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B552A6F6-EA7A-4433-BD9D-974931BA75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黄骅富邑" sheetId="2" r:id="rId1"/>
    <sheet name="Sheet1" sheetId="1" r:id="rId2"/>
    <sheet name="Sheet2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" l="1"/>
  <c r="I42" i="3" l="1"/>
  <c r="I41" i="3"/>
  <c r="G30" i="3"/>
  <c r="I30" i="3"/>
  <c r="I34" i="3" s="1"/>
  <c r="G23" i="3"/>
  <c r="I23" i="3"/>
  <c r="I27" i="3" s="1"/>
  <c r="I20" i="3"/>
  <c r="G9" i="3"/>
  <c r="H9" i="3" s="1"/>
  <c r="I9" i="3"/>
  <c r="I11" i="3" s="1"/>
  <c r="G35" i="3"/>
  <c r="I35" i="3"/>
  <c r="G28" i="3"/>
  <c r="I28" i="3"/>
  <c r="G21" i="3"/>
  <c r="I21" i="3"/>
  <c r="G18" i="3"/>
  <c r="I18" i="3"/>
  <c r="J18" i="3" s="1"/>
  <c r="G12" i="3"/>
  <c r="I12" i="3"/>
  <c r="J12" i="3" s="1"/>
  <c r="G3" i="3"/>
  <c r="I3" i="3"/>
  <c r="J3" i="3" s="1"/>
  <c r="J35" i="3"/>
  <c r="G39" i="3"/>
  <c r="H39" i="3" s="1"/>
  <c r="G37" i="3"/>
  <c r="H37" i="3" s="1"/>
  <c r="G32" i="3"/>
  <c r="H32" i="3" s="1"/>
  <c r="G25" i="3"/>
  <c r="H25" i="3" s="1"/>
  <c r="G16" i="3"/>
  <c r="H16" i="3" s="1"/>
  <c r="G14" i="3"/>
  <c r="H14" i="3" s="1"/>
  <c r="G7" i="3"/>
  <c r="H7" i="3" s="1"/>
  <c r="J7" i="3"/>
  <c r="J9" i="3"/>
  <c r="J14" i="3"/>
  <c r="J16" i="3"/>
  <c r="J25" i="3"/>
  <c r="J32" i="3"/>
  <c r="J37" i="3"/>
  <c r="J39" i="3"/>
  <c r="G5" i="3"/>
  <c r="H5" i="3" s="1"/>
  <c r="J5" i="3"/>
  <c r="G3" i="1"/>
  <c r="G4" i="1"/>
  <c r="G5" i="1"/>
  <c r="G6" i="1"/>
  <c r="G7" i="1"/>
  <c r="G8" i="1"/>
  <c r="G9" i="1"/>
  <c r="G10" i="1"/>
  <c r="G11" i="1"/>
  <c r="G12" i="1"/>
  <c r="G2" i="1"/>
  <c r="H30" i="3" l="1"/>
  <c r="J30" i="3"/>
  <c r="H23" i="3"/>
  <c r="J23" i="3"/>
  <c r="G34" i="3"/>
  <c r="H18" i="3"/>
  <c r="G41" i="3"/>
  <c r="J28" i="3"/>
  <c r="H28" i="3"/>
  <c r="H21" i="3"/>
  <c r="G27" i="3"/>
  <c r="J21" i="3"/>
  <c r="G20" i="3"/>
  <c r="H35" i="3" l="1"/>
  <c r="H12" i="3"/>
  <c r="H3" i="3"/>
  <c r="G11" i="3"/>
</calcChain>
</file>

<file path=xl/sharedStrings.xml><?xml version="1.0" encoding="utf-8"?>
<sst xmlns="http://schemas.openxmlformats.org/spreadsheetml/2006/main" count="169" uniqueCount="79">
  <si>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</si>
  <si>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</si>
  <si>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</si>
  <si>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</si>
  <si>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</si>
  <si>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</si>
  <si>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</si>
  <si>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</si>
  <si>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
（不含模摊费）</t>
    <phoneticPr fontId="8" type="noConversion"/>
  </si>
  <si>
    <t>未税模检具摊销费</t>
    <phoneticPr fontId="8" type="noConversion"/>
  </si>
  <si>
    <t>未税采购价格
（含模摊费）</t>
    <phoneticPr fontId="8" type="noConversion"/>
  </si>
  <si>
    <t>备注</t>
  </si>
  <si>
    <t>2022年</t>
    <phoneticPr fontId="8" type="noConversion"/>
  </si>
  <si>
    <t>模具总价</t>
    <phoneticPr fontId="8" type="noConversion"/>
  </si>
  <si>
    <t>摊销费</t>
    <phoneticPr fontId="8" type="noConversion"/>
  </si>
  <si>
    <t>摊销方式</t>
    <phoneticPr fontId="8" type="noConversion"/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</si>
  <si>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</si>
  <si>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</si>
  <si>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</si>
  <si>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</si>
  <si>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</si>
  <si>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2023年</t>
    <phoneticPr fontId="8" type="noConversion"/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</si>
  <si>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</si>
  <si>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</si>
  <si>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</si>
  <si>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</si>
  <si>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t>法定代表人/授权代表签字：</t>
    <phoneticPr fontId="8" type="noConversion"/>
  </si>
  <si>
    <r>
      <t>三、价格执行期从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日起至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12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31 </t>
    </r>
    <r>
      <rPr>
        <sz val="12"/>
        <rFont val="等线"/>
        <family val="3"/>
        <charset val="134"/>
        <scheme val="minor"/>
      </rPr>
      <t>日(遇市场价格变动经双方协商同意后可调整)。</t>
    </r>
    <phoneticPr fontId="8" type="noConversion"/>
  </si>
  <si>
    <t>模具名称</t>
  </si>
  <si>
    <t>模具编号</t>
  </si>
  <si>
    <t>模具数量</t>
  </si>
  <si>
    <t>防尘罩前支架-断料</t>
  </si>
  <si>
    <t>SHT0013818/19/20/21/22-MJ-01</t>
  </si>
  <si>
    <t>付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</si>
  <si>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</si>
  <si>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</si>
  <si>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</si>
  <si>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</si>
  <si>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</si>
  <si>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</si>
  <si>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</si>
  <si>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</si>
  <si>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</si>
  <si>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</si>
  <si>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</si>
  <si>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</si>
  <si>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</si>
  <si>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</si>
  <si>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未税价格</t>
  </si>
  <si>
    <t>增值税额</t>
  </si>
  <si>
    <t>含税价格</t>
  </si>
  <si>
    <t>模具名称及模具编号</t>
  </si>
  <si>
    <t>分摊数量</t>
  </si>
  <si>
    <t>分摊单价</t>
  </si>
  <si>
    <t>模具分摊总价</t>
  </si>
  <si>
    <t>未税</t>
  </si>
  <si>
    <t>含税</t>
  </si>
  <si>
    <t>防尘罩前支架</t>
  </si>
  <si>
    <t>件</t>
  </si>
  <si>
    <t>SHT0013818</t>
    <phoneticPr fontId="4" type="noConversion"/>
  </si>
  <si>
    <t>套</t>
  </si>
  <si>
    <t>防尘罩前支架</t>
    <phoneticPr fontId="4" type="noConversion"/>
  </si>
  <si>
    <t>防尘罩前支架冲压模具</t>
    <phoneticPr fontId="4" type="noConversion"/>
  </si>
  <si>
    <t>零部件QAD编码及名称</t>
    <phoneticPr fontId="4" type="noConversion"/>
  </si>
  <si>
    <t>QAD编码</t>
    <phoneticPr fontId="4" type="noConversion"/>
  </si>
  <si>
    <t>备注</t>
    <phoneticPr fontId="4" type="noConversion"/>
  </si>
  <si>
    <t>五种产品共用</t>
    <phoneticPr fontId="4" type="noConversion"/>
  </si>
  <si>
    <t>两种产品共用</t>
    <phoneticPr fontId="4" type="noConversion"/>
  </si>
  <si>
    <t>SHT0013820</t>
    <phoneticPr fontId="4" type="noConversion"/>
  </si>
  <si>
    <t>SHT0013819</t>
    <phoneticPr fontId="4" type="noConversion"/>
  </si>
  <si>
    <t>SHT0013821</t>
    <phoneticPr fontId="4" type="noConversion"/>
  </si>
  <si>
    <t>SHT0013822</t>
    <phoneticPr fontId="4" type="noConversion"/>
  </si>
  <si>
    <t>合计：</t>
    <phoneticPr fontId="4" type="noConversion"/>
  </si>
  <si>
    <t>模具归属于甲方</t>
    <phoneticPr fontId="4" type="noConversion"/>
  </si>
  <si>
    <r>
      <t>零部件采购价格协议</t>
    </r>
    <r>
      <rPr>
        <b/>
        <sz val="9"/>
        <rFont val="楷体_GB2312"/>
        <family val="3"/>
        <charset val="134"/>
      </rPr>
      <t>（1913033）</t>
    </r>
    <phoneticPr fontId="4" type="noConversion"/>
  </si>
  <si>
    <r>
      <t xml:space="preserve">              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微软雅黑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微软雅黑"/>
        <family val="3"/>
        <charset val="134"/>
      </rPr>
      <t>WU</t>
    </r>
    <r>
      <rPr>
        <b/>
        <sz val="11"/>
        <rFont val="楷体_GB2312"/>
        <family val="3"/>
        <charset val="134"/>
      </rPr>
      <t>0</t>
    </r>
    <r>
      <rPr>
        <b/>
        <sz val="11"/>
        <rFont val="微软雅黑"/>
        <family val="3"/>
        <charset val="134"/>
      </rPr>
      <t>23</t>
    </r>
    <r>
      <rPr>
        <b/>
        <sz val="11"/>
        <rFont val="楷体_GB2312"/>
        <family val="3"/>
        <charset val="134"/>
      </rPr>
      <t>-0</t>
    </r>
    <r>
      <rPr>
        <b/>
        <sz val="11"/>
        <rFont val="微软雅黑"/>
        <family val="3"/>
        <charset val="134"/>
      </rPr>
      <t>1</t>
    </r>
    <phoneticPr fontId="8" type="noConversion"/>
  </si>
  <si>
    <r>
      <t>乙方：</t>
    </r>
    <r>
      <rPr>
        <u/>
        <sz val="12"/>
        <rFont val="Microsoft YaHei UI"/>
        <family val="3"/>
        <charset val="134"/>
      </rPr>
      <t>黄骅市富邑金属制品有限公司</t>
    </r>
    <phoneticPr fontId="10" type="noConversion"/>
  </si>
  <si>
    <t>SLT0001199</t>
    <phoneticPr fontId="4" type="noConversion"/>
  </si>
  <si>
    <t>H3前升降齿板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</si>
</sst>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.0000"/>
    <numFmt numFmtId="179" formatCode="0.000"/>
  </numFmts>
  <fonts count="37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name val="微软雅黑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.5"/>
      <color rgb="FF000000"/>
      <name val="Times New Roman"/>
      <family val="1"/>
    </font>
    <font>
      <sz val="11"/>
      <color rgb="FF000000"/>
      <name val="宋体"/>
      <family val="3"/>
      <charset val="134"/>
    </font>
    <font>
      <b/>
      <sz val="11"/>
      <color rgb="FF000000"/>
      <name val="仿宋"/>
      <family val="3"/>
      <charset val="134"/>
    </font>
    <font>
      <sz val="10.5"/>
      <color rgb="FF000000"/>
      <name val="宋体"/>
      <family val="1"/>
      <charset val="134"/>
    </font>
    <font>
      <sz val="12"/>
      <color indexed="8"/>
      <name val="等线"/>
      <family val="3"/>
      <charset val="134"/>
      <scheme val="minor"/>
    </font>
    <font>
      <sz val="12"/>
      <color theme="1"/>
      <name val="新宋体"/>
      <family val="3"/>
      <charset val="134"/>
    </font>
    <font>
      <u/>
      <sz val="12"/>
      <name val="Microsoft YaHei UI"/>
      <family val="3"/>
      <charset val="134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>
      <alignment vertical="center"/>
    </xf>
    <xf numFmtId="0" fontId="15" fillId="0" borderId="0" applyProtection="0">
      <alignment vertical="center"/>
    </xf>
    <xf numFmtId="0" fontId="18" fillId="0" borderId="0">
      <alignment vertical="center"/>
    </xf>
    <xf numFmtId="0" fontId="15" fillId="0" borderId="0">
      <protection locked="0"/>
    </xf>
    <xf numFmtId="0" fontId="15" fillId="0" borderId="0">
      <protection locked="0"/>
    </xf>
    <xf numFmtId="0" fontId="15" fillId="0" borderId="0"/>
    <xf numFmtId="0" fontId="1" fillId="0" borderId="0">
      <alignment vertical="center"/>
    </xf>
  </cellStyleXfs>
  <cellXfs count="114">
    <xf numFmtId="0" fontId="0" fillId="0" borderId="0" xfId="0"/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6" fillId="0" borderId="5" xfId="2" applyNumberFormat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49" fontId="11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19" fillId="0" borderId="0" xfId="1" applyFont="1">
      <alignment vertical="center"/>
    </xf>
    <xf numFmtId="49" fontId="11" fillId="0" borderId="0" xfId="1" applyNumberFormat="1" applyFont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49" fontId="21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2" fontId="25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0" fillId="0" borderId="1" xfId="0" applyBorder="1"/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78" fontId="24" fillId="0" borderId="1" xfId="0" applyNumberFormat="1" applyFont="1" applyBorder="1" applyAlignment="1">
      <alignment horizontal="center" vertical="center"/>
    </xf>
    <xf numFmtId="179" fontId="24" fillId="0" borderId="1" xfId="0" applyNumberFormat="1" applyFont="1" applyBorder="1" applyAlignment="1">
      <alignment horizontal="center" vertical="center"/>
    </xf>
    <xf numFmtId="179" fontId="2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178" fontId="24" fillId="3" borderId="1" xfId="0" applyNumberFormat="1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/>
    </xf>
    <xf numFmtId="0" fontId="34" fillId="0" borderId="1" xfId="3" applyFont="1" applyBorder="1" applyAlignment="1">
      <alignment horizontal="left" vertical="center"/>
    </xf>
    <xf numFmtId="176" fontId="33" fillId="0" borderId="1" xfId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178" fontId="36" fillId="0" borderId="1" xfId="0" applyNumberFormat="1" applyFont="1" applyBorder="1" applyAlignment="1">
      <alignment vertical="center"/>
    </xf>
    <xf numFmtId="0" fontId="9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176" fontId="16" fillId="0" borderId="2" xfId="2" applyNumberFormat="1" applyFont="1" applyBorder="1" applyAlignment="1">
      <alignment horizontal="center" vertical="center" wrapText="1"/>
    </xf>
    <xf numFmtId="176" fontId="16" fillId="0" borderId="3" xfId="2" applyNumberFormat="1" applyFont="1" applyBorder="1" applyAlignment="1">
      <alignment horizontal="center" vertical="center" wrapText="1"/>
    </xf>
    <xf numFmtId="176" fontId="16" fillId="0" borderId="4" xfId="2" applyNumberFormat="1" applyFont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176" fontId="16" fillId="0" borderId="1" xfId="2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left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178" fontId="24" fillId="0" borderId="1" xfId="0" applyNumberFormat="1" applyFont="1" applyBorder="1" applyAlignment="1">
      <alignment horizontal="center" vertical="center"/>
    </xf>
    <xf numFmtId="179" fontId="24" fillId="0" borderId="1" xfId="0" applyNumberFormat="1" applyFont="1" applyBorder="1" applyAlignment="1">
      <alignment horizontal="center" vertical="center"/>
    </xf>
    <xf numFmtId="179" fontId="23" fillId="0" borderId="1" xfId="0" applyNumberFormat="1" applyFont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178" fontId="24" fillId="3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</cellXfs>
  <cellStyles count="8">
    <cellStyle name="常规" xfId="0" builtinId="0"/>
    <cellStyle name="常规 2" xfId="1" xr:uid="{01AC3876-1322-4CDE-BF7A-B8DA4163C75D}"/>
    <cellStyle name="常规 2 2" xfId="7" xr:uid="{12D90635-D004-4934-B29C-1414C49EC73C}"/>
    <cellStyle name="常规 2 2 6" xfId="2" xr:uid="{BED25E81-E7F5-4F52-8495-9B8B68C0B79A}"/>
    <cellStyle name="常规 2 3" xfId="6" xr:uid="{1F7A186B-153A-4DD6-8DB6-37449E2E1302}"/>
    <cellStyle name="常规 3" xfId="3" xr:uid="{1524C452-B839-429F-A2C6-73E7EF1B87D1}"/>
    <cellStyle name="样式 1 10 2 2" xfId="4" xr:uid="{D291DF60-184C-40D6-8150-87DA9A624575}"/>
    <cellStyle name="样式 1 2 2" xfId="5" xr:uid="{E8094D60-21D9-4590-A332-3293091B6A51}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7D947-A227-43BD-B211-42BB72A2A222}">
  <dimension ref="A1:IV44"/>
  <sheetViews>
    <sheetView tabSelected="1" view="pageBreakPreview" zoomScale="70" zoomScaleNormal="100" zoomScaleSheetLayoutView="70" workbookViewId="0">
      <selection activeCell="A13" sqref="A13:L13"/>
    </sheetView>
  </sheetViews>
  <sheetFormatPr defaultRowHeight="15.6"/>
  <cols>
    <col min="1" max="1" width="6.44140625" style="2" customWidth="1"/>
    <col min="2" max="2" width="15.44140625" style="23" customWidth="1"/>
    <col min="3" max="3" width="23.5546875" style="2" customWidth="1"/>
    <col min="4" max="4" width="7.44140625" style="19" customWidth="1"/>
    <col min="5" max="5" width="5.6640625" style="20" customWidth="1"/>
    <col min="6" max="7" width="9.33203125" style="21" customWidth="1"/>
    <col min="8" max="8" width="11" style="21" customWidth="1"/>
    <col min="9" max="9" width="11.6640625" style="21" customWidth="1"/>
    <col min="10" max="10" width="33.6640625" style="21" customWidth="1"/>
    <col min="11" max="11" width="13.88671875" style="21" customWidth="1"/>
    <col min="12" max="12" width="11.44140625" style="22" customWidth="1"/>
    <col min="13" max="13" width="8.88671875" style="2"/>
    <col min="14" max="14" width="18.88671875" style="2" customWidth="1"/>
    <col min="15" max="233" width="8.88671875" style="2"/>
    <col min="234" max="234" width="5" style="2" customWidth="1"/>
    <col min="235" max="235" width="15" style="2" customWidth="1"/>
    <col min="236" max="237" width="14.6640625" style="2" customWidth="1"/>
    <col min="238" max="238" width="6.21875" style="2" customWidth="1"/>
    <col min="239" max="241" width="10.109375" style="2" customWidth="1"/>
    <col min="242" max="242" width="10.44140625" style="2" customWidth="1"/>
    <col min="243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9" width="8.88671875" style="2"/>
    <col min="490" max="490" width="5" style="2" customWidth="1"/>
    <col min="491" max="491" width="15" style="2" customWidth="1"/>
    <col min="492" max="493" width="14.6640625" style="2" customWidth="1"/>
    <col min="494" max="494" width="6.21875" style="2" customWidth="1"/>
    <col min="495" max="497" width="10.109375" style="2" customWidth="1"/>
    <col min="498" max="498" width="10.44140625" style="2" customWidth="1"/>
    <col min="499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5" width="8.88671875" style="2"/>
    <col min="746" max="746" width="5" style="2" customWidth="1"/>
    <col min="747" max="747" width="15" style="2" customWidth="1"/>
    <col min="748" max="749" width="14.6640625" style="2" customWidth="1"/>
    <col min="750" max="750" width="6.21875" style="2" customWidth="1"/>
    <col min="751" max="753" width="10.109375" style="2" customWidth="1"/>
    <col min="754" max="754" width="10.44140625" style="2" customWidth="1"/>
    <col min="755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1" width="8.88671875" style="2"/>
    <col min="1002" max="1002" width="5" style="2" customWidth="1"/>
    <col min="1003" max="1003" width="15" style="2" customWidth="1"/>
    <col min="1004" max="1005" width="14.6640625" style="2" customWidth="1"/>
    <col min="1006" max="1006" width="6.21875" style="2" customWidth="1"/>
    <col min="1007" max="1009" width="10.109375" style="2" customWidth="1"/>
    <col min="1010" max="1010" width="10.44140625" style="2" customWidth="1"/>
    <col min="1011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7" width="8.88671875" style="2"/>
    <col min="1258" max="1258" width="5" style="2" customWidth="1"/>
    <col min="1259" max="1259" width="15" style="2" customWidth="1"/>
    <col min="1260" max="1261" width="14.6640625" style="2" customWidth="1"/>
    <col min="1262" max="1262" width="6.21875" style="2" customWidth="1"/>
    <col min="1263" max="1265" width="10.109375" style="2" customWidth="1"/>
    <col min="1266" max="1266" width="10.44140625" style="2" customWidth="1"/>
    <col min="1267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3" width="8.88671875" style="2"/>
    <col min="1514" max="1514" width="5" style="2" customWidth="1"/>
    <col min="1515" max="1515" width="15" style="2" customWidth="1"/>
    <col min="1516" max="1517" width="14.6640625" style="2" customWidth="1"/>
    <col min="1518" max="1518" width="6.21875" style="2" customWidth="1"/>
    <col min="1519" max="1521" width="10.109375" style="2" customWidth="1"/>
    <col min="1522" max="1522" width="10.44140625" style="2" customWidth="1"/>
    <col min="1523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9" width="8.88671875" style="2"/>
    <col min="1770" max="1770" width="5" style="2" customWidth="1"/>
    <col min="1771" max="1771" width="15" style="2" customWidth="1"/>
    <col min="1772" max="1773" width="14.6640625" style="2" customWidth="1"/>
    <col min="1774" max="1774" width="6.21875" style="2" customWidth="1"/>
    <col min="1775" max="1777" width="10.109375" style="2" customWidth="1"/>
    <col min="1778" max="1778" width="10.44140625" style="2" customWidth="1"/>
    <col min="1779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5" width="8.88671875" style="2"/>
    <col min="2026" max="2026" width="5" style="2" customWidth="1"/>
    <col min="2027" max="2027" width="15" style="2" customWidth="1"/>
    <col min="2028" max="2029" width="14.6640625" style="2" customWidth="1"/>
    <col min="2030" max="2030" width="6.21875" style="2" customWidth="1"/>
    <col min="2031" max="2033" width="10.109375" style="2" customWidth="1"/>
    <col min="2034" max="2034" width="10.44140625" style="2" customWidth="1"/>
    <col min="2035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1" width="8.88671875" style="2"/>
    <col min="2282" max="2282" width="5" style="2" customWidth="1"/>
    <col min="2283" max="2283" width="15" style="2" customWidth="1"/>
    <col min="2284" max="2285" width="14.6640625" style="2" customWidth="1"/>
    <col min="2286" max="2286" width="6.21875" style="2" customWidth="1"/>
    <col min="2287" max="2289" width="10.109375" style="2" customWidth="1"/>
    <col min="2290" max="2290" width="10.44140625" style="2" customWidth="1"/>
    <col min="2291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7" width="8.88671875" style="2"/>
    <col min="2538" max="2538" width="5" style="2" customWidth="1"/>
    <col min="2539" max="2539" width="15" style="2" customWidth="1"/>
    <col min="2540" max="2541" width="14.6640625" style="2" customWidth="1"/>
    <col min="2542" max="2542" width="6.21875" style="2" customWidth="1"/>
    <col min="2543" max="2545" width="10.109375" style="2" customWidth="1"/>
    <col min="2546" max="2546" width="10.44140625" style="2" customWidth="1"/>
    <col min="2547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3" width="8.88671875" style="2"/>
    <col min="2794" max="2794" width="5" style="2" customWidth="1"/>
    <col min="2795" max="2795" width="15" style="2" customWidth="1"/>
    <col min="2796" max="2797" width="14.6640625" style="2" customWidth="1"/>
    <col min="2798" max="2798" width="6.21875" style="2" customWidth="1"/>
    <col min="2799" max="2801" width="10.109375" style="2" customWidth="1"/>
    <col min="2802" max="2802" width="10.44140625" style="2" customWidth="1"/>
    <col min="2803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9" width="8.88671875" style="2"/>
    <col min="3050" max="3050" width="5" style="2" customWidth="1"/>
    <col min="3051" max="3051" width="15" style="2" customWidth="1"/>
    <col min="3052" max="3053" width="14.6640625" style="2" customWidth="1"/>
    <col min="3054" max="3054" width="6.21875" style="2" customWidth="1"/>
    <col min="3055" max="3057" width="10.109375" style="2" customWidth="1"/>
    <col min="3058" max="3058" width="10.44140625" style="2" customWidth="1"/>
    <col min="3059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5" width="8.88671875" style="2"/>
    <col min="3306" max="3306" width="5" style="2" customWidth="1"/>
    <col min="3307" max="3307" width="15" style="2" customWidth="1"/>
    <col min="3308" max="3309" width="14.6640625" style="2" customWidth="1"/>
    <col min="3310" max="3310" width="6.21875" style="2" customWidth="1"/>
    <col min="3311" max="3313" width="10.109375" style="2" customWidth="1"/>
    <col min="3314" max="3314" width="10.44140625" style="2" customWidth="1"/>
    <col min="3315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1" width="8.88671875" style="2"/>
    <col min="3562" max="3562" width="5" style="2" customWidth="1"/>
    <col min="3563" max="3563" width="15" style="2" customWidth="1"/>
    <col min="3564" max="3565" width="14.6640625" style="2" customWidth="1"/>
    <col min="3566" max="3566" width="6.21875" style="2" customWidth="1"/>
    <col min="3567" max="3569" width="10.109375" style="2" customWidth="1"/>
    <col min="3570" max="3570" width="10.44140625" style="2" customWidth="1"/>
    <col min="3571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7" width="8.88671875" style="2"/>
    <col min="3818" max="3818" width="5" style="2" customWidth="1"/>
    <col min="3819" max="3819" width="15" style="2" customWidth="1"/>
    <col min="3820" max="3821" width="14.6640625" style="2" customWidth="1"/>
    <col min="3822" max="3822" width="6.21875" style="2" customWidth="1"/>
    <col min="3823" max="3825" width="10.109375" style="2" customWidth="1"/>
    <col min="3826" max="3826" width="10.44140625" style="2" customWidth="1"/>
    <col min="3827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3" width="8.88671875" style="2"/>
    <col min="4074" max="4074" width="5" style="2" customWidth="1"/>
    <col min="4075" max="4075" width="15" style="2" customWidth="1"/>
    <col min="4076" max="4077" width="14.6640625" style="2" customWidth="1"/>
    <col min="4078" max="4078" width="6.21875" style="2" customWidth="1"/>
    <col min="4079" max="4081" width="10.109375" style="2" customWidth="1"/>
    <col min="4082" max="4082" width="10.44140625" style="2" customWidth="1"/>
    <col min="4083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9" width="8.88671875" style="2"/>
    <col min="4330" max="4330" width="5" style="2" customWidth="1"/>
    <col min="4331" max="4331" width="15" style="2" customWidth="1"/>
    <col min="4332" max="4333" width="14.6640625" style="2" customWidth="1"/>
    <col min="4334" max="4334" width="6.21875" style="2" customWidth="1"/>
    <col min="4335" max="4337" width="10.109375" style="2" customWidth="1"/>
    <col min="4338" max="4338" width="10.44140625" style="2" customWidth="1"/>
    <col min="4339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5" width="8.88671875" style="2"/>
    <col min="4586" max="4586" width="5" style="2" customWidth="1"/>
    <col min="4587" max="4587" width="15" style="2" customWidth="1"/>
    <col min="4588" max="4589" width="14.6640625" style="2" customWidth="1"/>
    <col min="4590" max="4590" width="6.21875" style="2" customWidth="1"/>
    <col min="4591" max="4593" width="10.109375" style="2" customWidth="1"/>
    <col min="4594" max="4594" width="10.44140625" style="2" customWidth="1"/>
    <col min="4595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1" width="8.88671875" style="2"/>
    <col min="4842" max="4842" width="5" style="2" customWidth="1"/>
    <col min="4843" max="4843" width="15" style="2" customWidth="1"/>
    <col min="4844" max="4845" width="14.6640625" style="2" customWidth="1"/>
    <col min="4846" max="4846" width="6.21875" style="2" customWidth="1"/>
    <col min="4847" max="4849" width="10.109375" style="2" customWidth="1"/>
    <col min="4850" max="4850" width="10.44140625" style="2" customWidth="1"/>
    <col min="4851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7" width="8.88671875" style="2"/>
    <col min="5098" max="5098" width="5" style="2" customWidth="1"/>
    <col min="5099" max="5099" width="15" style="2" customWidth="1"/>
    <col min="5100" max="5101" width="14.6640625" style="2" customWidth="1"/>
    <col min="5102" max="5102" width="6.21875" style="2" customWidth="1"/>
    <col min="5103" max="5105" width="10.109375" style="2" customWidth="1"/>
    <col min="5106" max="5106" width="10.44140625" style="2" customWidth="1"/>
    <col min="5107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3" width="8.88671875" style="2"/>
    <col min="5354" max="5354" width="5" style="2" customWidth="1"/>
    <col min="5355" max="5355" width="15" style="2" customWidth="1"/>
    <col min="5356" max="5357" width="14.6640625" style="2" customWidth="1"/>
    <col min="5358" max="5358" width="6.21875" style="2" customWidth="1"/>
    <col min="5359" max="5361" width="10.109375" style="2" customWidth="1"/>
    <col min="5362" max="5362" width="10.44140625" style="2" customWidth="1"/>
    <col min="5363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9" width="8.88671875" style="2"/>
    <col min="5610" max="5610" width="5" style="2" customWidth="1"/>
    <col min="5611" max="5611" width="15" style="2" customWidth="1"/>
    <col min="5612" max="5613" width="14.6640625" style="2" customWidth="1"/>
    <col min="5614" max="5614" width="6.21875" style="2" customWidth="1"/>
    <col min="5615" max="5617" width="10.109375" style="2" customWidth="1"/>
    <col min="5618" max="5618" width="10.44140625" style="2" customWidth="1"/>
    <col min="5619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5" width="8.88671875" style="2"/>
    <col min="5866" max="5866" width="5" style="2" customWidth="1"/>
    <col min="5867" max="5867" width="15" style="2" customWidth="1"/>
    <col min="5868" max="5869" width="14.6640625" style="2" customWidth="1"/>
    <col min="5870" max="5870" width="6.21875" style="2" customWidth="1"/>
    <col min="5871" max="5873" width="10.109375" style="2" customWidth="1"/>
    <col min="5874" max="5874" width="10.44140625" style="2" customWidth="1"/>
    <col min="5875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1" width="8.88671875" style="2"/>
    <col min="6122" max="6122" width="5" style="2" customWidth="1"/>
    <col min="6123" max="6123" width="15" style="2" customWidth="1"/>
    <col min="6124" max="6125" width="14.6640625" style="2" customWidth="1"/>
    <col min="6126" max="6126" width="6.21875" style="2" customWidth="1"/>
    <col min="6127" max="6129" width="10.109375" style="2" customWidth="1"/>
    <col min="6130" max="6130" width="10.44140625" style="2" customWidth="1"/>
    <col min="6131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7" width="8.88671875" style="2"/>
    <col min="6378" max="6378" width="5" style="2" customWidth="1"/>
    <col min="6379" max="6379" width="15" style="2" customWidth="1"/>
    <col min="6380" max="6381" width="14.6640625" style="2" customWidth="1"/>
    <col min="6382" max="6382" width="6.21875" style="2" customWidth="1"/>
    <col min="6383" max="6385" width="10.109375" style="2" customWidth="1"/>
    <col min="6386" max="6386" width="10.44140625" style="2" customWidth="1"/>
    <col min="6387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3" width="8.88671875" style="2"/>
    <col min="6634" max="6634" width="5" style="2" customWidth="1"/>
    <col min="6635" max="6635" width="15" style="2" customWidth="1"/>
    <col min="6636" max="6637" width="14.6640625" style="2" customWidth="1"/>
    <col min="6638" max="6638" width="6.21875" style="2" customWidth="1"/>
    <col min="6639" max="6641" width="10.109375" style="2" customWidth="1"/>
    <col min="6642" max="6642" width="10.44140625" style="2" customWidth="1"/>
    <col min="6643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9" width="8.88671875" style="2"/>
    <col min="6890" max="6890" width="5" style="2" customWidth="1"/>
    <col min="6891" max="6891" width="15" style="2" customWidth="1"/>
    <col min="6892" max="6893" width="14.6640625" style="2" customWidth="1"/>
    <col min="6894" max="6894" width="6.21875" style="2" customWidth="1"/>
    <col min="6895" max="6897" width="10.109375" style="2" customWidth="1"/>
    <col min="6898" max="6898" width="10.44140625" style="2" customWidth="1"/>
    <col min="6899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5" width="8.88671875" style="2"/>
    <col min="7146" max="7146" width="5" style="2" customWidth="1"/>
    <col min="7147" max="7147" width="15" style="2" customWidth="1"/>
    <col min="7148" max="7149" width="14.6640625" style="2" customWidth="1"/>
    <col min="7150" max="7150" width="6.21875" style="2" customWidth="1"/>
    <col min="7151" max="7153" width="10.109375" style="2" customWidth="1"/>
    <col min="7154" max="7154" width="10.44140625" style="2" customWidth="1"/>
    <col min="7155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1" width="8.88671875" style="2"/>
    <col min="7402" max="7402" width="5" style="2" customWidth="1"/>
    <col min="7403" max="7403" width="15" style="2" customWidth="1"/>
    <col min="7404" max="7405" width="14.6640625" style="2" customWidth="1"/>
    <col min="7406" max="7406" width="6.21875" style="2" customWidth="1"/>
    <col min="7407" max="7409" width="10.109375" style="2" customWidth="1"/>
    <col min="7410" max="7410" width="10.44140625" style="2" customWidth="1"/>
    <col min="7411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7" width="8.88671875" style="2"/>
    <col min="7658" max="7658" width="5" style="2" customWidth="1"/>
    <col min="7659" max="7659" width="15" style="2" customWidth="1"/>
    <col min="7660" max="7661" width="14.6640625" style="2" customWidth="1"/>
    <col min="7662" max="7662" width="6.21875" style="2" customWidth="1"/>
    <col min="7663" max="7665" width="10.109375" style="2" customWidth="1"/>
    <col min="7666" max="7666" width="10.44140625" style="2" customWidth="1"/>
    <col min="7667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3" width="8.88671875" style="2"/>
    <col min="7914" max="7914" width="5" style="2" customWidth="1"/>
    <col min="7915" max="7915" width="15" style="2" customWidth="1"/>
    <col min="7916" max="7917" width="14.6640625" style="2" customWidth="1"/>
    <col min="7918" max="7918" width="6.21875" style="2" customWidth="1"/>
    <col min="7919" max="7921" width="10.109375" style="2" customWidth="1"/>
    <col min="7922" max="7922" width="10.44140625" style="2" customWidth="1"/>
    <col min="7923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9" width="8.88671875" style="2"/>
    <col min="8170" max="8170" width="5" style="2" customWidth="1"/>
    <col min="8171" max="8171" width="15" style="2" customWidth="1"/>
    <col min="8172" max="8173" width="14.6640625" style="2" customWidth="1"/>
    <col min="8174" max="8174" width="6.21875" style="2" customWidth="1"/>
    <col min="8175" max="8177" width="10.109375" style="2" customWidth="1"/>
    <col min="8178" max="8178" width="10.44140625" style="2" customWidth="1"/>
    <col min="8179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5" width="8.88671875" style="2"/>
    <col min="8426" max="8426" width="5" style="2" customWidth="1"/>
    <col min="8427" max="8427" width="15" style="2" customWidth="1"/>
    <col min="8428" max="8429" width="14.6640625" style="2" customWidth="1"/>
    <col min="8430" max="8430" width="6.21875" style="2" customWidth="1"/>
    <col min="8431" max="8433" width="10.109375" style="2" customWidth="1"/>
    <col min="8434" max="8434" width="10.44140625" style="2" customWidth="1"/>
    <col min="8435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1" width="8.88671875" style="2"/>
    <col min="8682" max="8682" width="5" style="2" customWidth="1"/>
    <col min="8683" max="8683" width="15" style="2" customWidth="1"/>
    <col min="8684" max="8685" width="14.6640625" style="2" customWidth="1"/>
    <col min="8686" max="8686" width="6.21875" style="2" customWidth="1"/>
    <col min="8687" max="8689" width="10.109375" style="2" customWidth="1"/>
    <col min="8690" max="8690" width="10.44140625" style="2" customWidth="1"/>
    <col min="8691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7" width="8.88671875" style="2"/>
    <col min="8938" max="8938" width="5" style="2" customWidth="1"/>
    <col min="8939" max="8939" width="15" style="2" customWidth="1"/>
    <col min="8940" max="8941" width="14.6640625" style="2" customWidth="1"/>
    <col min="8942" max="8942" width="6.21875" style="2" customWidth="1"/>
    <col min="8943" max="8945" width="10.109375" style="2" customWidth="1"/>
    <col min="8946" max="8946" width="10.44140625" style="2" customWidth="1"/>
    <col min="8947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3" width="8.88671875" style="2"/>
    <col min="9194" max="9194" width="5" style="2" customWidth="1"/>
    <col min="9195" max="9195" width="15" style="2" customWidth="1"/>
    <col min="9196" max="9197" width="14.6640625" style="2" customWidth="1"/>
    <col min="9198" max="9198" width="6.21875" style="2" customWidth="1"/>
    <col min="9199" max="9201" width="10.109375" style="2" customWidth="1"/>
    <col min="9202" max="9202" width="10.44140625" style="2" customWidth="1"/>
    <col min="9203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9" width="8.88671875" style="2"/>
    <col min="9450" max="9450" width="5" style="2" customWidth="1"/>
    <col min="9451" max="9451" width="15" style="2" customWidth="1"/>
    <col min="9452" max="9453" width="14.6640625" style="2" customWidth="1"/>
    <col min="9454" max="9454" width="6.21875" style="2" customWidth="1"/>
    <col min="9455" max="9457" width="10.109375" style="2" customWidth="1"/>
    <col min="9458" max="9458" width="10.44140625" style="2" customWidth="1"/>
    <col min="9459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5" width="8.88671875" style="2"/>
    <col min="9706" max="9706" width="5" style="2" customWidth="1"/>
    <col min="9707" max="9707" width="15" style="2" customWidth="1"/>
    <col min="9708" max="9709" width="14.6640625" style="2" customWidth="1"/>
    <col min="9710" max="9710" width="6.21875" style="2" customWidth="1"/>
    <col min="9711" max="9713" width="10.109375" style="2" customWidth="1"/>
    <col min="9714" max="9714" width="10.44140625" style="2" customWidth="1"/>
    <col min="9715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1" width="8.88671875" style="2"/>
    <col min="9962" max="9962" width="5" style="2" customWidth="1"/>
    <col min="9963" max="9963" width="15" style="2" customWidth="1"/>
    <col min="9964" max="9965" width="14.6640625" style="2" customWidth="1"/>
    <col min="9966" max="9966" width="6.21875" style="2" customWidth="1"/>
    <col min="9967" max="9969" width="10.109375" style="2" customWidth="1"/>
    <col min="9970" max="9970" width="10.44140625" style="2" customWidth="1"/>
    <col min="9971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7" width="8.88671875" style="2"/>
    <col min="10218" max="10218" width="5" style="2" customWidth="1"/>
    <col min="10219" max="10219" width="15" style="2" customWidth="1"/>
    <col min="10220" max="10221" width="14.6640625" style="2" customWidth="1"/>
    <col min="10222" max="10222" width="6.21875" style="2" customWidth="1"/>
    <col min="10223" max="10225" width="10.109375" style="2" customWidth="1"/>
    <col min="10226" max="10226" width="10.44140625" style="2" customWidth="1"/>
    <col min="10227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3" width="8.88671875" style="2"/>
    <col min="10474" max="10474" width="5" style="2" customWidth="1"/>
    <col min="10475" max="10475" width="15" style="2" customWidth="1"/>
    <col min="10476" max="10477" width="14.6640625" style="2" customWidth="1"/>
    <col min="10478" max="10478" width="6.21875" style="2" customWidth="1"/>
    <col min="10479" max="10481" width="10.109375" style="2" customWidth="1"/>
    <col min="10482" max="10482" width="10.44140625" style="2" customWidth="1"/>
    <col min="10483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9" width="8.88671875" style="2"/>
    <col min="10730" max="10730" width="5" style="2" customWidth="1"/>
    <col min="10731" max="10731" width="15" style="2" customWidth="1"/>
    <col min="10732" max="10733" width="14.6640625" style="2" customWidth="1"/>
    <col min="10734" max="10734" width="6.21875" style="2" customWidth="1"/>
    <col min="10735" max="10737" width="10.109375" style="2" customWidth="1"/>
    <col min="10738" max="10738" width="10.44140625" style="2" customWidth="1"/>
    <col min="10739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5" width="8.88671875" style="2"/>
    <col min="10986" max="10986" width="5" style="2" customWidth="1"/>
    <col min="10987" max="10987" width="15" style="2" customWidth="1"/>
    <col min="10988" max="10989" width="14.6640625" style="2" customWidth="1"/>
    <col min="10990" max="10990" width="6.21875" style="2" customWidth="1"/>
    <col min="10991" max="10993" width="10.109375" style="2" customWidth="1"/>
    <col min="10994" max="10994" width="10.44140625" style="2" customWidth="1"/>
    <col min="10995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1" width="8.88671875" style="2"/>
    <col min="11242" max="11242" width="5" style="2" customWidth="1"/>
    <col min="11243" max="11243" width="15" style="2" customWidth="1"/>
    <col min="11244" max="11245" width="14.6640625" style="2" customWidth="1"/>
    <col min="11246" max="11246" width="6.21875" style="2" customWidth="1"/>
    <col min="11247" max="11249" width="10.109375" style="2" customWidth="1"/>
    <col min="11250" max="11250" width="10.44140625" style="2" customWidth="1"/>
    <col min="11251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7" width="8.88671875" style="2"/>
    <col min="11498" max="11498" width="5" style="2" customWidth="1"/>
    <col min="11499" max="11499" width="15" style="2" customWidth="1"/>
    <col min="11500" max="11501" width="14.6640625" style="2" customWidth="1"/>
    <col min="11502" max="11502" width="6.21875" style="2" customWidth="1"/>
    <col min="11503" max="11505" width="10.109375" style="2" customWidth="1"/>
    <col min="11506" max="11506" width="10.44140625" style="2" customWidth="1"/>
    <col min="11507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3" width="8.88671875" style="2"/>
    <col min="11754" max="11754" width="5" style="2" customWidth="1"/>
    <col min="11755" max="11755" width="15" style="2" customWidth="1"/>
    <col min="11756" max="11757" width="14.6640625" style="2" customWidth="1"/>
    <col min="11758" max="11758" width="6.21875" style="2" customWidth="1"/>
    <col min="11759" max="11761" width="10.109375" style="2" customWidth="1"/>
    <col min="11762" max="11762" width="10.44140625" style="2" customWidth="1"/>
    <col min="11763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9" width="8.88671875" style="2"/>
    <col min="12010" max="12010" width="5" style="2" customWidth="1"/>
    <col min="12011" max="12011" width="15" style="2" customWidth="1"/>
    <col min="12012" max="12013" width="14.6640625" style="2" customWidth="1"/>
    <col min="12014" max="12014" width="6.21875" style="2" customWidth="1"/>
    <col min="12015" max="12017" width="10.109375" style="2" customWidth="1"/>
    <col min="12018" max="12018" width="10.44140625" style="2" customWidth="1"/>
    <col min="12019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5" width="8.88671875" style="2"/>
    <col min="12266" max="12266" width="5" style="2" customWidth="1"/>
    <col min="12267" max="12267" width="15" style="2" customWidth="1"/>
    <col min="12268" max="12269" width="14.6640625" style="2" customWidth="1"/>
    <col min="12270" max="12270" width="6.21875" style="2" customWidth="1"/>
    <col min="12271" max="12273" width="10.109375" style="2" customWidth="1"/>
    <col min="12274" max="12274" width="10.44140625" style="2" customWidth="1"/>
    <col min="12275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1" width="8.88671875" style="2"/>
    <col min="12522" max="12522" width="5" style="2" customWidth="1"/>
    <col min="12523" max="12523" width="15" style="2" customWidth="1"/>
    <col min="12524" max="12525" width="14.6640625" style="2" customWidth="1"/>
    <col min="12526" max="12526" width="6.21875" style="2" customWidth="1"/>
    <col min="12527" max="12529" width="10.109375" style="2" customWidth="1"/>
    <col min="12530" max="12530" width="10.44140625" style="2" customWidth="1"/>
    <col min="12531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7" width="8.88671875" style="2"/>
    <col min="12778" max="12778" width="5" style="2" customWidth="1"/>
    <col min="12779" max="12779" width="15" style="2" customWidth="1"/>
    <col min="12780" max="12781" width="14.6640625" style="2" customWidth="1"/>
    <col min="12782" max="12782" width="6.21875" style="2" customWidth="1"/>
    <col min="12783" max="12785" width="10.109375" style="2" customWidth="1"/>
    <col min="12786" max="12786" width="10.44140625" style="2" customWidth="1"/>
    <col min="12787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3" width="8.88671875" style="2"/>
    <col min="13034" max="13034" width="5" style="2" customWidth="1"/>
    <col min="13035" max="13035" width="15" style="2" customWidth="1"/>
    <col min="13036" max="13037" width="14.6640625" style="2" customWidth="1"/>
    <col min="13038" max="13038" width="6.21875" style="2" customWidth="1"/>
    <col min="13039" max="13041" width="10.109375" style="2" customWidth="1"/>
    <col min="13042" max="13042" width="10.44140625" style="2" customWidth="1"/>
    <col min="13043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9" width="8.88671875" style="2"/>
    <col min="13290" max="13290" width="5" style="2" customWidth="1"/>
    <col min="13291" max="13291" width="15" style="2" customWidth="1"/>
    <col min="13292" max="13293" width="14.6640625" style="2" customWidth="1"/>
    <col min="13294" max="13294" width="6.21875" style="2" customWidth="1"/>
    <col min="13295" max="13297" width="10.109375" style="2" customWidth="1"/>
    <col min="13298" max="13298" width="10.44140625" style="2" customWidth="1"/>
    <col min="13299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5" width="8.88671875" style="2"/>
    <col min="13546" max="13546" width="5" style="2" customWidth="1"/>
    <col min="13547" max="13547" width="15" style="2" customWidth="1"/>
    <col min="13548" max="13549" width="14.6640625" style="2" customWidth="1"/>
    <col min="13550" max="13550" width="6.21875" style="2" customWidth="1"/>
    <col min="13551" max="13553" width="10.109375" style="2" customWidth="1"/>
    <col min="13554" max="13554" width="10.44140625" style="2" customWidth="1"/>
    <col min="13555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1" width="8.88671875" style="2"/>
    <col min="13802" max="13802" width="5" style="2" customWidth="1"/>
    <col min="13803" max="13803" width="15" style="2" customWidth="1"/>
    <col min="13804" max="13805" width="14.6640625" style="2" customWidth="1"/>
    <col min="13806" max="13806" width="6.21875" style="2" customWidth="1"/>
    <col min="13807" max="13809" width="10.109375" style="2" customWidth="1"/>
    <col min="13810" max="13810" width="10.44140625" style="2" customWidth="1"/>
    <col min="13811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7" width="8.88671875" style="2"/>
    <col min="14058" max="14058" width="5" style="2" customWidth="1"/>
    <col min="14059" max="14059" width="15" style="2" customWidth="1"/>
    <col min="14060" max="14061" width="14.6640625" style="2" customWidth="1"/>
    <col min="14062" max="14062" width="6.21875" style="2" customWidth="1"/>
    <col min="14063" max="14065" width="10.109375" style="2" customWidth="1"/>
    <col min="14066" max="14066" width="10.44140625" style="2" customWidth="1"/>
    <col min="14067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3" width="8.88671875" style="2"/>
    <col min="14314" max="14314" width="5" style="2" customWidth="1"/>
    <col min="14315" max="14315" width="15" style="2" customWidth="1"/>
    <col min="14316" max="14317" width="14.6640625" style="2" customWidth="1"/>
    <col min="14318" max="14318" width="6.21875" style="2" customWidth="1"/>
    <col min="14319" max="14321" width="10.109375" style="2" customWidth="1"/>
    <col min="14322" max="14322" width="10.44140625" style="2" customWidth="1"/>
    <col min="14323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9" width="8.88671875" style="2"/>
    <col min="14570" max="14570" width="5" style="2" customWidth="1"/>
    <col min="14571" max="14571" width="15" style="2" customWidth="1"/>
    <col min="14572" max="14573" width="14.6640625" style="2" customWidth="1"/>
    <col min="14574" max="14574" width="6.21875" style="2" customWidth="1"/>
    <col min="14575" max="14577" width="10.109375" style="2" customWidth="1"/>
    <col min="14578" max="14578" width="10.44140625" style="2" customWidth="1"/>
    <col min="14579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5" width="8.88671875" style="2"/>
    <col min="14826" max="14826" width="5" style="2" customWidth="1"/>
    <col min="14827" max="14827" width="15" style="2" customWidth="1"/>
    <col min="14828" max="14829" width="14.6640625" style="2" customWidth="1"/>
    <col min="14830" max="14830" width="6.21875" style="2" customWidth="1"/>
    <col min="14831" max="14833" width="10.109375" style="2" customWidth="1"/>
    <col min="14834" max="14834" width="10.44140625" style="2" customWidth="1"/>
    <col min="14835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1" width="8.88671875" style="2"/>
    <col min="15082" max="15082" width="5" style="2" customWidth="1"/>
    <col min="15083" max="15083" width="15" style="2" customWidth="1"/>
    <col min="15084" max="15085" width="14.6640625" style="2" customWidth="1"/>
    <col min="15086" max="15086" width="6.21875" style="2" customWidth="1"/>
    <col min="15087" max="15089" width="10.109375" style="2" customWidth="1"/>
    <col min="15090" max="15090" width="10.44140625" style="2" customWidth="1"/>
    <col min="15091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7" width="8.88671875" style="2"/>
    <col min="15338" max="15338" width="5" style="2" customWidth="1"/>
    <col min="15339" max="15339" width="15" style="2" customWidth="1"/>
    <col min="15340" max="15341" width="14.6640625" style="2" customWidth="1"/>
    <col min="15342" max="15342" width="6.21875" style="2" customWidth="1"/>
    <col min="15343" max="15345" width="10.109375" style="2" customWidth="1"/>
    <col min="15346" max="15346" width="10.44140625" style="2" customWidth="1"/>
    <col min="15347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3" width="8.88671875" style="2"/>
    <col min="15594" max="15594" width="5" style="2" customWidth="1"/>
    <col min="15595" max="15595" width="15" style="2" customWidth="1"/>
    <col min="15596" max="15597" width="14.6640625" style="2" customWidth="1"/>
    <col min="15598" max="15598" width="6.21875" style="2" customWidth="1"/>
    <col min="15599" max="15601" width="10.109375" style="2" customWidth="1"/>
    <col min="15602" max="15602" width="10.44140625" style="2" customWidth="1"/>
    <col min="15603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9" width="8.88671875" style="2"/>
    <col min="15850" max="15850" width="5" style="2" customWidth="1"/>
    <col min="15851" max="15851" width="15" style="2" customWidth="1"/>
    <col min="15852" max="15853" width="14.6640625" style="2" customWidth="1"/>
    <col min="15854" max="15854" width="6.21875" style="2" customWidth="1"/>
    <col min="15855" max="15857" width="10.109375" style="2" customWidth="1"/>
    <col min="15858" max="15858" width="10.44140625" style="2" customWidth="1"/>
    <col min="15859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5" width="8.88671875" style="2"/>
    <col min="16106" max="16106" width="5" style="2" customWidth="1"/>
    <col min="16107" max="16107" width="15" style="2" customWidth="1"/>
    <col min="16108" max="16109" width="14.6640625" style="2" customWidth="1"/>
    <col min="16110" max="16110" width="6.21875" style="2" customWidth="1"/>
    <col min="16111" max="16113" width="10.109375" style="2" customWidth="1"/>
    <col min="16114" max="16114" width="10.44140625" style="2" customWidth="1"/>
    <col min="16115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1" width="8.88671875" style="2"/>
    <col min="16362" max="16362" width="5" style="2" customWidth="1"/>
    <col min="16363" max="16363" width="15" style="2" customWidth="1"/>
    <col min="16364" max="16365" width="14.6640625" style="2" customWidth="1"/>
    <col min="16366" max="16366" width="6.21875" style="2" customWidth="1"/>
    <col min="16367" max="16369" width="10.109375" style="2" customWidth="1"/>
    <col min="16370" max="16370" width="10.44140625" style="2" customWidth="1"/>
    <col min="16371" max="16384" width="8.88671875" style="2"/>
  </cols>
  <sheetData>
    <row r="1" spans="1:256" ht="22.2">
      <c r="A1" s="70" t="s">
        <v>74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256" ht="21.75" customHeight="1">
      <c r="A2" s="71" t="s">
        <v>75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256">
      <c r="A3" s="72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256" ht="21" customHeight="1">
      <c r="A4" s="72" t="s">
        <v>76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256" ht="19.8" customHeight="1">
      <c r="A5" s="73" t="s">
        <v>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256">
      <c r="A6" s="69" t="s">
        <v>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256" ht="27.6" customHeight="1">
      <c r="A7" s="78" t="s">
        <v>3</v>
      </c>
      <c r="B7" s="79" t="s">
        <v>4</v>
      </c>
      <c r="C7" s="80" t="s">
        <v>5</v>
      </c>
      <c r="D7" s="80" t="s">
        <v>6</v>
      </c>
      <c r="E7" s="81" t="s">
        <v>7</v>
      </c>
      <c r="F7" s="82" t="s">
        <v>8</v>
      </c>
      <c r="G7" s="82"/>
      <c r="H7" s="74" t="s">
        <v>9</v>
      </c>
      <c r="I7" s="75"/>
      <c r="J7" s="76"/>
      <c r="K7" s="5" t="s">
        <v>10</v>
      </c>
      <c r="L7" s="77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256" ht="15">
      <c r="A8" s="78"/>
      <c r="B8" s="79"/>
      <c r="C8" s="80"/>
      <c r="D8" s="80"/>
      <c r="E8" s="81"/>
      <c r="F8" s="4" t="s">
        <v>12</v>
      </c>
      <c r="G8" s="4" t="s">
        <v>21</v>
      </c>
      <c r="H8" s="4" t="s">
        <v>13</v>
      </c>
      <c r="I8" s="4" t="s">
        <v>14</v>
      </c>
      <c r="J8" s="4" t="s">
        <v>15</v>
      </c>
      <c r="K8" s="4" t="s">
        <v>21</v>
      </c>
      <c r="L8" s="7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</row>
    <row r="9" spans="1:256" ht="48" customHeight="1">
      <c r="A9" s="62">
        <v>1</v>
      </c>
      <c r="B9" s="66" t="s">
        <v>77</v>
      </c>
      <c r="C9" s="67" t="s">
        <v>78</v>
      </c>
      <c r="D9" s="63"/>
      <c r="E9" s="61" t="s">
        <v>16</v>
      </c>
      <c r="F9" s="64"/>
      <c r="G9" s="68">
        <v>1.3865000000000001</v>
      </c>
      <c r="H9" s="66">
        <v>0</v>
      </c>
      <c r="I9" s="66">
        <v>0</v>
      </c>
      <c r="J9" s="67" t="s">
        <v>73</v>
      </c>
      <c r="K9" s="64">
        <f>G9+I9</f>
        <v>1.3865000000000001</v>
      </c>
      <c r="L9" s="65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1" customFormat="1" ht="27.6" customHeight="1">
      <c r="A10" s="83" t="s">
        <v>17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spans="1:256" s="1" customFormat="1" ht="27.6" customHeight="1">
      <c r="A11" s="73" t="s">
        <v>27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1:256" s="1" customFormat="1" ht="27.6" customHeight="1">
      <c r="A12" s="73" t="s">
        <v>22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1:256" s="1" customFormat="1" ht="27.6" customHeight="1">
      <c r="A13" s="73" t="s">
        <v>23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1:256" s="1" customFormat="1" ht="27.6" customHeight="1">
      <c r="A14" s="73" t="s">
        <v>24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spans="1:256" s="1" customFormat="1" ht="40.200000000000003" customHeight="1">
      <c r="A15" s="73" t="s">
        <v>25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1:256" s="7" customFormat="1">
      <c r="A16" s="8"/>
      <c r="B16" s="9"/>
      <c r="C16" s="8"/>
      <c r="D16" s="8"/>
      <c r="E16" s="8"/>
      <c r="F16" s="10"/>
      <c r="G16" s="10"/>
      <c r="H16" s="10"/>
      <c r="I16" s="10"/>
      <c r="J16" s="10"/>
      <c r="K16" s="10"/>
      <c r="L16" s="11"/>
    </row>
    <row r="17" spans="1:12" s="7" customFormat="1" ht="19.2" customHeight="1">
      <c r="A17" s="12" t="s">
        <v>18</v>
      </c>
      <c r="B17" s="13"/>
      <c r="C17" s="3"/>
      <c r="D17" s="24"/>
      <c r="E17" s="3"/>
      <c r="F17" s="15"/>
      <c r="G17" s="15"/>
      <c r="H17" s="24" t="s">
        <v>19</v>
      </c>
      <c r="I17" s="15"/>
      <c r="J17" s="15"/>
      <c r="K17" s="15"/>
      <c r="L17" s="16"/>
    </row>
    <row r="18" spans="1:12" s="7" customFormat="1" ht="19.2" customHeight="1">
      <c r="A18" s="12"/>
      <c r="B18" s="13"/>
      <c r="C18" s="3"/>
      <c r="D18" s="14"/>
      <c r="E18" s="3"/>
      <c r="F18" s="15"/>
      <c r="G18" s="15"/>
      <c r="H18" s="14"/>
      <c r="I18" s="15"/>
      <c r="J18" s="15"/>
      <c r="K18" s="15"/>
      <c r="L18" s="16"/>
    </row>
    <row r="19" spans="1:12" s="1" customFormat="1" ht="19.2" customHeight="1">
      <c r="A19" s="12" t="s">
        <v>26</v>
      </c>
      <c r="B19" s="13"/>
      <c r="C19" s="3"/>
      <c r="D19" s="12"/>
      <c r="E19" s="3"/>
      <c r="F19" s="15"/>
      <c r="G19" s="15"/>
      <c r="H19" s="12" t="s">
        <v>26</v>
      </c>
    </row>
    <row r="20" spans="1:12" s="7" customFormat="1" ht="19.2" customHeight="1">
      <c r="A20" s="12"/>
      <c r="B20" s="13"/>
      <c r="C20" s="3"/>
      <c r="D20" s="14"/>
      <c r="E20" s="3"/>
      <c r="F20" s="15"/>
      <c r="G20" s="15"/>
      <c r="H20" s="14"/>
      <c r="I20" s="15"/>
      <c r="J20" s="15"/>
      <c r="K20" s="15"/>
      <c r="L20" s="16"/>
    </row>
    <row r="21" spans="1:12" s="7" customFormat="1" ht="19.2" customHeight="1">
      <c r="A21" s="12" t="s">
        <v>20</v>
      </c>
      <c r="B21" s="12"/>
      <c r="C21" s="8"/>
      <c r="D21" s="12"/>
      <c r="E21" s="8"/>
      <c r="F21" s="15"/>
      <c r="G21" s="15"/>
      <c r="H21" s="12" t="s">
        <v>20</v>
      </c>
      <c r="I21" s="15"/>
      <c r="J21" s="15"/>
      <c r="K21" s="15"/>
      <c r="L21" s="16"/>
    </row>
    <row r="22" spans="1:12" s="7" customFormat="1" ht="14.4">
      <c r="B22" s="17"/>
      <c r="F22" s="15"/>
      <c r="G22" s="15"/>
      <c r="H22" s="15"/>
      <c r="I22" s="15"/>
      <c r="J22" s="15"/>
      <c r="K22" s="15"/>
      <c r="L22" s="16"/>
    </row>
    <row r="23" spans="1:12">
      <c r="B23" s="18"/>
    </row>
    <row r="24" spans="1:12">
      <c r="B24" s="18"/>
    </row>
    <row r="25" spans="1:12">
      <c r="B25" s="18"/>
    </row>
    <row r="26" spans="1:12">
      <c r="B26" s="18"/>
    </row>
    <row r="27" spans="1:12">
      <c r="B27" s="18"/>
    </row>
    <row r="28" spans="1:12">
      <c r="B28" s="18"/>
    </row>
    <row r="29" spans="1:12">
      <c r="B29" s="18"/>
    </row>
    <row r="30" spans="1:12">
      <c r="B30" s="18"/>
    </row>
    <row r="31" spans="1:12">
      <c r="B31" s="18"/>
    </row>
    <row r="32" spans="1:12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</sheetData>
  <mergeCells count="20">
    <mergeCell ref="A15:L15"/>
    <mergeCell ref="H7:J7"/>
    <mergeCell ref="L7:L8"/>
    <mergeCell ref="A7:A8"/>
    <mergeCell ref="B7:B8"/>
    <mergeCell ref="C7:C8"/>
    <mergeCell ref="D7:D8"/>
    <mergeCell ref="E7:E8"/>
    <mergeCell ref="F7:G7"/>
    <mergeCell ref="A10:L10"/>
    <mergeCell ref="A11:L11"/>
    <mergeCell ref="A12:L12"/>
    <mergeCell ref="A13:L13"/>
    <mergeCell ref="A14:L14"/>
    <mergeCell ref="A6:L6"/>
    <mergeCell ref="A1:L1"/>
    <mergeCell ref="A2:L2"/>
    <mergeCell ref="A3:L3"/>
    <mergeCell ref="A4:L4"/>
    <mergeCell ref="A5:L5"/>
  </mergeCells>
  <phoneticPr fontId="4" type="noConversion"/>
  <conditionalFormatting sqref="D20:D21 D16:D18">
    <cfRule type="duplicateValues" dxfId="4" priority="3"/>
  </conditionalFormatting>
  <conditionalFormatting sqref="B19">
    <cfRule type="duplicateValues" dxfId="3" priority="2"/>
  </conditionalFormatting>
  <conditionalFormatting sqref="H20:H21 H17:H18">
    <cfRule type="duplicateValues" dxfId="2" priority="1"/>
  </conditionalFormatting>
  <conditionalFormatting sqref="D22:D1048576 D1 D3:D8">
    <cfRule type="duplicateValues" dxfId="1" priority="16"/>
  </conditionalFormatting>
  <conditionalFormatting sqref="M9">
    <cfRule type="duplicateValues" dxfId="0" priority="27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workbookViewId="0">
      <selection activeCell="C5" sqref="C5"/>
    </sheetView>
  </sheetViews>
  <sheetFormatPr defaultRowHeight="13.8"/>
  <cols>
    <col min="2" max="2" width="14.44140625" customWidth="1"/>
    <col min="3" max="3" width="19.33203125" customWidth="1"/>
    <col min="4" max="5" width="5.88671875" customWidth="1"/>
    <col min="6" max="8" width="11.109375" customWidth="1"/>
  </cols>
  <sheetData>
    <row r="1" spans="1:8" ht="23.4" customHeight="1" thickBot="1">
      <c r="A1" s="25" t="s">
        <v>3</v>
      </c>
      <c r="B1" s="26" t="s">
        <v>28</v>
      </c>
      <c r="C1" s="26" t="s">
        <v>29</v>
      </c>
      <c r="D1" s="26" t="s">
        <v>30</v>
      </c>
      <c r="E1" s="26" t="s">
        <v>7</v>
      </c>
      <c r="F1" s="26" t="s">
        <v>48</v>
      </c>
      <c r="G1" s="26" t="s">
        <v>49</v>
      </c>
      <c r="H1" s="26" t="s">
        <v>50</v>
      </c>
    </row>
    <row r="2" spans="1:8" ht="24.6" thickBot="1">
      <c r="A2" s="27">
        <v>1</v>
      </c>
      <c r="B2" s="28" t="s">
        <v>31</v>
      </c>
      <c r="C2" s="28" t="s">
        <v>32</v>
      </c>
      <c r="D2" s="29">
        <v>1</v>
      </c>
      <c r="E2" s="29" t="s">
        <v>33</v>
      </c>
      <c r="F2" s="30">
        <v>3500</v>
      </c>
      <c r="G2" s="30">
        <f>F2*0.13</f>
        <v>455</v>
      </c>
      <c r="H2" s="30">
        <v>3955</v>
      </c>
    </row>
    <row r="3" spans="1:8" ht="24.6" thickBot="1">
      <c r="A3" s="27">
        <v>2</v>
      </c>
      <c r="B3" s="28" t="s">
        <v>34</v>
      </c>
      <c r="C3" s="28" t="s">
        <v>35</v>
      </c>
      <c r="D3" s="29">
        <v>1</v>
      </c>
      <c r="E3" s="29" t="s">
        <v>33</v>
      </c>
      <c r="F3" s="30">
        <v>6500</v>
      </c>
      <c r="G3" s="30">
        <f t="shared" ref="G3:G12" si="0">F3*0.13</f>
        <v>845</v>
      </c>
      <c r="H3" s="30">
        <v>7345</v>
      </c>
    </row>
    <row r="4" spans="1:8" ht="24.6" thickBot="1">
      <c r="A4" s="27">
        <v>3</v>
      </c>
      <c r="B4" s="28" t="s">
        <v>36</v>
      </c>
      <c r="C4" s="28" t="s">
        <v>37</v>
      </c>
      <c r="D4" s="29">
        <v>1</v>
      </c>
      <c r="E4" s="29" t="s">
        <v>33</v>
      </c>
      <c r="F4" s="30">
        <v>3000</v>
      </c>
      <c r="G4" s="30">
        <f t="shared" si="0"/>
        <v>390</v>
      </c>
      <c r="H4" s="30">
        <v>3390</v>
      </c>
    </row>
    <row r="5" spans="1:8" ht="24.6" thickBot="1">
      <c r="A5" s="27">
        <v>4</v>
      </c>
      <c r="B5" s="28" t="s">
        <v>38</v>
      </c>
      <c r="C5" s="28" t="s">
        <v>39</v>
      </c>
      <c r="D5" s="29">
        <v>1</v>
      </c>
      <c r="E5" s="29" t="s">
        <v>33</v>
      </c>
      <c r="F5" s="30">
        <v>6000</v>
      </c>
      <c r="G5" s="30">
        <f t="shared" si="0"/>
        <v>780</v>
      </c>
      <c r="H5" s="30">
        <v>6780</v>
      </c>
    </row>
    <row r="6" spans="1:8" ht="24.6" thickBot="1">
      <c r="A6" s="27">
        <v>5</v>
      </c>
      <c r="B6" s="28" t="s">
        <v>34</v>
      </c>
      <c r="C6" s="28" t="s">
        <v>40</v>
      </c>
      <c r="D6" s="29">
        <v>1</v>
      </c>
      <c r="E6" s="29" t="s">
        <v>33</v>
      </c>
      <c r="F6" s="30">
        <v>6500</v>
      </c>
      <c r="G6" s="30">
        <f t="shared" si="0"/>
        <v>845</v>
      </c>
      <c r="H6" s="30">
        <v>7345</v>
      </c>
    </row>
    <row r="7" spans="1:8" ht="24.6" thickBot="1">
      <c r="A7" s="27">
        <v>6</v>
      </c>
      <c r="B7" s="28" t="s">
        <v>36</v>
      </c>
      <c r="C7" s="28" t="s">
        <v>41</v>
      </c>
      <c r="D7" s="29">
        <v>1</v>
      </c>
      <c r="E7" s="29" t="s">
        <v>33</v>
      </c>
      <c r="F7" s="30">
        <v>3000</v>
      </c>
      <c r="G7" s="30">
        <f t="shared" si="0"/>
        <v>390</v>
      </c>
      <c r="H7" s="30">
        <v>3390</v>
      </c>
    </row>
    <row r="8" spans="1:8" ht="24.6" thickBot="1">
      <c r="A8" s="27">
        <v>7</v>
      </c>
      <c r="B8" s="28" t="s">
        <v>34</v>
      </c>
      <c r="C8" s="28" t="s">
        <v>42</v>
      </c>
      <c r="D8" s="29">
        <v>1</v>
      </c>
      <c r="E8" s="29" t="s">
        <v>33</v>
      </c>
      <c r="F8" s="30">
        <v>3500</v>
      </c>
      <c r="G8" s="30">
        <f t="shared" si="0"/>
        <v>455</v>
      </c>
      <c r="H8" s="30">
        <v>3955</v>
      </c>
    </row>
    <row r="9" spans="1:8" ht="24.6" thickBot="1">
      <c r="A9" s="27">
        <v>8</v>
      </c>
      <c r="B9" s="28" t="s">
        <v>38</v>
      </c>
      <c r="C9" s="28" t="s">
        <v>43</v>
      </c>
      <c r="D9" s="29">
        <v>1</v>
      </c>
      <c r="E9" s="29" t="s">
        <v>33</v>
      </c>
      <c r="F9" s="30">
        <v>3000</v>
      </c>
      <c r="G9" s="30">
        <f t="shared" si="0"/>
        <v>390</v>
      </c>
      <c r="H9" s="30">
        <v>3390</v>
      </c>
    </row>
    <row r="10" spans="1:8" ht="24.6" thickBot="1">
      <c r="A10" s="27">
        <v>9</v>
      </c>
      <c r="B10" s="28" t="s">
        <v>38</v>
      </c>
      <c r="C10" s="28" t="s">
        <v>44</v>
      </c>
      <c r="D10" s="29">
        <v>1</v>
      </c>
      <c r="E10" s="29" t="s">
        <v>33</v>
      </c>
      <c r="F10" s="30">
        <v>3000</v>
      </c>
      <c r="G10" s="30">
        <f t="shared" si="0"/>
        <v>390</v>
      </c>
      <c r="H10" s="30">
        <v>3390</v>
      </c>
    </row>
    <row r="11" spans="1:8" ht="24.6" thickBot="1">
      <c r="A11" s="27">
        <v>10</v>
      </c>
      <c r="B11" s="28" t="s">
        <v>34</v>
      </c>
      <c r="C11" s="28" t="s">
        <v>45</v>
      </c>
      <c r="D11" s="29">
        <v>1</v>
      </c>
      <c r="E11" s="29" t="s">
        <v>33</v>
      </c>
      <c r="F11" s="30">
        <v>5000</v>
      </c>
      <c r="G11" s="30">
        <f t="shared" si="0"/>
        <v>650</v>
      </c>
      <c r="H11" s="30">
        <v>5650</v>
      </c>
    </row>
    <row r="12" spans="1:8" ht="24.6" thickBot="1">
      <c r="A12" s="27">
        <v>11</v>
      </c>
      <c r="B12" s="28" t="s">
        <v>38</v>
      </c>
      <c r="C12" s="28" t="s">
        <v>46</v>
      </c>
      <c r="D12" s="29">
        <v>1</v>
      </c>
      <c r="E12" s="29" t="s">
        <v>33</v>
      </c>
      <c r="F12" s="30">
        <v>4500</v>
      </c>
      <c r="G12" s="30">
        <f t="shared" si="0"/>
        <v>585</v>
      </c>
      <c r="H12" s="30">
        <v>5085</v>
      </c>
    </row>
    <row r="13" spans="1:8" ht="14.4" thickBot="1">
      <c r="A13" s="84" t="s">
        <v>47</v>
      </c>
      <c r="B13" s="85"/>
      <c r="C13" s="86"/>
      <c r="D13" s="29">
        <v>11</v>
      </c>
      <c r="E13" s="29"/>
      <c r="F13" s="30"/>
      <c r="G13" s="30"/>
      <c r="H13" s="30">
        <v>53675</v>
      </c>
    </row>
  </sheetData>
  <mergeCells count="1">
    <mergeCell ref="A13:C13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D472-36E7-4604-B934-3D252866A5C6}">
  <dimension ref="A1:L60"/>
  <sheetViews>
    <sheetView zoomScale="90" zoomScaleNormal="90" workbookViewId="0">
      <selection sqref="A1:K42"/>
    </sheetView>
  </sheetViews>
  <sheetFormatPr defaultRowHeight="13.8"/>
  <cols>
    <col min="1" max="1" width="5.44140625" customWidth="1"/>
    <col min="2" max="3" width="12.88671875" customWidth="1"/>
    <col min="4" max="4" width="32.88671875" customWidth="1"/>
    <col min="5" max="5" width="4" customWidth="1"/>
    <col min="7" max="8" width="9.44140625" bestFit="1" customWidth="1"/>
    <col min="9" max="10" width="14.21875" bestFit="1" customWidth="1"/>
    <col min="11" max="11" width="15.44140625" style="31" customWidth="1"/>
  </cols>
  <sheetData>
    <row r="1" spans="1:11" ht="30.6" customHeight="1">
      <c r="A1" s="105" t="s">
        <v>3</v>
      </c>
      <c r="B1" s="105" t="s">
        <v>64</v>
      </c>
      <c r="C1" s="105" t="s">
        <v>63</v>
      </c>
      <c r="D1" s="105" t="s">
        <v>51</v>
      </c>
      <c r="E1" s="105" t="s">
        <v>7</v>
      </c>
      <c r="F1" s="95" t="s">
        <v>52</v>
      </c>
      <c r="G1" s="113" t="s">
        <v>53</v>
      </c>
      <c r="H1" s="113"/>
      <c r="I1" s="113" t="s">
        <v>54</v>
      </c>
      <c r="J1" s="113"/>
      <c r="K1" s="106" t="s">
        <v>65</v>
      </c>
    </row>
    <row r="2" spans="1:11" ht="15.6">
      <c r="A2" s="105"/>
      <c r="B2" s="105"/>
      <c r="C2" s="105"/>
      <c r="D2" s="105"/>
      <c r="E2" s="105"/>
      <c r="F2" s="95"/>
      <c r="G2" s="43" t="s">
        <v>55</v>
      </c>
      <c r="H2" s="43" t="s">
        <v>56</v>
      </c>
      <c r="I2" s="43" t="s">
        <v>55</v>
      </c>
      <c r="J2" s="43" t="s">
        <v>56</v>
      </c>
      <c r="K2" s="107"/>
    </row>
    <row r="3" spans="1:11" ht="15.6">
      <c r="A3" s="94">
        <v>1</v>
      </c>
      <c r="B3" s="94" t="s">
        <v>59</v>
      </c>
      <c r="C3" s="95" t="s">
        <v>61</v>
      </c>
      <c r="D3" s="57" t="s">
        <v>31</v>
      </c>
      <c r="E3" s="113" t="s">
        <v>58</v>
      </c>
      <c r="F3" s="113">
        <v>30000</v>
      </c>
      <c r="G3" s="93">
        <f>I3/F3</f>
        <v>2.3333333333333334E-2</v>
      </c>
      <c r="H3" s="87">
        <f>G3*1.13</f>
        <v>2.6366666666666667E-2</v>
      </c>
      <c r="I3" s="88">
        <f>3500/5</f>
        <v>700</v>
      </c>
      <c r="J3" s="89">
        <f>I3*1.13</f>
        <v>790.99999999999989</v>
      </c>
      <c r="K3" s="99" t="s">
        <v>66</v>
      </c>
    </row>
    <row r="4" spans="1:11" ht="15.6">
      <c r="A4" s="94"/>
      <c r="B4" s="94"/>
      <c r="C4" s="95"/>
      <c r="D4" s="57" t="s">
        <v>32</v>
      </c>
      <c r="E4" s="113"/>
      <c r="F4" s="113"/>
      <c r="G4" s="93"/>
      <c r="H4" s="87"/>
      <c r="I4" s="88"/>
      <c r="J4" s="89"/>
      <c r="K4" s="99"/>
    </row>
    <row r="5" spans="1:11" ht="15.6">
      <c r="A5" s="94"/>
      <c r="B5" s="94"/>
      <c r="C5" s="95"/>
      <c r="D5" s="57" t="s">
        <v>34</v>
      </c>
      <c r="E5" s="113"/>
      <c r="F5" s="113"/>
      <c r="G5" s="87">
        <f>I5/F3</f>
        <v>0.21666666666666667</v>
      </c>
      <c r="H5" s="87">
        <f t="shared" ref="H5" si="0">G5*1.13</f>
        <v>0.24483333333333332</v>
      </c>
      <c r="I5" s="88">
        <v>6500</v>
      </c>
      <c r="J5" s="89">
        <f>I5*1.13</f>
        <v>7344.9999999999991</v>
      </c>
      <c r="K5" s="99"/>
    </row>
    <row r="6" spans="1:11" ht="15.6">
      <c r="A6" s="94"/>
      <c r="B6" s="94"/>
      <c r="C6" s="95"/>
      <c r="D6" s="57" t="s">
        <v>35</v>
      </c>
      <c r="E6" s="113"/>
      <c r="F6" s="113"/>
      <c r="G6" s="87"/>
      <c r="H6" s="87"/>
      <c r="I6" s="88"/>
      <c r="J6" s="89"/>
      <c r="K6" s="99"/>
    </row>
    <row r="7" spans="1:11" ht="15.6">
      <c r="A7" s="94"/>
      <c r="B7" s="94"/>
      <c r="C7" s="95"/>
      <c r="D7" s="57" t="s">
        <v>36</v>
      </c>
      <c r="E7" s="113"/>
      <c r="F7" s="113"/>
      <c r="G7" s="87">
        <f>I7/F3</f>
        <v>0.1</v>
      </c>
      <c r="H7" s="87">
        <f t="shared" ref="H7" si="1">G7*1.13</f>
        <v>0.11299999999999999</v>
      </c>
      <c r="I7" s="88">
        <v>3000</v>
      </c>
      <c r="J7" s="89">
        <f t="shared" ref="J7" si="2">I7*1.13</f>
        <v>3389.9999999999995</v>
      </c>
      <c r="K7" s="99"/>
    </row>
    <row r="8" spans="1:11" ht="15.6">
      <c r="A8" s="94"/>
      <c r="B8" s="94"/>
      <c r="C8" s="95"/>
      <c r="D8" s="57" t="s">
        <v>37</v>
      </c>
      <c r="E8" s="113"/>
      <c r="F8" s="113"/>
      <c r="G8" s="87"/>
      <c r="H8" s="87"/>
      <c r="I8" s="88"/>
      <c r="J8" s="89"/>
      <c r="K8" s="99"/>
    </row>
    <row r="9" spans="1:11" ht="15.6">
      <c r="A9" s="94"/>
      <c r="B9" s="94"/>
      <c r="C9" s="95"/>
      <c r="D9" s="57" t="s">
        <v>38</v>
      </c>
      <c r="E9" s="113"/>
      <c r="F9" s="113"/>
      <c r="G9" s="93">
        <f>I9/F3</f>
        <v>0.1</v>
      </c>
      <c r="H9" s="87">
        <f t="shared" ref="H9" si="3">G9*1.13</f>
        <v>0.11299999999999999</v>
      </c>
      <c r="I9" s="88">
        <f>6000/2</f>
        <v>3000</v>
      </c>
      <c r="J9" s="89">
        <f t="shared" ref="J9" si="4">I9*1.13</f>
        <v>3389.9999999999995</v>
      </c>
      <c r="K9" s="99" t="s">
        <v>67</v>
      </c>
    </row>
    <row r="10" spans="1:11" ht="15.6">
      <c r="A10" s="94"/>
      <c r="B10" s="94"/>
      <c r="C10" s="95"/>
      <c r="D10" s="57" t="s">
        <v>39</v>
      </c>
      <c r="E10" s="113"/>
      <c r="F10" s="113"/>
      <c r="G10" s="93"/>
      <c r="H10" s="87"/>
      <c r="I10" s="88"/>
      <c r="J10" s="89"/>
      <c r="K10" s="99"/>
    </row>
    <row r="11" spans="1:11" ht="15.6">
      <c r="A11" s="45"/>
      <c r="B11" s="51"/>
      <c r="C11" s="58"/>
      <c r="D11" s="57"/>
      <c r="E11" s="44"/>
      <c r="F11" s="44"/>
      <c r="G11" s="55">
        <f>SUM(G3:G10)</f>
        <v>0.44000000000000006</v>
      </c>
      <c r="H11" s="47"/>
      <c r="I11" s="48">
        <f>SUM(I3:I10)</f>
        <v>13200</v>
      </c>
      <c r="J11" s="49"/>
      <c r="K11" s="50"/>
    </row>
    <row r="12" spans="1:11" ht="15.6">
      <c r="A12" s="90">
        <v>2</v>
      </c>
      <c r="B12" s="90" t="s">
        <v>68</v>
      </c>
      <c r="C12" s="110" t="s">
        <v>57</v>
      </c>
      <c r="D12" s="57" t="s">
        <v>31</v>
      </c>
      <c r="E12" s="96" t="s">
        <v>58</v>
      </c>
      <c r="F12" s="96">
        <v>30000</v>
      </c>
      <c r="G12" s="93">
        <f>I12/F12</f>
        <v>2.3333333333333334E-2</v>
      </c>
      <c r="H12" s="87">
        <f>G12*1.13</f>
        <v>2.6366666666666667E-2</v>
      </c>
      <c r="I12" s="88">
        <f>3500/5</f>
        <v>700</v>
      </c>
      <c r="J12" s="89">
        <f>I12*1.13</f>
        <v>790.99999999999989</v>
      </c>
      <c r="K12" s="99" t="s">
        <v>66</v>
      </c>
    </row>
    <row r="13" spans="1:11" ht="15.6">
      <c r="A13" s="91"/>
      <c r="B13" s="91"/>
      <c r="C13" s="111"/>
      <c r="D13" s="57" t="s">
        <v>32</v>
      </c>
      <c r="E13" s="97"/>
      <c r="F13" s="97"/>
      <c r="G13" s="93"/>
      <c r="H13" s="87"/>
      <c r="I13" s="88"/>
      <c r="J13" s="89"/>
      <c r="K13" s="99"/>
    </row>
    <row r="14" spans="1:11" ht="15.6">
      <c r="A14" s="91"/>
      <c r="B14" s="91"/>
      <c r="C14" s="111"/>
      <c r="D14" s="57" t="s">
        <v>34</v>
      </c>
      <c r="E14" s="97"/>
      <c r="F14" s="97"/>
      <c r="G14" s="87">
        <f>I14/F12</f>
        <v>0.21666666666666667</v>
      </c>
      <c r="H14" s="87">
        <f t="shared" ref="H14" si="5">G14*1.13</f>
        <v>0.24483333333333332</v>
      </c>
      <c r="I14" s="88">
        <v>6500</v>
      </c>
      <c r="J14" s="89">
        <f t="shared" ref="J14" si="6">I14*1.13</f>
        <v>7344.9999999999991</v>
      </c>
      <c r="K14" s="99"/>
    </row>
    <row r="15" spans="1:11" ht="15.6">
      <c r="A15" s="91"/>
      <c r="B15" s="91"/>
      <c r="C15" s="111"/>
      <c r="D15" s="57" t="s">
        <v>40</v>
      </c>
      <c r="E15" s="97"/>
      <c r="F15" s="97"/>
      <c r="G15" s="87"/>
      <c r="H15" s="87"/>
      <c r="I15" s="88"/>
      <c r="J15" s="89"/>
      <c r="K15" s="99"/>
    </row>
    <row r="16" spans="1:11" ht="15.6">
      <c r="A16" s="91"/>
      <c r="B16" s="91"/>
      <c r="C16" s="111"/>
      <c r="D16" s="57" t="s">
        <v>36</v>
      </c>
      <c r="E16" s="97"/>
      <c r="F16" s="97"/>
      <c r="G16" s="87">
        <f>I16/F12</f>
        <v>0.1</v>
      </c>
      <c r="H16" s="87">
        <f t="shared" ref="H16" si="7">G16*1.13</f>
        <v>0.11299999999999999</v>
      </c>
      <c r="I16" s="88">
        <v>3000</v>
      </c>
      <c r="J16" s="89">
        <f t="shared" ref="J16" si="8">I16*1.13</f>
        <v>3389.9999999999995</v>
      </c>
      <c r="K16" s="99"/>
    </row>
    <row r="17" spans="1:11" ht="15.6">
      <c r="A17" s="91"/>
      <c r="B17" s="91"/>
      <c r="C17" s="111"/>
      <c r="D17" s="57" t="s">
        <v>41</v>
      </c>
      <c r="E17" s="97"/>
      <c r="F17" s="97"/>
      <c r="G17" s="87"/>
      <c r="H17" s="87"/>
      <c r="I17" s="88"/>
      <c r="J17" s="89"/>
      <c r="K17" s="99"/>
    </row>
    <row r="18" spans="1:11" ht="15.6">
      <c r="A18" s="91"/>
      <c r="B18" s="91"/>
      <c r="C18" s="111"/>
      <c r="D18" s="57" t="s">
        <v>38</v>
      </c>
      <c r="E18" s="97"/>
      <c r="F18" s="97"/>
      <c r="G18" s="93">
        <f>I18/F12</f>
        <v>0.1</v>
      </c>
      <c r="H18" s="87">
        <f t="shared" ref="H18" si="9">G18*1.13</f>
        <v>0.11299999999999999</v>
      </c>
      <c r="I18" s="88">
        <f>6000/2</f>
        <v>3000</v>
      </c>
      <c r="J18" s="89">
        <f t="shared" ref="J18" si="10">I18*1.13</f>
        <v>3389.9999999999995</v>
      </c>
      <c r="K18" s="99" t="s">
        <v>67</v>
      </c>
    </row>
    <row r="19" spans="1:11" ht="15.6">
      <c r="A19" s="91"/>
      <c r="B19" s="91"/>
      <c r="C19" s="111"/>
      <c r="D19" s="57" t="s">
        <v>39</v>
      </c>
      <c r="E19" s="98"/>
      <c r="F19" s="98"/>
      <c r="G19" s="93"/>
      <c r="H19" s="87"/>
      <c r="I19" s="88"/>
      <c r="J19" s="89"/>
      <c r="K19" s="99"/>
    </row>
    <row r="20" spans="1:11" ht="15.6">
      <c r="A20" s="92"/>
      <c r="B20" s="52"/>
      <c r="C20" s="112"/>
      <c r="D20" s="57"/>
      <c r="E20" s="44"/>
      <c r="F20" s="44"/>
      <c r="G20" s="47">
        <f>SUM(G12:G19)</f>
        <v>0.44000000000000006</v>
      </c>
      <c r="H20" s="47"/>
      <c r="I20" s="48">
        <f>SUM(I12:I19)</f>
        <v>13200</v>
      </c>
      <c r="J20" s="49"/>
      <c r="K20" s="50"/>
    </row>
    <row r="21" spans="1:11" ht="15.6">
      <c r="A21" s="90">
        <v>3</v>
      </c>
      <c r="B21" s="94" t="s">
        <v>69</v>
      </c>
      <c r="C21" s="110" t="s">
        <v>57</v>
      </c>
      <c r="D21" s="57" t="s">
        <v>31</v>
      </c>
      <c r="E21" s="96" t="s">
        <v>58</v>
      </c>
      <c r="F21" s="96">
        <v>30000</v>
      </c>
      <c r="G21" s="93">
        <f>I21/F21</f>
        <v>2.3333333333333334E-2</v>
      </c>
      <c r="H21" s="87">
        <f>G21*1.13</f>
        <v>2.6366666666666667E-2</v>
      </c>
      <c r="I21" s="88">
        <f>3500/5</f>
        <v>700</v>
      </c>
      <c r="J21" s="89">
        <f>I21*1.13</f>
        <v>790.99999999999989</v>
      </c>
      <c r="K21" s="99" t="s">
        <v>66</v>
      </c>
    </row>
    <row r="22" spans="1:11" ht="15.6">
      <c r="A22" s="91"/>
      <c r="B22" s="94"/>
      <c r="C22" s="111"/>
      <c r="D22" s="57" t="s">
        <v>32</v>
      </c>
      <c r="E22" s="97"/>
      <c r="F22" s="97"/>
      <c r="G22" s="93"/>
      <c r="H22" s="87"/>
      <c r="I22" s="88"/>
      <c r="J22" s="89"/>
      <c r="K22" s="99"/>
    </row>
    <row r="23" spans="1:11" ht="15.6">
      <c r="A23" s="91"/>
      <c r="B23" s="94"/>
      <c r="C23" s="111"/>
      <c r="D23" s="57" t="s">
        <v>34</v>
      </c>
      <c r="E23" s="97"/>
      <c r="F23" s="97"/>
      <c r="G23" s="93">
        <f>I23/F21</f>
        <v>5.8333333333333334E-2</v>
      </c>
      <c r="H23" s="87">
        <f t="shared" ref="H23" si="11">G23*1.13</f>
        <v>6.5916666666666665E-2</v>
      </c>
      <c r="I23" s="88">
        <f>3500/2</f>
        <v>1750</v>
      </c>
      <c r="J23" s="89">
        <f t="shared" ref="J23" si="12">I23*1.13</f>
        <v>1977.4999999999998</v>
      </c>
      <c r="K23" s="99" t="s">
        <v>67</v>
      </c>
    </row>
    <row r="24" spans="1:11" ht="15.6">
      <c r="A24" s="91"/>
      <c r="B24" s="94"/>
      <c r="C24" s="111"/>
      <c r="D24" s="57" t="s">
        <v>42</v>
      </c>
      <c r="E24" s="97"/>
      <c r="F24" s="97"/>
      <c r="G24" s="93"/>
      <c r="H24" s="87"/>
      <c r="I24" s="88"/>
      <c r="J24" s="89"/>
      <c r="K24" s="99"/>
    </row>
    <row r="25" spans="1:11" ht="15.6">
      <c r="A25" s="91"/>
      <c r="B25" s="94"/>
      <c r="C25" s="111"/>
      <c r="D25" s="57" t="s">
        <v>38</v>
      </c>
      <c r="E25" s="97"/>
      <c r="F25" s="97"/>
      <c r="G25" s="87">
        <f>I25/F21</f>
        <v>0.1</v>
      </c>
      <c r="H25" s="87">
        <f t="shared" ref="H25" si="13">G25*1.13</f>
        <v>0.11299999999999999</v>
      </c>
      <c r="I25" s="88">
        <v>3000</v>
      </c>
      <c r="J25" s="89">
        <f t="shared" ref="J25" si="14">I25*1.13</f>
        <v>3389.9999999999995</v>
      </c>
      <c r="K25" s="99"/>
    </row>
    <row r="26" spans="1:11" ht="15.6">
      <c r="A26" s="92"/>
      <c r="B26" s="94"/>
      <c r="C26" s="112"/>
      <c r="D26" s="57" t="s">
        <v>43</v>
      </c>
      <c r="E26" s="98"/>
      <c r="F26" s="98"/>
      <c r="G26" s="87"/>
      <c r="H26" s="87"/>
      <c r="I26" s="88"/>
      <c r="J26" s="89"/>
      <c r="K26" s="99"/>
    </row>
    <row r="27" spans="1:11" ht="15.6">
      <c r="A27" s="51"/>
      <c r="B27" s="52"/>
      <c r="C27" s="59"/>
      <c r="D27" s="57"/>
      <c r="E27" s="44"/>
      <c r="F27" s="44"/>
      <c r="G27" s="47">
        <f>SUM(G21:G26)</f>
        <v>0.18166666666666667</v>
      </c>
      <c r="H27" s="47"/>
      <c r="I27" s="48">
        <f>SUM(I21:I26)</f>
        <v>5450</v>
      </c>
      <c r="J27" s="49"/>
      <c r="K27" s="50"/>
    </row>
    <row r="28" spans="1:11" ht="15.6">
      <c r="A28" s="94">
        <v>4</v>
      </c>
      <c r="B28" s="94" t="s">
        <v>70</v>
      </c>
      <c r="C28" s="95" t="s">
        <v>57</v>
      </c>
      <c r="D28" s="57" t="s">
        <v>31</v>
      </c>
      <c r="E28" s="96" t="s">
        <v>58</v>
      </c>
      <c r="F28" s="96">
        <v>30000</v>
      </c>
      <c r="G28" s="93">
        <f>I28/F28</f>
        <v>2.3333333333333334E-2</v>
      </c>
      <c r="H28" s="87">
        <f>G28*1.13</f>
        <v>2.6366666666666667E-2</v>
      </c>
      <c r="I28" s="88">
        <f>3500/5</f>
        <v>700</v>
      </c>
      <c r="J28" s="89">
        <f>I28*1.13</f>
        <v>790.99999999999989</v>
      </c>
      <c r="K28" s="99" t="s">
        <v>66</v>
      </c>
    </row>
    <row r="29" spans="1:11" ht="15.6">
      <c r="A29" s="94"/>
      <c r="B29" s="94"/>
      <c r="C29" s="95"/>
      <c r="D29" s="57" t="s">
        <v>32</v>
      </c>
      <c r="E29" s="97"/>
      <c r="F29" s="97"/>
      <c r="G29" s="93"/>
      <c r="H29" s="87"/>
      <c r="I29" s="88"/>
      <c r="J29" s="89"/>
      <c r="K29" s="99"/>
    </row>
    <row r="30" spans="1:11" ht="15.6">
      <c r="A30" s="94"/>
      <c r="B30" s="94"/>
      <c r="C30" s="95"/>
      <c r="D30" s="57" t="s">
        <v>34</v>
      </c>
      <c r="E30" s="97"/>
      <c r="F30" s="97"/>
      <c r="G30" s="93">
        <f>I30/F28</f>
        <v>5.8333333333333334E-2</v>
      </c>
      <c r="H30" s="87">
        <f t="shared" ref="H30" si="15">G30*1.13</f>
        <v>6.5916666666666665E-2</v>
      </c>
      <c r="I30" s="88">
        <f>3500/2</f>
        <v>1750</v>
      </c>
      <c r="J30" s="89">
        <f t="shared" ref="J30" si="16">I30*1.13</f>
        <v>1977.4999999999998</v>
      </c>
      <c r="K30" s="99" t="s">
        <v>67</v>
      </c>
    </row>
    <row r="31" spans="1:11" ht="15.6">
      <c r="A31" s="94"/>
      <c r="B31" s="94"/>
      <c r="C31" s="95"/>
      <c r="D31" s="57" t="s">
        <v>42</v>
      </c>
      <c r="E31" s="97"/>
      <c r="F31" s="97"/>
      <c r="G31" s="93"/>
      <c r="H31" s="87"/>
      <c r="I31" s="88"/>
      <c r="J31" s="89"/>
      <c r="K31" s="99"/>
    </row>
    <row r="32" spans="1:11" ht="15.6">
      <c r="A32" s="94"/>
      <c r="B32" s="94"/>
      <c r="C32" s="95"/>
      <c r="D32" s="57" t="s">
        <v>38</v>
      </c>
      <c r="E32" s="97"/>
      <c r="F32" s="97"/>
      <c r="G32" s="87">
        <f>I32/F28</f>
        <v>0.1</v>
      </c>
      <c r="H32" s="87">
        <f t="shared" ref="H32" si="17">G32*1.13</f>
        <v>0.11299999999999999</v>
      </c>
      <c r="I32" s="88">
        <v>3000</v>
      </c>
      <c r="J32" s="89">
        <f t="shared" ref="J32" si="18">I32*1.13</f>
        <v>3389.9999999999995</v>
      </c>
      <c r="K32" s="99"/>
    </row>
    <row r="33" spans="1:12" ht="15.6">
      <c r="A33" s="94"/>
      <c r="B33" s="94"/>
      <c r="C33" s="95"/>
      <c r="D33" s="57" t="s">
        <v>44</v>
      </c>
      <c r="E33" s="98"/>
      <c r="F33" s="98"/>
      <c r="G33" s="87"/>
      <c r="H33" s="87"/>
      <c r="I33" s="88"/>
      <c r="J33" s="89"/>
      <c r="K33" s="99"/>
    </row>
    <row r="34" spans="1:12" ht="15.6">
      <c r="A34" s="56"/>
      <c r="B34" s="52"/>
      <c r="C34" s="59"/>
      <c r="D34" s="57"/>
      <c r="E34" s="44"/>
      <c r="F34" s="44"/>
      <c r="G34" s="47">
        <f>SUM(G28:G33)</f>
        <v>0.18166666666666667</v>
      </c>
      <c r="H34" s="47"/>
      <c r="I34" s="48">
        <f>SUM(I28:I33)</f>
        <v>5450</v>
      </c>
      <c r="J34" s="49"/>
      <c r="K34" s="50"/>
    </row>
    <row r="35" spans="1:12" ht="15.6">
      <c r="A35" s="94">
        <v>5</v>
      </c>
      <c r="B35" s="94" t="s">
        <v>71</v>
      </c>
      <c r="C35" s="95" t="s">
        <v>57</v>
      </c>
      <c r="D35" s="57" t="s">
        <v>31</v>
      </c>
      <c r="E35" s="96" t="s">
        <v>58</v>
      </c>
      <c r="F35" s="96">
        <v>30000</v>
      </c>
      <c r="G35" s="93">
        <f>I35/F35</f>
        <v>2.3333333333333334E-2</v>
      </c>
      <c r="H35" s="87">
        <f>G35*1.13</f>
        <v>2.6366666666666667E-2</v>
      </c>
      <c r="I35" s="88">
        <f>3500/5</f>
        <v>700</v>
      </c>
      <c r="J35" s="89">
        <f>I35*1.13</f>
        <v>790.99999999999989</v>
      </c>
      <c r="K35" s="99" t="s">
        <v>66</v>
      </c>
    </row>
    <row r="36" spans="1:12" ht="15.6">
      <c r="A36" s="94"/>
      <c r="B36" s="94"/>
      <c r="C36" s="95"/>
      <c r="D36" s="57" t="s">
        <v>32</v>
      </c>
      <c r="E36" s="97"/>
      <c r="F36" s="97"/>
      <c r="G36" s="93"/>
      <c r="H36" s="87"/>
      <c r="I36" s="88"/>
      <c r="J36" s="89"/>
      <c r="K36" s="99"/>
    </row>
    <row r="37" spans="1:12" ht="15.6">
      <c r="A37" s="94"/>
      <c r="B37" s="94"/>
      <c r="C37" s="95"/>
      <c r="D37" s="57" t="s">
        <v>34</v>
      </c>
      <c r="E37" s="97"/>
      <c r="F37" s="97"/>
      <c r="G37" s="87">
        <f>I37/F35</f>
        <v>0.16666666666666666</v>
      </c>
      <c r="H37" s="87">
        <f t="shared" ref="H37" si="19">G37*1.13</f>
        <v>0.1883333333333333</v>
      </c>
      <c r="I37" s="88">
        <v>5000</v>
      </c>
      <c r="J37" s="89">
        <f t="shared" ref="J37" si="20">I37*1.13</f>
        <v>5649.9999999999991</v>
      </c>
      <c r="K37" s="99"/>
    </row>
    <row r="38" spans="1:12" ht="15.6">
      <c r="A38" s="94"/>
      <c r="B38" s="94"/>
      <c r="C38" s="95"/>
      <c r="D38" s="57" t="s">
        <v>45</v>
      </c>
      <c r="E38" s="97"/>
      <c r="F38" s="97"/>
      <c r="G38" s="87"/>
      <c r="H38" s="87"/>
      <c r="I38" s="88"/>
      <c r="J38" s="89"/>
      <c r="K38" s="99"/>
    </row>
    <row r="39" spans="1:12" ht="15.6">
      <c r="A39" s="94"/>
      <c r="B39" s="94"/>
      <c r="C39" s="95"/>
      <c r="D39" s="57" t="s">
        <v>38</v>
      </c>
      <c r="E39" s="97"/>
      <c r="F39" s="97"/>
      <c r="G39" s="87">
        <f>I39/F35</f>
        <v>0.15</v>
      </c>
      <c r="H39" s="87">
        <f t="shared" ref="H39" si="21">G39*1.13</f>
        <v>0.16949999999999998</v>
      </c>
      <c r="I39" s="88">
        <v>4500</v>
      </c>
      <c r="J39" s="89">
        <f t="shared" ref="J39" si="22">I39*1.13</f>
        <v>5084.9999999999991</v>
      </c>
      <c r="K39" s="99"/>
    </row>
    <row r="40" spans="1:12" ht="15.6">
      <c r="A40" s="94"/>
      <c r="B40" s="94"/>
      <c r="C40" s="95"/>
      <c r="D40" s="57" t="s">
        <v>46</v>
      </c>
      <c r="E40" s="98"/>
      <c r="F40" s="98"/>
      <c r="G40" s="87"/>
      <c r="H40" s="87"/>
      <c r="I40" s="88"/>
      <c r="J40" s="89"/>
      <c r="K40" s="99"/>
    </row>
    <row r="41" spans="1:12" ht="15.6">
      <c r="A41" s="45"/>
      <c r="B41" s="53"/>
      <c r="C41" s="54"/>
      <c r="D41" s="44"/>
      <c r="E41" s="44"/>
      <c r="F41" s="44"/>
      <c r="G41" s="47">
        <f>SUM(G35:G40)</f>
        <v>0.33999999999999997</v>
      </c>
      <c r="H41" s="47"/>
      <c r="I41" s="48">
        <f>SUM(I35:I40)</f>
        <v>10200</v>
      </c>
      <c r="J41" s="49"/>
      <c r="K41" s="50"/>
    </row>
    <row r="42" spans="1:12">
      <c r="A42" s="108" t="s">
        <v>72</v>
      </c>
      <c r="B42" s="108"/>
      <c r="C42" s="108"/>
      <c r="D42" s="108"/>
      <c r="E42" s="108"/>
      <c r="F42" s="108"/>
      <c r="G42" s="108"/>
      <c r="H42" s="108"/>
      <c r="I42" s="60">
        <f>I11+I20+I27+I34+I41</f>
        <v>47500</v>
      </c>
      <c r="J42" s="42"/>
      <c r="K42" s="46"/>
    </row>
    <row r="45" spans="1:12" ht="14.4">
      <c r="A45" s="101" t="s">
        <v>3</v>
      </c>
      <c r="B45" s="34"/>
      <c r="C45" s="101" t="s">
        <v>64</v>
      </c>
      <c r="D45" s="101" t="s">
        <v>5</v>
      </c>
      <c r="E45" s="101" t="s">
        <v>28</v>
      </c>
      <c r="F45" s="101" t="s">
        <v>7</v>
      </c>
      <c r="G45" s="109" t="s">
        <v>52</v>
      </c>
      <c r="H45" s="100" t="s">
        <v>53</v>
      </c>
      <c r="I45" s="100"/>
      <c r="J45" s="100" t="s">
        <v>54</v>
      </c>
      <c r="K45" s="100"/>
      <c r="L45" s="101" t="s">
        <v>11</v>
      </c>
    </row>
    <row r="46" spans="1:12" ht="14.4">
      <c r="A46" s="101"/>
      <c r="B46" s="34"/>
      <c r="C46" s="101"/>
      <c r="D46" s="101"/>
      <c r="E46" s="101"/>
      <c r="F46" s="101"/>
      <c r="G46" s="109"/>
      <c r="H46" s="35" t="s">
        <v>55</v>
      </c>
      <c r="I46" s="35" t="s">
        <v>56</v>
      </c>
      <c r="J46" s="35" t="s">
        <v>55</v>
      </c>
      <c r="K46" s="35" t="s">
        <v>56</v>
      </c>
      <c r="L46" s="101"/>
    </row>
    <row r="47" spans="1:12" ht="144">
      <c r="A47" s="36">
        <v>1</v>
      </c>
      <c r="B47" s="36"/>
      <c r="C47" s="37" t="s">
        <v>59</v>
      </c>
      <c r="D47" s="38" t="s">
        <v>61</v>
      </c>
      <c r="E47" s="39" t="s">
        <v>62</v>
      </c>
      <c r="F47" s="40" t="s">
        <v>60</v>
      </c>
      <c r="G47" s="40">
        <v>30000</v>
      </c>
      <c r="H47" s="40">
        <v>0.1</v>
      </c>
      <c r="I47" s="40">
        <v>0.113</v>
      </c>
      <c r="J47" s="40">
        <v>2000</v>
      </c>
      <c r="K47" s="40">
        <v>2260</v>
      </c>
      <c r="L47" s="41"/>
    </row>
    <row r="48" spans="1:12" ht="14.4">
      <c r="A48" s="36"/>
      <c r="B48" s="36"/>
      <c r="C48" s="37"/>
      <c r="D48" s="38"/>
      <c r="E48" s="39"/>
      <c r="F48" s="40"/>
      <c r="G48" s="40"/>
      <c r="H48" s="40"/>
      <c r="I48" s="40"/>
      <c r="J48" s="40"/>
      <c r="K48" s="40"/>
      <c r="L48" s="41"/>
    </row>
    <row r="49" spans="1:12" ht="14.4">
      <c r="A49" s="36"/>
      <c r="B49" s="36"/>
      <c r="C49" s="37"/>
      <c r="D49" s="38"/>
      <c r="E49" s="39"/>
      <c r="F49" s="40"/>
      <c r="G49" s="40"/>
      <c r="H49" s="40"/>
      <c r="I49" s="40"/>
      <c r="J49" s="40"/>
      <c r="K49" s="40"/>
      <c r="L49" s="41"/>
    </row>
    <row r="50" spans="1:12" ht="14.4">
      <c r="A50" s="36"/>
      <c r="B50" s="36"/>
      <c r="C50" s="37"/>
      <c r="D50" s="38"/>
      <c r="E50" s="39"/>
      <c r="F50" s="40"/>
      <c r="G50" s="40"/>
      <c r="H50" s="40"/>
      <c r="I50" s="40"/>
      <c r="J50" s="40"/>
      <c r="K50" s="40"/>
      <c r="L50" s="41"/>
    </row>
    <row r="51" spans="1:12" ht="14.4">
      <c r="A51" s="36"/>
      <c r="B51" s="36"/>
      <c r="C51" s="37"/>
      <c r="D51" s="38"/>
      <c r="E51" s="39"/>
      <c r="F51" s="40"/>
      <c r="G51" s="40"/>
      <c r="H51" s="40"/>
      <c r="I51" s="40"/>
      <c r="J51" s="40"/>
      <c r="K51" s="40"/>
      <c r="L51" s="41"/>
    </row>
    <row r="52" spans="1:12" ht="14.4">
      <c r="A52" s="36"/>
      <c r="B52" s="36"/>
      <c r="C52" s="37"/>
      <c r="D52" s="38"/>
      <c r="E52" s="39"/>
      <c r="F52" s="40"/>
      <c r="G52" s="40"/>
      <c r="H52" s="40"/>
      <c r="I52" s="40"/>
      <c r="J52" s="40"/>
      <c r="K52" s="40"/>
      <c r="L52" s="41"/>
    </row>
    <row r="53" spans="1:12" ht="14.4">
      <c r="A53" s="36"/>
      <c r="B53" s="36"/>
      <c r="C53" s="37"/>
      <c r="D53" s="38"/>
      <c r="E53" s="39"/>
      <c r="F53" s="40"/>
      <c r="G53" s="40"/>
      <c r="H53" s="40"/>
      <c r="I53" s="40"/>
      <c r="J53" s="40"/>
      <c r="K53" s="40"/>
      <c r="L53" s="41"/>
    </row>
    <row r="54" spans="1:12" ht="14.4">
      <c r="A54" s="36"/>
      <c r="B54" s="36"/>
      <c r="C54" s="37"/>
      <c r="D54" s="38"/>
      <c r="E54" s="39"/>
      <c r="F54" s="40"/>
      <c r="G54" s="40"/>
      <c r="H54" s="40"/>
      <c r="I54" s="40"/>
      <c r="J54" s="40"/>
      <c r="K54" s="40"/>
      <c r="L54" s="41"/>
    </row>
    <row r="55" spans="1:12" ht="14.4">
      <c r="A55" s="36"/>
      <c r="B55" s="36"/>
      <c r="C55" s="37"/>
      <c r="D55" s="38"/>
      <c r="E55" s="39"/>
      <c r="F55" s="40"/>
      <c r="G55" s="40"/>
      <c r="H55" s="40"/>
      <c r="I55" s="40"/>
      <c r="J55" s="40"/>
      <c r="K55" s="40"/>
      <c r="L55" s="41"/>
    </row>
    <row r="56" spans="1:12" ht="14.4">
      <c r="A56" s="36"/>
      <c r="B56" s="36"/>
      <c r="C56" s="37"/>
      <c r="D56" s="38"/>
      <c r="E56" s="39"/>
      <c r="F56" s="40"/>
      <c r="G56" s="40"/>
      <c r="H56" s="40"/>
      <c r="I56" s="40"/>
      <c r="J56" s="40"/>
      <c r="K56" s="40"/>
      <c r="L56" s="41"/>
    </row>
    <row r="57" spans="1:12" ht="14.4">
      <c r="A57" s="36"/>
      <c r="B57" s="36"/>
      <c r="C57" s="37"/>
      <c r="D57" s="38"/>
      <c r="E57" s="39"/>
      <c r="F57" s="40"/>
      <c r="G57" s="40"/>
      <c r="H57" s="40"/>
      <c r="I57" s="40"/>
      <c r="J57" s="40"/>
      <c r="K57" s="40"/>
      <c r="L57" s="41"/>
    </row>
    <row r="58" spans="1:12" ht="14.4">
      <c r="A58" s="36"/>
      <c r="B58" s="36"/>
      <c r="C58" s="37"/>
      <c r="D58" s="38"/>
      <c r="E58" s="39"/>
      <c r="F58" s="40"/>
      <c r="G58" s="40"/>
      <c r="H58" s="40"/>
      <c r="I58" s="40"/>
      <c r="J58" s="40"/>
      <c r="K58" s="40"/>
      <c r="L58" s="41"/>
    </row>
    <row r="59" spans="1:12" ht="14.4">
      <c r="A59" s="36"/>
      <c r="B59" s="36"/>
      <c r="C59" s="37"/>
      <c r="D59" s="38"/>
      <c r="E59" s="39"/>
      <c r="F59" s="40"/>
      <c r="G59" s="40"/>
      <c r="H59" s="40"/>
      <c r="I59" s="40"/>
      <c r="J59" s="40"/>
      <c r="K59" s="40"/>
      <c r="L59" s="41"/>
    </row>
    <row r="60" spans="1:12" ht="15" thickBot="1">
      <c r="A60" s="102" t="s">
        <v>47</v>
      </c>
      <c r="B60" s="103"/>
      <c r="C60" s="103"/>
      <c r="D60" s="103"/>
      <c r="E60" s="103"/>
      <c r="F60" s="103"/>
      <c r="G60" s="103"/>
      <c r="H60" s="103"/>
      <c r="I60" s="104"/>
      <c r="J60" s="32">
        <v>2000</v>
      </c>
      <c r="K60" s="33">
        <v>2260</v>
      </c>
      <c r="L60" s="33"/>
    </row>
  </sheetData>
  <mergeCells count="130">
    <mergeCell ref="I1:J1"/>
    <mergeCell ref="H16:H17"/>
    <mergeCell ref="I16:I17"/>
    <mergeCell ref="J16:J17"/>
    <mergeCell ref="G14:G15"/>
    <mergeCell ref="H14:H15"/>
    <mergeCell ref="A3:A10"/>
    <mergeCell ref="E3:E10"/>
    <mergeCell ref="F3:F10"/>
    <mergeCell ref="G3:G4"/>
    <mergeCell ref="H3:H4"/>
    <mergeCell ref="I3:I4"/>
    <mergeCell ref="J3:J4"/>
    <mergeCell ref="G5:G6"/>
    <mergeCell ref="H5:H6"/>
    <mergeCell ref="I9:I10"/>
    <mergeCell ref="J9:J10"/>
    <mergeCell ref="I5:I6"/>
    <mergeCell ref="J5:J6"/>
    <mergeCell ref="G7:G8"/>
    <mergeCell ref="H7:H8"/>
    <mergeCell ref="I7:I8"/>
    <mergeCell ref="J7:J8"/>
    <mergeCell ref="I14:I15"/>
    <mergeCell ref="A35:A40"/>
    <mergeCell ref="B35:B40"/>
    <mergeCell ref="C35:C40"/>
    <mergeCell ref="E35:E40"/>
    <mergeCell ref="F35:F40"/>
    <mergeCell ref="J30:J31"/>
    <mergeCell ref="G35:G36"/>
    <mergeCell ref="A1:A2"/>
    <mergeCell ref="C1:C2"/>
    <mergeCell ref="D1:D2"/>
    <mergeCell ref="E1:E2"/>
    <mergeCell ref="F1:F2"/>
    <mergeCell ref="G1:H1"/>
    <mergeCell ref="G9:G10"/>
    <mergeCell ref="H9:H10"/>
    <mergeCell ref="J37:J38"/>
    <mergeCell ref="B12:B19"/>
    <mergeCell ref="E12:E19"/>
    <mergeCell ref="F12:F19"/>
    <mergeCell ref="C12:C20"/>
    <mergeCell ref="G12:G13"/>
    <mergeCell ref="H12:H13"/>
    <mergeCell ref="I12:I13"/>
    <mergeCell ref="J12:J13"/>
    <mergeCell ref="A28:A33"/>
    <mergeCell ref="I30:I31"/>
    <mergeCell ref="I23:I24"/>
    <mergeCell ref="J23:J24"/>
    <mergeCell ref="G25:G26"/>
    <mergeCell ref="H25:H26"/>
    <mergeCell ref="I25:I26"/>
    <mergeCell ref="J25:J26"/>
    <mergeCell ref="G23:G24"/>
    <mergeCell ref="H23:H24"/>
    <mergeCell ref="H30:H31"/>
    <mergeCell ref="C21:C26"/>
    <mergeCell ref="E21:E26"/>
    <mergeCell ref="F21:F26"/>
    <mergeCell ref="G30:G31"/>
    <mergeCell ref="G21:G22"/>
    <mergeCell ref="H21:H22"/>
    <mergeCell ref="I21:I22"/>
    <mergeCell ref="J21:J22"/>
    <mergeCell ref="B21:B26"/>
    <mergeCell ref="H45:I45"/>
    <mergeCell ref="J45:K45"/>
    <mergeCell ref="L45:L46"/>
    <mergeCell ref="A60:I60"/>
    <mergeCell ref="B1:B2"/>
    <mergeCell ref="B3:B10"/>
    <mergeCell ref="K1:K2"/>
    <mergeCell ref="K9:K10"/>
    <mergeCell ref="K3:K4"/>
    <mergeCell ref="K5:K6"/>
    <mergeCell ref="I39:I40"/>
    <mergeCell ref="J39:J40"/>
    <mergeCell ref="A42:H42"/>
    <mergeCell ref="C3:C10"/>
    <mergeCell ref="A45:A46"/>
    <mergeCell ref="C45:C46"/>
    <mergeCell ref="D45:D46"/>
    <mergeCell ref="E45:E46"/>
    <mergeCell ref="F45:F46"/>
    <mergeCell ref="G45:G46"/>
    <mergeCell ref="J32:J33"/>
    <mergeCell ref="G37:G38"/>
    <mergeCell ref="H37:H38"/>
    <mergeCell ref="I37:I38"/>
    <mergeCell ref="K37:K38"/>
    <mergeCell ref="K39:K40"/>
    <mergeCell ref="K7:K8"/>
    <mergeCell ref="K23:K24"/>
    <mergeCell ref="K14:K15"/>
    <mergeCell ref="K16:K17"/>
    <mergeCell ref="K25:K26"/>
    <mergeCell ref="K32:K33"/>
    <mergeCell ref="K21:K22"/>
    <mergeCell ref="K12:K13"/>
    <mergeCell ref="K35:K36"/>
    <mergeCell ref="K28:K29"/>
    <mergeCell ref="K30:K31"/>
    <mergeCell ref="K18:K19"/>
    <mergeCell ref="G39:G40"/>
    <mergeCell ref="H39:H40"/>
    <mergeCell ref="G32:G33"/>
    <mergeCell ref="H32:H33"/>
    <mergeCell ref="I32:I33"/>
    <mergeCell ref="J14:J15"/>
    <mergeCell ref="G16:G17"/>
    <mergeCell ref="A12:A20"/>
    <mergeCell ref="A21:A26"/>
    <mergeCell ref="G18:G19"/>
    <mergeCell ref="H18:H19"/>
    <mergeCell ref="I18:I19"/>
    <mergeCell ref="J18:J19"/>
    <mergeCell ref="H35:H36"/>
    <mergeCell ref="I35:I36"/>
    <mergeCell ref="J35:J36"/>
    <mergeCell ref="G28:G29"/>
    <mergeCell ref="H28:H29"/>
    <mergeCell ref="I28:I29"/>
    <mergeCell ref="J28:J29"/>
    <mergeCell ref="B28:B33"/>
    <mergeCell ref="C28:C33"/>
    <mergeCell ref="E28:E33"/>
    <mergeCell ref="F28:F33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黄骅富邑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2023-03-15T07:00:08Z</dcterms:modified>
</cp:coreProperties>
</file>