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0" windowWidth="18525" windowHeight="7125"/>
  </bookViews>
  <sheets>
    <sheet name="管式座椅" sheetId="1" r:id="rId1"/>
  </sheets>
  <definedNames>
    <definedName name="_xlnm._FilterDatabase" localSheetId="0" hidden="1">管式座椅!$A$2:$AK$29</definedName>
    <definedName name="_xlnm.Print_Area" localSheetId="0">管式座椅!$A$1:$N$29</definedName>
  </definedNames>
  <calcPr calcId="162913"/>
</workbook>
</file>

<file path=xl/calcChain.xml><?xml version="1.0" encoding="utf-8"?>
<calcChain xmlns="http://schemas.openxmlformats.org/spreadsheetml/2006/main">
  <c r="N17" i="1" l="1"/>
  <c r="N29" i="1"/>
  <c r="M29" i="1"/>
  <c r="M22" i="1"/>
  <c r="M23" i="1"/>
  <c r="M24" i="1"/>
  <c r="M25" i="1"/>
  <c r="M26" i="1"/>
  <c r="M27" i="1"/>
  <c r="M28" i="1"/>
  <c r="M21" i="1"/>
  <c r="L22" i="1"/>
  <c r="L23" i="1"/>
  <c r="L24" i="1"/>
  <c r="L25" i="1"/>
  <c r="L26" i="1"/>
  <c r="L27" i="1"/>
  <c r="L28" i="1"/>
  <c r="L21" i="1"/>
  <c r="M17" i="1"/>
  <c r="M18" i="1"/>
  <c r="L20" i="1"/>
  <c r="L19" i="1"/>
  <c r="L18" i="1"/>
  <c r="M14" i="1"/>
  <c r="M4" i="1"/>
  <c r="M5" i="1"/>
  <c r="M6" i="1"/>
  <c r="M7" i="1"/>
  <c r="M8" i="1"/>
  <c r="M9" i="1"/>
  <c r="M10" i="1"/>
  <c r="M11" i="1"/>
  <c r="M12" i="1"/>
  <c r="M13" i="1"/>
  <c r="M3" i="1"/>
  <c r="L9" i="1"/>
  <c r="L10" i="1"/>
  <c r="L11" i="1"/>
  <c r="L6" i="1"/>
  <c r="L7" i="1"/>
  <c r="L8" i="1"/>
  <c r="L5" i="1"/>
  <c r="L4" i="1"/>
</calcChain>
</file>

<file path=xl/sharedStrings.xml><?xml version="1.0" encoding="utf-8"?>
<sst xmlns="http://schemas.openxmlformats.org/spreadsheetml/2006/main" count="210" uniqueCount="100">
  <si>
    <t>变更前</t>
  </si>
  <si>
    <t>序号</t>
  </si>
  <si>
    <t>变更原因</t>
  </si>
  <si>
    <t>零部件名称</t>
  </si>
  <si>
    <t>参考图号</t>
  </si>
  <si>
    <t>参考图片</t>
  </si>
  <si>
    <t>材料</t>
  </si>
  <si>
    <t>规格</t>
  </si>
  <si>
    <t>重量</t>
  </si>
  <si>
    <t>备注</t>
  </si>
  <si>
    <t>单台用量</t>
  </si>
  <si>
    <t>调角器</t>
  </si>
  <si>
    <t>M4-6905101</t>
  </si>
  <si>
    <t>SLT0000835</t>
  </si>
  <si>
    <t>ASSY</t>
  </si>
  <si>
    <t>174*240*58</t>
  </si>
  <si>
    <t>1</t>
  </si>
  <si>
    <t>底支架（SHT0014466）变更部分</t>
  </si>
  <si>
    <t>后横管</t>
  </si>
  <si>
    <t>SQXM3000-6901107</t>
  </si>
  <si>
    <t>SHT0012339的下级件没有QAD号</t>
  </si>
  <si>
    <t>Q195</t>
  </si>
  <si>
    <t>25*366*25</t>
  </si>
  <si>
    <t>塑料件固定钣金连接钣金</t>
  </si>
  <si>
    <t>SHT0014965</t>
  </si>
  <si>
    <t>Q235</t>
  </si>
  <si>
    <t>60*15*2</t>
  </si>
  <si>
    <t>扭力杆固定片</t>
  </si>
  <si>
    <t>SHT0014966</t>
  </si>
  <si>
    <t>8*15*26</t>
  </si>
  <si>
    <t>3</t>
  </si>
  <si>
    <t>左侧翼支撑钢丝</t>
  </si>
  <si>
    <t>SHT0014968</t>
  </si>
  <si>
    <t>226*92*70</t>
  </si>
  <si>
    <t>右侧翼支撑钢丝</t>
  </si>
  <si>
    <t>SHT0014969</t>
  </si>
  <si>
    <t>靠背骨架焊接总成（副驾）（SHT0014977）变更部分</t>
  </si>
  <si>
    <t>侧翼支撑钢丝（右）</t>
  </si>
  <si>
    <t>SHT0014979</t>
  </si>
  <si>
    <t>151*56*184</t>
  </si>
  <si>
    <t>2</t>
  </si>
  <si>
    <t>支撑框线</t>
  </si>
  <si>
    <t>H5-6802149</t>
  </si>
  <si>
    <t>SHT0001932</t>
  </si>
  <si>
    <t>41*250*98</t>
  </si>
  <si>
    <t>头枕支撑板条</t>
  </si>
  <si>
    <t>SHT0014489</t>
  </si>
  <si>
    <t>2*15*237</t>
  </si>
  <si>
    <t>扭力杆</t>
  </si>
  <si>
    <t>SHT0014975</t>
  </si>
  <si>
    <t>65mn</t>
  </si>
  <si>
    <t>74*356*168</t>
  </si>
  <si>
    <t>软管</t>
  </si>
  <si>
    <t>SHT0015062</t>
  </si>
  <si>
    <t>PU</t>
  </si>
  <si>
    <t>7.5*25</t>
  </si>
  <si>
    <t>变更后</t>
  </si>
  <si>
    <t>调角器（SHT0015544）增加涡簧、限位片</t>
  </si>
  <si>
    <t>不变</t>
  </si>
  <si>
    <t>涡簧固定座</t>
  </si>
  <si>
    <t>SHT0015545</t>
  </si>
  <si>
    <t>SPFH440</t>
  </si>
  <si>
    <t>30*23*39</t>
  </si>
  <si>
    <t>0.0232</t>
  </si>
  <si>
    <t>新增</t>
  </si>
  <si>
    <t>涡簧固定片</t>
  </si>
  <si>
    <t>18*48*15</t>
  </si>
  <si>
    <t>0.0193</t>
  </si>
  <si>
    <t>靠背回位涡簧</t>
  </si>
  <si>
    <t>BSP0010035</t>
  </si>
  <si>
    <t>65Mn</t>
  </si>
  <si>
    <t>93*12*103</t>
  </si>
  <si>
    <t>0.3565</t>
  </si>
  <si>
    <t>底支架加强钣金</t>
  </si>
  <si>
    <t>85*70*34</t>
  </si>
  <si>
    <t>0.1563</t>
  </si>
  <si>
    <t>设计变更</t>
  </si>
  <si>
    <t>SHT0015547</t>
  </si>
  <si>
    <t>0.5084</t>
  </si>
  <si>
    <t>228*92*71</t>
  </si>
  <si>
    <t>0.1551</t>
  </si>
  <si>
    <t>165*97*197</t>
  </si>
  <si>
    <t>0.1808</t>
  </si>
  <si>
    <t>侧翼支撑钢丝（左）</t>
  </si>
  <si>
    <t>SHT0015166</t>
  </si>
  <si>
    <t>头枕支撑钢丝</t>
  </si>
  <si>
    <t>6*15*237</t>
  </si>
  <si>
    <t>0.052</t>
  </si>
  <si>
    <t>SHT0015549</t>
  </si>
  <si>
    <t>50*296*101</t>
  </si>
  <si>
    <t>0.1376</t>
  </si>
  <si>
    <t>焊接长度：不变</t>
  </si>
  <si>
    <t>未税单价</t>
    <phoneticPr fontId="5" type="noConversion"/>
  </si>
  <si>
    <t>原材料成本</t>
    <phoneticPr fontId="5" type="noConversion"/>
  </si>
  <si>
    <r>
      <t>QAD</t>
    </r>
    <r>
      <rPr>
        <b/>
        <sz val="12"/>
        <rFont val="Arial"/>
        <family val="2"/>
      </rPr>
      <t>号</t>
    </r>
  </si>
  <si>
    <t>德实</t>
    <phoneticPr fontId="5" type="noConversion"/>
  </si>
  <si>
    <t>外购</t>
    <phoneticPr fontId="5" type="noConversion"/>
  </si>
  <si>
    <t>合计</t>
    <phoneticPr fontId="5" type="noConversion"/>
  </si>
  <si>
    <t>合计</t>
    <phoneticPr fontId="5" type="noConversion"/>
  </si>
  <si>
    <t>成本增加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</si>
</sst>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8" formatCode="0.0000_);[Red]\(0.00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Arial"/>
      <family val="2"/>
    </font>
    <font>
      <sz val="12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000000"/>
      <name val="等线"/>
      <family val="3"/>
      <charset val="134"/>
    </font>
    <font>
      <b/>
      <sz val="1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6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>
      <alignment vertical="center"/>
    </xf>
    <xf numFmtId="0" fontId="3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</cellStyleXfs>
  <cellXfs count="54">
    <xf numFmtId="0" fontId="0" fillId="0" borderId="0" xfId="0"/>
    <xf numFmtId="0" fontId="8" fillId="0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0" xfId="4" applyNumberFormat="1" applyFont="1" applyFill="1" applyBorder="1" applyAlignment="1" applyProtection="1">
      <alignment vertical="center"/>
      <protection locked="0"/>
    </xf>
    <xf numFmtId="178" fontId="9" fillId="0" borderId="0" xfId="4" applyNumberFormat="1" applyFont="1" applyFill="1" applyBorder="1" applyAlignment="1" applyProtection="1">
      <alignment vertical="center"/>
      <protection locked="0"/>
    </xf>
    <xf numFmtId="0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>
      <alignment vertical="center"/>
    </xf>
    <xf numFmtId="0" fontId="8" fillId="0" borderId="1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readingOrder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readingOrder="1"/>
    </xf>
    <xf numFmtId="178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4" fillId="0" borderId="1" xfId="4" applyNumberFormat="1" applyFont="1" applyFill="1" applyBorder="1" applyAlignment="1" applyProtection="1">
      <alignment horizontal="center" vertical="center"/>
      <protection locked="0"/>
    </xf>
    <xf numFmtId="43" fontId="6" fillId="0" borderId="1" xfId="1" applyFont="1" applyBorder="1" applyAlignment="1">
      <alignment vertical="center"/>
    </xf>
    <xf numFmtId="0" fontId="6" fillId="0" borderId="1" xfId="0" applyFont="1" applyBorder="1"/>
    <xf numFmtId="0" fontId="9" fillId="0" borderId="1" xfId="4" applyNumberFormat="1" applyFon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readingOrder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3" fontId="15" fillId="0" borderId="1" xfId="1" applyFont="1" applyBorder="1" applyAlignment="1">
      <alignment vertical="center"/>
    </xf>
    <xf numFmtId="0" fontId="15" fillId="0" borderId="1" xfId="0" applyFont="1" applyBorder="1"/>
    <xf numFmtId="0" fontId="15" fillId="0" borderId="0" xfId="0" applyFont="1"/>
    <xf numFmtId="43" fontId="6" fillId="0" borderId="1" xfId="1" applyFont="1" applyBorder="1" applyAlignment="1">
      <alignment horizontal="center" vertical="center"/>
    </xf>
    <xf numFmtId="43" fontId="9" fillId="0" borderId="0" xfId="1" applyFont="1" applyFill="1" applyBorder="1" applyAlignment="1" applyProtection="1">
      <alignment horizontal="center" vertical="center"/>
      <protection locked="0"/>
    </xf>
    <xf numFmtId="43" fontId="8" fillId="0" borderId="1" xfId="1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  <protection locked="0"/>
    </xf>
    <xf numFmtId="43" fontId="6" fillId="0" borderId="2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3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5">
    <cellStyle name="BOM_Level_Below3 4 2" xfId="2"/>
    <cellStyle name="常规" xfId="0" builtinId="0"/>
    <cellStyle name="常规 11 2" xfId="3"/>
    <cellStyle name="千位分隔" xfId="1" builtinId="3"/>
    <cellStyle name="样式 1" xfId="4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403413</xdr:colOff>
      <xdr:row>2</xdr:row>
      <xdr:rowOff>116620</xdr:rowOff>
    </xdr:from>
    <xdr:to>
      <xdr:col>5</xdr:col>
      <xdr:colOff>986119</xdr:colOff>
      <xdr:row>2</xdr:row>
      <xdr:rowOff>896502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0390" y="802005"/>
          <a:ext cx="582295" cy="779780"/>
        </a:xfrm>
        <a:prstGeom prst="rect">
          <a:avLst/>
        </a:prstGeom>
      </xdr:spPr>
    </xdr:pic>
    <xdr:clientData/>
  </xdr:twoCellAnchor>
  <xdr:twoCellAnchor>
    <xdr:from>
      <xdr:col>5</xdr:col>
      <xdr:colOff>515471</xdr:colOff>
      <xdr:row>3</xdr:row>
      <xdr:rowOff>425823</xdr:rowOff>
    </xdr:from>
    <xdr:to>
      <xdr:col>5</xdr:col>
      <xdr:colOff>1035016</xdr:colOff>
      <xdr:row>3</xdr:row>
      <xdr:rowOff>660871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150" y="2082800"/>
          <a:ext cx="519430" cy="234950"/>
        </a:xfrm>
        <a:prstGeom prst="rect">
          <a:avLst/>
        </a:prstGeom>
      </xdr:spPr>
    </xdr:pic>
    <xdr:clientData/>
  </xdr:twoCellAnchor>
  <xdr:twoCellAnchor>
    <xdr:from>
      <xdr:col>5</xdr:col>
      <xdr:colOff>67236</xdr:colOff>
      <xdr:row>4</xdr:row>
      <xdr:rowOff>201706</xdr:rowOff>
    </xdr:from>
    <xdr:to>
      <xdr:col>5</xdr:col>
      <xdr:colOff>1161678</xdr:colOff>
      <xdr:row>4</xdr:row>
      <xdr:rowOff>603545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3840" y="2830195"/>
          <a:ext cx="1094740" cy="401955"/>
        </a:xfrm>
        <a:prstGeom prst="rect">
          <a:avLst/>
        </a:prstGeom>
      </xdr:spPr>
    </xdr:pic>
    <xdr:clientData/>
  </xdr:twoCellAnchor>
  <xdr:twoCellAnchor>
    <xdr:from>
      <xdr:col>5</xdr:col>
      <xdr:colOff>470647</xdr:colOff>
      <xdr:row>5</xdr:row>
      <xdr:rowOff>268941</xdr:rowOff>
    </xdr:from>
    <xdr:to>
      <xdr:col>5</xdr:col>
      <xdr:colOff>952498</xdr:colOff>
      <xdr:row>5</xdr:row>
      <xdr:rowOff>757404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27700" y="3869055"/>
          <a:ext cx="481330" cy="488315"/>
        </a:xfrm>
        <a:prstGeom prst="rect">
          <a:avLst/>
        </a:prstGeom>
      </xdr:spPr>
    </xdr:pic>
    <xdr:clientData/>
  </xdr:twoCellAnchor>
  <xdr:twoCellAnchor>
    <xdr:from>
      <xdr:col>5</xdr:col>
      <xdr:colOff>470647</xdr:colOff>
      <xdr:row>6</xdr:row>
      <xdr:rowOff>347382</xdr:rowOff>
    </xdr:from>
    <xdr:to>
      <xdr:col>5</xdr:col>
      <xdr:colOff>1064301</xdr:colOff>
      <xdr:row>6</xdr:row>
      <xdr:rowOff>654014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27700" y="4919345"/>
          <a:ext cx="593725" cy="306070"/>
        </a:xfrm>
        <a:prstGeom prst="rect">
          <a:avLst/>
        </a:prstGeom>
      </xdr:spPr>
    </xdr:pic>
    <xdr:clientData/>
  </xdr:twoCellAnchor>
  <xdr:twoCellAnchor>
    <xdr:from>
      <xdr:col>5</xdr:col>
      <xdr:colOff>437028</xdr:colOff>
      <xdr:row>7</xdr:row>
      <xdr:rowOff>340249</xdr:rowOff>
    </xdr:from>
    <xdr:to>
      <xdr:col>5</xdr:col>
      <xdr:colOff>1042145</xdr:colOff>
      <xdr:row>7</xdr:row>
      <xdr:rowOff>652802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V="1">
          <a:off x="5694045" y="5883275"/>
          <a:ext cx="605155" cy="313055"/>
        </a:xfrm>
        <a:prstGeom prst="rect">
          <a:avLst/>
        </a:prstGeom>
      </xdr:spPr>
    </xdr:pic>
    <xdr:clientData/>
  </xdr:twoCellAnchor>
  <xdr:twoCellAnchor>
    <xdr:from>
      <xdr:col>5</xdr:col>
      <xdr:colOff>470647</xdr:colOff>
      <xdr:row>8</xdr:row>
      <xdr:rowOff>302559</xdr:rowOff>
    </xdr:from>
    <xdr:to>
      <xdr:col>5</xdr:col>
      <xdr:colOff>727822</xdr:colOff>
      <xdr:row>8</xdr:row>
      <xdr:rowOff>645459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27700" y="6817360"/>
          <a:ext cx="257175" cy="342900"/>
        </a:xfrm>
        <a:prstGeom prst="rect">
          <a:avLst/>
        </a:prstGeom>
      </xdr:spPr>
    </xdr:pic>
    <xdr:clientData/>
  </xdr:twoCellAnchor>
  <xdr:twoCellAnchor>
    <xdr:from>
      <xdr:col>5</xdr:col>
      <xdr:colOff>313765</xdr:colOff>
      <xdr:row>9</xdr:row>
      <xdr:rowOff>179294</xdr:rowOff>
    </xdr:from>
    <xdr:to>
      <xdr:col>5</xdr:col>
      <xdr:colOff>1053353</xdr:colOff>
      <xdr:row>9</xdr:row>
      <xdr:rowOff>872769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70855" y="7665720"/>
          <a:ext cx="739140" cy="693420"/>
        </a:xfrm>
        <a:prstGeom prst="rect">
          <a:avLst/>
        </a:prstGeom>
      </xdr:spPr>
    </xdr:pic>
    <xdr:clientData/>
  </xdr:twoCellAnchor>
  <xdr:twoCellAnchor>
    <xdr:from>
      <xdr:col>5</xdr:col>
      <xdr:colOff>280147</xdr:colOff>
      <xdr:row>10</xdr:row>
      <xdr:rowOff>302558</xdr:rowOff>
    </xdr:from>
    <xdr:to>
      <xdr:col>5</xdr:col>
      <xdr:colOff>1071763</xdr:colOff>
      <xdr:row>10</xdr:row>
      <xdr:rowOff>675621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37200" y="8760460"/>
          <a:ext cx="791210" cy="372745"/>
        </a:xfrm>
        <a:prstGeom prst="rect">
          <a:avLst/>
        </a:prstGeom>
      </xdr:spPr>
    </xdr:pic>
    <xdr:clientData/>
  </xdr:twoCellAnchor>
  <xdr:twoCellAnchor>
    <xdr:from>
      <xdr:col>5</xdr:col>
      <xdr:colOff>403412</xdr:colOff>
      <xdr:row>17</xdr:row>
      <xdr:rowOff>302558</xdr:rowOff>
    </xdr:from>
    <xdr:to>
      <xdr:col>5</xdr:col>
      <xdr:colOff>851511</xdr:colOff>
      <xdr:row>17</xdr:row>
      <xdr:rowOff>818029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60390" y="13332460"/>
          <a:ext cx="447675" cy="515620"/>
        </a:xfrm>
        <a:prstGeom prst="rect">
          <a:avLst/>
        </a:prstGeom>
      </xdr:spPr>
    </xdr:pic>
    <xdr:clientData/>
  </xdr:twoCellAnchor>
  <xdr:twoCellAnchor>
    <xdr:from>
      <xdr:col>5</xdr:col>
      <xdr:colOff>403412</xdr:colOff>
      <xdr:row>18</xdr:row>
      <xdr:rowOff>291351</xdr:rowOff>
    </xdr:from>
    <xdr:to>
      <xdr:col>5</xdr:col>
      <xdr:colOff>894303</xdr:colOff>
      <xdr:row>18</xdr:row>
      <xdr:rowOff>683557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60390" y="14292580"/>
          <a:ext cx="490855" cy="392430"/>
        </a:xfrm>
        <a:prstGeom prst="rect">
          <a:avLst/>
        </a:prstGeom>
      </xdr:spPr>
    </xdr:pic>
    <xdr:clientData/>
  </xdr:twoCellAnchor>
  <xdr:twoCellAnchor>
    <xdr:from>
      <xdr:col>5</xdr:col>
      <xdr:colOff>392206</xdr:colOff>
      <xdr:row>16</xdr:row>
      <xdr:rowOff>100853</xdr:rowOff>
    </xdr:from>
    <xdr:to>
      <xdr:col>5</xdr:col>
      <xdr:colOff>974912</xdr:colOff>
      <xdr:row>16</xdr:row>
      <xdr:rowOff>880735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960" y="12158980"/>
          <a:ext cx="582930" cy="779780"/>
        </a:xfrm>
        <a:prstGeom prst="rect">
          <a:avLst/>
        </a:prstGeom>
      </xdr:spPr>
    </xdr:pic>
    <xdr:clientData/>
  </xdr:twoCellAnchor>
  <xdr:twoCellAnchor>
    <xdr:from>
      <xdr:col>5</xdr:col>
      <xdr:colOff>336176</xdr:colOff>
      <xdr:row>19</xdr:row>
      <xdr:rowOff>168088</xdr:rowOff>
    </xdr:from>
    <xdr:to>
      <xdr:col>5</xdr:col>
      <xdr:colOff>889430</xdr:colOff>
      <xdr:row>19</xdr:row>
      <xdr:rowOff>806823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93080" y="15140940"/>
          <a:ext cx="553085" cy="638810"/>
        </a:xfrm>
        <a:prstGeom prst="rect">
          <a:avLst/>
        </a:prstGeom>
      </xdr:spPr>
    </xdr:pic>
    <xdr:clientData/>
  </xdr:twoCellAnchor>
  <xdr:twoCellAnchor>
    <xdr:from>
      <xdr:col>5</xdr:col>
      <xdr:colOff>369794</xdr:colOff>
      <xdr:row>20</xdr:row>
      <xdr:rowOff>190500</xdr:rowOff>
    </xdr:from>
    <xdr:to>
      <xdr:col>5</xdr:col>
      <xdr:colOff>1224986</xdr:colOff>
      <xdr:row>20</xdr:row>
      <xdr:rowOff>861357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26735" y="16135350"/>
          <a:ext cx="855345" cy="670560"/>
        </a:xfrm>
        <a:prstGeom prst="rect">
          <a:avLst/>
        </a:prstGeom>
      </xdr:spPr>
    </xdr:pic>
    <xdr:clientData/>
  </xdr:twoCellAnchor>
  <xdr:twoCellAnchor>
    <xdr:from>
      <xdr:col>5</xdr:col>
      <xdr:colOff>448235</xdr:colOff>
      <xdr:row>21</xdr:row>
      <xdr:rowOff>369794</xdr:rowOff>
    </xdr:from>
    <xdr:to>
      <xdr:col>5</xdr:col>
      <xdr:colOff>967780</xdr:colOff>
      <xdr:row>21</xdr:row>
      <xdr:rowOff>604842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4840" y="17285970"/>
          <a:ext cx="520065" cy="234950"/>
        </a:xfrm>
        <a:prstGeom prst="rect">
          <a:avLst/>
        </a:prstGeom>
      </xdr:spPr>
    </xdr:pic>
    <xdr:clientData/>
  </xdr:twoCellAnchor>
  <xdr:twoCellAnchor>
    <xdr:from>
      <xdr:col>5</xdr:col>
      <xdr:colOff>336176</xdr:colOff>
      <xdr:row>22</xdr:row>
      <xdr:rowOff>280147</xdr:rowOff>
    </xdr:from>
    <xdr:to>
      <xdr:col>5</xdr:col>
      <xdr:colOff>929830</xdr:colOff>
      <xdr:row>22</xdr:row>
      <xdr:rowOff>586779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93080" y="18167985"/>
          <a:ext cx="593725" cy="306705"/>
        </a:xfrm>
        <a:prstGeom prst="rect">
          <a:avLst/>
        </a:prstGeom>
      </xdr:spPr>
    </xdr:pic>
    <xdr:clientData/>
  </xdr:twoCellAnchor>
  <xdr:twoCellAnchor>
    <xdr:from>
      <xdr:col>5</xdr:col>
      <xdr:colOff>392205</xdr:colOff>
      <xdr:row>23</xdr:row>
      <xdr:rowOff>242323</xdr:rowOff>
    </xdr:from>
    <xdr:to>
      <xdr:col>5</xdr:col>
      <xdr:colOff>986116</xdr:colOff>
      <xdr:row>23</xdr:row>
      <xdr:rowOff>549088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V="1">
          <a:off x="5648960" y="19101435"/>
          <a:ext cx="593725" cy="306705"/>
        </a:xfrm>
        <a:prstGeom prst="rect">
          <a:avLst/>
        </a:prstGeom>
      </xdr:spPr>
    </xdr:pic>
    <xdr:clientData/>
  </xdr:twoCellAnchor>
  <xdr:twoCellAnchor>
    <xdr:from>
      <xdr:col>5</xdr:col>
      <xdr:colOff>470647</xdr:colOff>
      <xdr:row>24</xdr:row>
      <xdr:rowOff>190500</xdr:rowOff>
    </xdr:from>
    <xdr:to>
      <xdr:col>5</xdr:col>
      <xdr:colOff>890868</xdr:colOff>
      <xdr:row>24</xdr:row>
      <xdr:rowOff>750794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27700" y="20021550"/>
          <a:ext cx="419735" cy="560070"/>
        </a:xfrm>
        <a:prstGeom prst="rect">
          <a:avLst/>
        </a:prstGeom>
      </xdr:spPr>
    </xdr:pic>
    <xdr:clientData/>
  </xdr:twoCellAnchor>
  <xdr:twoCellAnchor>
    <xdr:from>
      <xdr:col>5</xdr:col>
      <xdr:colOff>435429</xdr:colOff>
      <xdr:row>25</xdr:row>
      <xdr:rowOff>152881</xdr:rowOff>
    </xdr:from>
    <xdr:to>
      <xdr:col>5</xdr:col>
      <xdr:colOff>692604</xdr:colOff>
      <xdr:row>25</xdr:row>
      <xdr:rowOff>438631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37465" y="14263488"/>
          <a:ext cx="257175" cy="285750"/>
        </a:xfrm>
        <a:prstGeom prst="rect">
          <a:avLst/>
        </a:prstGeom>
      </xdr:spPr>
    </xdr:pic>
    <xdr:clientData/>
  </xdr:twoCellAnchor>
  <xdr:twoCellAnchor>
    <xdr:from>
      <xdr:col>5</xdr:col>
      <xdr:colOff>329773</xdr:colOff>
      <xdr:row>27</xdr:row>
      <xdr:rowOff>172890</xdr:rowOff>
    </xdr:from>
    <xdr:to>
      <xdr:col>5</xdr:col>
      <xdr:colOff>938452</xdr:colOff>
      <xdr:row>27</xdr:row>
      <xdr:rowOff>429674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31809" y="15453711"/>
          <a:ext cx="608679" cy="256784"/>
        </a:xfrm>
        <a:prstGeom prst="rect">
          <a:avLst/>
        </a:prstGeom>
      </xdr:spPr>
    </xdr:pic>
    <xdr:clientData/>
  </xdr:twoCellAnchor>
  <xdr:twoCellAnchor>
    <xdr:from>
      <xdr:col>5</xdr:col>
      <xdr:colOff>425824</xdr:colOff>
      <xdr:row>11</xdr:row>
      <xdr:rowOff>33616</xdr:rowOff>
    </xdr:from>
    <xdr:to>
      <xdr:col>5</xdr:col>
      <xdr:colOff>974912</xdr:colOff>
      <xdr:row>11</xdr:row>
      <xdr:rowOff>960059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82615" y="9462770"/>
          <a:ext cx="549275" cy="926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tabSelected="1" view="pageBreakPreview" zoomScale="70" zoomScaleNormal="100" zoomScaleSheetLayoutView="70" workbookViewId="0">
      <pane xSplit="7" ySplit="2" topLeftCell="H13" activePane="bottomRight" state="frozen"/>
      <selection pane="topRight" activeCell="H1" sqref="H1"/>
      <selection pane="bottomLeft" activeCell="A3" sqref="A3"/>
      <selection pane="bottomRight" activeCell="M18" sqref="M18:M20"/>
    </sheetView>
  </sheetViews>
  <sheetFormatPr defaultColWidth="9" defaultRowHeight="14.25" x14ac:dyDescent="0.15"/>
  <cols>
    <col min="1" max="1" width="7.625" style="22" customWidth="1"/>
    <col min="2" max="2" width="13.5" style="22" customWidth="1"/>
    <col min="3" max="3" width="16.125" style="23" customWidth="1"/>
    <col min="4" max="4" width="16.25" style="23" customWidth="1"/>
    <col min="5" max="5" width="17.25" style="23" customWidth="1"/>
    <col min="6" max="6" width="14.875" style="23" customWidth="1"/>
    <col min="7" max="7" width="13" style="23" customWidth="1"/>
    <col min="8" max="8" width="15.5" style="23" customWidth="1"/>
    <col min="9" max="9" width="11.625" style="23" customWidth="1"/>
    <col min="10" max="10" width="11" style="22" customWidth="1"/>
    <col min="11" max="11" width="6.625" style="24" customWidth="1"/>
    <col min="12" max="12" width="11.75" style="15" customWidth="1"/>
    <col min="13" max="13" width="14.75" style="48" customWidth="1"/>
    <col min="14" max="14" width="13.25" style="15" customWidth="1"/>
    <col min="15" max="16384" width="9" style="15"/>
  </cols>
  <sheetData>
    <row r="1" spans="1:37" s="5" customFormat="1" ht="33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"/>
      <c r="M1" s="41"/>
      <c r="N1" s="2"/>
      <c r="O1" s="2"/>
      <c r="P1" s="2"/>
      <c r="Q1" s="2"/>
      <c r="R1" s="3"/>
      <c r="S1" s="2"/>
      <c r="T1" s="2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4"/>
    </row>
    <row r="2" spans="1:37" s="7" customFormat="1" ht="41.25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94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92</v>
      </c>
      <c r="M2" s="42" t="s">
        <v>93</v>
      </c>
      <c r="N2" s="29"/>
    </row>
    <row r="3" spans="1:37" ht="39.75" customHeight="1" x14ac:dyDescent="0.15">
      <c r="A3" s="8">
        <v>1</v>
      </c>
      <c r="B3" s="9"/>
      <c r="C3" s="10" t="s">
        <v>11</v>
      </c>
      <c r="D3" s="10" t="s">
        <v>12</v>
      </c>
      <c r="E3" s="11" t="s">
        <v>13</v>
      </c>
      <c r="F3" s="9"/>
      <c r="G3" s="9" t="s">
        <v>14</v>
      </c>
      <c r="H3" s="9" t="s">
        <v>15</v>
      </c>
      <c r="I3" s="12">
        <v>1.26</v>
      </c>
      <c r="J3" s="13" t="s">
        <v>95</v>
      </c>
      <c r="K3" s="14" t="s">
        <v>16</v>
      </c>
      <c r="L3" s="26">
        <v>24.6067</v>
      </c>
      <c r="M3" s="40">
        <f>K3*L3</f>
        <v>24.6067</v>
      </c>
      <c r="N3" s="27"/>
    </row>
    <row r="4" spans="1:37" ht="39.75" customHeight="1" x14ac:dyDescent="0.15">
      <c r="A4" s="8">
        <v>2</v>
      </c>
      <c r="B4" s="16" t="s">
        <v>17</v>
      </c>
      <c r="C4" s="10" t="s">
        <v>18</v>
      </c>
      <c r="D4" s="10" t="s">
        <v>19</v>
      </c>
      <c r="E4" s="11" t="s">
        <v>20</v>
      </c>
      <c r="F4" s="9"/>
      <c r="G4" s="9" t="s">
        <v>21</v>
      </c>
      <c r="H4" s="9" t="s">
        <v>22</v>
      </c>
      <c r="I4" s="12">
        <v>0.31780000000000003</v>
      </c>
      <c r="J4" s="13" t="s">
        <v>96</v>
      </c>
      <c r="K4" s="14" t="s">
        <v>16</v>
      </c>
      <c r="L4" s="26">
        <f>I4*5</f>
        <v>1.5890000000000002</v>
      </c>
      <c r="M4" s="40">
        <f t="shared" ref="M4:M13" si="0">K4*L4</f>
        <v>1.5890000000000002</v>
      </c>
      <c r="N4" s="27"/>
    </row>
    <row r="5" spans="1:37" ht="39.75" customHeight="1" x14ac:dyDescent="0.15">
      <c r="A5" s="8">
        <v>3</v>
      </c>
      <c r="B5" s="16"/>
      <c r="C5" s="10" t="s">
        <v>23</v>
      </c>
      <c r="D5" s="10" t="s">
        <v>24</v>
      </c>
      <c r="E5" s="17" t="s">
        <v>24</v>
      </c>
      <c r="F5" s="9"/>
      <c r="G5" s="9" t="s">
        <v>25</v>
      </c>
      <c r="H5" s="9" t="s">
        <v>26</v>
      </c>
      <c r="I5" s="12">
        <v>1.41E-2</v>
      </c>
      <c r="J5" s="13" t="s">
        <v>96</v>
      </c>
      <c r="K5" s="14" t="s">
        <v>16</v>
      </c>
      <c r="L5" s="26">
        <f>I5*4.87</f>
        <v>6.8667000000000006E-2</v>
      </c>
      <c r="M5" s="40">
        <f t="shared" si="0"/>
        <v>6.8667000000000006E-2</v>
      </c>
      <c r="N5" s="27"/>
    </row>
    <row r="6" spans="1:37" ht="39.75" customHeight="1" x14ac:dyDescent="0.15">
      <c r="A6" s="8">
        <v>4</v>
      </c>
      <c r="B6" s="16"/>
      <c r="C6" s="10" t="s">
        <v>27</v>
      </c>
      <c r="D6" s="10" t="s">
        <v>28</v>
      </c>
      <c r="E6" s="17" t="s">
        <v>28</v>
      </c>
      <c r="F6" s="9"/>
      <c r="G6" s="9" t="s">
        <v>25</v>
      </c>
      <c r="H6" s="9" t="s">
        <v>29</v>
      </c>
      <c r="I6" s="13">
        <v>6.7999999999999996E-3</v>
      </c>
      <c r="J6" s="13" t="s">
        <v>96</v>
      </c>
      <c r="K6" s="14" t="s">
        <v>30</v>
      </c>
      <c r="L6" s="26">
        <f t="shared" ref="L6:L11" si="1">I6*4.87</f>
        <v>3.3116E-2</v>
      </c>
      <c r="M6" s="40">
        <f t="shared" si="0"/>
        <v>9.9347999999999992E-2</v>
      </c>
      <c r="N6" s="27"/>
    </row>
    <row r="7" spans="1:37" ht="39.75" customHeight="1" x14ac:dyDescent="0.15">
      <c r="A7" s="8">
        <v>5</v>
      </c>
      <c r="B7" s="16"/>
      <c r="C7" s="10" t="s">
        <v>31</v>
      </c>
      <c r="D7" s="10" t="s">
        <v>32</v>
      </c>
      <c r="E7" s="17" t="s">
        <v>32</v>
      </c>
      <c r="F7" s="9"/>
      <c r="G7" s="9" t="s">
        <v>25</v>
      </c>
      <c r="H7" s="9" t="s">
        <v>33</v>
      </c>
      <c r="I7" s="13">
        <v>9.1600000000000001E-2</v>
      </c>
      <c r="J7" s="13" t="s">
        <v>96</v>
      </c>
      <c r="K7" s="14" t="s">
        <v>16</v>
      </c>
      <c r="L7" s="26">
        <f t="shared" si="1"/>
        <v>0.44609199999999999</v>
      </c>
      <c r="M7" s="40">
        <f t="shared" si="0"/>
        <v>0.44609199999999999</v>
      </c>
      <c r="N7" s="27"/>
    </row>
    <row r="8" spans="1:37" ht="39.75" customHeight="1" x14ac:dyDescent="0.15">
      <c r="A8" s="8">
        <v>6</v>
      </c>
      <c r="B8" s="16"/>
      <c r="C8" s="10" t="s">
        <v>34</v>
      </c>
      <c r="D8" s="10" t="s">
        <v>35</v>
      </c>
      <c r="E8" s="17" t="s">
        <v>35</v>
      </c>
      <c r="F8" s="9"/>
      <c r="G8" s="9" t="s">
        <v>25</v>
      </c>
      <c r="H8" s="9" t="s">
        <v>33</v>
      </c>
      <c r="I8" s="13">
        <v>9.1600000000000001E-2</v>
      </c>
      <c r="J8" s="13" t="s">
        <v>96</v>
      </c>
      <c r="K8" s="14" t="s">
        <v>16</v>
      </c>
      <c r="L8" s="26">
        <f t="shared" si="1"/>
        <v>0.44609199999999999</v>
      </c>
      <c r="M8" s="40">
        <f t="shared" si="0"/>
        <v>0.44609199999999999</v>
      </c>
      <c r="N8" s="27"/>
    </row>
    <row r="9" spans="1:37" ht="39.75" customHeight="1" x14ac:dyDescent="0.15">
      <c r="A9" s="8">
        <v>7</v>
      </c>
      <c r="B9" s="16" t="s">
        <v>36</v>
      </c>
      <c r="C9" s="10" t="s">
        <v>37</v>
      </c>
      <c r="D9" s="10" t="s">
        <v>38</v>
      </c>
      <c r="E9" s="17" t="s">
        <v>38</v>
      </c>
      <c r="F9" s="9"/>
      <c r="G9" s="9" t="s">
        <v>25</v>
      </c>
      <c r="H9" s="9" t="s">
        <v>39</v>
      </c>
      <c r="I9" s="13">
        <v>0.1012</v>
      </c>
      <c r="J9" s="13" t="s">
        <v>96</v>
      </c>
      <c r="K9" s="14" t="s">
        <v>40</v>
      </c>
      <c r="L9" s="26">
        <f t="shared" si="1"/>
        <v>0.492844</v>
      </c>
      <c r="M9" s="40">
        <f t="shared" si="0"/>
        <v>0.98568800000000001</v>
      </c>
      <c r="N9" s="27"/>
    </row>
    <row r="10" spans="1:37" ht="39.75" customHeight="1" x14ac:dyDescent="0.15">
      <c r="A10" s="8">
        <v>8</v>
      </c>
      <c r="B10" s="16"/>
      <c r="C10" s="10" t="s">
        <v>41</v>
      </c>
      <c r="D10" s="10" t="s">
        <v>42</v>
      </c>
      <c r="E10" s="11" t="s">
        <v>43</v>
      </c>
      <c r="F10" s="9"/>
      <c r="G10" s="9" t="s">
        <v>25</v>
      </c>
      <c r="H10" s="9" t="s">
        <v>44</v>
      </c>
      <c r="I10" s="13">
        <v>0.254</v>
      </c>
      <c r="J10" s="13" t="s">
        <v>96</v>
      </c>
      <c r="K10" s="14" t="s">
        <v>16</v>
      </c>
      <c r="L10" s="26">
        <f t="shared" si="1"/>
        <v>1.23698</v>
      </c>
      <c r="M10" s="40">
        <f t="shared" si="0"/>
        <v>1.23698</v>
      </c>
      <c r="N10" s="27"/>
    </row>
    <row r="11" spans="1:37" ht="39.75" customHeight="1" x14ac:dyDescent="0.15">
      <c r="A11" s="8">
        <v>9</v>
      </c>
      <c r="B11" s="16"/>
      <c r="C11" s="10" t="s">
        <v>45</v>
      </c>
      <c r="D11" s="10" t="s">
        <v>46</v>
      </c>
      <c r="E11" s="17" t="s">
        <v>46</v>
      </c>
      <c r="F11" s="9"/>
      <c r="G11" s="9" t="s">
        <v>25</v>
      </c>
      <c r="H11" s="9" t="s">
        <v>47</v>
      </c>
      <c r="I11" s="13">
        <v>5.5899999999999998E-2</v>
      </c>
      <c r="J11" s="13" t="s">
        <v>96</v>
      </c>
      <c r="K11" s="14" t="s">
        <v>16</v>
      </c>
      <c r="L11" s="26">
        <f t="shared" si="1"/>
        <v>0.272233</v>
      </c>
      <c r="M11" s="40">
        <f t="shared" si="0"/>
        <v>0.272233</v>
      </c>
      <c r="N11" s="27"/>
    </row>
    <row r="12" spans="1:37" ht="39.75" customHeight="1" x14ac:dyDescent="0.15">
      <c r="A12" s="8">
        <v>10</v>
      </c>
      <c r="B12" s="13"/>
      <c r="C12" s="10" t="s">
        <v>48</v>
      </c>
      <c r="D12" s="10" t="s">
        <v>49</v>
      </c>
      <c r="E12" s="17" t="s">
        <v>49</v>
      </c>
      <c r="F12" s="9"/>
      <c r="G12" s="9" t="s">
        <v>50</v>
      </c>
      <c r="H12" s="9" t="s">
        <v>51</v>
      </c>
      <c r="I12" s="13" t="s">
        <v>51</v>
      </c>
      <c r="J12" s="13" t="s">
        <v>96</v>
      </c>
      <c r="K12" s="14" t="s">
        <v>16</v>
      </c>
      <c r="L12" s="26">
        <v>3</v>
      </c>
      <c r="M12" s="40">
        <f t="shared" si="0"/>
        <v>3</v>
      </c>
      <c r="N12" s="27"/>
    </row>
    <row r="13" spans="1:37" ht="39.75" customHeight="1" x14ac:dyDescent="0.15">
      <c r="A13" s="8">
        <v>11</v>
      </c>
      <c r="B13" s="13"/>
      <c r="C13" s="10" t="s">
        <v>52</v>
      </c>
      <c r="D13" s="10" t="s">
        <v>53</v>
      </c>
      <c r="E13" s="17" t="s">
        <v>53</v>
      </c>
      <c r="F13" s="9"/>
      <c r="G13" s="9" t="s">
        <v>54</v>
      </c>
      <c r="H13" s="9" t="s">
        <v>55</v>
      </c>
      <c r="I13" s="13">
        <v>0.1</v>
      </c>
      <c r="J13" s="13" t="s">
        <v>96</v>
      </c>
      <c r="K13" s="14" t="s">
        <v>16</v>
      </c>
      <c r="L13" s="26">
        <v>1</v>
      </c>
      <c r="M13" s="40">
        <f t="shared" si="0"/>
        <v>1</v>
      </c>
      <c r="N13" s="27"/>
    </row>
    <row r="14" spans="1:37" s="39" customFormat="1" ht="51.75" customHeight="1" x14ac:dyDescent="0.25">
      <c r="A14" s="30"/>
      <c r="B14" s="31"/>
      <c r="C14" s="32" t="s">
        <v>97</v>
      </c>
      <c r="D14" s="32"/>
      <c r="E14" s="33"/>
      <c r="F14" s="34"/>
      <c r="G14" s="34"/>
      <c r="H14" s="34"/>
      <c r="I14" s="31"/>
      <c r="J14" s="35"/>
      <c r="K14" s="36"/>
      <c r="L14" s="37"/>
      <c r="M14" s="43">
        <f>SUM(M3:M13)</f>
        <v>33.750799999999998</v>
      </c>
      <c r="N14" s="38"/>
    </row>
    <row r="15" spans="1:37" s="5" customFormat="1" ht="33" customHeight="1" x14ac:dyDescent="0.15">
      <c r="A15" s="1" t="s">
        <v>56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6"/>
      <c r="M15" s="44"/>
      <c r="N15" s="28"/>
      <c r="O15" s="2"/>
      <c r="P15" s="2"/>
      <c r="Q15" s="2"/>
      <c r="R15" s="3"/>
      <c r="S15" s="2"/>
      <c r="T15" s="2"/>
      <c r="U15" s="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4"/>
    </row>
    <row r="16" spans="1:37" s="7" customFormat="1" ht="48.75" customHeight="1" x14ac:dyDescent="0.15">
      <c r="A16" s="6" t="s">
        <v>1</v>
      </c>
      <c r="B16" s="6" t="s">
        <v>2</v>
      </c>
      <c r="C16" s="6" t="s">
        <v>3</v>
      </c>
      <c r="D16" s="6" t="s">
        <v>4</v>
      </c>
      <c r="E16" s="6" t="s">
        <v>94</v>
      </c>
      <c r="F16" s="6" t="s">
        <v>5</v>
      </c>
      <c r="G16" s="6" t="s">
        <v>6</v>
      </c>
      <c r="H16" s="6" t="s">
        <v>7</v>
      </c>
      <c r="I16" s="6" t="s">
        <v>8</v>
      </c>
      <c r="J16" s="6" t="s">
        <v>9</v>
      </c>
      <c r="K16" s="6" t="s">
        <v>10</v>
      </c>
      <c r="L16" s="6" t="s">
        <v>92</v>
      </c>
      <c r="M16" s="42" t="s">
        <v>93</v>
      </c>
      <c r="N16" s="29"/>
    </row>
    <row r="17" spans="1:14" ht="46.5" customHeight="1" x14ac:dyDescent="0.15">
      <c r="A17" s="11">
        <v>1</v>
      </c>
      <c r="B17" s="18" t="s">
        <v>57</v>
      </c>
      <c r="C17" s="13" t="s">
        <v>11</v>
      </c>
      <c r="D17" s="13" t="s">
        <v>12</v>
      </c>
      <c r="E17" s="11" t="s">
        <v>13</v>
      </c>
      <c r="F17" s="9"/>
      <c r="G17" s="9" t="s">
        <v>14</v>
      </c>
      <c r="H17" s="9" t="s">
        <v>15</v>
      </c>
      <c r="I17" s="12">
        <v>1.26</v>
      </c>
      <c r="J17" s="19" t="s">
        <v>58</v>
      </c>
      <c r="K17" s="20" t="s">
        <v>16</v>
      </c>
      <c r="L17" s="26">
        <v>24.6067</v>
      </c>
      <c r="M17" s="40">
        <f>L17*K17</f>
        <v>24.6067</v>
      </c>
      <c r="N17" s="51">
        <f>M17+M18</f>
        <v>30.258762999999998</v>
      </c>
    </row>
    <row r="18" spans="1:14" ht="46.5" customHeight="1" x14ac:dyDescent="0.15">
      <c r="A18" s="11">
        <v>2</v>
      </c>
      <c r="B18" s="18"/>
      <c r="C18" s="13" t="s">
        <v>59</v>
      </c>
      <c r="D18" s="13" t="s">
        <v>60</v>
      </c>
      <c r="E18" s="17" t="s">
        <v>60</v>
      </c>
      <c r="F18" s="9"/>
      <c r="G18" s="13" t="s">
        <v>61</v>
      </c>
      <c r="H18" s="13" t="s">
        <v>62</v>
      </c>
      <c r="I18" s="21" t="s">
        <v>63</v>
      </c>
      <c r="J18" s="19" t="s">
        <v>64</v>
      </c>
      <c r="K18" s="20" t="s">
        <v>16</v>
      </c>
      <c r="L18" s="26">
        <f>I18*6.01*1.3</f>
        <v>0.18126159999999997</v>
      </c>
      <c r="M18" s="45">
        <f>(L18+L19+L20)*1.2+4*0.03</f>
        <v>5.6520629999999992</v>
      </c>
      <c r="N18" s="52"/>
    </row>
    <row r="19" spans="1:14" ht="46.5" customHeight="1" x14ac:dyDescent="0.15">
      <c r="A19" s="11">
        <v>3</v>
      </c>
      <c r="B19" s="18"/>
      <c r="C19" s="13" t="s">
        <v>65</v>
      </c>
      <c r="D19" s="13" t="s">
        <v>35</v>
      </c>
      <c r="E19" s="17" t="s">
        <v>35</v>
      </c>
      <c r="F19" s="9"/>
      <c r="G19" s="13" t="s">
        <v>61</v>
      </c>
      <c r="H19" s="13" t="s">
        <v>66</v>
      </c>
      <c r="I19" s="21" t="s">
        <v>67</v>
      </c>
      <c r="J19" s="19" t="s">
        <v>64</v>
      </c>
      <c r="K19" s="20" t="s">
        <v>16</v>
      </c>
      <c r="L19" s="26">
        <f>I19*6.01*1.3</f>
        <v>0.15079090000000001</v>
      </c>
      <c r="M19" s="46"/>
      <c r="N19" s="52"/>
    </row>
    <row r="20" spans="1:14" ht="46.5" customHeight="1" x14ac:dyDescent="0.15">
      <c r="A20" s="11">
        <v>4</v>
      </c>
      <c r="B20" s="18"/>
      <c r="C20" s="13" t="s">
        <v>68</v>
      </c>
      <c r="D20" s="13" t="s">
        <v>69</v>
      </c>
      <c r="E20" s="13" t="s">
        <v>69</v>
      </c>
      <c r="F20" s="9"/>
      <c r="G20" s="13" t="s">
        <v>70</v>
      </c>
      <c r="H20" s="13" t="s">
        <v>71</v>
      </c>
      <c r="I20" s="21" t="s">
        <v>72</v>
      </c>
      <c r="J20" s="19" t="s">
        <v>64</v>
      </c>
      <c r="K20" s="20" t="s">
        <v>16</v>
      </c>
      <c r="L20" s="26">
        <f>I20*12</f>
        <v>4.2779999999999996</v>
      </c>
      <c r="M20" s="47"/>
      <c r="N20" s="53"/>
    </row>
    <row r="21" spans="1:14" ht="46.5" customHeight="1" x14ac:dyDescent="0.15">
      <c r="A21" s="11">
        <v>5</v>
      </c>
      <c r="B21" s="18" t="s">
        <v>17</v>
      </c>
      <c r="C21" s="13" t="s">
        <v>73</v>
      </c>
      <c r="D21" s="13" t="s">
        <v>24</v>
      </c>
      <c r="E21" s="17" t="s">
        <v>24</v>
      </c>
      <c r="F21" s="9"/>
      <c r="G21" s="13" t="s">
        <v>25</v>
      </c>
      <c r="H21" s="13" t="s">
        <v>74</v>
      </c>
      <c r="I21" s="21" t="s">
        <v>75</v>
      </c>
      <c r="J21" s="19" t="s">
        <v>76</v>
      </c>
      <c r="K21" s="20" t="s">
        <v>16</v>
      </c>
      <c r="L21" s="26">
        <f>I21*4.87</f>
        <v>0.761181</v>
      </c>
      <c r="M21" s="40">
        <f>L21*K21</f>
        <v>0.761181</v>
      </c>
      <c r="N21" s="27"/>
    </row>
    <row r="22" spans="1:14" ht="46.5" customHeight="1" x14ac:dyDescent="0.15">
      <c r="A22" s="11">
        <v>6</v>
      </c>
      <c r="B22" s="18"/>
      <c r="C22" s="13" t="s">
        <v>18</v>
      </c>
      <c r="D22" s="13" t="s">
        <v>77</v>
      </c>
      <c r="E22" s="17" t="s">
        <v>77</v>
      </c>
      <c r="F22" s="9"/>
      <c r="G22" s="13" t="s">
        <v>25</v>
      </c>
      <c r="H22" s="13" t="s">
        <v>22</v>
      </c>
      <c r="I22" s="21" t="s">
        <v>78</v>
      </c>
      <c r="J22" s="19" t="s">
        <v>76</v>
      </c>
      <c r="K22" s="20" t="s">
        <v>16</v>
      </c>
      <c r="L22" s="26">
        <f t="shared" ref="L22:L28" si="2">I22*4.87</f>
        <v>2.475908</v>
      </c>
      <c r="M22" s="40">
        <f t="shared" ref="M22:M28" si="3">L22*K22</f>
        <v>2.475908</v>
      </c>
      <c r="N22" s="27"/>
    </row>
    <row r="23" spans="1:14" ht="46.5" customHeight="1" x14ac:dyDescent="0.15">
      <c r="A23" s="11">
        <v>7</v>
      </c>
      <c r="B23" s="18"/>
      <c r="C23" s="10" t="s">
        <v>31</v>
      </c>
      <c r="D23" s="10" t="s">
        <v>32</v>
      </c>
      <c r="E23" s="17" t="s">
        <v>32</v>
      </c>
      <c r="F23" s="9"/>
      <c r="G23" s="13" t="s">
        <v>25</v>
      </c>
      <c r="H23" s="13" t="s">
        <v>79</v>
      </c>
      <c r="I23" s="21" t="s">
        <v>80</v>
      </c>
      <c r="J23" s="19" t="s">
        <v>76</v>
      </c>
      <c r="K23" s="20" t="s">
        <v>16</v>
      </c>
      <c r="L23" s="26">
        <f t="shared" si="2"/>
        <v>0.75533699999999993</v>
      </c>
      <c r="M23" s="40">
        <f t="shared" si="3"/>
        <v>0.75533699999999993</v>
      </c>
      <c r="N23" s="27"/>
    </row>
    <row r="24" spans="1:14" ht="46.5" customHeight="1" x14ac:dyDescent="0.15">
      <c r="A24" s="11">
        <v>8</v>
      </c>
      <c r="B24" s="18"/>
      <c r="C24" s="10" t="s">
        <v>34</v>
      </c>
      <c r="D24" s="10" t="s">
        <v>35</v>
      </c>
      <c r="E24" s="17" t="s">
        <v>35</v>
      </c>
      <c r="F24" s="9"/>
      <c r="G24" s="13" t="s">
        <v>25</v>
      </c>
      <c r="H24" s="9" t="s">
        <v>79</v>
      </c>
      <c r="I24" s="21" t="s">
        <v>80</v>
      </c>
      <c r="J24" s="19" t="s">
        <v>76</v>
      </c>
      <c r="K24" s="20" t="s">
        <v>16</v>
      </c>
      <c r="L24" s="26">
        <f t="shared" si="2"/>
        <v>0.75533699999999993</v>
      </c>
      <c r="M24" s="40">
        <f t="shared" si="3"/>
        <v>0.75533699999999993</v>
      </c>
      <c r="N24" s="27"/>
    </row>
    <row r="25" spans="1:14" ht="46.5" customHeight="1" x14ac:dyDescent="0.15">
      <c r="A25" s="11">
        <v>9</v>
      </c>
      <c r="B25" s="18" t="s">
        <v>36</v>
      </c>
      <c r="C25" s="10" t="s">
        <v>37</v>
      </c>
      <c r="D25" s="10" t="s">
        <v>38</v>
      </c>
      <c r="E25" s="17" t="s">
        <v>38</v>
      </c>
      <c r="F25" s="9"/>
      <c r="G25" s="13" t="s">
        <v>25</v>
      </c>
      <c r="H25" s="9" t="s">
        <v>81</v>
      </c>
      <c r="I25" s="21" t="s">
        <v>82</v>
      </c>
      <c r="J25" s="19" t="s">
        <v>76</v>
      </c>
      <c r="K25" s="20" t="s">
        <v>16</v>
      </c>
      <c r="L25" s="26">
        <f t="shared" si="2"/>
        <v>0.88049599999999995</v>
      </c>
      <c r="M25" s="40">
        <f t="shared" si="3"/>
        <v>0.88049599999999995</v>
      </c>
      <c r="N25" s="27"/>
    </row>
    <row r="26" spans="1:14" ht="46.5" customHeight="1" x14ac:dyDescent="0.15">
      <c r="A26" s="11">
        <v>10</v>
      </c>
      <c r="B26" s="18"/>
      <c r="C26" s="10" t="s">
        <v>83</v>
      </c>
      <c r="D26" s="10" t="s">
        <v>84</v>
      </c>
      <c r="E26" s="17" t="s">
        <v>84</v>
      </c>
      <c r="F26" s="9"/>
      <c r="G26" s="13" t="s">
        <v>25</v>
      </c>
      <c r="H26" s="9" t="s">
        <v>81</v>
      </c>
      <c r="I26" s="21" t="s">
        <v>82</v>
      </c>
      <c r="J26" s="19" t="s">
        <v>76</v>
      </c>
      <c r="K26" s="20" t="s">
        <v>16</v>
      </c>
      <c r="L26" s="26">
        <f t="shared" si="2"/>
        <v>0.88049599999999995</v>
      </c>
      <c r="M26" s="40">
        <f t="shared" si="3"/>
        <v>0.88049599999999995</v>
      </c>
      <c r="N26" s="27"/>
    </row>
    <row r="27" spans="1:14" ht="46.5" customHeight="1" x14ac:dyDescent="0.15">
      <c r="A27" s="11">
        <v>11</v>
      </c>
      <c r="B27" s="18"/>
      <c r="C27" s="10" t="s">
        <v>85</v>
      </c>
      <c r="D27" s="10" t="s">
        <v>46</v>
      </c>
      <c r="E27" s="17" t="s">
        <v>46</v>
      </c>
      <c r="F27" s="9"/>
      <c r="G27" s="13" t="s">
        <v>25</v>
      </c>
      <c r="H27" s="9" t="s">
        <v>86</v>
      </c>
      <c r="I27" s="21" t="s">
        <v>87</v>
      </c>
      <c r="J27" s="19" t="s">
        <v>76</v>
      </c>
      <c r="K27" s="20" t="s">
        <v>16</v>
      </c>
      <c r="L27" s="26">
        <f t="shared" si="2"/>
        <v>0.25324000000000002</v>
      </c>
      <c r="M27" s="40">
        <f t="shared" si="3"/>
        <v>0.25324000000000002</v>
      </c>
      <c r="N27" s="27"/>
    </row>
    <row r="28" spans="1:14" ht="46.5" customHeight="1" x14ac:dyDescent="0.15">
      <c r="A28" s="11">
        <v>12</v>
      </c>
      <c r="B28" s="18"/>
      <c r="C28" s="10" t="s">
        <v>41</v>
      </c>
      <c r="D28" s="10" t="s">
        <v>88</v>
      </c>
      <c r="E28" s="17" t="s">
        <v>88</v>
      </c>
      <c r="F28" s="9"/>
      <c r="G28" s="13" t="s">
        <v>25</v>
      </c>
      <c r="H28" s="9" t="s">
        <v>89</v>
      </c>
      <c r="I28" s="21" t="s">
        <v>90</v>
      </c>
      <c r="J28" s="19" t="s">
        <v>76</v>
      </c>
      <c r="K28" s="20" t="s">
        <v>16</v>
      </c>
      <c r="L28" s="26">
        <f t="shared" si="2"/>
        <v>0.67011200000000004</v>
      </c>
      <c r="M28" s="40">
        <f t="shared" si="3"/>
        <v>0.67011200000000004</v>
      </c>
      <c r="N28" s="32" t="s">
        <v>99</v>
      </c>
    </row>
    <row r="29" spans="1:14" ht="52.5" customHeight="1" x14ac:dyDescent="0.15">
      <c r="A29" s="49" t="s">
        <v>91</v>
      </c>
      <c r="B29" s="49"/>
      <c r="C29" s="32" t="s">
        <v>98</v>
      </c>
      <c r="D29" s="49"/>
      <c r="E29" s="49"/>
      <c r="F29" s="49"/>
      <c r="G29" s="49"/>
      <c r="H29" s="49"/>
      <c r="I29" s="49"/>
      <c r="J29" s="49"/>
      <c r="K29" s="49"/>
      <c r="L29" s="27"/>
      <c r="M29" s="43">
        <f>SUM(M17:M28)</f>
        <v>37.690869999999997</v>
      </c>
      <c r="N29" s="50">
        <f>M29-M14</f>
        <v>3.9400699999999986</v>
      </c>
    </row>
  </sheetData>
  <autoFilter ref="A2:AK29"/>
  <mergeCells count="9">
    <mergeCell ref="M18:M20"/>
    <mergeCell ref="N17:N20"/>
    <mergeCell ref="A1:K1"/>
    <mergeCell ref="A15:K15"/>
    <mergeCell ref="B4:B8"/>
    <mergeCell ref="B9:B11"/>
    <mergeCell ref="B17:B20"/>
    <mergeCell ref="B21:B24"/>
    <mergeCell ref="B25:B28"/>
  </mergeCells>
  <phoneticPr fontId="5" type="noConversion"/>
  <conditionalFormatting sqref="C23:D28">
    <cfRule type="duplicateValues" dxfId="3" priority="3"/>
  </conditionalFormatting>
  <conditionalFormatting sqref="D3:D7 C7 C8:D14">
    <cfRule type="duplicateValues" dxfId="2" priority="8"/>
  </conditionalFormatting>
  <conditionalFormatting sqref="C29">
    <cfRule type="duplicateValues" dxfId="1" priority="2"/>
  </conditionalFormatting>
  <conditionalFormatting sqref="N28:N29">
    <cfRule type="duplicateValues" dxfId="0" priority="1"/>
  </conditionalFormatting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管式座椅</vt:lpstr>
      <vt:lpstr>管式座椅!Print_Area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2006-09-16T00:00:00Z</dcterms:created>
  <dcterms:modified xsi:type="dcterms:W3CDTF">2023-03-17T05:45:50Z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AD7F46DFAD7145BF876C9B55703CE82B</vt:lpwstr>
  </property>
  <property fmtid="{D5CDD505-2E9C-101B-9397-08002B2CF9AE}" pid="3" name="KSOProductBuildVer">
    <vt:lpwstr>2052-11.1.0.12116</vt:lpwstr>
  </property>
</Properties>
</file>