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劳务费 (2)" sheetId="9" r:id="rId1"/>
    <sheet name="劳务费" sheetId="7" r:id="rId2"/>
    <sheet name="考勤" sheetId="6" r:id="rId3"/>
    <sheet name="其他" sheetId="4" r:id="rId4"/>
    <sheet name="分类" sheetId="8"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'劳务费 (2)'!$A$2:$P$6</definedName>
    <definedName name="_xlnm._FilterDatabase" localSheetId="1" hidden="1">劳务费!$A$2:$O$10</definedName>
    <definedName name="_xlnm._FilterDatabase" localSheetId="2" hidden="1">考勤!$4:$115</definedName>
    <definedName name="_xlnm.Print_Titles" localSheetId="2">考勤!$3:$4</definedName>
  </definedNames>
  <calcPr calcId="144525"/>
</workbook>
</file>

<file path=xl/comments1.xml><?xml version="1.0" encoding="utf-8"?>
<comments xmlns="http://schemas.openxmlformats.org/spreadsheetml/2006/main">
  <authors>
    <author>Administrator</author>
  </authors>
  <commentList>
    <comment ref="N5" authorId="0">
      <text>
        <r>
          <rPr>
            <sz val="9"/>
            <rFont val="宋体"/>
            <charset val="134"/>
          </rPr>
          <t>支援发泡</t>
        </r>
      </text>
    </comment>
  </commentList>
</comments>
</file>

<file path=xl/sharedStrings.xml><?xml version="1.0" encoding="utf-8"?>
<sst xmlns="http://schemas.openxmlformats.org/spreadsheetml/2006/main" count="168" uniqueCount="66">
  <si>
    <t>众智鑫成2月劳务费</t>
  </si>
  <si>
    <t>序号</t>
  </si>
  <si>
    <t>车间</t>
  </si>
  <si>
    <t>姓名</t>
  </si>
  <si>
    <t>入职时间</t>
  </si>
  <si>
    <t>出勤天数</t>
  </si>
  <si>
    <t>总工时</t>
  </si>
  <si>
    <t>单价</t>
  </si>
  <si>
    <t>试用期工时</t>
  </si>
  <si>
    <t>盘点工时</t>
  </si>
  <si>
    <t>其他</t>
  </si>
  <si>
    <t>车间扣款</t>
  </si>
  <si>
    <t>工资</t>
  </si>
  <si>
    <t>饭补</t>
  </si>
  <si>
    <t>工资合计</t>
  </si>
  <si>
    <t>备注</t>
  </si>
  <si>
    <t>注塑工序</t>
  </si>
  <si>
    <t>张春玲</t>
  </si>
  <si>
    <t>10个夜班补</t>
  </si>
  <si>
    <t>座椅总装车间</t>
  </si>
  <si>
    <t>孟祥阔</t>
  </si>
  <si>
    <t/>
  </si>
  <si>
    <t>王钇雄</t>
  </si>
  <si>
    <t>发泡车间</t>
  </si>
  <si>
    <t>李炳旭</t>
  </si>
  <si>
    <t>2月28日上班卡</t>
  </si>
  <si>
    <t>刘哲</t>
  </si>
  <si>
    <t>2月24日下班卡</t>
  </si>
  <si>
    <t>合计：</t>
  </si>
  <si>
    <t>开票数</t>
  </si>
  <si>
    <t>说明：3天试用期工资为15/小时，转正之后18元/小时，整理现场、盘点等工时按照80%计算，饭补5元/天；</t>
  </si>
  <si>
    <t xml:space="preserve"> </t>
  </si>
  <si>
    <t>制造管理部-注塑车间</t>
  </si>
  <si>
    <t>应出勤天数：</t>
  </si>
  <si>
    <t>日期</t>
  </si>
  <si>
    <t>班组</t>
  </si>
  <si>
    <t>餐补出勤</t>
  </si>
  <si>
    <t>出勤工时</t>
  </si>
  <si>
    <t>加班工时</t>
  </si>
  <si>
    <t>计薪工时</t>
  </si>
  <si>
    <t>出勤率</t>
  </si>
  <si>
    <t>状态</t>
  </si>
  <si>
    <t>本人签字</t>
  </si>
  <si>
    <t>用工形式</t>
  </si>
  <si>
    <t>一</t>
  </si>
  <si>
    <t>二</t>
  </si>
  <si>
    <t>三</t>
  </si>
  <si>
    <t>四</t>
  </si>
  <si>
    <t>五</t>
  </si>
  <si>
    <t>六</t>
  </si>
  <si>
    <t>日</t>
  </si>
  <si>
    <t>放</t>
  </si>
  <si>
    <t>休</t>
  </si>
  <si>
    <t>正常在职</t>
  </si>
  <si>
    <t>劳务张</t>
  </si>
  <si>
    <t>座椅</t>
  </si>
  <si>
    <t>事</t>
  </si>
  <si>
    <t>离</t>
  </si>
  <si>
    <t>发泡</t>
  </si>
  <si>
    <t>填表人：</t>
  </si>
  <si>
    <t>日期：</t>
  </si>
  <si>
    <t xml:space="preserve">       （3）出差天数、加班天数计入实际出勤天数</t>
  </si>
  <si>
    <t xml:space="preserve">       （4）正常出勤天数作为每月餐补依据</t>
  </si>
  <si>
    <t xml:space="preserve">       （5）月薪人员不计算加班工资，合规的加班天数可以调休；计时薪资人员按时薪计算，不单独另算加班工资；</t>
  </si>
  <si>
    <t>异常情况</t>
  </si>
  <si>
    <t>扣款金额</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</si>
</sst>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aaa"/>
    <numFmt numFmtId="178" formatCode="General&quot;年&quot;"/>
    <numFmt numFmtId="179" formatCode="General&quot;月&quot;"/>
    <numFmt numFmtId="180" formatCode="0.0"/>
    <numFmt numFmtId="181" formatCode="yyyy/m/d;@"/>
  </numFmts>
  <fonts count="45">
    <font>
      <sz val="11"/>
      <color theme="1"/>
      <name val="宋体"/>
      <charset val="134"/>
      <scheme val="minor"/>
    </font>
    <font>
      <sz val="10"/>
      <color theme="1"/>
      <name val="宋体"/>
      <charset val="134"/>
      <scheme val="minor"/>
    </font>
    <font>
      <sz val="9"/>
      <color indexed="8"/>
      <name val="宋体"/>
      <charset val="134"/>
    </font>
    <font>
      <sz val="10"/>
      <color theme="1"/>
      <name val="微软雅黑"/>
      <charset val="134"/>
    </font>
    <font>
      <sz val="10"/>
      <color theme="1"/>
      <name val="宋体"/>
      <charset val="134"/>
    </font>
    <font>
      <sz val="10"/>
      <name val="宋体"/>
      <charset val="134"/>
    </font>
    <font>
      <sz val="9"/>
      <color theme="1"/>
      <name val="宋体"/>
      <charset val="134"/>
    </font>
    <font>
      <sz val="9"/>
      <name val="宋体"/>
      <charset val="134"/>
    </font>
    <font>
      <b/>
      <sz val="20"/>
      <color indexed="8"/>
      <name val="宋体"/>
      <charset val="134"/>
    </font>
    <font>
      <sz val="10"/>
      <color indexed="8"/>
      <name val="宋体"/>
      <charset val="134"/>
    </font>
    <font>
      <sz val="10"/>
      <color indexed="8"/>
      <name val="微软雅黑"/>
      <charset val="134"/>
    </font>
    <font>
      <b/>
      <sz val="11"/>
      <color rgb="FF000000"/>
      <name val="宋体"/>
      <charset val="134"/>
      <scheme val="minor"/>
    </font>
    <font>
      <sz val="10"/>
      <name val="微软雅黑"/>
      <charset val="134"/>
    </font>
    <font>
      <b/>
      <sz val="11"/>
      <color indexed="8"/>
      <name val="宋体"/>
      <charset val="134"/>
      <scheme val="minor"/>
    </font>
    <font>
      <b/>
      <sz val="10"/>
      <color indexed="8"/>
      <name val="微软雅黑"/>
      <charset val="134"/>
    </font>
    <font>
      <sz val="8"/>
      <color indexed="8"/>
      <name val="微软雅黑"/>
      <charset val="134"/>
    </font>
    <font>
      <sz val="8"/>
      <name val="微软雅黑"/>
      <charset val="134"/>
    </font>
    <font>
      <b/>
      <sz val="10"/>
      <color theme="1"/>
      <name val="微软雅黑"/>
      <charset val="134"/>
    </font>
    <font>
      <b/>
      <sz val="9"/>
      <color indexed="8"/>
      <name val="宋体"/>
      <charset val="134"/>
    </font>
    <font>
      <sz val="9"/>
      <color rgb="FFFF0000"/>
      <name val="宋体"/>
      <charset val="134"/>
    </font>
    <font>
      <b/>
      <sz val="11"/>
      <color indexed="8"/>
      <name val="宋体"/>
      <charset val="134"/>
    </font>
    <font>
      <b/>
      <sz val="10"/>
      <color theme="1"/>
      <name val="宋体"/>
      <charset val="134"/>
      <scheme val="minor"/>
    </font>
    <font>
      <sz val="9"/>
      <color indexed="8"/>
      <name val="微软雅黑"/>
      <charset val="134"/>
    </font>
    <font>
      <b/>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name val="宋体"/>
      <charset val="134"/>
    </font>
  </fonts>
  <fills count="39">
    <fill>
      <patternFill patternType="none"/>
    </fill>
    <fill>
      <patternFill patternType="gray125"/>
    </fill>
    <fill>
      <patternFill patternType="solid">
        <fgColor theme="0"/>
        <bgColor indexed="64"/>
      </patternFill>
    </fill>
    <fill>
      <patternFill patternType="solid">
        <fgColor rgb="FFDFE0E5"/>
        <bgColor indexed="64"/>
      </patternFill>
    </fill>
    <fill>
      <patternFill patternType="solid">
        <fgColor theme="4" tint="0.8"/>
        <bgColor indexed="64"/>
      </patternFill>
    </fill>
    <fill>
      <patternFill patternType="solid">
        <fgColor theme="0" tint="-0.35"/>
        <bgColor indexed="64"/>
      </patternFill>
    </fill>
    <fill>
      <patternFill patternType="solid">
        <fgColor rgb="FFFF0000"/>
        <bgColor indexed="64"/>
      </patternFill>
    </fill>
    <fill>
      <patternFill patternType="solid">
        <fgColor theme="2" tint="-0.2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8" borderId="0" applyNumberFormat="0" applyBorder="0" applyAlignment="0" applyProtection="0">
      <alignment vertical="center"/>
    </xf>
    <xf numFmtId="0" fontId="25"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0" borderId="0" applyNumberFormat="0" applyBorder="0" applyAlignment="0" applyProtection="0">
      <alignment vertical="center"/>
    </xf>
    <xf numFmtId="0" fontId="26" fillId="11" borderId="0" applyNumberFormat="0" applyBorder="0" applyAlignment="0" applyProtection="0">
      <alignment vertical="center"/>
    </xf>
    <xf numFmtId="43" fontId="0" fillId="0" borderId="0" applyFont="0" applyFill="0" applyBorder="0" applyAlignment="0" applyProtection="0">
      <alignment vertical="center"/>
    </xf>
    <xf numFmtId="0" fontId="27"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3" borderId="7" applyNumberFormat="0" applyFont="0" applyAlignment="0" applyProtection="0">
      <alignment vertical="center"/>
    </xf>
    <xf numFmtId="0" fontId="27" fillId="14"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0" borderId="8" applyNumberFormat="0" applyFill="0" applyAlignment="0" applyProtection="0">
      <alignment vertical="center"/>
    </xf>
    <xf numFmtId="0" fontId="27" fillId="15" borderId="0" applyNumberFormat="0" applyBorder="0" applyAlignment="0" applyProtection="0">
      <alignment vertical="center"/>
    </xf>
    <xf numFmtId="0" fontId="30" fillId="0" borderId="9" applyNumberFormat="0" applyFill="0" applyAlignment="0" applyProtection="0">
      <alignment vertical="center"/>
    </xf>
    <xf numFmtId="0" fontId="27" fillId="16" borderId="0" applyNumberFormat="0" applyBorder="0" applyAlignment="0" applyProtection="0">
      <alignment vertical="center"/>
    </xf>
    <xf numFmtId="0" fontId="36" fillId="17" borderId="10" applyNumberFormat="0" applyAlignment="0" applyProtection="0">
      <alignment vertical="center"/>
    </xf>
    <xf numFmtId="0" fontId="37" fillId="17" borderId="6" applyNumberFormat="0" applyAlignment="0" applyProtection="0">
      <alignment vertical="center"/>
    </xf>
    <xf numFmtId="0" fontId="38" fillId="18" borderId="11" applyNumberFormat="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0" fontId="24"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4" fillId="37" borderId="0" applyNumberFormat="0" applyBorder="0" applyAlignment="0" applyProtection="0">
      <alignment vertical="center"/>
    </xf>
    <xf numFmtId="0" fontId="27" fillId="38" borderId="0" applyNumberFormat="0" applyBorder="0" applyAlignment="0" applyProtection="0">
      <alignment vertical="center"/>
    </xf>
    <xf numFmtId="0" fontId="43" fillId="0" borderId="0">
      <alignment vertical="center"/>
    </xf>
  </cellStyleXfs>
  <cellXfs count="94">
    <xf numFmtId="0" fontId="0" fillId="0" borderId="0" xfId="0">
      <alignmen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2" fillId="0" borderId="1" xfId="0" applyFont="1" applyFill="1" applyBorder="1" applyAlignment="1" applyProtection="1">
      <alignment vertical="center"/>
      <protection locked="0"/>
    </xf>
    <xf numFmtId="0" fontId="1" fillId="0" borderId="1" xfId="0" applyFont="1" applyBorder="1" applyAlignment="1">
      <alignment horizontal="left" vertical="center"/>
    </xf>
    <xf numFmtId="0" fontId="0" fillId="0" borderId="0" xfId="0" applyFill="1">
      <alignment vertical="center"/>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4" fillId="2"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right" vertical="center"/>
    </xf>
    <xf numFmtId="0" fontId="5" fillId="0" borderId="1" xfId="0" applyFont="1" applyFill="1" applyBorder="1" applyAlignment="1">
      <alignment horizontal="center" vertical="center"/>
    </xf>
    <xf numFmtId="0" fontId="4" fillId="3" borderId="1" xfId="0" applyNumberFormat="1" applyFont="1" applyFill="1" applyBorder="1" applyAlignment="1" applyProtection="1">
      <alignment horizontal="center" vertical="center"/>
    </xf>
    <xf numFmtId="176" fontId="4"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6" fillId="0" borderId="0" xfId="0" applyFont="1" applyFill="1" applyAlignment="1"/>
    <xf numFmtId="0" fontId="0" fillId="0" borderId="0" xfId="0" applyFont="1" applyFill="1" applyBorder="1" applyAlignment="1"/>
    <xf numFmtId="0" fontId="7" fillId="0" borderId="0" xfId="0" applyFont="1" applyFill="1" applyAlignment="1">
      <alignment vertical="center"/>
    </xf>
    <xf numFmtId="0" fontId="0" fillId="0" borderId="0" xfId="0" applyFont="1" applyFill="1" applyAlignment="1"/>
    <xf numFmtId="0" fontId="8" fillId="0" borderId="0" xfId="0" applyFont="1" applyFill="1" applyAlignment="1" applyProtection="1">
      <alignment horizontal="center" vertical="top"/>
    </xf>
    <xf numFmtId="0" fontId="7" fillId="0" borderId="0" xfId="0" applyFont="1" applyFill="1" applyAlignment="1" applyProtection="1">
      <alignment horizontal="left" vertical="center"/>
      <protection locked="0"/>
    </xf>
    <xf numFmtId="0" fontId="2" fillId="0" borderId="1" xfId="0"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xf>
    <xf numFmtId="0" fontId="0" fillId="0" borderId="1" xfId="0" applyFont="1" applyFill="1" applyBorder="1" applyAlignment="1">
      <alignment horizontal="center" vertical="center"/>
    </xf>
    <xf numFmtId="0" fontId="11" fillId="2" borderId="2" xfId="49" applyFont="1" applyFill="1" applyBorder="1" applyAlignment="1">
      <alignment horizontal="center" vertical="center"/>
    </xf>
    <xf numFmtId="0" fontId="12" fillId="2" borderId="1" xfId="0" applyFont="1" applyFill="1" applyBorder="1" applyAlignment="1">
      <alignment horizontal="center" vertical="center"/>
    </xf>
    <xf numFmtId="0" fontId="13" fillId="2" borderId="2" xfId="49" applyFont="1" applyFill="1" applyBorder="1" applyAlignment="1">
      <alignment horizontal="center" vertical="center"/>
    </xf>
    <xf numFmtId="0" fontId="13" fillId="4" borderId="2" xfId="49" applyFont="1" applyFill="1" applyBorder="1" applyAlignment="1">
      <alignment horizontal="center" vertical="center"/>
    </xf>
    <xf numFmtId="0" fontId="2" fillId="0" borderId="0" xfId="0" applyFont="1" applyFill="1" applyAlignment="1" applyProtection="1">
      <alignment horizontal="center" vertical="center"/>
    </xf>
    <xf numFmtId="0" fontId="2" fillId="0"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0" fontId="14" fillId="0" borderId="0" xfId="0" applyFont="1" applyFill="1" applyAlignment="1" applyProtection="1">
      <alignment vertical="center"/>
    </xf>
    <xf numFmtId="0" fontId="14" fillId="5"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16" fillId="0" borderId="1" xfId="0" applyFont="1" applyFill="1" applyBorder="1" applyAlignment="1">
      <alignment horizontal="center" vertical="center"/>
    </xf>
    <xf numFmtId="0" fontId="9" fillId="6"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14" fillId="7" borderId="0" xfId="0" applyFont="1" applyFill="1" applyAlignment="1" applyProtection="1">
      <alignment vertical="center"/>
    </xf>
    <xf numFmtId="0" fontId="14" fillId="0" borderId="0" xfId="0" applyFont="1" applyFill="1" applyAlignment="1" applyProtection="1">
      <alignment horizontal="left" vertical="center"/>
      <protection locked="0"/>
    </xf>
    <xf numFmtId="0" fontId="14" fillId="0" borderId="0" xfId="0" applyFont="1" applyFill="1" applyAlignment="1" applyProtection="1">
      <alignment horizontal="center" vertical="center"/>
    </xf>
    <xf numFmtId="178" fontId="17" fillId="0" borderId="0" xfId="0" applyNumberFormat="1" applyFont="1" applyFill="1" applyAlignment="1" applyProtection="1">
      <alignment horizontal="left" vertical="center"/>
      <protection locked="0"/>
    </xf>
    <xf numFmtId="179" fontId="17" fillId="0" borderId="0" xfId="0" applyNumberFormat="1" applyFont="1" applyFill="1" applyAlignment="1" applyProtection="1">
      <alignment horizontal="left" vertical="center"/>
      <protection locked="0"/>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14"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4" xfId="0" applyFont="1" applyFill="1" applyBorder="1" applyAlignment="1" applyProtection="1">
      <alignment horizontal="center" vertical="center" wrapText="1"/>
    </xf>
    <xf numFmtId="180" fontId="7" fillId="0" borderId="3" xfId="0" applyNumberFormat="1" applyFont="1" applyFill="1" applyBorder="1" applyAlignment="1" applyProtection="1">
      <alignment horizontal="center" vertical="center"/>
      <protection locked="0"/>
    </xf>
    <xf numFmtId="9" fontId="2" fillId="0" borderId="1" xfId="11" applyFont="1" applyBorder="1" applyAlignment="1" applyProtection="1">
      <alignment horizontal="center" vertical="center"/>
    </xf>
    <xf numFmtId="0" fontId="7" fillId="0" borderId="1" xfId="0" applyFont="1" applyFill="1" applyBorder="1" applyAlignment="1">
      <alignment horizontal="center" vertical="center"/>
    </xf>
    <xf numFmtId="180" fontId="19" fillId="0" borderId="1" xfId="0" applyNumberFormat="1" applyFont="1" applyFill="1" applyBorder="1" applyAlignment="1" applyProtection="1">
      <alignment horizontal="center" vertical="center"/>
    </xf>
    <xf numFmtId="180" fontId="7" fillId="0" borderId="5" xfId="0" applyNumberFormat="1" applyFont="1" applyFill="1" applyBorder="1" applyAlignment="1" applyProtection="1">
      <alignment horizontal="center" vertical="center"/>
      <protection locked="0"/>
    </xf>
    <xf numFmtId="180" fontId="7" fillId="0" borderId="4" xfId="0" applyNumberFormat="1" applyFont="1" applyFill="1" applyBorder="1" applyAlignment="1" applyProtection="1">
      <alignment horizontal="center" vertical="center"/>
      <protection locked="0"/>
    </xf>
    <xf numFmtId="180" fontId="7" fillId="0" borderId="0" xfId="0" applyNumberFormat="1" applyFont="1" applyFill="1" applyAlignment="1" applyProtection="1">
      <alignment horizontal="center" vertical="center"/>
      <protection locked="0"/>
    </xf>
    <xf numFmtId="9" fontId="2" fillId="0" borderId="0" xfId="11" applyFont="1" applyAlignment="1" applyProtection="1">
      <alignment horizontal="center" vertical="center"/>
    </xf>
    <xf numFmtId="0" fontId="7" fillId="0" borderId="0" xfId="0" applyFont="1" applyFill="1" applyAlignment="1">
      <alignment horizontal="center" vertical="center"/>
    </xf>
    <xf numFmtId="180" fontId="19" fillId="0" borderId="0" xfId="0" applyNumberFormat="1" applyFont="1" applyFill="1" applyAlignment="1" applyProtection="1">
      <alignment horizontal="center" vertical="center"/>
    </xf>
    <xf numFmtId="0" fontId="14" fillId="7" borderId="0" xfId="0" applyFont="1" applyFill="1" applyAlignment="1" applyProtection="1">
      <alignment horizontal="left" vertical="center"/>
      <protection locked="0"/>
    </xf>
    <xf numFmtId="0" fontId="20" fillId="0" borderId="0" xfId="0" applyFont="1" applyFill="1" applyAlignment="1" applyProtection="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xf>
    <xf numFmtId="0" fontId="6" fillId="0" borderId="5" xfId="0" applyFont="1" applyFill="1" applyBorder="1" applyAlignment="1">
      <alignment horizontal="center"/>
    </xf>
    <xf numFmtId="0" fontId="6" fillId="0" borderId="4" xfId="0" applyFont="1" applyFill="1" applyBorder="1" applyAlignment="1">
      <alignment horizontal="center"/>
    </xf>
    <xf numFmtId="0" fontId="6" fillId="0" borderId="0" xfId="0" applyFont="1" applyFill="1" applyAlignment="1">
      <alignment horizontal="center"/>
    </xf>
    <xf numFmtId="0" fontId="21"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21" fillId="0" borderId="1" xfId="0" applyFont="1" applyFill="1" applyBorder="1" applyAlignment="1">
      <alignment horizontal="center" vertical="center"/>
    </xf>
    <xf numFmtId="0" fontId="1" fillId="0" borderId="1" xfId="0" applyFont="1" applyFill="1" applyBorder="1" applyAlignment="1">
      <alignment horizontal="center" vertical="center"/>
    </xf>
    <xf numFmtId="181" fontId="4" fillId="0" borderId="1" xfId="0" applyNumberFormat="1" applyFont="1" applyFill="1" applyBorder="1" applyAlignment="1">
      <alignment horizontal="left" vertical="center"/>
    </xf>
    <xf numFmtId="0" fontId="1" fillId="0" borderId="1" xfId="0" applyFont="1" applyFill="1" applyBorder="1" applyAlignment="1">
      <alignment horizontal="right"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xf>
    <xf numFmtId="0" fontId="23" fillId="0" borderId="0" xfId="0" applyFont="1" applyFill="1" applyAlignment="1">
      <alignment horizontal="left" vertical="center"/>
    </xf>
    <xf numFmtId="0" fontId="21" fillId="0"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5" fillId="0" borderId="1" xfId="0" applyFont="1" applyFill="1" applyBorder="1" applyAlignment="1">
      <alignment wrapText="1"/>
    </xf>
    <xf numFmtId="0" fontId="1" fillId="0" borderId="1" xfId="0" applyFont="1" applyFill="1" applyBorder="1" applyAlignment="1">
      <alignment horizontal="left" vertical="center" wrapText="1"/>
    </xf>
    <xf numFmtId="0" fontId="23" fillId="0" borderId="0" xfId="0" applyFont="1" applyFill="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3">
    <dxf>
      <font>
        <color rgb="FF9C0006"/>
      </font>
      <fill>
        <patternFill patternType="solid">
          <bgColor rgb="FFFFC7CE"/>
        </patternFill>
      </fill>
    </dxf>
    <dxf>
      <font>
        <name val="宋"/>
        <scheme val="none"/>
        <b val="0"/>
        <i val="0"/>
        <strike val="0"/>
        <u val="none"/>
        <sz val="12"/>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FFC000"/>
      <color rgb="00FF0000"/>
      <color rgb="00000000"/>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9.xml"/><Relationship Id="rId13" Type="http://schemas.openxmlformats.org/officeDocument/2006/relationships/externalLink" Target="externalLinks/externalLink8.xml"/><Relationship Id="rId12" Type="http://schemas.openxmlformats.org/officeDocument/2006/relationships/externalLink" Target="externalLinks/externalLink7.xml"/><Relationship Id="rId11" Type="http://schemas.openxmlformats.org/officeDocument/2006/relationships/externalLink" Target="externalLinks/externalLink6.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22" fmlaLink="$AI$1" max="2099" min="2020" page="10" val="2020"/>
</file>

<file path=xl/ctrlProps/ctrlProp10.xml><?xml version="1.0" encoding="utf-8"?>
<formControlPr xmlns="http://schemas.microsoft.com/office/spreadsheetml/2009/9/main" objectType="Spin" dx="22" fmlaLink="$AM$1" max="2099" min="2020" page="10" val="2022"/>
</file>

<file path=xl/ctrlProps/ctrlProp11.xml><?xml version="1.0" encoding="utf-8"?>
<formControlPr xmlns="http://schemas.microsoft.com/office/spreadsheetml/2009/9/main" objectType="Spin" dx="22" fmlaLink="$AH$1" max="2099" min="2020" page="10" val="2020"/>
</file>

<file path=xl/ctrlProps/ctrlProp12.xml><?xml version="1.0" encoding="utf-8"?>
<formControlPr xmlns="http://schemas.microsoft.com/office/spreadsheetml/2009/9/main" objectType="Spin" dx="22" fmlaLink="$AL$1" max="2099" min="2020" page="10" val="2020"/>
</file>

<file path=xl/ctrlProps/ctrlProp13.xml><?xml version="1.0" encoding="utf-8"?>
<formControlPr xmlns="http://schemas.microsoft.com/office/spreadsheetml/2009/9/main" objectType="Spin" dx="22" fmlaLink="$AM$1" max="12" min="1" page="10" val="12"/>
</file>

<file path=xl/ctrlProps/ctrlProp14.xml><?xml version="1.0" encoding="utf-8"?>
<formControlPr xmlns="http://schemas.microsoft.com/office/spreadsheetml/2009/9/main" objectType="Spin" dx="22" fmlaLink="$AL$1" max="2099" min="2020" page="10" val="2020"/>
</file>

<file path=xl/ctrlProps/ctrlProp15.xml><?xml version="1.0" encoding="utf-8"?>
<formControlPr xmlns="http://schemas.microsoft.com/office/spreadsheetml/2009/9/main" objectType="Spin" dx="22" fmlaLink="$AH$1" max="2099" min="2020" page="10" val="2020"/>
</file>

<file path=xl/ctrlProps/ctrlProp16.xml><?xml version="1.0" encoding="utf-8"?>
<formControlPr xmlns="http://schemas.microsoft.com/office/spreadsheetml/2009/9/main" objectType="Spin" dx="22" fmlaLink="$AL$1" max="2099" min="2020" page="10" val="2020"/>
</file>

<file path=xl/ctrlProps/ctrlProp17.xml><?xml version="1.0" encoding="utf-8"?>
<formControlPr xmlns="http://schemas.microsoft.com/office/spreadsheetml/2009/9/main" objectType="Spin" dx="22" fmlaLink="$AL$1" max="2099" min="2020" page="10" val="2020"/>
</file>

<file path=xl/ctrlProps/ctrlProp18.xml><?xml version="1.0" encoding="utf-8"?>
<formControlPr xmlns="http://schemas.microsoft.com/office/spreadsheetml/2009/9/main" objectType="Spin" dx="22" fmlaLink="$AI$1" max="2099" min="2020" page="10" val="2020"/>
</file>

<file path=xl/ctrlProps/ctrlProp19.xml><?xml version="1.0" encoding="utf-8"?>
<formControlPr xmlns="http://schemas.microsoft.com/office/spreadsheetml/2009/9/main" objectType="Spin" dx="22" fmlaLink="$AN$1" max="12" min="1" page="10" val="11"/>
</file>

<file path=xl/ctrlProps/ctrlProp2.xml><?xml version="1.0" encoding="utf-8"?>
<formControlPr xmlns="http://schemas.microsoft.com/office/spreadsheetml/2009/9/main" objectType="Spin" dx="22" fmlaLink="$AM$1" max="2099" min="2020" page="10" val="2022"/>
</file>

<file path=xl/ctrlProps/ctrlProp20.xml><?xml version="1.0" encoding="utf-8"?>
<formControlPr xmlns="http://schemas.microsoft.com/office/spreadsheetml/2009/9/main" objectType="Spin" dx="22" fmlaLink="$AI$1" max="2099" min="2020" page="10" val="2020"/>
</file>

<file path=xl/ctrlProps/ctrlProp21.xml><?xml version="1.0" encoding="utf-8"?>
<formControlPr xmlns="http://schemas.microsoft.com/office/spreadsheetml/2009/9/main" objectType="Spin" dx="22" fmlaLink="$AM$1" max="2099" min="2020" page="10" val="2022"/>
</file>

<file path=xl/ctrlProps/ctrlProp22.xml><?xml version="1.0" encoding="utf-8"?>
<formControlPr xmlns="http://schemas.microsoft.com/office/spreadsheetml/2009/9/main" objectType="Spin" dx="22" fmlaLink="$AN$1" max="12" min="1" page="10" val="11"/>
</file>

<file path=xl/ctrlProps/ctrlProp23.xml><?xml version="1.0" encoding="utf-8"?>
<formControlPr xmlns="http://schemas.microsoft.com/office/spreadsheetml/2009/9/main" objectType="Spin" dx="22" fmlaLink="$AM$1" max="2099" min="2020" page="10" val="2022"/>
</file>

<file path=xl/ctrlProps/ctrlProp24.xml><?xml version="1.0" encoding="utf-8"?>
<formControlPr xmlns="http://schemas.microsoft.com/office/spreadsheetml/2009/9/main" objectType="Spin" dx="22" fmlaLink="$AI$1" max="2099" min="2020" page="10" val="2020"/>
</file>

<file path=xl/ctrlProps/ctrlProp25.xml><?xml version="1.0" encoding="utf-8"?>
<formControlPr xmlns="http://schemas.microsoft.com/office/spreadsheetml/2009/9/main" objectType="Spin" dx="22" fmlaLink="$AM$1" max="2099" min="2020" page="10" val="2022"/>
</file>

<file path=xl/ctrlProps/ctrlProp26.xml><?xml version="1.0" encoding="utf-8"?>
<formControlPr xmlns="http://schemas.microsoft.com/office/spreadsheetml/2009/9/main" objectType="Spin" dx="22" fmlaLink="$AN$1" max="12" min="1" page="10" val="11"/>
</file>

<file path=xl/ctrlProps/ctrlProp27.xml><?xml version="1.0" encoding="utf-8"?>
<formControlPr xmlns="http://schemas.microsoft.com/office/spreadsheetml/2009/9/main" objectType="Spin" dx="22" fmlaLink="$AM$1" max="2099" min="2020" page="10" val="2022"/>
</file>

<file path=xl/ctrlProps/ctrlProp28.xml><?xml version="1.0" encoding="utf-8"?>
<formControlPr xmlns="http://schemas.microsoft.com/office/spreadsheetml/2009/9/main" objectType="Spin" dx="22" fmlaLink="$AI$1" max="2099" min="2020" page="10" val="2020"/>
</file>

<file path=xl/ctrlProps/ctrlProp29.xml><?xml version="1.0" encoding="utf-8"?>
<formControlPr xmlns="http://schemas.microsoft.com/office/spreadsheetml/2009/9/main" objectType="Spin" dx="22" fmlaLink="$AM$1" max="2099" min="2020" page="10" val="2022"/>
</file>

<file path=xl/ctrlProps/ctrlProp3.xml><?xml version="1.0" encoding="utf-8"?>
<formControlPr xmlns="http://schemas.microsoft.com/office/spreadsheetml/2009/9/main" objectType="Spin" dx="22" fmlaLink="$AN$1" max="12" min="1" page="10" val="11"/>
</file>

<file path=xl/ctrlProps/ctrlProp30.xml><?xml version="1.0" encoding="utf-8"?>
<formControlPr xmlns="http://schemas.microsoft.com/office/spreadsheetml/2009/9/main" objectType="Spin" dx="22" fmlaLink="$AN$1" max="12" min="1" page="10" val="11"/>
</file>

<file path=xl/ctrlProps/ctrlProp31.xml><?xml version="1.0" encoding="utf-8"?>
<formControlPr xmlns="http://schemas.microsoft.com/office/spreadsheetml/2009/9/main" objectType="Spin" dx="22" fmlaLink="$AM$1" max="2099" min="2020" page="10" val="2022"/>
</file>

<file path=xl/ctrlProps/ctrlProp32.xml><?xml version="1.0" encoding="utf-8"?>
<formControlPr xmlns="http://schemas.microsoft.com/office/spreadsheetml/2009/9/main" objectType="Spin" dx="22" fmlaLink="$AI$1" max="2099" min="2020" page="10" val="2020"/>
</file>

<file path=xl/ctrlProps/ctrlProp33.xml><?xml version="1.0" encoding="utf-8"?>
<formControlPr xmlns="http://schemas.microsoft.com/office/spreadsheetml/2009/9/main" objectType="Spin" dx="22" fmlaLink="$AM$1" max="2099" min="2020" page="10" val="2022"/>
</file>

<file path=xl/ctrlProps/ctrlProp34.xml><?xml version="1.0" encoding="utf-8"?>
<formControlPr xmlns="http://schemas.microsoft.com/office/spreadsheetml/2009/9/main" objectType="Spin" dx="22" fmlaLink="$AM$1" max="2099" min="2020" page="10" val="2022"/>
</file>

<file path=xl/ctrlProps/ctrlProp35.xml><?xml version="1.0" encoding="utf-8"?>
<formControlPr xmlns="http://schemas.microsoft.com/office/spreadsheetml/2009/9/main" objectType="Spin" dx="22" fmlaLink="$AH$1" max="2099" min="2020" page="10" val="2020"/>
</file>

<file path=xl/ctrlProps/ctrlProp36.xml><?xml version="1.0" encoding="utf-8"?>
<formControlPr xmlns="http://schemas.microsoft.com/office/spreadsheetml/2009/9/main" objectType="Spin" dx="22" fmlaLink="$AL$1" max="2099" min="2020" page="10" val="2020"/>
</file>

<file path=xl/ctrlProps/ctrlProp37.xml><?xml version="1.0" encoding="utf-8"?>
<formControlPr xmlns="http://schemas.microsoft.com/office/spreadsheetml/2009/9/main" objectType="Spin" dx="22" fmlaLink="$AM$1" max="12" min="1" page="10" val="12"/>
</file>

<file path=xl/ctrlProps/ctrlProp38.xml><?xml version="1.0" encoding="utf-8"?>
<formControlPr xmlns="http://schemas.microsoft.com/office/spreadsheetml/2009/9/main" objectType="Spin" dx="22" fmlaLink="$AL$1" max="2099" min="2020" page="10" val="2020"/>
</file>

<file path=xl/ctrlProps/ctrlProp39.xml><?xml version="1.0" encoding="utf-8"?>
<formControlPr xmlns="http://schemas.microsoft.com/office/spreadsheetml/2009/9/main" objectType="Spin" dx="22" fmlaLink="$AH$1" max="2099" min="2020" page="10" val="2020"/>
</file>

<file path=xl/ctrlProps/ctrlProp4.xml><?xml version="1.0" encoding="utf-8"?>
<formControlPr xmlns="http://schemas.microsoft.com/office/spreadsheetml/2009/9/main" objectType="Spin" dx="22" fmlaLink="$AM$1" max="2099" min="2020" page="10" val="2022"/>
</file>

<file path=xl/ctrlProps/ctrlProp40.xml><?xml version="1.0" encoding="utf-8"?>
<formControlPr xmlns="http://schemas.microsoft.com/office/spreadsheetml/2009/9/main" objectType="Spin" dx="22" fmlaLink="$AL$1" max="2099" min="2020" page="10" val="2020"/>
</file>

<file path=xl/ctrlProps/ctrlProp41.xml><?xml version="1.0" encoding="utf-8"?>
<formControlPr xmlns="http://schemas.microsoft.com/office/spreadsheetml/2009/9/main" objectType="Spin" dx="22" fmlaLink="$AL$1" max="2099" min="2020" page="10" val="2020"/>
</file>

<file path=xl/ctrlProps/ctrlProp42.xml><?xml version="1.0" encoding="utf-8"?>
<formControlPr xmlns="http://schemas.microsoft.com/office/spreadsheetml/2009/9/main" objectType="Spin" dx="22" fmlaLink="$AI$1" max="2099" min="2020" page="10" val="2020"/>
</file>

<file path=xl/ctrlProps/ctrlProp43.xml><?xml version="1.0" encoding="utf-8"?>
<formControlPr xmlns="http://schemas.microsoft.com/office/spreadsheetml/2009/9/main" objectType="Spin" dx="22" fmlaLink="$AN$1" max="12" min="1" page="10" val="11"/>
</file>

<file path=xl/ctrlProps/ctrlProp44.xml><?xml version="1.0" encoding="utf-8"?>
<formControlPr xmlns="http://schemas.microsoft.com/office/spreadsheetml/2009/9/main" objectType="Spin" dx="22" fmlaLink="$AI$1" max="2099" min="2020" page="10" val="2020"/>
</file>

<file path=xl/ctrlProps/ctrlProp45.xml><?xml version="1.0" encoding="utf-8"?>
<formControlPr xmlns="http://schemas.microsoft.com/office/spreadsheetml/2009/9/main" objectType="Spin" dx="22" fmlaLink="$AM$1" max="2099" min="2020" page="10" val="2022"/>
</file>

<file path=xl/ctrlProps/ctrlProp46.xml><?xml version="1.0" encoding="utf-8"?>
<formControlPr xmlns="http://schemas.microsoft.com/office/spreadsheetml/2009/9/main" objectType="Spin" dx="22" fmlaLink="$AN$1" max="12" min="1" page="10" val="11"/>
</file>

<file path=xl/ctrlProps/ctrlProp47.xml><?xml version="1.0" encoding="utf-8"?>
<formControlPr xmlns="http://schemas.microsoft.com/office/spreadsheetml/2009/9/main" objectType="Spin" dx="22" fmlaLink="$AM$1" max="2099" min="2020" page="10" val="2022"/>
</file>

<file path=xl/ctrlProps/ctrlProp48.xml><?xml version="1.0" encoding="utf-8"?>
<formControlPr xmlns="http://schemas.microsoft.com/office/spreadsheetml/2009/9/main" objectType="Spin" dx="22" fmlaLink="$AK$1" max="2099" min="2020" page="10" val="2020"/>
</file>

<file path=xl/ctrlProps/ctrlProp49.xml><?xml version="1.0" encoding="utf-8"?>
<formControlPr xmlns="http://schemas.microsoft.com/office/spreadsheetml/2009/9/main" objectType="Spin" dx="22" fmlaLink="$AM$1" max="12" min="1" page="10" val="12"/>
</file>

<file path=xl/ctrlProps/ctrlProp5.xml><?xml version="1.0" encoding="utf-8"?>
<formControlPr xmlns="http://schemas.microsoft.com/office/spreadsheetml/2009/9/main" objectType="Spin" dx="22" fmlaLink="$AI$1" max="2099" min="2020" page="10" val="2020"/>
</file>

<file path=xl/ctrlProps/ctrlProp50.xml><?xml version="1.0" encoding="utf-8"?>
<formControlPr xmlns="http://schemas.microsoft.com/office/spreadsheetml/2009/9/main" objectType="Spin" dx="22" fmlaLink="$AK$1" max="2100" min="1900" page="10" val="1900"/>
</file>

<file path=xl/ctrlProps/ctrlProp51.xml><?xml version="1.0" encoding="utf-8"?>
<formControlPr xmlns="http://schemas.microsoft.com/office/spreadsheetml/2009/9/main" objectType="Spin" dx="22" fmlaLink="$AI$1" max="2099" min="2020" page="10" val="2020"/>
</file>

<file path=xl/ctrlProps/ctrlProp52.xml><?xml version="1.0" encoding="utf-8"?>
<formControlPr xmlns="http://schemas.microsoft.com/office/spreadsheetml/2009/9/main" objectType="Spin" dx="22" fmlaLink="$AM$1" max="2099" min="2020" page="10" val="2022"/>
</file>

<file path=xl/ctrlProps/ctrlProp53.xml><?xml version="1.0" encoding="utf-8"?>
<formControlPr xmlns="http://schemas.microsoft.com/office/spreadsheetml/2009/9/main" objectType="Spin" dx="22" fmlaLink="$AN$1" max="12" min="1" page="10" val="11"/>
</file>

<file path=xl/ctrlProps/ctrlProp54.xml><?xml version="1.0" encoding="utf-8"?>
<formControlPr xmlns="http://schemas.microsoft.com/office/spreadsheetml/2009/9/main" objectType="Spin" dx="22" fmlaLink="$AM$1" max="2099" min="2020" page="10" val="2022"/>
</file>

<file path=xl/ctrlProps/ctrlProp55.xml><?xml version="1.0" encoding="utf-8"?>
<formControlPr xmlns="http://schemas.microsoft.com/office/spreadsheetml/2009/9/main" objectType="Spin" dx="22" fmlaLink="$AK$1" max="2099" min="2020" page="10" val="2020"/>
</file>

<file path=xl/ctrlProps/ctrlProp56.xml><?xml version="1.0" encoding="utf-8"?>
<formControlPr xmlns="http://schemas.microsoft.com/office/spreadsheetml/2009/9/main" objectType="Spin" dx="22" fmlaLink="$AM$1" max="12" min="1" page="10" val="12"/>
</file>

<file path=xl/ctrlProps/ctrlProp57.xml><?xml version="1.0" encoding="utf-8"?>
<formControlPr xmlns="http://schemas.microsoft.com/office/spreadsheetml/2009/9/main" objectType="Spin" dx="22" fmlaLink="$AK$1" max="2100" min="1900" page="10" val="1900"/>
</file>

<file path=xl/ctrlProps/ctrlProp58.xml><?xml version="1.0" encoding="utf-8"?>
<formControlPr xmlns="http://schemas.microsoft.com/office/spreadsheetml/2009/9/main" objectType="Spin" dx="22" fmlaLink="$AI$1" max="2099" min="2020" page="10" val="2020"/>
</file>

<file path=xl/ctrlProps/ctrlProp59.xml><?xml version="1.0" encoding="utf-8"?>
<formControlPr xmlns="http://schemas.microsoft.com/office/spreadsheetml/2009/9/main" objectType="Spin" dx="22" fmlaLink="$AM$1" max="2099" min="2020" page="10" val="2022"/>
</file>

<file path=xl/ctrlProps/ctrlProp6.xml><?xml version="1.0" encoding="utf-8"?>
<formControlPr xmlns="http://schemas.microsoft.com/office/spreadsheetml/2009/9/main" objectType="Spin" dx="22" fmlaLink="$AM$1" max="2099" min="2020" page="10" val="2022"/>
</file>

<file path=xl/ctrlProps/ctrlProp60.xml><?xml version="1.0" encoding="utf-8"?>
<formControlPr xmlns="http://schemas.microsoft.com/office/spreadsheetml/2009/9/main" objectType="Spin" dx="22" fmlaLink="$AN$1" max="12" min="1" page="10" val="11"/>
</file>

<file path=xl/ctrlProps/ctrlProp61.xml><?xml version="1.0" encoding="utf-8"?>
<formControlPr xmlns="http://schemas.microsoft.com/office/spreadsheetml/2009/9/main" objectType="Spin" dx="22" fmlaLink="$AM$1" max="2099" min="2020" page="10" val="2022"/>
</file>

<file path=xl/ctrlProps/ctrlProp7.xml><?xml version="1.0" encoding="utf-8"?>
<formControlPr xmlns="http://schemas.microsoft.com/office/spreadsheetml/2009/9/main" objectType="Spin" dx="22" fmlaLink="$AM$1" max="2099" min="2020" page="10" val="2022"/>
</file>

<file path=xl/ctrlProps/ctrlProp8.xml><?xml version="1.0" encoding="utf-8"?>
<formControlPr xmlns="http://schemas.microsoft.com/office/spreadsheetml/2009/9/main" objectType="Spin" dx="22" fmlaLink="$AI$1" max="2099" min="2020" page="10" val="2020"/>
</file>

<file path=xl/ctrlProps/ctrlProp9.xml><?xml version="1.0" encoding="utf-8"?>
<formControlPr xmlns="http://schemas.microsoft.com/office/spreadsheetml/2009/9/main" objectType="Spin" dx="22" fmlaLink="$AM$1" max="2099" min="2020" page="10" val="2022"/>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19050</xdr:colOff>
      <xdr:row>7</xdr:row>
      <xdr:rowOff>0</xdr:rowOff>
    </xdr:from>
    <xdr:to>
      <xdr:col>2</xdr:col>
      <xdr:colOff>95250</xdr:colOff>
      <xdr:row>7</xdr:row>
      <xdr:rowOff>171450</xdr:rowOff>
    </xdr:to>
    <xdr:sp>
      <xdr:nvSpPr>
        <xdr:cNvPr id="2" name="Text Box 2"/>
        <xdr:cNvSpPr txBox="1"/>
      </xdr:nvSpPr>
      <xdr:spPr>
        <a:xfrm>
          <a:off x="1685925" y="1727200"/>
          <a:ext cx="76200" cy="171450"/>
        </a:xfrm>
        <a:prstGeom prst="rect">
          <a:avLst/>
        </a:prstGeom>
        <a:noFill/>
        <a:ln w="9525">
          <a:noFill/>
        </a:ln>
      </xdr:spPr>
    </xdr:sp>
    <xdr:clientData/>
  </xdr:twoCellAnchor>
  <xdr:twoCellAnchor editAs="oneCell">
    <xdr:from>
      <xdr:col>2</xdr:col>
      <xdr:colOff>19050</xdr:colOff>
      <xdr:row>7</xdr:row>
      <xdr:rowOff>0</xdr:rowOff>
    </xdr:from>
    <xdr:to>
      <xdr:col>2</xdr:col>
      <xdr:colOff>95250</xdr:colOff>
      <xdr:row>7</xdr:row>
      <xdr:rowOff>171450</xdr:rowOff>
    </xdr:to>
    <xdr:sp>
      <xdr:nvSpPr>
        <xdr:cNvPr id="3" name="Text Box 2"/>
        <xdr:cNvSpPr txBox="1"/>
      </xdr:nvSpPr>
      <xdr:spPr>
        <a:xfrm>
          <a:off x="1685925" y="1727200"/>
          <a:ext cx="76200" cy="171450"/>
        </a:xfrm>
        <a:prstGeom prst="rect">
          <a:avLst/>
        </a:prstGeom>
        <a:noFill/>
        <a:ln w="9525">
          <a:noFill/>
        </a:ln>
      </xdr:spPr>
    </xdr:sp>
    <xdr:clientData/>
  </xdr:twoCellAnchor>
  <xdr:twoCellAnchor editAs="oneCell">
    <xdr:from>
      <xdr:col>2</xdr:col>
      <xdr:colOff>19050</xdr:colOff>
      <xdr:row>7</xdr:row>
      <xdr:rowOff>0</xdr:rowOff>
    </xdr:from>
    <xdr:to>
      <xdr:col>2</xdr:col>
      <xdr:colOff>95250</xdr:colOff>
      <xdr:row>7</xdr:row>
      <xdr:rowOff>171450</xdr:rowOff>
    </xdr:to>
    <xdr:sp>
      <xdr:nvSpPr>
        <xdr:cNvPr id="4" name="Text Box 2"/>
        <xdr:cNvSpPr txBox="1"/>
      </xdr:nvSpPr>
      <xdr:spPr>
        <a:xfrm>
          <a:off x="1685925" y="1727200"/>
          <a:ext cx="76200" cy="171450"/>
        </a:xfrm>
        <a:prstGeom prst="rect">
          <a:avLst/>
        </a:prstGeom>
        <a:noFill/>
        <a:ln w="9525">
          <a:noFill/>
        </a:ln>
      </xdr:spPr>
    </xdr:sp>
    <xdr:clientData/>
  </xdr:twoCellAnchor>
  <xdr:twoCellAnchor editAs="oneCell">
    <xdr:from>
      <xdr:col>2</xdr:col>
      <xdr:colOff>19050</xdr:colOff>
      <xdr:row>11</xdr:row>
      <xdr:rowOff>0</xdr:rowOff>
    </xdr:from>
    <xdr:to>
      <xdr:col>2</xdr:col>
      <xdr:colOff>95250</xdr:colOff>
      <xdr:row>11</xdr:row>
      <xdr:rowOff>171450</xdr:rowOff>
    </xdr:to>
    <xdr:sp>
      <xdr:nvSpPr>
        <xdr:cNvPr id="5" name="Text Box 2"/>
        <xdr:cNvSpPr txBox="1"/>
      </xdr:nvSpPr>
      <xdr:spPr>
        <a:xfrm>
          <a:off x="1685925" y="2768600"/>
          <a:ext cx="76200" cy="171450"/>
        </a:xfrm>
        <a:prstGeom prst="rect">
          <a:avLst/>
        </a:prstGeom>
        <a:noFill/>
        <a:ln w="9525">
          <a:noFill/>
        </a:ln>
      </xdr:spPr>
    </xdr:sp>
    <xdr:clientData/>
  </xdr:twoCellAnchor>
  <xdr:twoCellAnchor editAs="oneCell">
    <xdr:from>
      <xdr:col>2</xdr:col>
      <xdr:colOff>19050</xdr:colOff>
      <xdr:row>11</xdr:row>
      <xdr:rowOff>0</xdr:rowOff>
    </xdr:from>
    <xdr:to>
      <xdr:col>2</xdr:col>
      <xdr:colOff>95250</xdr:colOff>
      <xdr:row>11</xdr:row>
      <xdr:rowOff>171450</xdr:rowOff>
    </xdr:to>
    <xdr:sp>
      <xdr:nvSpPr>
        <xdr:cNvPr id="6" name="Text Box 2"/>
        <xdr:cNvSpPr txBox="1"/>
      </xdr:nvSpPr>
      <xdr:spPr>
        <a:xfrm>
          <a:off x="1685925" y="2768600"/>
          <a:ext cx="76200" cy="171450"/>
        </a:xfrm>
        <a:prstGeom prst="rect">
          <a:avLst/>
        </a:prstGeom>
        <a:noFill/>
        <a:ln w="9525">
          <a:noFill/>
        </a:ln>
      </xdr:spPr>
    </xdr:sp>
    <xdr:clientData/>
  </xdr:twoCellAnchor>
  <xdr:twoCellAnchor editAs="oneCell">
    <xdr:from>
      <xdr:col>2</xdr:col>
      <xdr:colOff>19050</xdr:colOff>
      <xdr:row>11</xdr:row>
      <xdr:rowOff>0</xdr:rowOff>
    </xdr:from>
    <xdr:to>
      <xdr:col>2</xdr:col>
      <xdr:colOff>95250</xdr:colOff>
      <xdr:row>11</xdr:row>
      <xdr:rowOff>171450</xdr:rowOff>
    </xdr:to>
    <xdr:sp>
      <xdr:nvSpPr>
        <xdr:cNvPr id="7" name="Text Box 2"/>
        <xdr:cNvSpPr txBox="1"/>
      </xdr:nvSpPr>
      <xdr:spPr>
        <a:xfrm>
          <a:off x="1685925" y="2768600"/>
          <a:ext cx="76200" cy="17145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19050</xdr:colOff>
      <xdr:row>11</xdr:row>
      <xdr:rowOff>0</xdr:rowOff>
    </xdr:from>
    <xdr:to>
      <xdr:col>2</xdr:col>
      <xdr:colOff>95250</xdr:colOff>
      <xdr:row>11</xdr:row>
      <xdr:rowOff>171450</xdr:rowOff>
    </xdr:to>
    <xdr:sp>
      <xdr:nvSpPr>
        <xdr:cNvPr id="2" name="Text Box 2"/>
        <xdr:cNvSpPr txBox="1"/>
      </xdr:nvSpPr>
      <xdr:spPr>
        <a:xfrm>
          <a:off x="1685925" y="2768600"/>
          <a:ext cx="76200" cy="171450"/>
        </a:xfrm>
        <a:prstGeom prst="rect">
          <a:avLst/>
        </a:prstGeom>
        <a:noFill/>
        <a:ln w="9525">
          <a:noFill/>
        </a:ln>
      </xdr:spPr>
    </xdr:sp>
    <xdr:clientData/>
  </xdr:twoCellAnchor>
  <xdr:twoCellAnchor editAs="oneCell">
    <xdr:from>
      <xdr:col>2</xdr:col>
      <xdr:colOff>19050</xdr:colOff>
      <xdr:row>11</xdr:row>
      <xdr:rowOff>0</xdr:rowOff>
    </xdr:from>
    <xdr:to>
      <xdr:col>2</xdr:col>
      <xdr:colOff>95250</xdr:colOff>
      <xdr:row>11</xdr:row>
      <xdr:rowOff>171450</xdr:rowOff>
    </xdr:to>
    <xdr:sp>
      <xdr:nvSpPr>
        <xdr:cNvPr id="3" name="Text Box 2"/>
        <xdr:cNvSpPr txBox="1"/>
      </xdr:nvSpPr>
      <xdr:spPr>
        <a:xfrm>
          <a:off x="1685925" y="2768600"/>
          <a:ext cx="76200" cy="171450"/>
        </a:xfrm>
        <a:prstGeom prst="rect">
          <a:avLst/>
        </a:prstGeom>
        <a:noFill/>
        <a:ln w="9525">
          <a:noFill/>
        </a:ln>
      </xdr:spPr>
    </xdr:sp>
    <xdr:clientData/>
  </xdr:twoCellAnchor>
  <xdr:twoCellAnchor editAs="oneCell">
    <xdr:from>
      <xdr:col>2</xdr:col>
      <xdr:colOff>19050</xdr:colOff>
      <xdr:row>11</xdr:row>
      <xdr:rowOff>0</xdr:rowOff>
    </xdr:from>
    <xdr:to>
      <xdr:col>2</xdr:col>
      <xdr:colOff>95250</xdr:colOff>
      <xdr:row>11</xdr:row>
      <xdr:rowOff>171450</xdr:rowOff>
    </xdr:to>
    <xdr:sp>
      <xdr:nvSpPr>
        <xdr:cNvPr id="4" name="Text Box 2"/>
        <xdr:cNvSpPr txBox="1"/>
      </xdr:nvSpPr>
      <xdr:spPr>
        <a:xfrm>
          <a:off x="1685925" y="2768600"/>
          <a:ext cx="76200" cy="17145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38" name="Spinner 14" hidden="1">
              <a:extLst>
                <a:ext uri="{63B3BB69-23CF-44E3-9099-C40C66FF867C}">
                  <a14:compatExt spid="_x0000_s1038"/>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39" name="Spinner 15" hidden="1">
              <a:extLst>
                <a:ext uri="{63B3BB69-23CF-44E3-9099-C40C66FF867C}">
                  <a14:compatExt spid="_x0000_s1039"/>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285750</xdr:colOff>
          <xdr:row>0</xdr:row>
          <xdr:rowOff>19050</xdr:rowOff>
        </xdr:from>
        <xdr:to>
          <xdr:col>40</xdr:col>
          <xdr:colOff>0</xdr:colOff>
          <xdr:row>0</xdr:row>
          <xdr:rowOff>267970</xdr:rowOff>
        </xdr:to>
        <xdr:sp>
          <xdr:nvSpPr>
            <xdr:cNvPr id="1040" name="Spinner 16" hidden="1">
              <a:extLst>
                <a:ext uri="{63B3BB69-23CF-44E3-9099-C40C66FF867C}">
                  <a14:compatExt spid="_x0000_s1040"/>
                </a:ext>
              </a:extLst>
            </xdr:cNvPr>
            <xdr:cNvSpPr/>
          </xdr:nvSpPr>
          <xdr:spPr>
            <a:xfrm>
              <a:off x="14996795" y="19050"/>
              <a:ext cx="314960" cy="2489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41" name="Spinner 17" hidden="1">
              <a:extLst>
                <a:ext uri="{63B3BB69-23CF-44E3-9099-C40C66FF867C}">
                  <a14:compatExt spid="_x0000_s1041"/>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42" name="Spinner 18" hidden="1">
              <a:extLst>
                <a:ext uri="{63B3BB69-23CF-44E3-9099-C40C66FF867C}">
                  <a14:compatExt spid="_x0000_s1042"/>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43" name="Spinner 19" hidden="1">
              <a:extLst>
                <a:ext uri="{63B3BB69-23CF-44E3-9099-C40C66FF867C}">
                  <a14:compatExt spid="_x0000_s1043"/>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45" name="Spinner 21" hidden="1">
              <a:extLst>
                <a:ext uri="{63B3BB69-23CF-44E3-9099-C40C66FF867C}">
                  <a14:compatExt spid="_x0000_s1045"/>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46" name="Spinner 22" hidden="1">
              <a:extLst>
                <a:ext uri="{63B3BB69-23CF-44E3-9099-C40C66FF867C}">
                  <a14:compatExt spid="_x0000_s1046"/>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47" name="Spinner 23" hidden="1">
              <a:extLst>
                <a:ext uri="{63B3BB69-23CF-44E3-9099-C40C66FF867C}">
                  <a14:compatExt spid="_x0000_s1047"/>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49" name="Spinner 25" hidden="1">
              <a:extLst>
                <a:ext uri="{63B3BB69-23CF-44E3-9099-C40C66FF867C}">
                  <a14:compatExt spid="_x0000_s1049"/>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628650</xdr:colOff>
          <xdr:row>0</xdr:row>
          <xdr:rowOff>9525</xdr:rowOff>
        </xdr:from>
        <xdr:to>
          <xdr:col>33</xdr:col>
          <xdr:colOff>885825</xdr:colOff>
          <xdr:row>0</xdr:row>
          <xdr:rowOff>257175</xdr:rowOff>
        </xdr:to>
        <xdr:sp>
          <xdr:nvSpPr>
            <xdr:cNvPr id="1050" name="Spinner 26" hidden="1">
              <a:extLst>
                <a:ext uri="{63B3BB69-23CF-44E3-9099-C40C66FF867C}">
                  <a14:compatExt spid="_x0000_s1050"/>
                </a:ext>
              </a:extLst>
            </xdr:cNvPr>
            <xdr:cNvSpPr/>
          </xdr:nvSpPr>
          <xdr:spPr>
            <a:xfrm>
              <a:off x="1149032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51" name="Spinner 27" hidden="1">
              <a:extLst>
                <a:ext uri="{63B3BB69-23CF-44E3-9099-C40C66FF867C}">
                  <a14:compatExt spid="_x0000_s1051"/>
                </a:ext>
              </a:extLst>
            </xdr:cNvPr>
            <xdr:cNvSpPr/>
          </xdr:nvSpPr>
          <xdr:spPr>
            <a:xfrm>
              <a:off x="1391983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419100</xdr:colOff>
          <xdr:row>0</xdr:row>
          <xdr:rowOff>19050</xdr:rowOff>
        </xdr:from>
        <xdr:to>
          <xdr:col>38</xdr:col>
          <xdr:colOff>572135</xdr:colOff>
          <xdr:row>0</xdr:row>
          <xdr:rowOff>248285</xdr:rowOff>
        </xdr:to>
        <xdr:sp>
          <xdr:nvSpPr>
            <xdr:cNvPr id="1052" name="Spinner 28" hidden="1">
              <a:extLst>
                <a:ext uri="{63B3BB69-23CF-44E3-9099-C40C66FF867C}">
                  <a14:compatExt spid="_x0000_s1052"/>
                </a:ext>
              </a:extLst>
            </xdr:cNvPr>
            <xdr:cNvSpPr/>
          </xdr:nvSpPr>
          <xdr:spPr>
            <a:xfrm>
              <a:off x="1433893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53" name="Spinner 29" hidden="1">
              <a:extLst>
                <a:ext uri="{63B3BB69-23CF-44E3-9099-C40C66FF867C}">
                  <a14:compatExt spid="_x0000_s1053"/>
                </a:ext>
              </a:extLst>
            </xdr:cNvPr>
            <xdr:cNvSpPr/>
          </xdr:nvSpPr>
          <xdr:spPr>
            <a:xfrm>
              <a:off x="1391983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628650</xdr:colOff>
          <xdr:row>0</xdr:row>
          <xdr:rowOff>9525</xdr:rowOff>
        </xdr:from>
        <xdr:to>
          <xdr:col>33</xdr:col>
          <xdr:colOff>885825</xdr:colOff>
          <xdr:row>0</xdr:row>
          <xdr:rowOff>257175</xdr:rowOff>
        </xdr:to>
        <xdr:sp>
          <xdr:nvSpPr>
            <xdr:cNvPr id="1054" name="Spinner 30" hidden="1">
              <a:extLst>
                <a:ext uri="{63B3BB69-23CF-44E3-9099-C40C66FF867C}">
                  <a14:compatExt spid="_x0000_s1054"/>
                </a:ext>
              </a:extLst>
            </xdr:cNvPr>
            <xdr:cNvSpPr/>
          </xdr:nvSpPr>
          <xdr:spPr>
            <a:xfrm>
              <a:off x="1149032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55" name="Spinner 31" hidden="1">
              <a:extLst>
                <a:ext uri="{63B3BB69-23CF-44E3-9099-C40C66FF867C}">
                  <a14:compatExt spid="_x0000_s1055"/>
                </a:ext>
              </a:extLst>
            </xdr:cNvPr>
            <xdr:cNvSpPr/>
          </xdr:nvSpPr>
          <xdr:spPr>
            <a:xfrm>
              <a:off x="1391983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56" name="Spinner 32" hidden="1">
              <a:extLst>
                <a:ext uri="{63B3BB69-23CF-44E3-9099-C40C66FF867C}">
                  <a14:compatExt spid="_x0000_s1056"/>
                </a:ext>
              </a:extLst>
            </xdr:cNvPr>
            <xdr:cNvSpPr/>
          </xdr:nvSpPr>
          <xdr:spPr>
            <a:xfrm>
              <a:off x="1391983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57" name="Spinner 33" hidden="1">
              <a:extLst>
                <a:ext uri="{63B3BB69-23CF-44E3-9099-C40C66FF867C}">
                  <a14:compatExt spid="_x0000_s1057"/>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381000</xdr:colOff>
          <xdr:row>0</xdr:row>
          <xdr:rowOff>635</xdr:rowOff>
        </xdr:from>
        <xdr:to>
          <xdr:col>40</xdr:col>
          <xdr:colOff>9525</xdr:colOff>
          <xdr:row>0</xdr:row>
          <xdr:rowOff>248285</xdr:rowOff>
        </xdr:to>
        <xdr:sp>
          <xdr:nvSpPr>
            <xdr:cNvPr id="1058" name="Spinner 34" hidden="1">
              <a:extLst>
                <a:ext uri="{63B3BB69-23CF-44E3-9099-C40C66FF867C}">
                  <a14:compatExt spid="_x0000_s1058"/>
                </a:ext>
              </a:extLst>
            </xdr:cNvPr>
            <xdr:cNvSpPr/>
          </xdr:nvSpPr>
          <xdr:spPr>
            <a:xfrm>
              <a:off x="15092045" y="635"/>
              <a:ext cx="22923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59" name="Spinner 35" hidden="1">
              <a:extLst>
                <a:ext uri="{63B3BB69-23CF-44E3-9099-C40C66FF867C}">
                  <a14:compatExt spid="_x0000_s1059"/>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60" name="Spinner 36" hidden="1">
              <a:extLst>
                <a:ext uri="{63B3BB69-23CF-44E3-9099-C40C66FF867C}">
                  <a14:compatExt spid="_x0000_s1060"/>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061" name="Spinner 37" hidden="1">
              <a:extLst>
                <a:ext uri="{63B3BB69-23CF-44E3-9099-C40C66FF867C}">
                  <a14:compatExt spid="_x0000_s1061"/>
                </a:ext>
              </a:extLst>
            </xdr:cNvPr>
            <xdr:cNvSpPr/>
          </xdr:nvSpPr>
          <xdr:spPr>
            <a:xfrm>
              <a:off x="1513014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62" name="Spinner 38" hidden="1">
              <a:extLst>
                <a:ext uri="{63B3BB69-23CF-44E3-9099-C40C66FF867C}">
                  <a14:compatExt spid="_x0000_s1062"/>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590550</xdr:colOff>
          <xdr:row>0</xdr:row>
          <xdr:rowOff>9525</xdr:rowOff>
        </xdr:from>
        <xdr:to>
          <xdr:col>34</xdr:col>
          <xdr:colOff>590550</xdr:colOff>
          <xdr:row>0</xdr:row>
          <xdr:rowOff>257175</xdr:rowOff>
        </xdr:to>
        <xdr:sp>
          <xdr:nvSpPr>
            <xdr:cNvPr id="1066" name="Spinner 42" hidden="1">
              <a:extLst>
                <a:ext uri="{63B3BB69-23CF-44E3-9099-C40C66FF867C}">
                  <a14:compatExt spid="_x0000_s1066"/>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790575</xdr:colOff>
          <xdr:row>0</xdr:row>
          <xdr:rowOff>257175</xdr:rowOff>
        </xdr:to>
        <xdr:sp>
          <xdr:nvSpPr>
            <xdr:cNvPr id="1067" name="Spinner 43" hidden="1">
              <a:extLst>
                <a:ext uri="{63B3BB69-23CF-44E3-9099-C40C66FF867C}">
                  <a14:compatExt spid="_x0000_s1067"/>
                </a:ext>
              </a:extLst>
            </xdr:cNvPr>
            <xdr:cNvSpPr/>
          </xdr:nvSpPr>
          <xdr:spPr>
            <a:xfrm>
              <a:off x="14548485" y="9525"/>
              <a:ext cx="16192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068" name="Spinner 44" hidden="1">
              <a:extLst>
                <a:ext uri="{63B3BB69-23CF-44E3-9099-C40C66FF867C}">
                  <a14:compatExt spid="_x0000_s1068"/>
                </a:ext>
              </a:extLst>
            </xdr:cNvPr>
            <xdr:cNvSpPr/>
          </xdr:nvSpPr>
          <xdr:spPr>
            <a:xfrm>
              <a:off x="1513014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790575</xdr:colOff>
          <xdr:row>0</xdr:row>
          <xdr:rowOff>257175</xdr:rowOff>
        </xdr:to>
        <xdr:sp>
          <xdr:nvSpPr>
            <xdr:cNvPr id="1069" name="Spinner 45" hidden="1">
              <a:extLst>
                <a:ext uri="{63B3BB69-23CF-44E3-9099-C40C66FF867C}">
                  <a14:compatExt spid="_x0000_s1069"/>
                </a:ext>
              </a:extLst>
            </xdr:cNvPr>
            <xdr:cNvSpPr/>
          </xdr:nvSpPr>
          <xdr:spPr>
            <a:xfrm>
              <a:off x="14548485" y="9525"/>
              <a:ext cx="16192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70" name="Spinner 46" hidden="1">
              <a:extLst>
                <a:ext uri="{63B3BB69-23CF-44E3-9099-C40C66FF867C}">
                  <a14:compatExt spid="_x0000_s1070"/>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71" name="Spinner 47" hidden="1">
              <a:extLst>
                <a:ext uri="{63B3BB69-23CF-44E3-9099-C40C66FF867C}">
                  <a14:compatExt spid="_x0000_s1071"/>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333375</xdr:colOff>
          <xdr:row>0</xdr:row>
          <xdr:rowOff>9525</xdr:rowOff>
        </xdr:from>
        <xdr:to>
          <xdr:col>39</xdr:col>
          <xdr:colOff>333375</xdr:colOff>
          <xdr:row>0</xdr:row>
          <xdr:rowOff>258445</xdr:rowOff>
        </xdr:to>
        <xdr:sp>
          <xdr:nvSpPr>
            <xdr:cNvPr id="1072" name="Spinner 48" hidden="1">
              <a:extLst>
                <a:ext uri="{63B3BB69-23CF-44E3-9099-C40C66FF867C}">
                  <a14:compatExt spid="_x0000_s1072"/>
                </a:ext>
              </a:extLst>
            </xdr:cNvPr>
            <xdr:cNvSpPr/>
          </xdr:nvSpPr>
          <xdr:spPr>
            <a:xfrm>
              <a:off x="15044420" y="9525"/>
              <a:ext cx="0" cy="2489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73" name="Spinner 49" hidden="1">
              <a:extLst>
                <a:ext uri="{63B3BB69-23CF-44E3-9099-C40C66FF867C}">
                  <a14:compatExt spid="_x0000_s1073"/>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74" name="Spinner 50" hidden="1">
              <a:extLst>
                <a:ext uri="{63B3BB69-23CF-44E3-9099-C40C66FF867C}">
                  <a14:compatExt spid="_x0000_s1074"/>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75" name="Spinner 51" hidden="1">
              <a:extLst>
                <a:ext uri="{63B3BB69-23CF-44E3-9099-C40C66FF867C}">
                  <a14:compatExt spid="_x0000_s1075"/>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76" name="Spinner 52" hidden="1">
              <a:extLst>
                <a:ext uri="{63B3BB69-23CF-44E3-9099-C40C66FF867C}">
                  <a14:compatExt spid="_x0000_s1076"/>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628650</xdr:colOff>
          <xdr:row>0</xdr:row>
          <xdr:rowOff>9525</xdr:rowOff>
        </xdr:from>
        <xdr:to>
          <xdr:col>33</xdr:col>
          <xdr:colOff>885825</xdr:colOff>
          <xdr:row>0</xdr:row>
          <xdr:rowOff>257175</xdr:rowOff>
        </xdr:to>
        <xdr:sp>
          <xdr:nvSpPr>
            <xdr:cNvPr id="1077" name="Spinner 53" hidden="1">
              <a:extLst>
                <a:ext uri="{63B3BB69-23CF-44E3-9099-C40C66FF867C}">
                  <a14:compatExt spid="_x0000_s1077"/>
                </a:ext>
              </a:extLst>
            </xdr:cNvPr>
            <xdr:cNvSpPr/>
          </xdr:nvSpPr>
          <xdr:spPr>
            <a:xfrm>
              <a:off x="1149032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78" name="Spinner 54" hidden="1">
              <a:extLst>
                <a:ext uri="{63B3BB69-23CF-44E3-9099-C40C66FF867C}">
                  <a14:compatExt spid="_x0000_s1078"/>
                </a:ext>
              </a:extLst>
            </xdr:cNvPr>
            <xdr:cNvSpPr/>
          </xdr:nvSpPr>
          <xdr:spPr>
            <a:xfrm>
              <a:off x="1391983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419100</xdr:colOff>
          <xdr:row>0</xdr:row>
          <xdr:rowOff>19050</xdr:rowOff>
        </xdr:from>
        <xdr:to>
          <xdr:col>38</xdr:col>
          <xdr:colOff>572135</xdr:colOff>
          <xdr:row>0</xdr:row>
          <xdr:rowOff>248285</xdr:rowOff>
        </xdr:to>
        <xdr:sp>
          <xdr:nvSpPr>
            <xdr:cNvPr id="1079" name="Spinner 55" hidden="1">
              <a:extLst>
                <a:ext uri="{63B3BB69-23CF-44E3-9099-C40C66FF867C}">
                  <a14:compatExt spid="_x0000_s1079"/>
                </a:ext>
              </a:extLst>
            </xdr:cNvPr>
            <xdr:cNvSpPr/>
          </xdr:nvSpPr>
          <xdr:spPr>
            <a:xfrm>
              <a:off x="1433893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80" name="Spinner 56" hidden="1">
              <a:extLst>
                <a:ext uri="{63B3BB69-23CF-44E3-9099-C40C66FF867C}">
                  <a14:compatExt spid="_x0000_s1080"/>
                </a:ext>
              </a:extLst>
            </xdr:cNvPr>
            <xdr:cNvSpPr/>
          </xdr:nvSpPr>
          <xdr:spPr>
            <a:xfrm>
              <a:off x="1391983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628650</xdr:colOff>
          <xdr:row>0</xdr:row>
          <xdr:rowOff>9525</xdr:rowOff>
        </xdr:from>
        <xdr:to>
          <xdr:col>33</xdr:col>
          <xdr:colOff>885825</xdr:colOff>
          <xdr:row>0</xdr:row>
          <xdr:rowOff>257175</xdr:rowOff>
        </xdr:to>
        <xdr:sp>
          <xdr:nvSpPr>
            <xdr:cNvPr id="1081" name="Spinner 57" hidden="1">
              <a:extLst>
                <a:ext uri="{63B3BB69-23CF-44E3-9099-C40C66FF867C}">
                  <a14:compatExt spid="_x0000_s1081"/>
                </a:ext>
              </a:extLst>
            </xdr:cNvPr>
            <xdr:cNvSpPr/>
          </xdr:nvSpPr>
          <xdr:spPr>
            <a:xfrm>
              <a:off x="1149032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82" name="Spinner 58" hidden="1">
              <a:extLst>
                <a:ext uri="{63B3BB69-23CF-44E3-9099-C40C66FF867C}">
                  <a14:compatExt spid="_x0000_s1082"/>
                </a:ext>
              </a:extLst>
            </xdr:cNvPr>
            <xdr:cNvSpPr/>
          </xdr:nvSpPr>
          <xdr:spPr>
            <a:xfrm>
              <a:off x="1391983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83" name="Spinner 59" hidden="1">
              <a:extLst>
                <a:ext uri="{63B3BB69-23CF-44E3-9099-C40C66FF867C}">
                  <a14:compatExt spid="_x0000_s1083"/>
                </a:ext>
              </a:extLst>
            </xdr:cNvPr>
            <xdr:cNvSpPr/>
          </xdr:nvSpPr>
          <xdr:spPr>
            <a:xfrm>
              <a:off x="1391983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84" name="Spinner 60" hidden="1">
              <a:extLst>
                <a:ext uri="{63B3BB69-23CF-44E3-9099-C40C66FF867C}">
                  <a14:compatExt spid="_x0000_s1084"/>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381000</xdr:colOff>
          <xdr:row>0</xdr:row>
          <xdr:rowOff>635</xdr:rowOff>
        </xdr:from>
        <xdr:to>
          <xdr:col>39</xdr:col>
          <xdr:colOff>381000</xdr:colOff>
          <xdr:row>0</xdr:row>
          <xdr:rowOff>248285</xdr:rowOff>
        </xdr:to>
        <xdr:sp>
          <xdr:nvSpPr>
            <xdr:cNvPr id="1085" name="Spinner 61" hidden="1">
              <a:extLst>
                <a:ext uri="{63B3BB69-23CF-44E3-9099-C40C66FF867C}">
                  <a14:compatExt spid="_x0000_s1085"/>
                </a:ext>
              </a:extLst>
            </xdr:cNvPr>
            <xdr:cNvSpPr/>
          </xdr:nvSpPr>
          <xdr:spPr>
            <a:xfrm>
              <a:off x="15092045" y="63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86" name="Spinner 62" hidden="1">
              <a:extLst>
                <a:ext uri="{63B3BB69-23CF-44E3-9099-C40C66FF867C}">
                  <a14:compatExt spid="_x0000_s1086"/>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87" name="Spinner 63" hidden="1">
              <a:extLst>
                <a:ext uri="{63B3BB69-23CF-44E3-9099-C40C66FF867C}">
                  <a14:compatExt spid="_x0000_s1087"/>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088" name="Spinner 64" hidden="1">
              <a:extLst>
                <a:ext uri="{63B3BB69-23CF-44E3-9099-C40C66FF867C}">
                  <a14:compatExt spid="_x0000_s1088"/>
                </a:ext>
              </a:extLst>
            </xdr:cNvPr>
            <xdr:cNvSpPr/>
          </xdr:nvSpPr>
          <xdr:spPr>
            <a:xfrm>
              <a:off x="1513014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89" name="Spinner 65" hidden="1">
              <a:extLst>
                <a:ext uri="{63B3BB69-23CF-44E3-9099-C40C66FF867C}">
                  <a14:compatExt spid="_x0000_s1089"/>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628650</xdr:colOff>
          <xdr:row>0</xdr:row>
          <xdr:rowOff>9525</xdr:rowOff>
        </xdr:from>
        <xdr:to>
          <xdr:col>36</xdr:col>
          <xdr:colOff>628650</xdr:colOff>
          <xdr:row>0</xdr:row>
          <xdr:rowOff>285750</xdr:rowOff>
        </xdr:to>
        <xdr:sp>
          <xdr:nvSpPr>
            <xdr:cNvPr id="1090" name="Spinner 66" hidden="1">
              <a:extLst>
                <a:ext uri="{63B3BB69-23CF-44E3-9099-C40C66FF867C}">
                  <a14:compatExt spid="_x0000_s1090"/>
                </a:ext>
              </a:extLst>
            </xdr:cNvPr>
            <xdr:cNvSpPr/>
          </xdr:nvSpPr>
          <xdr:spPr>
            <a:xfrm>
              <a:off x="13500735" y="9525"/>
              <a:ext cx="0"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647065</xdr:colOff>
          <xdr:row>0</xdr:row>
          <xdr:rowOff>9525</xdr:rowOff>
        </xdr:from>
        <xdr:to>
          <xdr:col>38</xdr:col>
          <xdr:colOff>904875</xdr:colOff>
          <xdr:row>0</xdr:row>
          <xdr:rowOff>285750</xdr:rowOff>
        </xdr:to>
        <xdr:sp>
          <xdr:nvSpPr>
            <xdr:cNvPr id="1091" name="Spinner 67" hidden="1">
              <a:extLst>
                <a:ext uri="{63B3BB69-23CF-44E3-9099-C40C66FF867C}">
                  <a14:compatExt spid="_x0000_s1091"/>
                </a:ext>
              </a:extLst>
            </xdr:cNvPr>
            <xdr:cNvSpPr/>
          </xdr:nvSpPr>
          <xdr:spPr>
            <a:xfrm>
              <a:off x="14566900" y="9525"/>
              <a:ext cx="144145"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266700</xdr:colOff>
          <xdr:row>0</xdr:row>
          <xdr:rowOff>0</xdr:rowOff>
        </xdr:from>
        <xdr:to>
          <xdr:col>38</xdr:col>
          <xdr:colOff>8890</xdr:colOff>
          <xdr:row>0</xdr:row>
          <xdr:rowOff>276225</xdr:rowOff>
        </xdr:to>
        <xdr:sp>
          <xdr:nvSpPr>
            <xdr:cNvPr id="1092" name="Spinner 68" hidden="1">
              <a:extLst>
                <a:ext uri="{63B3BB69-23CF-44E3-9099-C40C66FF867C}">
                  <a14:compatExt spid="_x0000_s1092"/>
                </a:ext>
              </a:extLst>
            </xdr:cNvPr>
            <xdr:cNvSpPr/>
          </xdr:nvSpPr>
          <xdr:spPr>
            <a:xfrm>
              <a:off x="13767435" y="0"/>
              <a:ext cx="161290"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105" name="Spinner 81" hidden="1">
              <a:extLst>
                <a:ext uri="{63B3BB69-23CF-44E3-9099-C40C66FF867C}">
                  <a14:compatExt spid="_x0000_s1105"/>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106" name="Spinner 82" hidden="1">
              <a:extLst>
                <a:ext uri="{63B3BB69-23CF-44E3-9099-C40C66FF867C}">
                  <a14:compatExt spid="_x0000_s1106"/>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107" name="Spinner 83" hidden="1">
              <a:extLst>
                <a:ext uri="{63B3BB69-23CF-44E3-9099-C40C66FF867C}">
                  <a14:compatExt spid="_x0000_s1107"/>
                </a:ext>
              </a:extLst>
            </xdr:cNvPr>
            <xdr:cNvSpPr/>
          </xdr:nvSpPr>
          <xdr:spPr>
            <a:xfrm>
              <a:off x="1513014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108" name="Spinner 84" hidden="1">
              <a:extLst>
                <a:ext uri="{63B3BB69-23CF-44E3-9099-C40C66FF867C}">
                  <a14:compatExt spid="_x0000_s1108"/>
                </a:ext>
              </a:extLst>
            </xdr:cNvPr>
            <xdr:cNvSpPr/>
          </xdr:nvSpPr>
          <xdr:spPr>
            <a:xfrm>
              <a:off x="14548485" y="9525"/>
              <a:ext cx="16256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628650</xdr:colOff>
          <xdr:row>0</xdr:row>
          <xdr:rowOff>8255</xdr:rowOff>
        </xdr:from>
        <xdr:to>
          <xdr:col>36</xdr:col>
          <xdr:colOff>628650</xdr:colOff>
          <xdr:row>0</xdr:row>
          <xdr:rowOff>284480</xdr:rowOff>
        </xdr:to>
        <xdr:sp>
          <xdr:nvSpPr>
            <xdr:cNvPr id="1109" name="Spinner 85" hidden="1">
              <a:extLst>
                <a:ext uri="{63B3BB69-23CF-44E3-9099-C40C66FF867C}">
                  <a14:compatExt spid="_x0000_s1109"/>
                </a:ext>
              </a:extLst>
            </xdr:cNvPr>
            <xdr:cNvSpPr/>
          </xdr:nvSpPr>
          <xdr:spPr>
            <a:xfrm>
              <a:off x="13500735" y="8255"/>
              <a:ext cx="0"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647065</xdr:colOff>
          <xdr:row>0</xdr:row>
          <xdr:rowOff>8255</xdr:rowOff>
        </xdr:from>
        <xdr:to>
          <xdr:col>38</xdr:col>
          <xdr:colOff>904875</xdr:colOff>
          <xdr:row>0</xdr:row>
          <xdr:rowOff>284480</xdr:rowOff>
        </xdr:to>
        <xdr:sp>
          <xdr:nvSpPr>
            <xdr:cNvPr id="1110" name="Spinner 86" hidden="1">
              <a:extLst>
                <a:ext uri="{63B3BB69-23CF-44E3-9099-C40C66FF867C}">
                  <a14:compatExt spid="_x0000_s1110"/>
                </a:ext>
              </a:extLst>
            </xdr:cNvPr>
            <xdr:cNvSpPr/>
          </xdr:nvSpPr>
          <xdr:spPr>
            <a:xfrm>
              <a:off x="14566900" y="8255"/>
              <a:ext cx="144145"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266700</xdr:colOff>
          <xdr:row>0</xdr:row>
          <xdr:rowOff>0</xdr:rowOff>
        </xdr:from>
        <xdr:to>
          <xdr:col>38</xdr:col>
          <xdr:colOff>8890</xdr:colOff>
          <xdr:row>0</xdr:row>
          <xdr:rowOff>276225</xdr:rowOff>
        </xdr:to>
        <xdr:sp>
          <xdr:nvSpPr>
            <xdr:cNvPr id="1111" name="Spinner 87" hidden="1">
              <a:extLst>
                <a:ext uri="{63B3BB69-23CF-44E3-9099-C40C66FF867C}">
                  <a14:compatExt spid="_x0000_s1111"/>
                </a:ext>
              </a:extLst>
            </xdr:cNvPr>
            <xdr:cNvSpPr/>
          </xdr:nvSpPr>
          <xdr:spPr>
            <a:xfrm>
              <a:off x="13767435" y="0"/>
              <a:ext cx="161290"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590550</xdr:colOff>
          <xdr:row>0</xdr:row>
          <xdr:rowOff>9525</xdr:rowOff>
        </xdr:from>
        <xdr:to>
          <xdr:col>34</xdr:col>
          <xdr:colOff>590550</xdr:colOff>
          <xdr:row>0</xdr:row>
          <xdr:rowOff>257175</xdr:rowOff>
        </xdr:to>
        <xdr:sp>
          <xdr:nvSpPr>
            <xdr:cNvPr id="1112" name="Spinner 88" hidden="1">
              <a:extLst>
                <a:ext uri="{63B3BB69-23CF-44E3-9099-C40C66FF867C}">
                  <a14:compatExt spid="_x0000_s1112"/>
                </a:ext>
              </a:extLst>
            </xdr:cNvPr>
            <xdr:cNvSpPr/>
          </xdr:nvSpPr>
          <xdr:spPr>
            <a:xfrm>
              <a:off x="1208087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790575</xdr:colOff>
          <xdr:row>0</xdr:row>
          <xdr:rowOff>257175</xdr:rowOff>
        </xdr:to>
        <xdr:sp>
          <xdr:nvSpPr>
            <xdr:cNvPr id="1113" name="Spinner 89" hidden="1">
              <a:extLst>
                <a:ext uri="{63B3BB69-23CF-44E3-9099-C40C66FF867C}">
                  <a14:compatExt spid="_x0000_s1113"/>
                </a:ext>
              </a:extLst>
            </xdr:cNvPr>
            <xdr:cNvSpPr/>
          </xdr:nvSpPr>
          <xdr:spPr>
            <a:xfrm>
              <a:off x="14548485" y="9525"/>
              <a:ext cx="16192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114" name="Spinner 90" hidden="1">
              <a:extLst>
                <a:ext uri="{63B3BB69-23CF-44E3-9099-C40C66FF867C}">
                  <a14:compatExt spid="_x0000_s1114"/>
                </a:ext>
              </a:extLst>
            </xdr:cNvPr>
            <xdr:cNvSpPr/>
          </xdr:nvSpPr>
          <xdr:spPr>
            <a:xfrm>
              <a:off x="1513014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790575</xdr:colOff>
          <xdr:row>0</xdr:row>
          <xdr:rowOff>257175</xdr:rowOff>
        </xdr:to>
        <xdr:sp>
          <xdr:nvSpPr>
            <xdr:cNvPr id="1115" name="Spinner 91" hidden="1">
              <a:extLst>
                <a:ext uri="{63B3BB69-23CF-44E3-9099-C40C66FF867C}">
                  <a14:compatExt spid="_x0000_s1115"/>
                </a:ext>
              </a:extLst>
            </xdr:cNvPr>
            <xdr:cNvSpPr/>
          </xdr:nvSpPr>
          <xdr:spPr>
            <a:xfrm>
              <a:off x="14548485" y="9525"/>
              <a:ext cx="161925" cy="24765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Y:\1.&#20154;&#21592;&#26723;&#26696;\1.&#23384;&#26723;\2022.2\0.&#24231;&#26885;&#20107;&#19994;&#37096;&#21592;&#24037;&#26723;&#26696;-2022.2&#21021;&#21464;&#211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eyong\AppData\Roaming\kingsoft\office6\backup\&#27880;&#22609;9&#26376;&#32771;&#212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dministrator.SKY-20170420IVX\AppData\Roaming\kingsoft\office6\backup\1&#26376;&#32771;&#21220;&#27169;&#2649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dministrator.SKY-20170420IVX\AppData\Roaming\kingsoft\office6\backup\&#32771;&#21220;&#34920;2021&#24180;1&#2637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WeChat%20Files\wxid_q8j8b0zqugwi22\FileStorage\File\2023-03\2023&#28938;&#25509;&#36710;&#38388;2&#26376;&#32771;&#21220;&#349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1103;&#21496;&#26426;%20-\&#32771;&#21220;\&#24231;&#26885;&#32771;&#21220;&#65288;4&#26376;&#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lidandan\AppData\Roaming\kingsoft\office6\backup\&#24231;&#26885;&#27491;&#21496;&#26426;&#32771;&#21220;&#65288;21&#24180;7&#2637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210331&#26700;&#38754;&#25991;&#20214;&#22791;&#20221;\&#26032;&#24314;&#25991;&#20214;&#22841;\&#24231;&#26885;&#32771;&#21220;(21&#24180;3&#26376;&#32771;&#21220;&#27491;&#24335;&#2925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Public.Public-PC\Desktop\2&#26376;&#20221;&#32771;&#21220;\&#24231;&#26885;&#27491;&#21496;&#26426;&#32771;&#21220;&#65288;21&#24180;7&#2637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商用车平台人员"/>
      <sheetName val="平台人员变动"/>
      <sheetName val="后勤人员"/>
      <sheetName val="后勤人员变动"/>
      <sheetName val="一线员工"/>
      <sheetName val="一线员工变动"/>
      <sheetName val="后勤劳务工"/>
      <sheetName val="一线后劳务工"/>
      <sheetName val="1月13、14、15、20日公司招聘临时工"/>
      <sheetName val="劳务及公司临时工"/>
      <sheetName val="劳务及公司临时工变动"/>
      <sheetName val="配件厂"/>
      <sheetName val="Sheet2"/>
      <sheetName val="待调整人员"/>
      <sheetName val="劳务田"/>
      <sheetName val="劳务张"/>
      <sheetName val="Sheet3"/>
      <sheetName val="北京转入"/>
      <sheetName val="车间临时工"/>
      <sheetName val="关键岗位人员"/>
      <sheetName val="Sheet1"/>
      <sheetName val="宏达翔"/>
      <sheetName val="众智鑫成"/>
      <sheetName val="刘海霞身份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C1" t="str">
            <v>姓名</v>
          </cell>
          <cell r="D1" t="str">
            <v>劳务</v>
          </cell>
          <cell r="E1" t="str">
            <v>电话</v>
          </cell>
          <cell r="F1" t="str">
            <v>身份证号</v>
          </cell>
          <cell r="G1" t="str">
            <v>出生年月</v>
          </cell>
          <cell r="H1" t="str">
            <v>年龄</v>
          </cell>
          <cell r="I1" t="str">
            <v>性别</v>
          </cell>
          <cell r="J1" t="str">
            <v>上岗时间</v>
          </cell>
        </row>
        <row r="2">
          <cell r="C2" t="str">
            <v>孙明明</v>
          </cell>
          <cell r="D2" t="str">
            <v>劳务田</v>
          </cell>
          <cell r="E2">
            <v>13127379865</v>
          </cell>
          <cell r="F2" t="str">
            <v>130921198410152020</v>
          </cell>
          <cell r="G2" t="str">
            <v>1984-10-15</v>
          </cell>
          <cell r="H2">
            <v>37</v>
          </cell>
          <cell r="I2" t="str">
            <v>女</v>
          </cell>
          <cell r="J2">
            <v>44529</v>
          </cell>
        </row>
        <row r="3">
          <cell r="C3" t="str">
            <v>张艳华</v>
          </cell>
          <cell r="D3" t="str">
            <v>劳务田</v>
          </cell>
          <cell r="E3">
            <v>18331787145</v>
          </cell>
          <cell r="F3" t="str">
            <v>132629197801138420</v>
          </cell>
          <cell r="G3" t="str">
            <v>1978-01-13</v>
          </cell>
          <cell r="H3">
            <v>44</v>
          </cell>
          <cell r="I3" t="str">
            <v>女</v>
          </cell>
          <cell r="J3">
            <v>44532</v>
          </cell>
        </row>
        <row r="4">
          <cell r="C4" t="str">
            <v>张余香</v>
          </cell>
          <cell r="D4" t="str">
            <v>劳务田</v>
          </cell>
          <cell r="E4">
            <v>15075477908</v>
          </cell>
          <cell r="F4" t="str">
            <v>132934197105031926</v>
          </cell>
          <cell r="G4" t="str">
            <v>1971-05-03</v>
          </cell>
          <cell r="H4">
            <v>50</v>
          </cell>
          <cell r="I4" t="str">
            <v>女</v>
          </cell>
          <cell r="J4">
            <v>44536</v>
          </cell>
        </row>
        <row r="5">
          <cell r="C5" t="str">
            <v>张如珍</v>
          </cell>
          <cell r="D5" t="str">
            <v>劳务田</v>
          </cell>
          <cell r="E5">
            <v>13633179421</v>
          </cell>
          <cell r="F5" t="str">
            <v>132930197202033020</v>
          </cell>
          <cell r="G5" t="str">
            <v>1972-02-03</v>
          </cell>
          <cell r="H5">
            <v>50</v>
          </cell>
          <cell r="I5" t="str">
            <v>女</v>
          </cell>
          <cell r="J5">
            <v>44559</v>
          </cell>
        </row>
        <row r="6">
          <cell r="C6" t="str">
            <v>柴爱霞</v>
          </cell>
          <cell r="D6" t="str">
            <v>劳务田</v>
          </cell>
          <cell r="E6">
            <v>15131718377</v>
          </cell>
          <cell r="F6" t="str">
            <v>132930198006053029</v>
          </cell>
          <cell r="G6" t="str">
            <v>1980-06-05</v>
          </cell>
          <cell r="H6">
            <v>41</v>
          </cell>
          <cell r="I6" t="str">
            <v>女</v>
          </cell>
          <cell r="J6">
            <v>44600</v>
          </cell>
        </row>
        <row r="7">
          <cell r="C7" t="str">
            <v>蔡华岭</v>
          </cell>
          <cell r="D7" t="str">
            <v>劳务田</v>
          </cell>
          <cell r="E7">
            <v>15130801806</v>
          </cell>
          <cell r="F7" t="str">
            <v>132930197104243016</v>
          </cell>
          <cell r="G7" t="str">
            <v>1971-04-24</v>
          </cell>
          <cell r="H7">
            <v>50</v>
          </cell>
          <cell r="I7" t="str">
            <v>男</v>
          </cell>
          <cell r="J7">
            <v>44532</v>
          </cell>
        </row>
        <row r="8">
          <cell r="C8" t="str">
            <v>陈艳红</v>
          </cell>
          <cell r="D8" t="str">
            <v>劳务田</v>
          </cell>
          <cell r="E8">
            <v>15531739231</v>
          </cell>
          <cell r="F8" t="str">
            <v>130921199702152625</v>
          </cell>
          <cell r="G8" t="str">
            <v>1997-02-15</v>
          </cell>
          <cell r="H8">
            <v>25</v>
          </cell>
          <cell r="I8" t="str">
            <v>女</v>
          </cell>
          <cell r="J8">
            <v>44598</v>
          </cell>
        </row>
        <row r="9">
          <cell r="C9" t="str">
            <v>魏淑丽</v>
          </cell>
          <cell r="D9" t="str">
            <v>劳务田</v>
          </cell>
          <cell r="E9">
            <v>13831707782</v>
          </cell>
          <cell r="F9" t="str">
            <v>132930198004182425</v>
          </cell>
          <cell r="G9" t="str">
            <v>1980-04-18</v>
          </cell>
          <cell r="H9">
            <v>41</v>
          </cell>
          <cell r="I9" t="str">
            <v>女</v>
          </cell>
          <cell r="J9">
            <v>44598</v>
          </cell>
        </row>
        <row r="10">
          <cell r="C10" t="str">
            <v>王华</v>
          </cell>
          <cell r="D10" t="str">
            <v>劳务田</v>
          </cell>
        </row>
        <row r="10">
          <cell r="F10" t="str">
            <v>211122197804072225</v>
          </cell>
          <cell r="G10" t="str">
            <v>1978-04-07</v>
          </cell>
          <cell r="H10">
            <v>43</v>
          </cell>
          <cell r="I10" t="str">
            <v>女</v>
          </cell>
          <cell r="J10">
            <v>44600</v>
          </cell>
        </row>
        <row r="11">
          <cell r="C11" t="str">
            <v>张洪亮</v>
          </cell>
          <cell r="D11" t="str">
            <v>劳务田</v>
          </cell>
          <cell r="E11">
            <v>15133752826</v>
          </cell>
          <cell r="F11" t="str">
            <v>130983199203162430</v>
          </cell>
          <cell r="G11" t="str">
            <v>1992-03-16</v>
          </cell>
          <cell r="H11">
            <v>29</v>
          </cell>
          <cell r="I11" t="str">
            <v>男</v>
          </cell>
          <cell r="J11">
            <v>44529</v>
          </cell>
        </row>
        <row r="12">
          <cell r="C12" t="str">
            <v>何守轩</v>
          </cell>
          <cell r="D12" t="str">
            <v>劳务张</v>
          </cell>
          <cell r="E12">
            <v>17734076916</v>
          </cell>
          <cell r="F12" t="str">
            <v>130983200402070315</v>
          </cell>
          <cell r="G12" t="str">
            <v>2004-02-07</v>
          </cell>
          <cell r="H12">
            <v>18</v>
          </cell>
          <cell r="I12" t="str">
            <v>男</v>
          </cell>
          <cell r="J12">
            <v>44560</v>
          </cell>
        </row>
        <row r="13">
          <cell r="C13" t="str">
            <v>赵童</v>
          </cell>
          <cell r="D13" t="str">
            <v>劳务田</v>
          </cell>
          <cell r="E13">
            <v>18617728700</v>
          </cell>
          <cell r="F13" t="str">
            <v>130983200205113910</v>
          </cell>
          <cell r="G13" t="str">
            <v>2002-05-11</v>
          </cell>
          <cell r="H13">
            <v>19</v>
          </cell>
          <cell r="I13" t="str">
            <v>男</v>
          </cell>
          <cell r="J13">
            <v>44565</v>
          </cell>
        </row>
        <row r="14">
          <cell r="C14" t="str">
            <v>高振刚</v>
          </cell>
          <cell r="D14" t="str">
            <v>劳务田</v>
          </cell>
          <cell r="E14">
            <v>15612788267</v>
          </cell>
          <cell r="F14" t="str">
            <v>13092520021008521X</v>
          </cell>
          <cell r="G14" t="str">
            <v>2002-10-08</v>
          </cell>
          <cell r="H14">
            <v>19</v>
          </cell>
          <cell r="I14" t="str">
            <v>男</v>
          </cell>
          <cell r="J14">
            <v>44567</v>
          </cell>
        </row>
        <row r="15">
          <cell r="C15" t="str">
            <v>杨方硕</v>
          </cell>
          <cell r="D15" t="str">
            <v>劳务田</v>
          </cell>
          <cell r="E15">
            <v>15832726768</v>
          </cell>
          <cell r="F15" t="str">
            <v>130924200510173215</v>
          </cell>
          <cell r="G15" t="str">
            <v>2005-10-17</v>
          </cell>
          <cell r="H15">
            <v>16</v>
          </cell>
          <cell r="I15" t="str">
            <v>男</v>
          </cell>
          <cell r="J15">
            <v>44575</v>
          </cell>
        </row>
        <row r="16">
          <cell r="C16" t="str">
            <v>孙洪达</v>
          </cell>
          <cell r="D16" t="str">
            <v>劳务田</v>
          </cell>
          <cell r="E16">
            <v>15028656228</v>
          </cell>
          <cell r="F16" t="str">
            <v>130924200411163230</v>
          </cell>
          <cell r="G16" t="str">
            <v>2004-11-16</v>
          </cell>
          <cell r="H16">
            <v>17</v>
          </cell>
          <cell r="I16" t="str">
            <v>男</v>
          </cell>
          <cell r="J16">
            <v>44580</v>
          </cell>
        </row>
        <row r="17">
          <cell r="C17" t="str">
            <v>刘建海</v>
          </cell>
          <cell r="D17" t="str">
            <v>劳务张</v>
          </cell>
          <cell r="E17">
            <v>15713179616</v>
          </cell>
          <cell r="F17" t="str">
            <v>130924199905020533</v>
          </cell>
          <cell r="G17" t="str">
            <v>1999-05-02</v>
          </cell>
          <cell r="H17">
            <v>22</v>
          </cell>
          <cell r="I17" t="str">
            <v>男</v>
          </cell>
          <cell r="J17">
            <v>44604</v>
          </cell>
        </row>
        <row r="18">
          <cell r="C18" t="str">
            <v>孙玉博</v>
          </cell>
          <cell r="D18" t="str">
            <v>劳务张</v>
          </cell>
          <cell r="E18">
            <v>1774598672</v>
          </cell>
          <cell r="F18" t="str">
            <v>130983200401262251</v>
          </cell>
          <cell r="G18" t="str">
            <v>2004-01-26</v>
          </cell>
          <cell r="H18">
            <v>18</v>
          </cell>
          <cell r="I18" t="str">
            <v>女</v>
          </cell>
          <cell r="J18">
            <v>44613</v>
          </cell>
        </row>
        <row r="19">
          <cell r="C19" t="str">
            <v>施东良</v>
          </cell>
          <cell r="D19" t="str">
            <v>劳务田</v>
          </cell>
          <cell r="E19">
            <v>19531155537</v>
          </cell>
          <cell r="F19" t="str">
            <v>130983200302282214</v>
          </cell>
          <cell r="G19" t="str">
            <v>2003-02-28</v>
          </cell>
          <cell r="H19">
            <v>19</v>
          </cell>
          <cell r="I19" t="str">
            <v>男</v>
          </cell>
          <cell r="J19">
            <v>44614</v>
          </cell>
        </row>
        <row r="20">
          <cell r="C20" t="str">
            <v>秦甲庆</v>
          </cell>
          <cell r="D20" t="str">
            <v>劳务田</v>
          </cell>
          <cell r="E20">
            <v>13722777955</v>
          </cell>
          <cell r="F20" t="str">
            <v>130925198601265437</v>
          </cell>
          <cell r="G20" t="str">
            <v>1986-01-26</v>
          </cell>
          <cell r="H20">
            <v>36</v>
          </cell>
          <cell r="I20" t="str">
            <v>男</v>
          </cell>
          <cell r="J20">
            <v>44534</v>
          </cell>
        </row>
        <row r="21">
          <cell r="C21" t="str">
            <v>高思文</v>
          </cell>
          <cell r="D21" t="str">
            <v>劳务张</v>
          </cell>
          <cell r="E21">
            <v>18713631870</v>
          </cell>
          <cell r="F21" t="str">
            <v>130924200112020926</v>
          </cell>
          <cell r="G21" t="str">
            <v>2001-12-02</v>
          </cell>
          <cell r="H21">
            <v>20</v>
          </cell>
          <cell r="I21" t="str">
            <v>女</v>
          </cell>
          <cell r="J21">
            <v>44537</v>
          </cell>
        </row>
        <row r="22">
          <cell r="C22" t="str">
            <v>赵连林</v>
          </cell>
          <cell r="D22" t="str">
            <v>劳务田</v>
          </cell>
          <cell r="E22">
            <v>18331750571</v>
          </cell>
          <cell r="F22" t="str">
            <v>130983200406232414</v>
          </cell>
          <cell r="G22" t="str">
            <v>2004-06-23</v>
          </cell>
          <cell r="H22">
            <v>17</v>
          </cell>
          <cell r="I22" t="str">
            <v>男</v>
          </cell>
          <cell r="J22">
            <v>44554</v>
          </cell>
        </row>
        <row r="23">
          <cell r="C23" t="str">
            <v>高俊岚</v>
          </cell>
          <cell r="D23" t="str">
            <v>劳务田</v>
          </cell>
          <cell r="E23">
            <v>18832770405</v>
          </cell>
          <cell r="F23" t="str">
            <v>130983200112312830</v>
          </cell>
          <cell r="G23" t="str">
            <v>2001-12-31</v>
          </cell>
          <cell r="H23">
            <v>20</v>
          </cell>
          <cell r="I23" t="str">
            <v>男</v>
          </cell>
          <cell r="J23">
            <v>44558</v>
          </cell>
        </row>
        <row r="24">
          <cell r="C24" t="str">
            <v>许加信</v>
          </cell>
          <cell r="D24" t="str">
            <v>劳务张</v>
          </cell>
          <cell r="E24">
            <v>19536627234</v>
          </cell>
          <cell r="F24" t="str">
            <v>132930199406201152</v>
          </cell>
          <cell r="G24" t="str">
            <v>1994-06-20</v>
          </cell>
          <cell r="H24">
            <v>27</v>
          </cell>
          <cell r="I24" t="str">
            <v>男</v>
          </cell>
          <cell r="J24">
            <v>44560</v>
          </cell>
        </row>
        <row r="25">
          <cell r="C25" t="str">
            <v>孔令军</v>
          </cell>
          <cell r="D25" t="str">
            <v>劳务田</v>
          </cell>
          <cell r="E25">
            <v>15632799620</v>
          </cell>
          <cell r="F25" t="str">
            <v>13293019811005243X</v>
          </cell>
          <cell r="G25" t="str">
            <v>1981-10-05</v>
          </cell>
          <cell r="H25">
            <v>40</v>
          </cell>
          <cell r="I25" t="str">
            <v>男</v>
          </cell>
          <cell r="J25">
            <v>44560</v>
          </cell>
        </row>
        <row r="26">
          <cell r="C26" t="str">
            <v>孔德超</v>
          </cell>
          <cell r="D26" t="str">
            <v>劳务田</v>
          </cell>
          <cell r="E26">
            <v>15028699786</v>
          </cell>
          <cell r="F26" t="str">
            <v>130983198903292418</v>
          </cell>
          <cell r="G26" t="str">
            <v>1989-03-29</v>
          </cell>
          <cell r="H26">
            <v>32</v>
          </cell>
          <cell r="I26" t="str">
            <v>男</v>
          </cell>
          <cell r="J26">
            <v>44568</v>
          </cell>
        </row>
        <row r="27">
          <cell r="C27" t="str">
            <v>孔德朋</v>
          </cell>
          <cell r="D27" t="str">
            <v>劳务田</v>
          </cell>
          <cell r="E27">
            <v>17731794615</v>
          </cell>
          <cell r="F27" t="str">
            <v>130983199011302435</v>
          </cell>
          <cell r="G27" t="str">
            <v>1990-11-30</v>
          </cell>
          <cell r="H27">
            <v>31</v>
          </cell>
          <cell r="I27" t="str">
            <v>男</v>
          </cell>
          <cell r="J27">
            <v>44568</v>
          </cell>
        </row>
        <row r="28">
          <cell r="C28" t="str">
            <v>高恩浩</v>
          </cell>
          <cell r="D28" t="str">
            <v>劳务张</v>
          </cell>
          <cell r="E28">
            <v>17631732226</v>
          </cell>
          <cell r="F28" t="str">
            <v>130902200206210175</v>
          </cell>
          <cell r="G28" t="str">
            <v>2002-06-21</v>
          </cell>
          <cell r="H28">
            <v>19</v>
          </cell>
          <cell r="I28" t="str">
            <v>男</v>
          </cell>
          <cell r="J28">
            <v>44603</v>
          </cell>
        </row>
        <row r="29">
          <cell r="C29" t="str">
            <v>徐桂香</v>
          </cell>
          <cell r="D29" t="str">
            <v>劳务张</v>
          </cell>
          <cell r="E29">
            <v>15226765486</v>
          </cell>
          <cell r="F29" t="str">
            <v>132930197303022427</v>
          </cell>
          <cell r="G29" t="str">
            <v>1973-03-02</v>
          </cell>
          <cell r="H29">
            <v>49</v>
          </cell>
          <cell r="I29" t="str">
            <v>女</v>
          </cell>
          <cell r="J29">
            <v>44603</v>
          </cell>
        </row>
        <row r="30">
          <cell r="C30" t="str">
            <v>姜亚玲</v>
          </cell>
          <cell r="D30" t="str">
            <v>劳务张</v>
          </cell>
          <cell r="E30">
            <v>15233776547</v>
          </cell>
          <cell r="F30" t="str">
            <v>132930199209011122</v>
          </cell>
          <cell r="G30" t="str">
            <v>1992-09-01</v>
          </cell>
          <cell r="H30">
            <v>29</v>
          </cell>
          <cell r="I30" t="str">
            <v>女</v>
          </cell>
          <cell r="J30">
            <v>44607</v>
          </cell>
        </row>
        <row r="31">
          <cell r="C31" t="str">
            <v>张世广</v>
          </cell>
          <cell r="D31" t="str">
            <v>劳务张</v>
          </cell>
          <cell r="E31">
            <v>15076711863</v>
          </cell>
          <cell r="F31" t="str">
            <v>130983200409211811</v>
          </cell>
          <cell r="G31" t="str">
            <v>2004-09-21</v>
          </cell>
          <cell r="H31">
            <v>17</v>
          </cell>
          <cell r="I31" t="str">
            <v>男</v>
          </cell>
          <cell r="J31">
            <v>44620</v>
          </cell>
        </row>
        <row r="32">
          <cell r="C32" t="str">
            <v>郭定国</v>
          </cell>
          <cell r="D32" t="str">
            <v>劳务张</v>
          </cell>
          <cell r="E32">
            <v>15028682951</v>
          </cell>
          <cell r="F32" t="str">
            <v>132930198808013571</v>
          </cell>
          <cell r="G32" t="str">
            <v>1988-08-01</v>
          </cell>
          <cell r="H32">
            <v>33</v>
          </cell>
          <cell r="I32" t="str">
            <v>男</v>
          </cell>
          <cell r="J32">
            <v>44619</v>
          </cell>
        </row>
        <row r="33">
          <cell r="C33" t="str">
            <v>张俊平</v>
          </cell>
          <cell r="D33" t="str">
            <v>劳务田</v>
          </cell>
          <cell r="E33" t="str">
            <v>15230730087</v>
          </cell>
          <cell r="F33" t="str">
            <v>13293419770711522X</v>
          </cell>
          <cell r="G33" t="str">
            <v>1977-07-11</v>
          </cell>
          <cell r="H33">
            <v>44</v>
          </cell>
          <cell r="I33" t="str">
            <v>女</v>
          </cell>
          <cell r="J33">
            <v>43720</v>
          </cell>
        </row>
        <row r="34">
          <cell r="C34" t="str">
            <v>田淑娟</v>
          </cell>
          <cell r="D34" t="str">
            <v>劳务田</v>
          </cell>
          <cell r="E34" t="str">
            <v>18713080345</v>
          </cell>
          <cell r="F34" t="str">
            <v>130925198708056424</v>
          </cell>
          <cell r="G34" t="str">
            <v>1987-08-05</v>
          </cell>
          <cell r="H34">
            <v>34</v>
          </cell>
          <cell r="I34" t="str">
            <v>女</v>
          </cell>
          <cell r="J34">
            <v>43720</v>
          </cell>
        </row>
        <row r="35">
          <cell r="C35" t="str">
            <v>杨琴丽</v>
          </cell>
          <cell r="D35" t="str">
            <v>劳务田</v>
          </cell>
          <cell r="E35" t="str">
            <v>18231726182</v>
          </cell>
          <cell r="F35" t="str">
            <v>13292919760418132X</v>
          </cell>
          <cell r="G35" t="str">
            <v>1976-04-18</v>
          </cell>
          <cell r="H35">
            <v>45</v>
          </cell>
          <cell r="I35" t="str">
            <v>女</v>
          </cell>
          <cell r="J35">
            <v>43720</v>
          </cell>
        </row>
        <row r="36">
          <cell r="C36" t="str">
            <v>刘双</v>
          </cell>
          <cell r="D36" t="str">
            <v>劳务田</v>
          </cell>
          <cell r="E36" t="str">
            <v>18632786283</v>
          </cell>
          <cell r="F36" t="str">
            <v>130983199108161122</v>
          </cell>
          <cell r="G36" t="str">
            <v>1991-08-16</v>
          </cell>
          <cell r="H36">
            <v>30</v>
          </cell>
          <cell r="I36" t="str">
            <v>女</v>
          </cell>
          <cell r="J36">
            <v>43885</v>
          </cell>
        </row>
        <row r="37">
          <cell r="C37" t="str">
            <v>赵梅煜</v>
          </cell>
          <cell r="D37" t="str">
            <v>劳务田</v>
          </cell>
          <cell r="E37" t="str">
            <v>15733771732</v>
          </cell>
          <cell r="F37" t="str">
            <v>130983199711110362</v>
          </cell>
          <cell r="G37" t="str">
            <v>1997-11-11</v>
          </cell>
          <cell r="H37">
            <v>24</v>
          </cell>
          <cell r="I37" t="str">
            <v>女</v>
          </cell>
          <cell r="J37">
            <v>44123</v>
          </cell>
        </row>
        <row r="38">
          <cell r="C38" t="str">
            <v>王保田</v>
          </cell>
          <cell r="D38" t="str">
            <v>劳务田</v>
          </cell>
          <cell r="E38" t="str">
            <v>18265788915</v>
          </cell>
          <cell r="F38" t="str">
            <v>372324196304043211</v>
          </cell>
          <cell r="G38" t="str">
            <v>1963-04-04</v>
          </cell>
          <cell r="H38">
            <v>58</v>
          </cell>
          <cell r="I38" t="str">
            <v>男</v>
          </cell>
          <cell r="J38">
            <v>43737</v>
          </cell>
        </row>
        <row r="39">
          <cell r="C39" t="str">
            <v>林丽香</v>
          </cell>
          <cell r="D39" t="str">
            <v>劳务张</v>
          </cell>
          <cell r="E39" t="str">
            <v>15230735985</v>
          </cell>
          <cell r="F39" t="str">
            <v>132934197003164621</v>
          </cell>
          <cell r="G39" t="str">
            <v>1970-03-16</v>
          </cell>
          <cell r="H39">
            <v>51</v>
          </cell>
          <cell r="I39" t="str">
            <v>女</v>
          </cell>
          <cell r="J39">
            <v>44302</v>
          </cell>
        </row>
        <row r="40">
          <cell r="C40" t="str">
            <v>刘晶</v>
          </cell>
          <cell r="D40" t="str">
            <v>劳务张</v>
          </cell>
          <cell r="E40">
            <v>17736790605</v>
          </cell>
          <cell r="F40" t="str">
            <v>232301199105272749</v>
          </cell>
          <cell r="G40" t="str">
            <v>1991-05-27</v>
          </cell>
          <cell r="H40">
            <v>30</v>
          </cell>
          <cell r="I40" t="str">
            <v>女</v>
          </cell>
          <cell r="J40">
            <v>44613</v>
          </cell>
        </row>
        <row r="41">
          <cell r="C41" t="str">
            <v>张春玲</v>
          </cell>
          <cell r="D41" t="str">
            <v>劳务张</v>
          </cell>
          <cell r="E41">
            <v>16631711990</v>
          </cell>
          <cell r="F41" t="str">
            <v>132930197310111823</v>
          </cell>
          <cell r="G41" t="str">
            <v>1973-10-11</v>
          </cell>
          <cell r="H41">
            <v>48</v>
          </cell>
          <cell r="I41" t="str">
            <v>女</v>
          </cell>
          <cell r="J41">
            <v>44613</v>
          </cell>
        </row>
        <row r="42">
          <cell r="C42" t="str">
            <v>王彦华</v>
          </cell>
          <cell r="D42" t="str">
            <v>劳务张</v>
          </cell>
          <cell r="E42">
            <v>17736475515</v>
          </cell>
          <cell r="F42" t="str">
            <v>372922198411046062</v>
          </cell>
          <cell r="G42" t="str">
            <v>1984-11-04</v>
          </cell>
          <cell r="H42">
            <v>37</v>
          </cell>
          <cell r="I42" t="str">
            <v>女</v>
          </cell>
          <cell r="J42">
            <v>43476</v>
          </cell>
        </row>
        <row r="43">
          <cell r="C43" t="str">
            <v>赵斌</v>
          </cell>
          <cell r="D43" t="str">
            <v>劳务张</v>
          </cell>
          <cell r="E43" t="str">
            <v>1763320997</v>
          </cell>
          <cell r="F43" t="str">
            <v>130983199903053534</v>
          </cell>
          <cell r="G43" t="str">
            <v>1999-03-05</v>
          </cell>
          <cell r="H43">
            <v>22</v>
          </cell>
          <cell r="I43" t="str">
            <v>男</v>
          </cell>
          <cell r="J43">
            <v>44069</v>
          </cell>
        </row>
        <row r="44">
          <cell r="C44" t="str">
            <v>左之正</v>
          </cell>
          <cell r="D44" t="str">
            <v>劳务田</v>
          </cell>
          <cell r="E44" t="str">
            <v>13111772713</v>
          </cell>
          <cell r="F44" t="str">
            <v>130983200003050018</v>
          </cell>
          <cell r="G44" t="str">
            <v>2000-03-05</v>
          </cell>
          <cell r="H44">
            <v>21</v>
          </cell>
          <cell r="I44" t="str">
            <v>男</v>
          </cell>
          <cell r="J44">
            <v>44323</v>
          </cell>
        </row>
        <row r="45">
          <cell r="C45" t="str">
            <v>周颖新</v>
          </cell>
          <cell r="D45" t="str">
            <v>劳务张</v>
          </cell>
          <cell r="E45">
            <v>19931714363</v>
          </cell>
          <cell r="F45" t="str">
            <v>130983200305030514</v>
          </cell>
          <cell r="G45" t="str">
            <v>2003-05-03</v>
          </cell>
          <cell r="H45">
            <v>18</v>
          </cell>
          <cell r="I45" t="str">
            <v>男</v>
          </cell>
          <cell r="J45">
            <v>44546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喷涂1月"/>
      <sheetName val="数据源"/>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车间考勤表模板"/>
      <sheetName val="劳务工"/>
      <sheetName val="临时工"/>
      <sheetName val="数据源"/>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车间考勤表模板"/>
      <sheetName val="后勤考勤表模板"/>
      <sheetName val="数据源"/>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缝纫工资明细"/>
      <sheetName val="裁剪工资明细"/>
      <sheetName val="正司机考勤表（7月）"/>
      <sheetName val="出勤异动申请表"/>
      <sheetName val="数据源"/>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H6线"/>
      <sheetName val="正司机"/>
      <sheetName val="副司机"/>
      <sheetName val="B40线"/>
      <sheetName val="数据源"/>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缝纫工资明细"/>
      <sheetName val="裁剪工资明细"/>
      <sheetName val="正司机考勤表（7月）"/>
      <sheetName val="出勤异动申请表"/>
      <sheetName val="数据源"/>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6.xml"/><Relationship Id="rId8" Type="http://schemas.openxmlformats.org/officeDocument/2006/relationships/ctrlProp" Target="../ctrlProps/ctrlProp5.xml"/><Relationship Id="rId7" Type="http://schemas.openxmlformats.org/officeDocument/2006/relationships/ctrlProp" Target="../ctrlProps/ctrlProp4.xml"/><Relationship Id="rId64" Type="http://schemas.openxmlformats.org/officeDocument/2006/relationships/ctrlProp" Target="../ctrlProps/ctrlProp61.xml"/><Relationship Id="rId63" Type="http://schemas.openxmlformats.org/officeDocument/2006/relationships/ctrlProp" Target="../ctrlProps/ctrlProp60.xml"/><Relationship Id="rId62" Type="http://schemas.openxmlformats.org/officeDocument/2006/relationships/ctrlProp" Target="../ctrlProps/ctrlProp59.xml"/><Relationship Id="rId61" Type="http://schemas.openxmlformats.org/officeDocument/2006/relationships/ctrlProp" Target="../ctrlProps/ctrlProp58.xml"/><Relationship Id="rId60" Type="http://schemas.openxmlformats.org/officeDocument/2006/relationships/ctrlProp" Target="../ctrlProps/ctrlProp57.xml"/><Relationship Id="rId6" Type="http://schemas.openxmlformats.org/officeDocument/2006/relationships/ctrlProp" Target="../ctrlProps/ctrlProp3.xml"/><Relationship Id="rId59" Type="http://schemas.openxmlformats.org/officeDocument/2006/relationships/ctrlProp" Target="../ctrlProps/ctrlProp56.xml"/><Relationship Id="rId58" Type="http://schemas.openxmlformats.org/officeDocument/2006/relationships/ctrlProp" Target="../ctrlProps/ctrlProp55.xml"/><Relationship Id="rId57" Type="http://schemas.openxmlformats.org/officeDocument/2006/relationships/ctrlProp" Target="../ctrlProps/ctrlProp54.xml"/><Relationship Id="rId56" Type="http://schemas.openxmlformats.org/officeDocument/2006/relationships/ctrlProp" Target="../ctrlProps/ctrlProp53.xml"/><Relationship Id="rId55" Type="http://schemas.openxmlformats.org/officeDocument/2006/relationships/ctrlProp" Target="../ctrlProps/ctrlProp52.xml"/><Relationship Id="rId54" Type="http://schemas.openxmlformats.org/officeDocument/2006/relationships/ctrlProp" Target="../ctrlProps/ctrlProp51.xml"/><Relationship Id="rId53" Type="http://schemas.openxmlformats.org/officeDocument/2006/relationships/ctrlProp" Target="../ctrlProps/ctrlProp50.xml"/><Relationship Id="rId52" Type="http://schemas.openxmlformats.org/officeDocument/2006/relationships/ctrlProp" Target="../ctrlProps/ctrlProp49.xml"/><Relationship Id="rId51" Type="http://schemas.openxmlformats.org/officeDocument/2006/relationships/ctrlProp" Target="../ctrlProps/ctrlProp48.xml"/><Relationship Id="rId50" Type="http://schemas.openxmlformats.org/officeDocument/2006/relationships/ctrlProp" Target="../ctrlProps/ctrlProp47.xml"/><Relationship Id="rId5" Type="http://schemas.openxmlformats.org/officeDocument/2006/relationships/ctrlProp" Target="../ctrlProps/ctrlProp2.xml"/><Relationship Id="rId49" Type="http://schemas.openxmlformats.org/officeDocument/2006/relationships/ctrlProp" Target="../ctrlProps/ctrlProp46.xml"/><Relationship Id="rId48" Type="http://schemas.openxmlformats.org/officeDocument/2006/relationships/ctrlProp" Target="../ctrlProps/ctrlProp45.xml"/><Relationship Id="rId47" Type="http://schemas.openxmlformats.org/officeDocument/2006/relationships/ctrlProp" Target="../ctrlProps/ctrlProp44.xml"/><Relationship Id="rId46" Type="http://schemas.openxmlformats.org/officeDocument/2006/relationships/ctrlProp" Target="../ctrlProps/ctrlProp43.xml"/><Relationship Id="rId45" Type="http://schemas.openxmlformats.org/officeDocument/2006/relationships/ctrlProp" Target="../ctrlProps/ctrlProp42.xml"/><Relationship Id="rId44" Type="http://schemas.openxmlformats.org/officeDocument/2006/relationships/ctrlProp" Target="../ctrlProps/ctrlProp41.xml"/><Relationship Id="rId43" Type="http://schemas.openxmlformats.org/officeDocument/2006/relationships/ctrlProp" Target="../ctrlProps/ctrlProp40.xml"/><Relationship Id="rId42" Type="http://schemas.openxmlformats.org/officeDocument/2006/relationships/ctrlProp" Target="../ctrlProps/ctrlProp39.xml"/><Relationship Id="rId41" Type="http://schemas.openxmlformats.org/officeDocument/2006/relationships/ctrlProp" Target="../ctrlProps/ctrlProp38.xml"/><Relationship Id="rId40" Type="http://schemas.openxmlformats.org/officeDocument/2006/relationships/ctrlProp" Target="../ctrlProps/ctrlProp37.xml"/><Relationship Id="rId4" Type="http://schemas.openxmlformats.org/officeDocument/2006/relationships/ctrlProp" Target="../ctrlProps/ctrlProp1.xml"/><Relationship Id="rId39" Type="http://schemas.openxmlformats.org/officeDocument/2006/relationships/ctrlProp" Target="../ctrlProps/ctrlProp36.xml"/><Relationship Id="rId38" Type="http://schemas.openxmlformats.org/officeDocument/2006/relationships/ctrlProp" Target="../ctrlProps/ctrlProp35.xml"/><Relationship Id="rId37" Type="http://schemas.openxmlformats.org/officeDocument/2006/relationships/ctrlProp" Target="../ctrlProps/ctrlProp34.xml"/><Relationship Id="rId36" Type="http://schemas.openxmlformats.org/officeDocument/2006/relationships/ctrlProp" Target="../ctrlProps/ctrlProp33.xml"/><Relationship Id="rId35" Type="http://schemas.openxmlformats.org/officeDocument/2006/relationships/ctrlProp" Target="../ctrlProps/ctrlProp32.xml"/><Relationship Id="rId34" Type="http://schemas.openxmlformats.org/officeDocument/2006/relationships/ctrlProp" Target="../ctrlProps/ctrlProp31.xml"/><Relationship Id="rId33" Type="http://schemas.openxmlformats.org/officeDocument/2006/relationships/ctrlProp" Target="../ctrlProps/ctrlProp30.xml"/><Relationship Id="rId32" Type="http://schemas.openxmlformats.org/officeDocument/2006/relationships/ctrlProp" Target="../ctrlProps/ctrlProp29.xml"/><Relationship Id="rId31" Type="http://schemas.openxmlformats.org/officeDocument/2006/relationships/ctrlProp" Target="../ctrlProps/ctrlProp28.xml"/><Relationship Id="rId30" Type="http://schemas.openxmlformats.org/officeDocument/2006/relationships/ctrlProp" Target="../ctrlProps/ctrlProp27.xml"/><Relationship Id="rId3" Type="http://schemas.openxmlformats.org/officeDocument/2006/relationships/vmlDrawing" Target="../drawings/vmlDrawing1.vml"/><Relationship Id="rId29" Type="http://schemas.openxmlformats.org/officeDocument/2006/relationships/ctrlProp" Target="../ctrlProps/ctrlProp26.xml"/><Relationship Id="rId28" Type="http://schemas.openxmlformats.org/officeDocument/2006/relationships/ctrlProp" Target="../ctrlProps/ctrlProp25.xml"/><Relationship Id="rId27" Type="http://schemas.openxmlformats.org/officeDocument/2006/relationships/ctrlProp" Target="../ctrlProps/ctrlProp24.xml"/><Relationship Id="rId26" Type="http://schemas.openxmlformats.org/officeDocument/2006/relationships/ctrlProp" Target="../ctrlProps/ctrlProp23.xml"/><Relationship Id="rId25" Type="http://schemas.openxmlformats.org/officeDocument/2006/relationships/ctrlProp" Target="../ctrlProps/ctrlProp22.xml"/><Relationship Id="rId24" Type="http://schemas.openxmlformats.org/officeDocument/2006/relationships/ctrlProp" Target="../ctrlProps/ctrlProp21.xml"/><Relationship Id="rId23" Type="http://schemas.openxmlformats.org/officeDocument/2006/relationships/ctrlProp" Target="../ctrlProps/ctrlProp20.xml"/><Relationship Id="rId22" Type="http://schemas.openxmlformats.org/officeDocument/2006/relationships/ctrlProp" Target="../ctrlProps/ctrlProp19.xml"/><Relationship Id="rId21" Type="http://schemas.openxmlformats.org/officeDocument/2006/relationships/ctrlProp" Target="../ctrlProps/ctrlProp18.xml"/><Relationship Id="rId20" Type="http://schemas.openxmlformats.org/officeDocument/2006/relationships/ctrlProp" Target="../ctrlProps/ctrlProp17.xml"/><Relationship Id="rId2" Type="http://schemas.openxmlformats.org/officeDocument/2006/relationships/drawing" Target="../drawings/drawing3.xml"/><Relationship Id="rId19" Type="http://schemas.openxmlformats.org/officeDocument/2006/relationships/ctrlProp" Target="../ctrlProps/ctrlProp16.xml"/><Relationship Id="rId18" Type="http://schemas.openxmlformats.org/officeDocument/2006/relationships/ctrlProp" Target="../ctrlProps/ctrlProp15.xml"/><Relationship Id="rId17" Type="http://schemas.openxmlformats.org/officeDocument/2006/relationships/ctrlProp" Target="../ctrlProps/ctrlProp14.xml"/><Relationship Id="rId16" Type="http://schemas.openxmlformats.org/officeDocument/2006/relationships/ctrlProp" Target="../ctrlProps/ctrlProp13.xml"/><Relationship Id="rId15" Type="http://schemas.openxmlformats.org/officeDocument/2006/relationships/ctrlProp" Target="../ctrlProps/ctrlProp12.xml"/><Relationship Id="rId14" Type="http://schemas.openxmlformats.org/officeDocument/2006/relationships/ctrlProp" Target="../ctrlProps/ctrlProp11.xml"/><Relationship Id="rId13" Type="http://schemas.openxmlformats.org/officeDocument/2006/relationships/ctrlProp" Target="../ctrlProps/ctrlProp10.xml"/><Relationship Id="rId12" Type="http://schemas.openxmlformats.org/officeDocument/2006/relationships/ctrlProp" Target="../ctrlProps/ctrlProp9.xml"/><Relationship Id="rId11" Type="http://schemas.openxmlformats.org/officeDocument/2006/relationships/ctrlProp" Target="../ctrlProps/ctrlProp8.xml"/><Relationship Id="rId10" Type="http://schemas.openxmlformats.org/officeDocument/2006/relationships/ctrlProp" Target="../ctrlProps/ctrlProp7.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C9" sqref="C9:O9"/>
    </sheetView>
  </sheetViews>
  <sheetFormatPr defaultColWidth="9" defaultRowHeight="18" customHeight="1"/>
  <cols>
    <col min="1" max="1" width="5" style="77" customWidth="1"/>
    <col min="2" max="2" width="16.875" style="78" customWidth="1"/>
    <col min="3" max="3" width="14" style="78" customWidth="1"/>
    <col min="4" max="4" width="11" style="78" customWidth="1"/>
    <col min="5" max="5" width="8.375" style="78" customWidth="1"/>
    <col min="6" max="8" width="9" style="78" customWidth="1"/>
    <col min="9" max="9" width="6.5" style="78" customWidth="1"/>
    <col min="10" max="10" width="7.5" style="78" customWidth="1"/>
    <col min="11" max="11" width="7.875" style="78" customWidth="1"/>
    <col min="12" max="12" width="9" style="78" customWidth="1"/>
    <col min="13" max="13" width="6.875" style="78" customWidth="1"/>
    <col min="14" max="14" width="9" style="78" customWidth="1"/>
    <col min="15" max="15" width="20" style="79" customWidth="1"/>
    <col min="16" max="16384" width="9" style="78"/>
  </cols>
  <sheetData>
    <row r="1" s="78" customFormat="1" customHeight="1" spans="1:15">
      <c r="A1" s="76" t="s">
        <v>0</v>
      </c>
      <c r="B1" s="76"/>
      <c r="C1" s="76"/>
      <c r="D1" s="76"/>
      <c r="E1" s="76"/>
      <c r="F1" s="76"/>
      <c r="G1" s="76"/>
      <c r="H1" s="76"/>
      <c r="I1" s="76"/>
      <c r="J1" s="76"/>
      <c r="K1" s="76"/>
      <c r="L1" s="76"/>
      <c r="M1" s="76"/>
      <c r="N1" s="76"/>
      <c r="O1" s="89"/>
    </row>
    <row r="2" s="76" customFormat="1" ht="28" customHeight="1" spans="1:15">
      <c r="A2" s="80" t="s">
        <v>1</v>
      </c>
      <c r="B2" s="80" t="s">
        <v>2</v>
      </c>
      <c r="C2" s="80" t="s">
        <v>3</v>
      </c>
      <c r="D2" s="80" t="s">
        <v>4</v>
      </c>
      <c r="E2" s="80" t="s">
        <v>5</v>
      </c>
      <c r="F2" s="80" t="s">
        <v>6</v>
      </c>
      <c r="G2" s="80" t="s">
        <v>7</v>
      </c>
      <c r="H2" s="80" t="s">
        <v>8</v>
      </c>
      <c r="I2" s="80" t="s">
        <v>9</v>
      </c>
      <c r="J2" s="80" t="s">
        <v>10</v>
      </c>
      <c r="K2" s="80" t="s">
        <v>11</v>
      </c>
      <c r="L2" s="80" t="s">
        <v>12</v>
      </c>
      <c r="M2" s="80" t="s">
        <v>13</v>
      </c>
      <c r="N2" s="80" t="s">
        <v>14</v>
      </c>
      <c r="O2" s="90" t="s">
        <v>15</v>
      </c>
    </row>
    <row r="3" s="5" customFormat="1" customHeight="1" spans="1:15">
      <c r="A3" s="81">
        <v>1</v>
      </c>
      <c r="B3" s="11" t="s">
        <v>16</v>
      </c>
      <c r="C3" s="11" t="s">
        <v>17</v>
      </c>
      <c r="D3" s="82">
        <v>44613</v>
      </c>
      <c r="E3" s="10">
        <v>21</v>
      </c>
      <c r="F3" s="10">
        <v>231.5</v>
      </c>
      <c r="G3" s="10">
        <v>18</v>
      </c>
      <c r="H3" s="83"/>
      <c r="I3" s="10"/>
      <c r="J3" s="10">
        <v>200</v>
      </c>
      <c r="K3" s="10"/>
      <c r="L3" s="83">
        <v>4367</v>
      </c>
      <c r="M3" s="83">
        <v>105</v>
      </c>
      <c r="N3" s="83">
        <v>4472</v>
      </c>
      <c r="O3" s="91" t="s">
        <v>18</v>
      </c>
    </row>
    <row r="4" s="5" customFormat="1" customHeight="1" spans="1:15">
      <c r="A4" s="81"/>
      <c r="B4" s="84" t="s">
        <v>19</v>
      </c>
      <c r="C4" s="85" t="s">
        <v>20</v>
      </c>
      <c r="D4" s="82"/>
      <c r="E4" s="10">
        <v>16.5</v>
      </c>
      <c r="F4" s="10">
        <v>193.5</v>
      </c>
      <c r="G4" s="10">
        <v>19.5</v>
      </c>
      <c r="H4" s="83"/>
      <c r="I4" s="10"/>
      <c r="J4" s="10">
        <v>0</v>
      </c>
      <c r="K4" s="10"/>
      <c r="L4" s="83">
        <v>3773.25</v>
      </c>
      <c r="M4" s="83">
        <v>82.5</v>
      </c>
      <c r="N4" s="83">
        <v>3855.75</v>
      </c>
      <c r="O4" s="91" t="s">
        <v>21</v>
      </c>
    </row>
    <row r="5" s="5" customFormat="1" customHeight="1" spans="1:15">
      <c r="A5" s="81"/>
      <c r="B5" s="84" t="s">
        <v>19</v>
      </c>
      <c r="C5" s="85" t="s">
        <v>22</v>
      </c>
      <c r="D5" s="82"/>
      <c r="E5" s="10">
        <v>10</v>
      </c>
      <c r="F5" s="10">
        <v>114.5</v>
      </c>
      <c r="G5" s="10">
        <v>19.5</v>
      </c>
      <c r="H5" s="83"/>
      <c r="I5" s="10"/>
      <c r="J5" s="10">
        <v>0</v>
      </c>
      <c r="K5" s="10"/>
      <c r="L5" s="83">
        <v>2232.75</v>
      </c>
      <c r="M5" s="83">
        <v>50</v>
      </c>
      <c r="N5" s="83">
        <v>2282.75</v>
      </c>
      <c r="O5" s="91" t="s">
        <v>21</v>
      </c>
    </row>
    <row r="6" s="5" customFormat="1" customHeight="1" spans="1:15">
      <c r="A6" s="81"/>
      <c r="B6" s="84" t="s">
        <v>23</v>
      </c>
      <c r="C6" s="85" t="s">
        <v>24</v>
      </c>
      <c r="D6" s="82"/>
      <c r="E6" s="10">
        <v>7</v>
      </c>
      <c r="F6" s="10">
        <v>81.5</v>
      </c>
      <c r="G6" s="10">
        <v>18</v>
      </c>
      <c r="H6" s="83"/>
      <c r="I6" s="10"/>
      <c r="J6" s="10">
        <v>-30</v>
      </c>
      <c r="K6" s="10"/>
      <c r="L6" s="83">
        <v>1437</v>
      </c>
      <c r="M6" s="83">
        <v>35</v>
      </c>
      <c r="N6" s="83">
        <v>1472</v>
      </c>
      <c r="O6" s="91" t="s">
        <v>25</v>
      </c>
    </row>
    <row r="7" s="5" customFormat="1" customHeight="1" spans="1:15">
      <c r="A7" s="81"/>
      <c r="B7" s="84" t="s">
        <v>19</v>
      </c>
      <c r="C7" s="11" t="s">
        <v>26</v>
      </c>
      <c r="D7" s="82"/>
      <c r="E7" s="10">
        <v>14.5</v>
      </c>
      <c r="F7" s="10">
        <v>156.5</v>
      </c>
      <c r="G7" s="10">
        <v>19.5</v>
      </c>
      <c r="H7" s="83"/>
      <c r="I7" s="10"/>
      <c r="J7" s="10">
        <v>-30</v>
      </c>
      <c r="K7" s="10"/>
      <c r="L7" s="83">
        <v>3021.75</v>
      </c>
      <c r="M7" s="83">
        <v>72.5</v>
      </c>
      <c r="N7" s="83">
        <v>3094.25</v>
      </c>
      <c r="O7" s="91" t="s">
        <v>27</v>
      </c>
    </row>
    <row r="8" s="78" customFormat="1" ht="21" customHeight="1" spans="1:15">
      <c r="A8" s="81" t="s">
        <v>28</v>
      </c>
      <c r="B8" s="86"/>
      <c r="C8" s="86"/>
      <c r="D8" s="87"/>
      <c r="E8" s="83">
        <v>69</v>
      </c>
      <c r="F8" s="83">
        <v>777.5</v>
      </c>
      <c r="G8" s="83">
        <v>94.5</v>
      </c>
      <c r="H8" s="83">
        <v>0</v>
      </c>
      <c r="I8" s="83">
        <v>0</v>
      </c>
      <c r="J8" s="83">
        <v>140</v>
      </c>
      <c r="K8" s="83">
        <v>0</v>
      </c>
      <c r="L8" s="83">
        <v>14831.75</v>
      </c>
      <c r="M8" s="83">
        <v>345</v>
      </c>
      <c r="N8" s="83">
        <v>15176.75</v>
      </c>
      <c r="O8" s="92"/>
    </row>
    <row r="9" s="78" customFormat="1" ht="21" customHeight="1" spans="1:15">
      <c r="A9" s="77" t="s">
        <v>29</v>
      </c>
      <c r="B9" s="77"/>
      <c r="C9" s="77">
        <v>16087.36</v>
      </c>
      <c r="D9" s="77"/>
      <c r="E9" s="77"/>
      <c r="F9" s="77"/>
      <c r="G9" s="77"/>
      <c r="H9" s="77"/>
      <c r="I9" s="77"/>
      <c r="J9" s="77"/>
      <c r="K9" s="77"/>
      <c r="L9" s="77"/>
      <c r="M9" s="77"/>
      <c r="N9" s="77"/>
      <c r="O9" s="77"/>
    </row>
    <row r="10" s="78" customFormat="1" ht="22" customHeight="1" spans="1:15">
      <c r="A10" s="88" t="s">
        <v>30</v>
      </c>
      <c r="B10" s="88"/>
      <c r="C10" s="88"/>
      <c r="D10" s="88"/>
      <c r="E10" s="88"/>
      <c r="F10" s="88"/>
      <c r="G10" s="88"/>
      <c r="H10" s="88"/>
      <c r="I10" s="88"/>
      <c r="J10" s="88"/>
      <c r="K10" s="88"/>
      <c r="L10" s="88"/>
      <c r="M10" s="88"/>
      <c r="N10" s="88"/>
      <c r="O10" s="93"/>
    </row>
  </sheetData>
  <autoFilter ref="A2:P6">
    <extLst/>
  </autoFilter>
  <mergeCells count="4">
    <mergeCell ref="A1:O1"/>
    <mergeCell ref="A9:B9"/>
    <mergeCell ref="C9:O9"/>
    <mergeCell ref="A10:O10"/>
  </mergeCells>
  <conditionalFormatting sqref="C4">
    <cfRule type="duplicateValues" dxfId="0" priority="148"/>
    <cfRule type="duplicateValues" dxfId="0" priority="147"/>
    <cfRule type="duplicateValues" dxfId="0" priority="146"/>
    <cfRule type="duplicateValues" dxfId="0" priority="145"/>
    <cfRule type="duplicateValues" dxfId="0" priority="144"/>
    <cfRule type="duplicateValues" dxfId="0" priority="143"/>
    <cfRule type="duplicateValues" dxfId="0" priority="142"/>
    <cfRule type="duplicateValues" dxfId="0" priority="141"/>
    <cfRule type="duplicateValues" dxfId="0" priority="140"/>
    <cfRule type="duplicateValues" dxfId="0" priority="139"/>
    <cfRule type="duplicateValues" dxfId="0" priority="138"/>
    <cfRule type="duplicateValues" dxfId="0" priority="137"/>
    <cfRule type="duplicateValues" dxfId="0" priority="136"/>
    <cfRule type="duplicateValues" dxfId="0" priority="135"/>
    <cfRule type="duplicateValues" dxfId="0" priority="134"/>
    <cfRule type="duplicateValues" dxfId="0" priority="133"/>
    <cfRule type="duplicateValues" dxfId="0" priority="132"/>
    <cfRule type="duplicateValues" dxfId="0" priority="131"/>
    <cfRule type="duplicateValues" dxfId="0" priority="130"/>
    <cfRule type="duplicateValues" dxfId="0" priority="129"/>
    <cfRule type="duplicateValues" dxfId="0" priority="128"/>
    <cfRule type="duplicateValues" dxfId="0" priority="127"/>
    <cfRule type="duplicateValues" dxfId="0" priority="126"/>
    <cfRule type="duplicateValues" dxfId="0" priority="125"/>
    <cfRule type="duplicateValues" dxfId="0" priority="124"/>
    <cfRule type="duplicateValues" dxfId="0" priority="123"/>
    <cfRule type="duplicateValues" dxfId="0" priority="122"/>
    <cfRule type="duplicateValues" dxfId="0" priority="121"/>
    <cfRule type="duplicateValues" dxfId="0" priority="120"/>
    <cfRule type="duplicateValues" dxfId="0" priority="119"/>
    <cfRule type="duplicateValues" dxfId="0" priority="118"/>
    <cfRule type="duplicateValues" dxfId="0" priority="117"/>
    <cfRule type="duplicateValues" dxfId="0" priority="116"/>
    <cfRule type="duplicateValues" dxfId="0" priority="115"/>
    <cfRule type="duplicateValues" dxfId="0" priority="114"/>
    <cfRule type="duplicateValues" dxfId="0" priority="113"/>
    <cfRule type="duplicateValues" dxfId="0" priority="112"/>
    <cfRule type="duplicateValues" dxfId="0" priority="111"/>
    <cfRule type="duplicateValues" dxfId="0" priority="110"/>
    <cfRule type="duplicateValues" dxfId="0" priority="109"/>
    <cfRule type="duplicateValues" dxfId="0" priority="108"/>
    <cfRule type="duplicateValues" dxfId="0" priority="107"/>
    <cfRule type="duplicateValues" dxfId="0" priority="106"/>
    <cfRule type="duplicateValues" dxfId="0" priority="105"/>
    <cfRule type="duplicateValues" dxfId="0" priority="104"/>
    <cfRule type="duplicateValues" dxfId="0" priority="103"/>
    <cfRule type="duplicateValues" dxfId="0" priority="102"/>
    <cfRule type="duplicateValues" dxfId="0" priority="101"/>
    <cfRule type="duplicateValues" dxfId="0" priority="100"/>
  </conditionalFormatting>
  <conditionalFormatting sqref="C5">
    <cfRule type="duplicateValues" dxfId="0" priority="99"/>
    <cfRule type="duplicateValues" dxfId="0" priority="98"/>
    <cfRule type="duplicateValues" dxfId="0" priority="97"/>
    <cfRule type="duplicateValues" dxfId="0" priority="96"/>
    <cfRule type="duplicateValues" dxfId="0" priority="95"/>
    <cfRule type="duplicateValues" dxfId="0" priority="94"/>
    <cfRule type="duplicateValues" dxfId="0" priority="93"/>
    <cfRule type="duplicateValues" dxfId="0" priority="92"/>
    <cfRule type="duplicateValues" dxfId="0" priority="91"/>
    <cfRule type="duplicateValues" dxfId="0" priority="90"/>
    <cfRule type="duplicateValues" dxfId="0" priority="89"/>
    <cfRule type="duplicateValues" dxfId="0" priority="88"/>
    <cfRule type="duplicateValues" dxfId="0" priority="87"/>
    <cfRule type="duplicateValues" dxfId="0" priority="86"/>
    <cfRule type="duplicateValues" dxfId="0" priority="85"/>
    <cfRule type="duplicateValues" dxfId="0" priority="84"/>
    <cfRule type="duplicateValues" dxfId="0" priority="83"/>
    <cfRule type="duplicateValues" dxfId="0" priority="82"/>
    <cfRule type="duplicateValues" dxfId="0" priority="81"/>
    <cfRule type="duplicateValues" dxfId="0" priority="80"/>
    <cfRule type="duplicateValues" dxfId="0" priority="79"/>
    <cfRule type="duplicateValues" dxfId="0" priority="78"/>
    <cfRule type="duplicateValues" dxfId="0" priority="77"/>
    <cfRule type="duplicateValues" dxfId="0" priority="76"/>
    <cfRule type="duplicateValues" dxfId="0" priority="75"/>
    <cfRule type="duplicateValues" dxfId="0" priority="74"/>
    <cfRule type="duplicateValues" dxfId="0" priority="73"/>
    <cfRule type="duplicateValues" dxfId="0" priority="72"/>
    <cfRule type="duplicateValues" dxfId="0" priority="71"/>
    <cfRule type="duplicateValues" dxfId="0" priority="70"/>
    <cfRule type="duplicateValues" dxfId="0" priority="69"/>
    <cfRule type="duplicateValues" dxfId="0" priority="68"/>
    <cfRule type="duplicateValues" dxfId="0" priority="67"/>
    <cfRule type="duplicateValues" dxfId="0" priority="66"/>
    <cfRule type="duplicateValues" dxfId="0" priority="65"/>
    <cfRule type="duplicateValues" dxfId="0" priority="64"/>
    <cfRule type="duplicateValues" dxfId="0" priority="63"/>
    <cfRule type="duplicateValues" dxfId="0" priority="62"/>
    <cfRule type="duplicateValues" dxfId="0" priority="61"/>
    <cfRule type="duplicateValues" dxfId="0" priority="60"/>
    <cfRule type="duplicateValues" dxfId="0" priority="59"/>
    <cfRule type="duplicateValues" dxfId="0" priority="58"/>
    <cfRule type="duplicateValues" dxfId="0" priority="57"/>
    <cfRule type="duplicateValues" dxfId="0" priority="56"/>
    <cfRule type="duplicateValues" dxfId="0" priority="55"/>
    <cfRule type="duplicateValues" dxfId="0" priority="54"/>
    <cfRule type="duplicateValues" dxfId="0" priority="53"/>
    <cfRule type="duplicateValues" dxfId="0" priority="52"/>
    <cfRule type="duplicateValues" dxfId="0" priority="51"/>
  </conditionalFormatting>
  <conditionalFormatting sqref="C6">
    <cfRule type="duplicateValues" dxfId="0" priority="50"/>
    <cfRule type="duplicateValues" dxfId="0" priority="49"/>
    <cfRule type="duplicateValues" dxfId="0" priority="48"/>
    <cfRule type="duplicateValues" dxfId="0" priority="47"/>
    <cfRule type="duplicateValues" dxfId="0" priority="46"/>
    <cfRule type="duplicateValues" dxfId="0" priority="45"/>
    <cfRule type="duplicateValues" dxfId="0" priority="44"/>
    <cfRule type="duplicateValues" dxfId="0" priority="43"/>
    <cfRule type="duplicateValues" dxfId="0" priority="42"/>
    <cfRule type="duplicateValues" dxfId="0" priority="41"/>
    <cfRule type="duplicateValues" dxfId="0" priority="40"/>
    <cfRule type="duplicateValues" dxfId="0" priority="39"/>
    <cfRule type="duplicateValues" dxfId="0" priority="38"/>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fRule type="duplicateValues" dxfId="0" priority="27"/>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onditionalFormatting>
  <conditionalFormatting sqref="C$1:C$1048576">
    <cfRule type="duplicateValues" dxfId="0" priority="1"/>
  </conditionalFormatting>
  <conditionalFormatting sqref="C1:C3 C7:C1048576">
    <cfRule type="duplicateValues" dxfId="0" priority="153"/>
    <cfRule type="duplicateValues" dxfId="0" priority="152"/>
    <cfRule type="duplicateValues" dxfId="0" priority="151"/>
    <cfRule type="duplicateValues" dxfId="0" priority="150"/>
    <cfRule type="duplicateValues" dxfId="0" priority="149"/>
  </conditionalFormatting>
  <pageMargins left="0.590277777777778" right="0.590277777777778" top="0.118055555555556" bottom="0.354166666666667" header="0.118055555555556" footer="0.156944444444444"/>
  <pageSetup paperSize="9" scale="9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A1" sqref="$A1:$XFD1048576"/>
    </sheetView>
  </sheetViews>
  <sheetFormatPr defaultColWidth="9" defaultRowHeight="18" customHeight="1"/>
  <cols>
    <col min="1" max="1" width="5" style="77" customWidth="1"/>
    <col min="2" max="2" width="16.875" style="78" customWidth="1"/>
    <col min="3" max="3" width="14" style="78" customWidth="1"/>
    <col min="4" max="4" width="11" style="78" customWidth="1"/>
    <col min="5" max="5" width="8.375" style="78" customWidth="1"/>
    <col min="6" max="8" width="9" style="78" customWidth="1"/>
    <col min="9" max="9" width="6.5" style="78" customWidth="1"/>
    <col min="10" max="10" width="7.5" style="78" customWidth="1"/>
    <col min="11" max="11" width="7.875" style="78" customWidth="1"/>
    <col min="12" max="12" width="9" style="78" customWidth="1"/>
    <col min="13" max="13" width="6.875" style="78" customWidth="1"/>
    <col min="14" max="14" width="9" style="78" customWidth="1"/>
    <col min="15" max="15" width="20" style="79" customWidth="1"/>
    <col min="16" max="16384" width="9" style="78"/>
  </cols>
  <sheetData>
    <row r="1" customHeight="1" spans="1:15">
      <c r="A1" s="76" t="s">
        <v>0</v>
      </c>
      <c r="B1" s="76"/>
      <c r="C1" s="76"/>
      <c r="D1" s="76"/>
      <c r="E1" s="76"/>
      <c r="F1" s="76"/>
      <c r="G1" s="76"/>
      <c r="H1" s="76"/>
      <c r="I1" s="76"/>
      <c r="J1" s="76"/>
      <c r="K1" s="76"/>
      <c r="L1" s="76"/>
      <c r="M1" s="76"/>
      <c r="N1" s="76"/>
      <c r="O1" s="89"/>
    </row>
    <row r="2" s="76" customFormat="1" ht="28" customHeight="1" spans="1:15">
      <c r="A2" s="80" t="s">
        <v>1</v>
      </c>
      <c r="B2" s="80" t="s">
        <v>2</v>
      </c>
      <c r="C2" s="80" t="s">
        <v>3</v>
      </c>
      <c r="D2" s="80" t="s">
        <v>4</v>
      </c>
      <c r="E2" s="80" t="s">
        <v>5</v>
      </c>
      <c r="F2" s="80" t="s">
        <v>6</v>
      </c>
      <c r="G2" s="80" t="s">
        <v>7</v>
      </c>
      <c r="H2" s="80" t="s">
        <v>8</v>
      </c>
      <c r="I2" s="80" t="s">
        <v>9</v>
      </c>
      <c r="J2" s="80" t="s">
        <v>10</v>
      </c>
      <c r="K2" s="80" t="s">
        <v>11</v>
      </c>
      <c r="L2" s="80" t="s">
        <v>12</v>
      </c>
      <c r="M2" s="80" t="s">
        <v>13</v>
      </c>
      <c r="N2" s="80" t="s">
        <v>14</v>
      </c>
      <c r="O2" s="90" t="s">
        <v>15</v>
      </c>
    </row>
    <row r="3" s="5" customFormat="1" customHeight="1" spans="1:15">
      <c r="A3" s="81">
        <v>1</v>
      </c>
      <c r="B3" s="11" t="s">
        <v>16</v>
      </c>
      <c r="C3" s="11" t="s">
        <v>17</v>
      </c>
      <c r="D3" s="82">
        <f>VLOOKUP(C3,[1]劳务及公司临时工!$C:$J,8,0)</f>
        <v>44613</v>
      </c>
      <c r="E3" s="10">
        <f>VLOOKUP(C3,考勤!$A:$AH,34,0)</f>
        <v>21</v>
      </c>
      <c r="F3" s="10">
        <f>VLOOKUP(C3,考勤!$A:$AK,37,0)</f>
        <v>231.5</v>
      </c>
      <c r="G3" s="10">
        <v>18</v>
      </c>
      <c r="H3" s="83"/>
      <c r="I3" s="10"/>
      <c r="J3" s="10">
        <f>IFERROR(VLOOKUP(C3,其他!B:D,3,0),0)</f>
        <v>200</v>
      </c>
      <c r="K3" s="10"/>
      <c r="L3" s="83">
        <f>H3*15+(F3-H3-I3)*G3+I3*G3*80%+J3+K3</f>
        <v>4367</v>
      </c>
      <c r="M3" s="83">
        <f>E3*5</f>
        <v>105</v>
      </c>
      <c r="N3" s="83">
        <f>L3+M3</f>
        <v>4472</v>
      </c>
      <c r="O3" s="91" t="str">
        <f>IFERROR(VLOOKUP(C3,其他!B:E,2,0),"")</f>
        <v>10个夜班补</v>
      </c>
    </row>
    <row r="4" s="5" customFormat="1" customHeight="1" spans="1:15">
      <c r="A4" s="81"/>
      <c r="B4" s="84" t="s">
        <v>19</v>
      </c>
      <c r="C4" s="85" t="s">
        <v>20</v>
      </c>
      <c r="D4" s="82"/>
      <c r="E4" s="10">
        <f>VLOOKUP(C4,考勤!$A:$AH,34,0)</f>
        <v>16.5</v>
      </c>
      <c r="F4" s="10">
        <f>VLOOKUP(C4,考勤!$A:$AK,37,0)</f>
        <v>193.5</v>
      </c>
      <c r="G4" s="10">
        <v>19.5</v>
      </c>
      <c r="H4" s="83"/>
      <c r="I4" s="10"/>
      <c r="J4" s="10">
        <f>IFERROR(VLOOKUP(C4,其他!B:D,3,0),0)</f>
        <v>0</v>
      </c>
      <c r="K4" s="10"/>
      <c r="L4" s="83">
        <f>H4*15+(F4-H4-I4)*G4+I4*G4*80%+J4+K4</f>
        <v>3773.25</v>
      </c>
      <c r="M4" s="83">
        <f>E4*5</f>
        <v>82.5</v>
      </c>
      <c r="N4" s="83">
        <f>L4+M4</f>
        <v>3855.75</v>
      </c>
      <c r="O4" s="91" t="str">
        <f>IFERROR(VLOOKUP(C4,其他!B:E,2,0),"")</f>
        <v/>
      </c>
    </row>
    <row r="5" s="5" customFormat="1" customHeight="1" spans="1:15">
      <c r="A5" s="81"/>
      <c r="B5" s="84" t="s">
        <v>19</v>
      </c>
      <c r="C5" s="85" t="s">
        <v>22</v>
      </c>
      <c r="D5" s="82"/>
      <c r="E5" s="10">
        <f>VLOOKUP(C5,考勤!$A:$AH,34,0)</f>
        <v>10</v>
      </c>
      <c r="F5" s="10">
        <f>VLOOKUP(C5,考勤!$A:$AK,37,0)</f>
        <v>114.5</v>
      </c>
      <c r="G5" s="10">
        <v>19.5</v>
      </c>
      <c r="H5" s="83"/>
      <c r="I5" s="10"/>
      <c r="J5" s="10">
        <f>IFERROR(VLOOKUP(C5,其他!B:D,3,0),0)</f>
        <v>0</v>
      </c>
      <c r="K5" s="10"/>
      <c r="L5" s="83">
        <f>H5*15+(F5-H5-I5)*G5+I5*G5*80%+J5+K5</f>
        <v>2232.75</v>
      </c>
      <c r="M5" s="83">
        <f>E5*5</f>
        <v>50</v>
      </c>
      <c r="N5" s="83">
        <f>L5+M5</f>
        <v>2282.75</v>
      </c>
      <c r="O5" s="91" t="str">
        <f>IFERROR(VLOOKUP(C5,其他!B:E,2,0),"")</f>
        <v/>
      </c>
    </row>
    <row r="6" s="5" customFormat="1" customHeight="1" spans="1:15">
      <c r="A6" s="81"/>
      <c r="B6" s="84" t="s">
        <v>23</v>
      </c>
      <c r="C6" s="85" t="s">
        <v>24</v>
      </c>
      <c r="D6" s="82"/>
      <c r="E6" s="10">
        <f>VLOOKUP(C6,考勤!$A:$AH,34,0)</f>
        <v>7</v>
      </c>
      <c r="F6" s="10">
        <f>VLOOKUP(C6,考勤!$A:$AK,37,0)</f>
        <v>81.5</v>
      </c>
      <c r="G6" s="10">
        <v>18</v>
      </c>
      <c r="H6" s="83"/>
      <c r="I6" s="10"/>
      <c r="J6" s="10">
        <f>IFERROR(VLOOKUP(C6,其他!B:D,3,0),0)</f>
        <v>-30</v>
      </c>
      <c r="K6" s="10"/>
      <c r="L6" s="83">
        <f>H6*15+(F6-H6-I6)*G6+I6*G6*80%+J6+K6</f>
        <v>1437</v>
      </c>
      <c r="M6" s="83">
        <f>E6*5</f>
        <v>35</v>
      </c>
      <c r="N6" s="83">
        <f>L6+M6</f>
        <v>1472</v>
      </c>
      <c r="O6" s="91" t="str">
        <f>IFERROR(VLOOKUP(C6,其他!B:E,2,0),"")</f>
        <v>2月28日上班卡</v>
      </c>
    </row>
    <row r="7" s="5" customFormat="1" customHeight="1" spans="1:15">
      <c r="A7" s="81"/>
      <c r="B7" s="84" t="s">
        <v>19</v>
      </c>
      <c r="C7" s="11" t="s">
        <v>26</v>
      </c>
      <c r="D7" s="82"/>
      <c r="E7" s="10">
        <f>VLOOKUP(C7,考勤!$A:$AH,34,0)</f>
        <v>14.5</v>
      </c>
      <c r="F7" s="10">
        <f>VLOOKUP(C7,考勤!$A:$AK,37,0)</f>
        <v>156.5</v>
      </c>
      <c r="G7" s="10">
        <v>19.5</v>
      </c>
      <c r="H7" s="83"/>
      <c r="I7" s="10"/>
      <c r="J7" s="10">
        <f>IFERROR(VLOOKUP(C7,其他!B:D,3,0),0)</f>
        <v>-30</v>
      </c>
      <c r="K7" s="10"/>
      <c r="L7" s="83">
        <f>H7*15+(F7-H7-I7)*G7+I7*G7*80%+J7+K7</f>
        <v>3021.75</v>
      </c>
      <c r="M7" s="83">
        <f>E7*5</f>
        <v>72.5</v>
      </c>
      <c r="N7" s="83">
        <f>L7+M7</f>
        <v>3094.25</v>
      </c>
      <c r="O7" s="91" t="str">
        <f>IFERROR(VLOOKUP(C7,其他!B:E,2,0),"")</f>
        <v>2月24日下班卡</v>
      </c>
    </row>
    <row r="8" ht="21" customHeight="1" spans="1:15">
      <c r="A8" s="81" t="s">
        <v>28</v>
      </c>
      <c r="B8" s="86"/>
      <c r="C8" s="86"/>
      <c r="D8" s="87"/>
      <c r="E8" s="83">
        <f>SUM(E3:E7)</f>
        <v>69</v>
      </c>
      <c r="F8" s="83">
        <f t="shared" ref="F8:N8" si="0">SUM(F3:F7)</f>
        <v>777.5</v>
      </c>
      <c r="G8" s="83">
        <f t="shared" si="0"/>
        <v>94.5</v>
      </c>
      <c r="H8" s="83">
        <f t="shared" si="0"/>
        <v>0</v>
      </c>
      <c r="I8" s="83">
        <f t="shared" si="0"/>
        <v>0</v>
      </c>
      <c r="J8" s="83">
        <f t="shared" si="0"/>
        <v>140</v>
      </c>
      <c r="K8" s="83">
        <f t="shared" si="0"/>
        <v>0</v>
      </c>
      <c r="L8" s="83">
        <f t="shared" si="0"/>
        <v>14831.75</v>
      </c>
      <c r="M8" s="83">
        <f t="shared" si="0"/>
        <v>345</v>
      </c>
      <c r="N8" s="83">
        <f t="shared" si="0"/>
        <v>15176.75</v>
      </c>
      <c r="O8" s="92"/>
    </row>
    <row r="9" ht="21" customHeight="1" spans="1:15">
      <c r="A9" s="77" t="s">
        <v>29</v>
      </c>
      <c r="B9" s="77"/>
      <c r="C9" s="77">
        <f>ROUND(N8*1.06,2)</f>
        <v>16087.36</v>
      </c>
      <c r="D9" s="77"/>
      <c r="E9" s="77"/>
      <c r="F9" s="77"/>
      <c r="G9" s="77"/>
      <c r="H9" s="77"/>
      <c r="I9" s="77"/>
      <c r="J9" s="77"/>
      <c r="K9" s="77"/>
      <c r="L9" s="77"/>
      <c r="M9" s="77"/>
      <c r="N9" s="77"/>
      <c r="O9" s="77"/>
    </row>
    <row r="10" ht="22" customHeight="1" spans="1:15">
      <c r="A10" s="88" t="s">
        <v>30</v>
      </c>
      <c r="B10" s="88"/>
      <c r="C10" s="88"/>
      <c r="D10" s="88"/>
      <c r="E10" s="88"/>
      <c r="F10" s="88"/>
      <c r="G10" s="88"/>
      <c r="H10" s="88"/>
      <c r="I10" s="88"/>
      <c r="J10" s="88"/>
      <c r="K10" s="88"/>
      <c r="L10" s="88"/>
      <c r="M10" s="88"/>
      <c r="N10" s="88"/>
      <c r="O10" s="93"/>
    </row>
  </sheetData>
  <autoFilter ref="A2:O10">
    <extLst/>
  </autoFilter>
  <sortState ref="B3:O30">
    <sortCondition ref="B3:B30"/>
  </sortState>
  <mergeCells count="4">
    <mergeCell ref="A1:O1"/>
    <mergeCell ref="A9:B9"/>
    <mergeCell ref="C9:O9"/>
    <mergeCell ref="A10:O10"/>
  </mergeCells>
  <conditionalFormatting sqref="C4">
    <cfRule type="duplicateValues" dxfId="0" priority="219"/>
    <cfRule type="duplicateValues" dxfId="0" priority="218"/>
    <cfRule type="duplicateValues" dxfId="0" priority="217"/>
    <cfRule type="duplicateValues" dxfId="0" priority="216"/>
    <cfRule type="duplicateValues" dxfId="0" priority="215"/>
    <cfRule type="duplicateValues" dxfId="0" priority="214"/>
    <cfRule type="duplicateValues" dxfId="0" priority="213"/>
    <cfRule type="duplicateValues" dxfId="0" priority="212"/>
    <cfRule type="duplicateValues" dxfId="0" priority="211"/>
    <cfRule type="duplicateValues" dxfId="0" priority="210"/>
    <cfRule type="duplicateValues" dxfId="0" priority="209"/>
    <cfRule type="duplicateValues" dxfId="0" priority="208"/>
    <cfRule type="duplicateValues" dxfId="0" priority="207"/>
    <cfRule type="duplicateValues" dxfId="0" priority="206"/>
    <cfRule type="duplicateValues" dxfId="0" priority="205"/>
    <cfRule type="duplicateValues" dxfId="0" priority="204"/>
    <cfRule type="duplicateValues" dxfId="0" priority="203"/>
    <cfRule type="duplicateValues" dxfId="0" priority="202"/>
    <cfRule type="duplicateValues" dxfId="0" priority="201"/>
    <cfRule type="duplicateValues" dxfId="0" priority="200"/>
    <cfRule type="duplicateValues" dxfId="0" priority="199"/>
    <cfRule type="duplicateValues" dxfId="0" priority="198"/>
    <cfRule type="duplicateValues" dxfId="0" priority="197"/>
    <cfRule type="duplicateValues" dxfId="0" priority="196"/>
    <cfRule type="duplicateValues" dxfId="0" priority="195"/>
    <cfRule type="duplicateValues" dxfId="0" priority="194"/>
    <cfRule type="duplicateValues" dxfId="0" priority="193"/>
    <cfRule type="duplicateValues" dxfId="0" priority="192"/>
    <cfRule type="duplicateValues" dxfId="0" priority="191"/>
    <cfRule type="duplicateValues" dxfId="0" priority="190"/>
    <cfRule type="duplicateValues" dxfId="0" priority="189"/>
    <cfRule type="duplicateValues" dxfId="0" priority="188"/>
    <cfRule type="duplicateValues" dxfId="0" priority="187"/>
    <cfRule type="duplicateValues" dxfId="0" priority="186"/>
    <cfRule type="duplicateValues" dxfId="0" priority="185"/>
    <cfRule type="duplicateValues" dxfId="0" priority="184"/>
    <cfRule type="duplicateValues" dxfId="0" priority="183"/>
    <cfRule type="duplicateValues" dxfId="0" priority="182"/>
    <cfRule type="duplicateValues" dxfId="0" priority="181"/>
    <cfRule type="duplicateValues" dxfId="0" priority="180"/>
    <cfRule type="duplicateValues" dxfId="0" priority="179"/>
    <cfRule type="duplicateValues" dxfId="0" priority="178"/>
    <cfRule type="duplicateValues" dxfId="0" priority="177"/>
    <cfRule type="duplicateValues" dxfId="0" priority="176"/>
    <cfRule type="duplicateValues" dxfId="0" priority="175"/>
    <cfRule type="duplicateValues" dxfId="0" priority="174"/>
    <cfRule type="duplicateValues" dxfId="0" priority="173"/>
    <cfRule type="duplicateValues" dxfId="0" priority="172"/>
    <cfRule type="duplicateValues" dxfId="0" priority="171"/>
  </conditionalFormatting>
  <conditionalFormatting sqref="C5">
    <cfRule type="duplicateValues" dxfId="0" priority="170"/>
    <cfRule type="duplicateValues" dxfId="0" priority="169"/>
    <cfRule type="duplicateValues" dxfId="0" priority="168"/>
    <cfRule type="duplicateValues" dxfId="0" priority="167"/>
    <cfRule type="duplicateValues" dxfId="0" priority="166"/>
    <cfRule type="duplicateValues" dxfId="0" priority="165"/>
    <cfRule type="duplicateValues" dxfId="0" priority="164"/>
    <cfRule type="duplicateValues" dxfId="0" priority="163"/>
    <cfRule type="duplicateValues" dxfId="0" priority="162"/>
    <cfRule type="duplicateValues" dxfId="0" priority="161"/>
    <cfRule type="duplicateValues" dxfId="0" priority="160"/>
    <cfRule type="duplicateValues" dxfId="0" priority="159"/>
    <cfRule type="duplicateValues" dxfId="0" priority="158"/>
    <cfRule type="duplicateValues" dxfId="0" priority="157"/>
    <cfRule type="duplicateValues" dxfId="0" priority="156"/>
    <cfRule type="duplicateValues" dxfId="0" priority="155"/>
    <cfRule type="duplicateValues" dxfId="0" priority="154"/>
    <cfRule type="duplicateValues" dxfId="0" priority="153"/>
    <cfRule type="duplicateValues" dxfId="0" priority="152"/>
    <cfRule type="duplicateValues" dxfId="0" priority="151"/>
    <cfRule type="duplicateValues" dxfId="0" priority="150"/>
    <cfRule type="duplicateValues" dxfId="0" priority="149"/>
    <cfRule type="duplicateValues" dxfId="0" priority="148"/>
    <cfRule type="duplicateValues" dxfId="0" priority="147"/>
    <cfRule type="duplicateValues" dxfId="0" priority="146"/>
    <cfRule type="duplicateValues" dxfId="0" priority="145"/>
    <cfRule type="duplicateValues" dxfId="0" priority="144"/>
    <cfRule type="duplicateValues" dxfId="0" priority="143"/>
    <cfRule type="duplicateValues" dxfId="0" priority="142"/>
    <cfRule type="duplicateValues" dxfId="0" priority="141"/>
    <cfRule type="duplicateValues" dxfId="0" priority="140"/>
    <cfRule type="duplicateValues" dxfId="0" priority="139"/>
    <cfRule type="duplicateValues" dxfId="0" priority="138"/>
    <cfRule type="duplicateValues" dxfId="0" priority="137"/>
    <cfRule type="duplicateValues" dxfId="0" priority="136"/>
    <cfRule type="duplicateValues" dxfId="0" priority="135"/>
    <cfRule type="duplicateValues" dxfId="0" priority="134"/>
    <cfRule type="duplicateValues" dxfId="0" priority="133"/>
    <cfRule type="duplicateValues" dxfId="0" priority="132"/>
    <cfRule type="duplicateValues" dxfId="0" priority="131"/>
    <cfRule type="duplicateValues" dxfId="0" priority="130"/>
    <cfRule type="duplicateValues" dxfId="0" priority="129"/>
    <cfRule type="duplicateValues" dxfId="0" priority="128"/>
    <cfRule type="duplicateValues" dxfId="0" priority="127"/>
    <cfRule type="duplicateValues" dxfId="0" priority="126"/>
    <cfRule type="duplicateValues" dxfId="0" priority="125"/>
    <cfRule type="duplicateValues" dxfId="0" priority="124"/>
    <cfRule type="duplicateValues" dxfId="0" priority="123"/>
    <cfRule type="duplicateValues" dxfId="0" priority="122"/>
  </conditionalFormatting>
  <conditionalFormatting sqref="C6">
    <cfRule type="duplicateValues" dxfId="0" priority="121"/>
    <cfRule type="duplicateValues" dxfId="0" priority="120"/>
    <cfRule type="duplicateValues" dxfId="0" priority="119"/>
    <cfRule type="duplicateValues" dxfId="0" priority="118"/>
    <cfRule type="duplicateValues" dxfId="0" priority="117"/>
    <cfRule type="duplicateValues" dxfId="0" priority="116"/>
    <cfRule type="duplicateValues" dxfId="0" priority="115"/>
    <cfRule type="duplicateValues" dxfId="0" priority="114"/>
    <cfRule type="duplicateValues" dxfId="0" priority="113"/>
    <cfRule type="duplicateValues" dxfId="0" priority="112"/>
    <cfRule type="duplicateValues" dxfId="0" priority="111"/>
    <cfRule type="duplicateValues" dxfId="0" priority="110"/>
    <cfRule type="duplicateValues" dxfId="0" priority="109"/>
    <cfRule type="duplicateValues" dxfId="0" priority="108"/>
    <cfRule type="duplicateValues" dxfId="0" priority="107"/>
    <cfRule type="duplicateValues" dxfId="0" priority="106"/>
    <cfRule type="duplicateValues" dxfId="0" priority="105"/>
    <cfRule type="duplicateValues" dxfId="0" priority="104"/>
    <cfRule type="duplicateValues" dxfId="0" priority="103"/>
    <cfRule type="duplicateValues" dxfId="0" priority="102"/>
    <cfRule type="duplicateValues" dxfId="0" priority="101"/>
    <cfRule type="duplicateValues" dxfId="0" priority="100"/>
    <cfRule type="duplicateValues" dxfId="0" priority="99"/>
    <cfRule type="duplicateValues" dxfId="0" priority="98"/>
    <cfRule type="duplicateValues" dxfId="0" priority="97"/>
    <cfRule type="duplicateValues" dxfId="0" priority="96"/>
    <cfRule type="duplicateValues" dxfId="0" priority="95"/>
    <cfRule type="duplicateValues" dxfId="0" priority="94"/>
    <cfRule type="duplicateValues" dxfId="0" priority="93"/>
    <cfRule type="duplicateValues" dxfId="0" priority="92"/>
    <cfRule type="duplicateValues" dxfId="0" priority="91"/>
    <cfRule type="duplicateValues" dxfId="0" priority="90"/>
    <cfRule type="duplicateValues" dxfId="0" priority="89"/>
    <cfRule type="duplicateValues" dxfId="0" priority="88"/>
    <cfRule type="duplicateValues" dxfId="0" priority="87"/>
    <cfRule type="duplicateValues" dxfId="0" priority="86"/>
    <cfRule type="duplicateValues" dxfId="0" priority="85"/>
    <cfRule type="duplicateValues" dxfId="0" priority="84"/>
    <cfRule type="duplicateValues" dxfId="0" priority="83"/>
    <cfRule type="duplicateValues" dxfId="0" priority="82"/>
    <cfRule type="duplicateValues" dxfId="0" priority="81"/>
    <cfRule type="duplicateValues" dxfId="0" priority="80"/>
    <cfRule type="duplicateValues" dxfId="0" priority="79"/>
    <cfRule type="duplicateValues" dxfId="0" priority="78"/>
    <cfRule type="duplicateValues" dxfId="0" priority="77"/>
    <cfRule type="duplicateValues" dxfId="0" priority="76"/>
    <cfRule type="duplicateValues" dxfId="0" priority="75"/>
    <cfRule type="duplicateValues" dxfId="0" priority="74"/>
    <cfRule type="duplicateValues" dxfId="0" priority="73"/>
  </conditionalFormatting>
  <conditionalFormatting sqref="C$1:C$1048576">
    <cfRule type="duplicateValues" dxfId="0" priority="1"/>
  </conditionalFormatting>
  <conditionalFormatting sqref="C1:C3 C7:C1048576">
    <cfRule type="duplicateValues" dxfId="0" priority="220"/>
    <cfRule type="duplicateValues" dxfId="0" priority="230"/>
    <cfRule type="duplicateValues" dxfId="0" priority="406"/>
    <cfRule type="duplicateValues" dxfId="0" priority="419"/>
    <cfRule type="duplicateValues" dxfId="0" priority="436"/>
  </conditionalFormatting>
  <pageMargins left="0.590277777777778" right="0.590277777777778" top="0.118055555555556" bottom="0.354166666666667" header="0.118055555555556" footer="0.156944444444444"/>
  <pageSetup paperSize="9" scale="9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97"/>
  <sheetViews>
    <sheetView workbookViewId="0">
      <pane xSplit="2" ySplit="4" topLeftCell="C5" activePane="bottomRight" state="frozen"/>
      <selection/>
      <selection pane="topRight"/>
      <selection pane="bottomLeft"/>
      <selection pane="bottomRight" activeCell="C5" sqref="C5:AF19"/>
    </sheetView>
  </sheetViews>
  <sheetFormatPr defaultColWidth="9" defaultRowHeight="13.5"/>
  <cols>
    <col min="1" max="2" width="6.63333333333333" style="15" customWidth="1"/>
    <col min="3" max="33" width="4.275" style="15" customWidth="1"/>
    <col min="34" max="34" width="5" style="15" customWidth="1"/>
    <col min="35" max="35" width="7.75" style="15" customWidth="1"/>
    <col min="36" max="36" width="11" style="15" customWidth="1"/>
    <col min="37" max="37" width="7.63333333333333" style="15" customWidth="1"/>
    <col min="38" max="38" width="5.5" style="15" customWidth="1"/>
    <col min="39" max="39" width="10.3833333333333" style="15" customWidth="1"/>
    <col min="40" max="40" width="7.88333333333333" style="15" customWidth="1"/>
    <col min="41" max="41" width="8" style="17" customWidth="1"/>
    <col min="42" max="16381" width="9" style="15"/>
    <col min="16382" max="16384" width="9" style="18"/>
  </cols>
  <sheetData>
    <row r="1" s="15" customFormat="1" ht="30" customHeight="1" spans="1:16383">
      <c r="A1" s="19" t="s">
        <v>31</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49">
        <v>2022</v>
      </c>
      <c r="AN1" s="50">
        <v>11</v>
      </c>
      <c r="AO1" s="17"/>
      <c r="XFB1" s="18"/>
      <c r="XFC1" s="18"/>
    </row>
    <row r="2" s="15" customFormat="1" ht="21" customHeight="1" spans="1:16383">
      <c r="A2" s="20" t="s">
        <v>32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51" t="s">
        <v>33</v>
      </c>
      <c r="AN2" s="52">
        <v>23</v>
      </c>
      <c r="AO2" s="17"/>
      <c r="XFB2" s="18"/>
      <c r="XFC2" s="18"/>
    </row>
    <row r="3" s="15" customFormat="1" ht="15" customHeight="1" spans="1:16383">
      <c r="A3" s="21" t="s">
        <v>34</v>
      </c>
      <c r="B3" s="21" t="s">
        <v>35</v>
      </c>
      <c r="C3" s="22">
        <v>1</v>
      </c>
      <c r="D3" s="22">
        <v>2</v>
      </c>
      <c r="E3" s="22">
        <v>3</v>
      </c>
      <c r="F3" s="22">
        <v>4</v>
      </c>
      <c r="G3" s="22">
        <v>5</v>
      </c>
      <c r="H3" s="22">
        <v>6</v>
      </c>
      <c r="I3" s="22">
        <v>7</v>
      </c>
      <c r="J3" s="22">
        <v>8</v>
      </c>
      <c r="K3" s="22">
        <v>9</v>
      </c>
      <c r="L3" s="22">
        <v>10</v>
      </c>
      <c r="M3" s="39">
        <v>11</v>
      </c>
      <c r="N3" s="22">
        <v>12</v>
      </c>
      <c r="O3" s="22">
        <v>13</v>
      </c>
      <c r="P3" s="22">
        <v>14</v>
      </c>
      <c r="Q3" s="22">
        <v>15</v>
      </c>
      <c r="R3" s="22">
        <v>16</v>
      </c>
      <c r="S3" s="22">
        <v>17</v>
      </c>
      <c r="T3" s="22">
        <v>18</v>
      </c>
      <c r="U3" s="22">
        <v>19</v>
      </c>
      <c r="V3" s="22">
        <v>20</v>
      </c>
      <c r="W3" s="22">
        <v>21</v>
      </c>
      <c r="X3" s="22">
        <v>22</v>
      </c>
      <c r="Y3" s="22">
        <v>23</v>
      </c>
      <c r="Z3" s="22">
        <v>24</v>
      </c>
      <c r="AA3" s="22">
        <v>25</v>
      </c>
      <c r="AB3" s="22">
        <v>26</v>
      </c>
      <c r="AC3" s="22">
        <v>27</v>
      </c>
      <c r="AD3" s="22">
        <v>28</v>
      </c>
      <c r="AE3" s="22">
        <v>29</v>
      </c>
      <c r="AF3" s="22">
        <v>30</v>
      </c>
      <c r="AG3" s="22">
        <v>31</v>
      </c>
      <c r="AH3" s="53" t="s">
        <v>36</v>
      </c>
      <c r="AI3" s="54" t="s">
        <v>37</v>
      </c>
      <c r="AJ3" s="54" t="s">
        <v>38</v>
      </c>
      <c r="AK3" s="55" t="s">
        <v>39</v>
      </c>
      <c r="AL3" s="21" t="s">
        <v>40</v>
      </c>
      <c r="AM3" s="56" t="s">
        <v>41</v>
      </c>
      <c r="AN3" s="57" t="s">
        <v>42</v>
      </c>
      <c r="AO3" s="71" t="s">
        <v>43</v>
      </c>
      <c r="XFA3" s="18"/>
      <c r="XFB3" s="18"/>
      <c r="XFC3" s="18"/>
    </row>
    <row r="4" s="15" customFormat="1" ht="15" customHeight="1" spans="1:16383">
      <c r="A4" s="21" t="s">
        <v>3</v>
      </c>
      <c r="B4" s="21"/>
      <c r="C4" s="23" t="s">
        <v>44</v>
      </c>
      <c r="D4" s="23" t="s">
        <v>45</v>
      </c>
      <c r="E4" s="23" t="s">
        <v>46</v>
      </c>
      <c r="F4" s="23" t="s">
        <v>47</v>
      </c>
      <c r="G4" s="23" t="s">
        <v>48</v>
      </c>
      <c r="H4" s="23" t="s">
        <v>49</v>
      </c>
      <c r="I4" s="23" t="s">
        <v>50</v>
      </c>
      <c r="J4" s="23" t="s">
        <v>44</v>
      </c>
      <c r="K4" s="23" t="s">
        <v>45</v>
      </c>
      <c r="L4" s="23" t="s">
        <v>46</v>
      </c>
      <c r="M4" s="23" t="s">
        <v>47</v>
      </c>
      <c r="N4" s="23" t="s">
        <v>48</v>
      </c>
      <c r="O4" s="23" t="s">
        <v>49</v>
      </c>
      <c r="P4" s="23" t="s">
        <v>50</v>
      </c>
      <c r="Q4" s="23" t="s">
        <v>44</v>
      </c>
      <c r="R4" s="23" t="s">
        <v>45</v>
      </c>
      <c r="S4" s="23" t="s">
        <v>46</v>
      </c>
      <c r="T4" s="23" t="s">
        <v>47</v>
      </c>
      <c r="U4" s="23" t="s">
        <v>48</v>
      </c>
      <c r="V4" s="23" t="s">
        <v>49</v>
      </c>
      <c r="W4" s="23" t="s">
        <v>50</v>
      </c>
      <c r="X4" s="23" t="s">
        <v>44</v>
      </c>
      <c r="Y4" s="23" t="s">
        <v>45</v>
      </c>
      <c r="Z4" s="23" t="s">
        <v>46</v>
      </c>
      <c r="AA4" s="23" t="s">
        <v>47</v>
      </c>
      <c r="AB4" s="23" t="s">
        <v>48</v>
      </c>
      <c r="AC4" s="23" t="s">
        <v>49</v>
      </c>
      <c r="AD4" s="23" t="s">
        <v>50</v>
      </c>
      <c r="AE4" s="23" t="s">
        <v>44</v>
      </c>
      <c r="AF4" s="23" t="s">
        <v>45</v>
      </c>
      <c r="AG4" s="23" t="s">
        <v>46</v>
      </c>
      <c r="AH4" s="53"/>
      <c r="AI4" s="54"/>
      <c r="AJ4" s="54"/>
      <c r="AK4" s="58"/>
      <c r="AL4" s="21"/>
      <c r="AM4" s="56"/>
      <c r="AN4" s="57"/>
      <c r="AO4" s="71"/>
      <c r="XFA4" s="18"/>
      <c r="XFB4" s="18"/>
      <c r="XFC4" s="18"/>
    </row>
    <row r="5" s="15" customFormat="1" ht="19" customHeight="1" spans="1:41">
      <c r="A5" s="24" t="s">
        <v>17</v>
      </c>
      <c r="B5" s="24"/>
      <c r="C5" s="24">
        <v>11</v>
      </c>
      <c r="D5" s="24">
        <v>11</v>
      </c>
      <c r="E5" s="24">
        <v>8.5</v>
      </c>
      <c r="F5" s="24" t="s">
        <v>51</v>
      </c>
      <c r="G5" s="24" t="s">
        <v>51</v>
      </c>
      <c r="H5" s="24">
        <v>11</v>
      </c>
      <c r="I5" s="24">
        <v>11</v>
      </c>
      <c r="J5" s="24">
        <v>9.5</v>
      </c>
      <c r="K5" s="24">
        <v>10</v>
      </c>
      <c r="L5" s="24" t="s">
        <v>52</v>
      </c>
      <c r="M5" s="24">
        <v>11</v>
      </c>
      <c r="N5" s="24">
        <v>11</v>
      </c>
      <c r="O5" s="24" t="s">
        <v>52</v>
      </c>
      <c r="P5" s="24">
        <v>11</v>
      </c>
      <c r="Q5" s="24"/>
      <c r="R5" s="24"/>
      <c r="S5" s="24"/>
      <c r="T5" s="24"/>
      <c r="U5" s="24"/>
      <c r="V5" s="24"/>
      <c r="W5" s="24"/>
      <c r="X5" s="24"/>
      <c r="Y5" s="24"/>
      <c r="Z5" s="24"/>
      <c r="AA5" s="24"/>
      <c r="AB5" s="24"/>
      <c r="AC5" s="24">
        <v>9.5</v>
      </c>
      <c r="AD5" s="24" t="s">
        <v>52</v>
      </c>
      <c r="AE5" s="24"/>
      <c r="AF5" s="24"/>
      <c r="AG5" s="24"/>
      <c r="AH5" s="59">
        <f>IF(A5="","",COUNTIF(C5:AG6,"&gt;2"))</f>
        <v>21</v>
      </c>
      <c r="AI5" s="59">
        <f>SUM(C5:AG6)</f>
        <v>231.5</v>
      </c>
      <c r="AJ5" s="59">
        <f>SUM(D7:AF7)</f>
        <v>0</v>
      </c>
      <c r="AK5" s="59">
        <f>AI5+AJ5</f>
        <v>231.5</v>
      </c>
      <c r="AL5" s="60">
        <f>IFERROR(AH5/$AN$2,"")</f>
        <v>0.91304347826087</v>
      </c>
      <c r="AM5" s="61" t="s">
        <v>53</v>
      </c>
      <c r="AN5" s="62"/>
      <c r="AO5" s="72" t="s">
        <v>54</v>
      </c>
    </row>
    <row r="6" s="15" customFormat="1" ht="19" customHeight="1" spans="1:41">
      <c r="A6" s="24"/>
      <c r="B6" s="24"/>
      <c r="C6" s="24"/>
      <c r="D6" s="24"/>
      <c r="E6" s="24"/>
      <c r="F6" s="24"/>
      <c r="G6" s="24"/>
      <c r="H6" s="24"/>
      <c r="I6" s="24"/>
      <c r="J6" s="24"/>
      <c r="K6" s="24"/>
      <c r="L6" s="24"/>
      <c r="M6" s="24"/>
      <c r="N6" s="24"/>
      <c r="O6" s="24"/>
      <c r="P6" s="24"/>
      <c r="Q6" s="24">
        <v>12</v>
      </c>
      <c r="R6" s="24">
        <v>12</v>
      </c>
      <c r="S6" s="24">
        <v>12</v>
      </c>
      <c r="T6" s="24">
        <v>12</v>
      </c>
      <c r="U6" s="24" t="s">
        <v>52</v>
      </c>
      <c r="V6" s="24">
        <v>9</v>
      </c>
      <c r="W6" s="24">
        <v>12</v>
      </c>
      <c r="X6" s="24">
        <v>12</v>
      </c>
      <c r="Y6" s="24">
        <v>12</v>
      </c>
      <c r="Z6" s="24">
        <v>12</v>
      </c>
      <c r="AA6" s="24">
        <v>12</v>
      </c>
      <c r="AB6" s="24" t="s">
        <v>52</v>
      </c>
      <c r="AC6" s="24"/>
      <c r="AD6" s="24"/>
      <c r="AE6" s="24"/>
      <c r="AF6" s="24"/>
      <c r="AG6" s="24"/>
      <c r="AH6" s="63"/>
      <c r="AI6" s="63"/>
      <c r="AJ6" s="63"/>
      <c r="AK6" s="63"/>
      <c r="AL6" s="60"/>
      <c r="AM6" s="61"/>
      <c r="AN6" s="62"/>
      <c r="AO6" s="73"/>
    </row>
    <row r="7" s="15" customFormat="1" ht="19" customHeight="1" spans="1:41">
      <c r="A7" s="21" t="str">
        <f>IF(A5="","","加班")</f>
        <v>加班</v>
      </c>
      <c r="B7" s="3"/>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64"/>
      <c r="AI7" s="64"/>
      <c r="AJ7" s="64"/>
      <c r="AK7" s="64"/>
      <c r="AL7" s="60"/>
      <c r="AM7" s="61"/>
      <c r="AN7" s="62"/>
      <c r="AO7" s="74"/>
    </row>
    <row r="8" s="15" customFormat="1" ht="19" customHeight="1" spans="1:41">
      <c r="A8" s="25" t="s">
        <v>20</v>
      </c>
      <c r="B8" s="26" t="s">
        <v>55</v>
      </c>
      <c r="C8" s="27"/>
      <c r="D8" s="27"/>
      <c r="E8" s="27"/>
      <c r="F8" s="27"/>
      <c r="G8" s="27"/>
      <c r="H8" s="27"/>
      <c r="I8" s="27">
        <v>4</v>
      </c>
      <c r="J8" s="27">
        <v>4</v>
      </c>
      <c r="K8" s="25">
        <v>4</v>
      </c>
      <c r="L8" s="25">
        <v>4</v>
      </c>
      <c r="M8" s="25">
        <v>2</v>
      </c>
      <c r="N8" s="25">
        <v>4</v>
      </c>
      <c r="O8" s="25">
        <v>4</v>
      </c>
      <c r="P8" s="27">
        <v>4</v>
      </c>
      <c r="Q8" s="25">
        <v>4</v>
      </c>
      <c r="R8" s="27">
        <v>4</v>
      </c>
      <c r="S8" s="25" t="s">
        <v>51</v>
      </c>
      <c r="T8" s="25">
        <v>2</v>
      </c>
      <c r="U8" s="25" t="s">
        <v>51</v>
      </c>
      <c r="V8" s="44" t="s">
        <v>56</v>
      </c>
      <c r="W8" s="27">
        <v>4</v>
      </c>
      <c r="X8" s="44" t="s">
        <v>56</v>
      </c>
      <c r="Y8" s="27">
        <v>4</v>
      </c>
      <c r="Z8" s="27">
        <v>4</v>
      </c>
      <c r="AA8" s="44" t="s">
        <v>56</v>
      </c>
      <c r="AB8" s="44" t="s">
        <v>56</v>
      </c>
      <c r="AC8" s="27">
        <v>4</v>
      </c>
      <c r="AD8" s="27">
        <v>4</v>
      </c>
      <c r="AE8" s="45"/>
      <c r="AF8" s="45"/>
      <c r="AG8" s="45"/>
      <c r="AH8" s="59">
        <f>IF(A8="","",COUNTIF(C8:AG9,"&gt;2")/2)</f>
        <v>16.5</v>
      </c>
      <c r="AI8" s="59">
        <f>SUM(C8:AG9)</f>
        <v>135</v>
      </c>
      <c r="AJ8" s="59">
        <f>SUM(D10:AF10)</f>
        <v>58.5</v>
      </c>
      <c r="AK8" s="59">
        <f>AI8+AJ8</f>
        <v>193.5</v>
      </c>
      <c r="AL8" s="60">
        <f>IFERROR(AH8/$AN$2,"")</f>
        <v>0.717391304347826</v>
      </c>
      <c r="AM8" s="61" t="s">
        <v>53</v>
      </c>
      <c r="AN8" s="62"/>
      <c r="AO8" s="72" t="s">
        <v>54</v>
      </c>
    </row>
    <row r="9" s="15" customFormat="1" ht="19" customHeight="1" spans="1:41">
      <c r="A9" s="25"/>
      <c r="B9" s="26"/>
      <c r="C9" s="27"/>
      <c r="D9" s="27"/>
      <c r="E9" s="27"/>
      <c r="F9" s="27"/>
      <c r="G9" s="27"/>
      <c r="H9" s="27"/>
      <c r="I9" s="27">
        <v>4</v>
      </c>
      <c r="J9" s="27">
        <v>4</v>
      </c>
      <c r="K9" s="25">
        <v>4</v>
      </c>
      <c r="L9" s="25">
        <v>4</v>
      </c>
      <c r="M9" s="25">
        <v>4</v>
      </c>
      <c r="N9" s="25">
        <v>4</v>
      </c>
      <c r="O9" s="25">
        <v>4</v>
      </c>
      <c r="P9" s="27">
        <v>4</v>
      </c>
      <c r="Q9" s="25">
        <v>4</v>
      </c>
      <c r="R9" s="27">
        <v>4</v>
      </c>
      <c r="S9" s="25">
        <v>4</v>
      </c>
      <c r="T9" s="25">
        <v>4</v>
      </c>
      <c r="U9" s="25" t="s">
        <v>51</v>
      </c>
      <c r="V9" s="44" t="s">
        <v>56</v>
      </c>
      <c r="W9" s="27">
        <v>4</v>
      </c>
      <c r="X9" s="27">
        <v>3</v>
      </c>
      <c r="Y9" s="27">
        <v>4</v>
      </c>
      <c r="Z9" s="27">
        <v>4</v>
      </c>
      <c r="AA9" s="44" t="s">
        <v>56</v>
      </c>
      <c r="AB9" s="27">
        <v>4</v>
      </c>
      <c r="AC9" s="27">
        <v>4</v>
      </c>
      <c r="AD9" s="27">
        <v>4</v>
      </c>
      <c r="AE9" s="45"/>
      <c r="AF9" s="45"/>
      <c r="AG9" s="45"/>
      <c r="AH9" s="63"/>
      <c r="AI9" s="63"/>
      <c r="AJ9" s="63"/>
      <c r="AK9" s="63"/>
      <c r="AL9" s="60"/>
      <c r="AM9" s="61"/>
      <c r="AN9" s="62"/>
      <c r="AO9" s="73"/>
    </row>
    <row r="10" s="15" customFormat="1" ht="19" customHeight="1" spans="1:41">
      <c r="A10" s="25"/>
      <c r="B10" s="26"/>
      <c r="C10" s="27"/>
      <c r="D10" s="27"/>
      <c r="E10" s="27"/>
      <c r="F10" s="27"/>
      <c r="G10" s="27"/>
      <c r="H10" s="27"/>
      <c r="I10" s="27">
        <v>2.5</v>
      </c>
      <c r="J10" s="27">
        <v>4</v>
      </c>
      <c r="K10" s="25">
        <v>2.5</v>
      </c>
      <c r="L10" s="25">
        <v>6.5</v>
      </c>
      <c r="M10" s="25">
        <v>2.5</v>
      </c>
      <c r="N10" s="25">
        <v>1</v>
      </c>
      <c r="O10" s="25">
        <v>1</v>
      </c>
      <c r="P10" s="27">
        <v>4.5</v>
      </c>
      <c r="Q10" s="25">
        <v>3</v>
      </c>
      <c r="R10" s="27">
        <v>0.5</v>
      </c>
      <c r="S10" s="25">
        <v>7.5</v>
      </c>
      <c r="T10" s="27">
        <v>2</v>
      </c>
      <c r="U10" s="27"/>
      <c r="V10" s="27"/>
      <c r="W10" s="27">
        <v>5</v>
      </c>
      <c r="X10" s="27">
        <v>2</v>
      </c>
      <c r="Y10" s="27">
        <v>4.5</v>
      </c>
      <c r="Z10" s="27">
        <v>3</v>
      </c>
      <c r="AA10" s="27"/>
      <c r="AB10" s="27">
        <v>4.5</v>
      </c>
      <c r="AC10" s="27">
        <v>1.5</v>
      </c>
      <c r="AD10" s="27">
        <v>0.5</v>
      </c>
      <c r="AE10" s="45"/>
      <c r="AF10" s="45"/>
      <c r="AG10" s="45"/>
      <c r="AH10" s="64"/>
      <c r="AI10" s="64"/>
      <c r="AJ10" s="64"/>
      <c r="AK10" s="64"/>
      <c r="AL10" s="60"/>
      <c r="AM10" s="61"/>
      <c r="AN10" s="62"/>
      <c r="AO10" s="74"/>
    </row>
    <row r="11" s="15" customFormat="1" ht="19" customHeight="1" spans="1:41">
      <c r="A11" s="25" t="s">
        <v>22</v>
      </c>
      <c r="B11" s="26" t="s">
        <v>55</v>
      </c>
      <c r="C11" s="28"/>
      <c r="D11" s="25"/>
      <c r="E11" s="25"/>
      <c r="F11" s="25"/>
      <c r="G11" s="25"/>
      <c r="H11" s="25"/>
      <c r="I11" s="25"/>
      <c r="J11" s="40"/>
      <c r="K11" s="25"/>
      <c r="L11" s="25"/>
      <c r="M11" s="25"/>
      <c r="N11" s="26"/>
      <c r="O11" s="41"/>
      <c r="P11" s="42"/>
      <c r="Q11" s="42"/>
      <c r="R11" s="25"/>
      <c r="S11" s="25"/>
      <c r="T11" s="42"/>
      <c r="U11" s="25">
        <v>4</v>
      </c>
      <c r="V11" s="25">
        <v>4</v>
      </c>
      <c r="W11" s="25">
        <v>4</v>
      </c>
      <c r="X11" s="25">
        <v>4</v>
      </c>
      <c r="Y11" s="25">
        <v>4</v>
      </c>
      <c r="Z11" s="25">
        <v>4</v>
      </c>
      <c r="AA11" s="25">
        <v>4</v>
      </c>
      <c r="AB11" s="25">
        <v>4</v>
      </c>
      <c r="AC11" s="41">
        <v>4</v>
      </c>
      <c r="AD11" s="41">
        <v>4</v>
      </c>
      <c r="AE11" s="45"/>
      <c r="AF11" s="45"/>
      <c r="AG11" s="45"/>
      <c r="AH11" s="59">
        <f>IF(A11="","",COUNTIF(C11:AG12,"&gt;2")/2)</f>
        <v>10</v>
      </c>
      <c r="AI11" s="59">
        <f>SUM(C11:AG12)</f>
        <v>80</v>
      </c>
      <c r="AJ11" s="59">
        <f>SUM(D13:AF13)</f>
        <v>34.5</v>
      </c>
      <c r="AK11" s="59">
        <f>AI11+AJ11</f>
        <v>114.5</v>
      </c>
      <c r="AL11" s="60">
        <f>IFERROR(AH11/$AN$2,"")</f>
        <v>0.434782608695652</v>
      </c>
      <c r="AM11" s="61" t="s">
        <v>53</v>
      </c>
      <c r="AN11" s="62"/>
      <c r="AO11" s="72" t="s">
        <v>54</v>
      </c>
    </row>
    <row r="12" s="15" customFormat="1" ht="19" customHeight="1" spans="1:41">
      <c r="A12" s="25"/>
      <c r="B12" s="26"/>
      <c r="C12" s="28"/>
      <c r="D12" s="25"/>
      <c r="E12" s="25"/>
      <c r="F12" s="25"/>
      <c r="G12" s="25"/>
      <c r="H12" s="25"/>
      <c r="I12" s="25"/>
      <c r="J12" s="40"/>
      <c r="K12" s="25"/>
      <c r="L12" s="25"/>
      <c r="M12" s="25"/>
      <c r="N12" s="26"/>
      <c r="O12" s="41"/>
      <c r="P12" s="42"/>
      <c r="Q12" s="42"/>
      <c r="R12" s="25"/>
      <c r="S12" s="25"/>
      <c r="T12" s="42"/>
      <c r="U12" s="25">
        <v>4</v>
      </c>
      <c r="V12" s="25">
        <v>4</v>
      </c>
      <c r="W12" s="25">
        <v>4</v>
      </c>
      <c r="X12" s="25">
        <v>4</v>
      </c>
      <c r="Y12" s="25">
        <v>4</v>
      </c>
      <c r="Z12" s="25">
        <v>4</v>
      </c>
      <c r="AA12" s="25">
        <v>4</v>
      </c>
      <c r="AB12" s="25">
        <v>4</v>
      </c>
      <c r="AC12" s="41">
        <v>4</v>
      </c>
      <c r="AD12" s="41">
        <v>4</v>
      </c>
      <c r="AE12" s="45"/>
      <c r="AF12" s="45"/>
      <c r="AG12" s="45"/>
      <c r="AH12" s="63"/>
      <c r="AI12" s="63"/>
      <c r="AJ12" s="63"/>
      <c r="AK12" s="63"/>
      <c r="AL12" s="60"/>
      <c r="AM12" s="61"/>
      <c r="AN12" s="62"/>
      <c r="AO12" s="73"/>
    </row>
    <row r="13" s="15" customFormat="1" ht="19" customHeight="1" spans="1:41">
      <c r="A13" s="25"/>
      <c r="B13" s="26"/>
      <c r="C13" s="28"/>
      <c r="D13" s="25"/>
      <c r="E13" s="25"/>
      <c r="F13" s="25"/>
      <c r="G13" s="25"/>
      <c r="H13" s="25"/>
      <c r="I13" s="25"/>
      <c r="J13" s="40"/>
      <c r="K13" s="25"/>
      <c r="L13" s="25"/>
      <c r="M13" s="25"/>
      <c r="N13" s="26"/>
      <c r="O13" s="41"/>
      <c r="P13" s="43"/>
      <c r="Q13" s="42"/>
      <c r="R13" s="25"/>
      <c r="S13" s="25"/>
      <c r="T13" s="42"/>
      <c r="U13" s="25">
        <v>0.5</v>
      </c>
      <c r="V13" s="25">
        <v>0.5</v>
      </c>
      <c r="W13" s="25">
        <v>5</v>
      </c>
      <c r="X13" s="25">
        <v>2</v>
      </c>
      <c r="Y13" s="25">
        <v>4.5</v>
      </c>
      <c r="Z13" s="25">
        <v>2.5</v>
      </c>
      <c r="AA13" s="25">
        <v>7</v>
      </c>
      <c r="AB13" s="25">
        <v>5</v>
      </c>
      <c r="AC13" s="41">
        <v>1.5</v>
      </c>
      <c r="AD13" s="41">
        <v>6</v>
      </c>
      <c r="AE13" s="45"/>
      <c r="AF13" s="45"/>
      <c r="AG13" s="45"/>
      <c r="AH13" s="64"/>
      <c r="AI13" s="64"/>
      <c r="AJ13" s="64"/>
      <c r="AK13" s="64"/>
      <c r="AL13" s="60"/>
      <c r="AM13" s="61"/>
      <c r="AN13" s="62"/>
      <c r="AO13" s="74"/>
    </row>
    <row r="14" s="15" customFormat="1" ht="19" customHeight="1" spans="1:41">
      <c r="A14" s="25" t="s">
        <v>26</v>
      </c>
      <c r="B14" s="26" t="s">
        <v>55</v>
      </c>
      <c r="C14" s="27"/>
      <c r="D14" s="27"/>
      <c r="E14" s="27"/>
      <c r="F14" s="27"/>
      <c r="G14" s="27"/>
      <c r="H14" s="27"/>
      <c r="I14" s="27">
        <v>4</v>
      </c>
      <c r="J14" s="27">
        <v>4</v>
      </c>
      <c r="K14" s="44" t="s">
        <v>56</v>
      </c>
      <c r="L14" s="27">
        <v>4</v>
      </c>
      <c r="M14" s="25">
        <v>4</v>
      </c>
      <c r="N14" s="25">
        <v>4</v>
      </c>
      <c r="O14" s="25">
        <v>4</v>
      </c>
      <c r="P14" s="27">
        <v>4</v>
      </c>
      <c r="Q14" s="25">
        <v>4</v>
      </c>
      <c r="R14" s="27">
        <v>4</v>
      </c>
      <c r="S14" s="25" t="s">
        <v>51</v>
      </c>
      <c r="T14" s="25">
        <v>2</v>
      </c>
      <c r="U14" s="27" t="s">
        <v>51</v>
      </c>
      <c r="V14" s="27">
        <v>4</v>
      </c>
      <c r="W14" s="44" t="s">
        <v>56</v>
      </c>
      <c r="X14" s="27">
        <v>4</v>
      </c>
      <c r="Y14" s="27">
        <v>4</v>
      </c>
      <c r="Z14" s="27">
        <v>2</v>
      </c>
      <c r="AA14" s="27">
        <v>4</v>
      </c>
      <c r="AB14" s="44" t="s">
        <v>56</v>
      </c>
      <c r="AC14" s="27">
        <v>4</v>
      </c>
      <c r="AD14" s="25"/>
      <c r="AE14" s="45"/>
      <c r="AF14" s="45"/>
      <c r="AG14" s="45"/>
      <c r="AH14" s="59">
        <f>IF(A14="","",COUNTIF(C14:AG15,"&gt;2")/2)</f>
        <v>14.5</v>
      </c>
      <c r="AI14" s="59">
        <f>SUM(C14:AG15)</f>
        <v>121</v>
      </c>
      <c r="AJ14" s="59">
        <f>SUM(D16:AF16)</f>
        <v>35.5</v>
      </c>
      <c r="AK14" s="59">
        <f>AI14+AJ14</f>
        <v>156.5</v>
      </c>
      <c r="AL14" s="60">
        <f>IFERROR(AH14/$AN$2,"")</f>
        <v>0.630434782608696</v>
      </c>
      <c r="AM14" s="61" t="s">
        <v>53</v>
      </c>
      <c r="AN14" s="62"/>
      <c r="AO14" s="72" t="s">
        <v>54</v>
      </c>
    </row>
    <row r="15" s="15" customFormat="1" ht="19" customHeight="1" spans="1:41">
      <c r="A15" s="25"/>
      <c r="B15" s="26"/>
      <c r="C15" s="27"/>
      <c r="D15" s="27"/>
      <c r="E15" s="27"/>
      <c r="F15" s="27"/>
      <c r="G15" s="27"/>
      <c r="H15" s="27"/>
      <c r="I15" s="27">
        <v>4</v>
      </c>
      <c r="J15" s="27">
        <v>4</v>
      </c>
      <c r="K15" s="44" t="s">
        <v>56</v>
      </c>
      <c r="L15" s="27">
        <v>4</v>
      </c>
      <c r="M15" s="25">
        <v>4</v>
      </c>
      <c r="N15" s="25">
        <v>4</v>
      </c>
      <c r="O15" s="25">
        <v>4</v>
      </c>
      <c r="P15" s="27">
        <v>4</v>
      </c>
      <c r="Q15" s="25">
        <v>4</v>
      </c>
      <c r="R15" s="27">
        <v>4</v>
      </c>
      <c r="S15" s="25">
        <v>4</v>
      </c>
      <c r="T15" s="25">
        <v>4</v>
      </c>
      <c r="U15" s="27">
        <v>1</v>
      </c>
      <c r="V15" s="27">
        <v>4</v>
      </c>
      <c r="W15" s="44" t="s">
        <v>56</v>
      </c>
      <c r="X15" s="27">
        <v>4</v>
      </c>
      <c r="Y15" s="27">
        <v>4</v>
      </c>
      <c r="Z15" s="44" t="s">
        <v>56</v>
      </c>
      <c r="AA15" s="27">
        <v>4</v>
      </c>
      <c r="AB15" s="44" t="s">
        <v>56</v>
      </c>
      <c r="AC15" s="44" t="s">
        <v>57</v>
      </c>
      <c r="AD15" s="25"/>
      <c r="AE15" s="45"/>
      <c r="AF15" s="45"/>
      <c r="AG15" s="45"/>
      <c r="AH15" s="63"/>
      <c r="AI15" s="63"/>
      <c r="AJ15" s="63"/>
      <c r="AK15" s="63"/>
      <c r="AL15" s="60"/>
      <c r="AM15" s="61"/>
      <c r="AN15" s="62"/>
      <c r="AO15" s="73"/>
    </row>
    <row r="16" s="15" customFormat="1" ht="19" customHeight="1" spans="1:41">
      <c r="A16" s="25"/>
      <c r="B16" s="26"/>
      <c r="C16" s="27"/>
      <c r="D16" s="27"/>
      <c r="E16" s="27"/>
      <c r="F16" s="27"/>
      <c r="G16" s="27"/>
      <c r="H16" s="27"/>
      <c r="I16" s="27">
        <v>2.5</v>
      </c>
      <c r="J16" s="27">
        <v>2.5</v>
      </c>
      <c r="K16" s="27"/>
      <c r="L16" s="27">
        <v>2.5</v>
      </c>
      <c r="M16" s="25">
        <v>2.5</v>
      </c>
      <c r="N16" s="25">
        <v>1</v>
      </c>
      <c r="O16" s="25">
        <v>1</v>
      </c>
      <c r="P16" s="27">
        <v>4.5</v>
      </c>
      <c r="Q16" s="25">
        <v>1</v>
      </c>
      <c r="R16" s="27">
        <v>2.5</v>
      </c>
      <c r="S16" s="27">
        <v>2.5</v>
      </c>
      <c r="T16" s="27">
        <v>2.5</v>
      </c>
      <c r="U16" s="27">
        <v>2.5</v>
      </c>
      <c r="V16" s="27">
        <v>1</v>
      </c>
      <c r="W16" s="27"/>
      <c r="X16" s="27">
        <v>2</v>
      </c>
      <c r="Y16" s="27">
        <v>2.5</v>
      </c>
      <c r="Z16" s="27"/>
      <c r="AA16" s="27">
        <v>2.5</v>
      </c>
      <c r="AB16" s="27"/>
      <c r="AC16" s="27"/>
      <c r="AD16" s="25"/>
      <c r="AE16" s="45"/>
      <c r="AF16" s="45"/>
      <c r="AG16" s="45"/>
      <c r="AH16" s="64"/>
      <c r="AI16" s="64"/>
      <c r="AJ16" s="64"/>
      <c r="AK16" s="64"/>
      <c r="AL16" s="60"/>
      <c r="AM16" s="61"/>
      <c r="AN16" s="62"/>
      <c r="AO16" s="74"/>
    </row>
    <row r="17" s="15" customFormat="1" ht="19" customHeight="1" spans="1:41">
      <c r="A17" s="29" t="s">
        <v>24</v>
      </c>
      <c r="B17" s="26" t="s">
        <v>58</v>
      </c>
      <c r="C17" s="30"/>
      <c r="D17" s="30"/>
      <c r="E17" s="30"/>
      <c r="F17" s="30"/>
      <c r="G17" s="30"/>
      <c r="H17" s="30"/>
      <c r="I17" s="30"/>
      <c r="J17" s="30"/>
      <c r="K17" s="30"/>
      <c r="L17" s="30"/>
      <c r="M17" s="30"/>
      <c r="N17" s="30"/>
      <c r="O17" s="30"/>
      <c r="P17" s="30"/>
      <c r="Q17" s="30"/>
      <c r="R17" s="30"/>
      <c r="S17" s="30"/>
      <c r="T17" s="30"/>
      <c r="U17" s="30"/>
      <c r="V17" s="30"/>
      <c r="W17" s="30"/>
      <c r="X17" s="30">
        <v>4</v>
      </c>
      <c r="Y17" s="30">
        <v>4</v>
      </c>
      <c r="Z17" s="30">
        <v>4</v>
      </c>
      <c r="AA17" s="30">
        <v>4</v>
      </c>
      <c r="AB17" s="30">
        <v>4</v>
      </c>
      <c r="AC17" s="30">
        <v>4</v>
      </c>
      <c r="AD17" s="30">
        <v>4</v>
      </c>
      <c r="AE17" s="45"/>
      <c r="AF17" s="45"/>
      <c r="AG17" s="45"/>
      <c r="AH17" s="59">
        <f>IF(A17="","",COUNTIF(C17:AG18,"&gt;2")/2)</f>
        <v>7</v>
      </c>
      <c r="AI17" s="59">
        <f>SUM(C17:AG18)</f>
        <v>56</v>
      </c>
      <c r="AJ17" s="59">
        <f>SUM(D19:AF19)</f>
        <v>25.5</v>
      </c>
      <c r="AK17" s="59">
        <f>AI17+AJ17</f>
        <v>81.5</v>
      </c>
      <c r="AL17" s="60">
        <f>IFERROR(AH17/$AN$2,"")</f>
        <v>0.304347826086957</v>
      </c>
      <c r="AM17" s="61" t="s">
        <v>53</v>
      </c>
      <c r="AN17" s="62"/>
      <c r="AO17" s="72" t="s">
        <v>54</v>
      </c>
    </row>
    <row r="18" s="15" customFormat="1" ht="19" customHeight="1" spans="1:41">
      <c r="A18" s="31"/>
      <c r="B18" s="26"/>
      <c r="C18" s="30"/>
      <c r="D18" s="30"/>
      <c r="E18" s="30"/>
      <c r="F18" s="30"/>
      <c r="G18" s="30"/>
      <c r="H18" s="30"/>
      <c r="I18" s="30"/>
      <c r="J18" s="30"/>
      <c r="K18" s="30"/>
      <c r="L18" s="30"/>
      <c r="M18" s="30"/>
      <c r="N18" s="30"/>
      <c r="O18" s="30"/>
      <c r="P18" s="30"/>
      <c r="Q18" s="30"/>
      <c r="R18" s="30"/>
      <c r="S18" s="30"/>
      <c r="T18" s="30"/>
      <c r="U18" s="30"/>
      <c r="V18" s="30"/>
      <c r="W18" s="30"/>
      <c r="X18" s="30">
        <v>4</v>
      </c>
      <c r="Y18" s="30">
        <v>4</v>
      </c>
      <c r="Z18" s="30">
        <v>4</v>
      </c>
      <c r="AA18" s="30">
        <v>4</v>
      </c>
      <c r="AB18" s="30">
        <v>4</v>
      </c>
      <c r="AC18" s="30">
        <v>4</v>
      </c>
      <c r="AD18" s="30">
        <v>4</v>
      </c>
      <c r="AE18" s="45"/>
      <c r="AF18" s="45"/>
      <c r="AG18" s="45"/>
      <c r="AH18" s="63"/>
      <c r="AI18" s="63"/>
      <c r="AJ18" s="63"/>
      <c r="AK18" s="63"/>
      <c r="AL18" s="60"/>
      <c r="AM18" s="61"/>
      <c r="AN18" s="62"/>
      <c r="AO18" s="73"/>
    </row>
    <row r="19" s="15" customFormat="1" ht="19" customHeight="1" spans="1:41">
      <c r="A19" s="32"/>
      <c r="B19" s="26"/>
      <c r="C19" s="30"/>
      <c r="D19" s="30"/>
      <c r="E19" s="30"/>
      <c r="F19" s="30"/>
      <c r="G19" s="30"/>
      <c r="H19" s="30"/>
      <c r="I19" s="30"/>
      <c r="J19" s="30"/>
      <c r="K19" s="30"/>
      <c r="L19" s="30"/>
      <c r="M19" s="30"/>
      <c r="N19" s="30"/>
      <c r="O19" s="30"/>
      <c r="P19" s="30"/>
      <c r="Q19" s="30"/>
      <c r="R19" s="30"/>
      <c r="S19" s="30"/>
      <c r="T19" s="30"/>
      <c r="U19" s="30"/>
      <c r="V19" s="30"/>
      <c r="W19" s="30"/>
      <c r="X19" s="30">
        <v>2.5</v>
      </c>
      <c r="Y19" s="30">
        <v>2.5</v>
      </c>
      <c r="Z19" s="30">
        <v>3.5</v>
      </c>
      <c r="AA19" s="30">
        <v>4.5</v>
      </c>
      <c r="AB19" s="30">
        <v>3.5</v>
      </c>
      <c r="AC19" s="30">
        <v>4.5</v>
      </c>
      <c r="AD19" s="30">
        <v>4.5</v>
      </c>
      <c r="AE19" s="45"/>
      <c r="AF19" s="45"/>
      <c r="AG19" s="45"/>
      <c r="AH19" s="64"/>
      <c r="AI19" s="64"/>
      <c r="AJ19" s="64"/>
      <c r="AK19" s="64"/>
      <c r="AL19" s="60"/>
      <c r="AM19" s="61"/>
      <c r="AN19" s="62"/>
      <c r="AO19" s="74"/>
    </row>
    <row r="20" s="15" customFormat="1" ht="19" customHeight="1" spans="1:41">
      <c r="A20" s="33"/>
      <c r="B20" s="34"/>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65"/>
      <c r="AI20" s="65"/>
      <c r="AJ20" s="65"/>
      <c r="AK20" s="65"/>
      <c r="AL20" s="66"/>
      <c r="AM20" s="67"/>
      <c r="AN20" s="68"/>
      <c r="AO20" s="75"/>
    </row>
    <row r="21" s="15" customFormat="1" ht="19" customHeight="1" spans="1:41">
      <c r="A21" s="33"/>
      <c r="B21" s="34"/>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65"/>
      <c r="AI21" s="65"/>
      <c r="AJ21" s="65"/>
      <c r="AK21" s="65"/>
      <c r="AL21" s="66"/>
      <c r="AM21" s="67"/>
      <c r="AN21" s="68"/>
      <c r="AO21" s="75"/>
    </row>
    <row r="22" s="15" customFormat="1" ht="19" customHeight="1" spans="1:41">
      <c r="A22" s="33"/>
      <c r="B22" s="34"/>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65"/>
      <c r="AI22" s="65"/>
      <c r="AJ22" s="65"/>
      <c r="AK22" s="65"/>
      <c r="AL22" s="66"/>
      <c r="AM22" s="67"/>
      <c r="AN22" s="68"/>
      <c r="AO22" s="75"/>
    </row>
    <row r="23" s="15" customFormat="1" ht="19" customHeight="1" spans="1:41">
      <c r="A23" s="33"/>
      <c r="B23" s="34"/>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65"/>
      <c r="AI23" s="65"/>
      <c r="AJ23" s="65"/>
      <c r="AK23" s="65"/>
      <c r="AL23" s="66"/>
      <c r="AM23" s="67"/>
      <c r="AN23" s="68"/>
      <c r="AO23" s="75"/>
    </row>
    <row r="24" s="15" customFormat="1" ht="19" customHeight="1" spans="1:41">
      <c r="A24" s="33"/>
      <c r="B24" s="3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65"/>
      <c r="AI24" s="65"/>
      <c r="AJ24" s="65"/>
      <c r="AK24" s="65"/>
      <c r="AL24" s="66"/>
      <c r="AM24" s="67"/>
      <c r="AN24" s="68"/>
      <c r="AO24" s="75"/>
    </row>
    <row r="25" s="15" customFormat="1" ht="19" customHeight="1" spans="1:41">
      <c r="A25" s="33"/>
      <c r="B25" s="34"/>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65"/>
      <c r="AI25" s="65"/>
      <c r="AJ25" s="65"/>
      <c r="AK25" s="65"/>
      <c r="AL25" s="66"/>
      <c r="AM25" s="67"/>
      <c r="AN25" s="68"/>
      <c r="AO25" s="75"/>
    </row>
    <row r="26" s="15" customFormat="1" ht="19" customHeight="1" spans="1:41">
      <c r="A26" s="33"/>
      <c r="B26" s="34"/>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65"/>
      <c r="AI26" s="65"/>
      <c r="AJ26" s="65"/>
      <c r="AK26" s="65"/>
      <c r="AL26" s="66"/>
      <c r="AM26" s="67"/>
      <c r="AN26" s="68"/>
      <c r="AO26" s="75"/>
    </row>
    <row r="27" s="15" customFormat="1" ht="19" customHeight="1" spans="1:41">
      <c r="A27" s="33"/>
      <c r="B27" s="34"/>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65"/>
      <c r="AI27" s="65"/>
      <c r="AJ27" s="65"/>
      <c r="AK27" s="65"/>
      <c r="AL27" s="66"/>
      <c r="AM27" s="67"/>
      <c r="AN27" s="68"/>
      <c r="AO27" s="75"/>
    </row>
    <row r="28" s="15" customFormat="1" ht="19" customHeight="1" spans="1:41">
      <c r="A28" s="33"/>
      <c r="B28" s="34"/>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65"/>
      <c r="AI28" s="65"/>
      <c r="AJ28" s="65"/>
      <c r="AK28" s="65"/>
      <c r="AL28" s="66"/>
      <c r="AM28" s="67"/>
      <c r="AN28" s="68"/>
      <c r="AO28" s="75"/>
    </row>
    <row r="29" s="15" customFormat="1" ht="19" customHeight="1" spans="1:41">
      <c r="A29" s="33"/>
      <c r="B29" s="34"/>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65"/>
      <c r="AI29" s="65"/>
      <c r="AJ29" s="65"/>
      <c r="AK29" s="65"/>
      <c r="AL29" s="66"/>
      <c r="AM29" s="67"/>
      <c r="AN29" s="68"/>
      <c r="AO29" s="75"/>
    </row>
    <row r="30" s="15" customFormat="1" ht="19" customHeight="1" spans="1:41">
      <c r="A30" s="33"/>
      <c r="B30" s="34"/>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65"/>
      <c r="AI30" s="65"/>
      <c r="AJ30" s="65"/>
      <c r="AK30" s="65"/>
      <c r="AL30" s="66"/>
      <c r="AM30" s="67"/>
      <c r="AN30" s="68"/>
      <c r="AO30" s="75"/>
    </row>
    <row r="31" s="15" customFormat="1" ht="19" customHeight="1" spans="1:41">
      <c r="A31" s="33"/>
      <c r="B31" s="34"/>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65"/>
      <c r="AI31" s="65"/>
      <c r="AJ31" s="65"/>
      <c r="AK31" s="65"/>
      <c r="AL31" s="66"/>
      <c r="AM31" s="67"/>
      <c r="AN31" s="68"/>
      <c r="AO31" s="75"/>
    </row>
    <row r="32" s="15" customFormat="1" ht="19" customHeight="1" spans="1:41">
      <c r="A32" s="33"/>
      <c r="B32" s="34"/>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65"/>
      <c r="AI32" s="65"/>
      <c r="AJ32" s="65"/>
      <c r="AK32" s="65"/>
      <c r="AL32" s="66"/>
      <c r="AM32" s="67"/>
      <c r="AN32" s="68"/>
      <c r="AO32" s="75"/>
    </row>
    <row r="33" s="15" customFormat="1" ht="19" customHeight="1" spans="1:41">
      <c r="A33" s="33"/>
      <c r="B33" s="34"/>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65"/>
      <c r="AI33" s="65"/>
      <c r="AJ33" s="65"/>
      <c r="AK33" s="65"/>
      <c r="AL33" s="66"/>
      <c r="AM33" s="67"/>
      <c r="AN33" s="68"/>
      <c r="AO33" s="75"/>
    </row>
    <row r="34" s="15" customFormat="1" ht="19" customHeight="1" spans="1:41">
      <c r="A34" s="33"/>
      <c r="B34" s="34"/>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65"/>
      <c r="AI34" s="65"/>
      <c r="AJ34" s="65"/>
      <c r="AK34" s="65"/>
      <c r="AL34" s="66"/>
      <c r="AM34" s="67"/>
      <c r="AN34" s="68"/>
      <c r="AO34" s="75"/>
    </row>
    <row r="35" s="15" customFormat="1" ht="19" customHeight="1" spans="1:41">
      <c r="A35" s="33"/>
      <c r="B35" s="34"/>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65"/>
      <c r="AI35" s="65"/>
      <c r="AJ35" s="65"/>
      <c r="AK35" s="65"/>
      <c r="AL35" s="66"/>
      <c r="AM35" s="67"/>
      <c r="AN35" s="68"/>
      <c r="AO35" s="75"/>
    </row>
    <row r="36" s="15" customFormat="1" ht="19" customHeight="1" spans="1:41">
      <c r="A36" s="33"/>
      <c r="B36" s="34"/>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65"/>
      <c r="AI36" s="65"/>
      <c r="AJ36" s="65"/>
      <c r="AK36" s="65"/>
      <c r="AL36" s="66"/>
      <c r="AM36" s="67"/>
      <c r="AN36" s="68"/>
      <c r="AO36" s="75"/>
    </row>
    <row r="37" s="15" customFormat="1" ht="19" customHeight="1" spans="1:41">
      <c r="A37" s="33"/>
      <c r="B37" s="34"/>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65"/>
      <c r="AI37" s="65"/>
      <c r="AJ37" s="65"/>
      <c r="AK37" s="65"/>
      <c r="AL37" s="66"/>
      <c r="AM37" s="67"/>
      <c r="AN37" s="68"/>
      <c r="AO37" s="75"/>
    </row>
    <row r="38" s="15" customFormat="1" ht="16.5" spans="1:41">
      <c r="A38" s="36"/>
      <c r="B38" s="36"/>
      <c r="C38" s="36"/>
      <c r="D38" s="37"/>
      <c r="E38" s="37"/>
      <c r="F38" s="36"/>
      <c r="G38" s="36"/>
      <c r="H38" s="36"/>
      <c r="I38" s="36"/>
      <c r="J38" s="36"/>
      <c r="K38" s="36"/>
      <c r="L38" s="37"/>
      <c r="M38" s="36"/>
      <c r="N38" s="36"/>
      <c r="O38" s="36"/>
      <c r="P38" s="36"/>
      <c r="Q38" s="36"/>
      <c r="R38" s="37"/>
      <c r="S38" s="37"/>
      <c r="T38" s="36"/>
      <c r="U38" s="36"/>
      <c r="V38" s="36"/>
      <c r="W38" s="36"/>
      <c r="X38" s="36"/>
      <c r="Y38" s="36"/>
      <c r="Z38" s="46"/>
      <c r="AA38" s="36"/>
      <c r="AB38" s="36"/>
      <c r="AC38" s="36"/>
      <c r="AD38" s="36"/>
      <c r="AE38" s="47" t="s">
        <v>59</v>
      </c>
      <c r="AF38" s="47"/>
      <c r="AG38" s="47"/>
      <c r="AH38" s="47"/>
      <c r="AI38" s="69"/>
      <c r="AJ38" s="47" t="s">
        <v>60</v>
      </c>
      <c r="AK38" s="47"/>
      <c r="AL38" s="47"/>
      <c r="AM38" s="47"/>
      <c r="AO38" s="17"/>
    </row>
    <row r="39" s="15" customFormat="1" ht="16.5" spans="1:41">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18"/>
      <c r="AE39" s="48"/>
      <c r="AF39" s="48"/>
      <c r="AG39" s="48"/>
      <c r="AH39" s="70"/>
      <c r="AI39" s="70"/>
      <c r="AJ39" s="70"/>
      <c r="AK39" s="70"/>
      <c r="AL39" s="18"/>
      <c r="AM39" s="18"/>
      <c r="AO39" s="17"/>
    </row>
    <row r="40" s="15" customFormat="1" ht="16.5" spans="1:16383">
      <c r="A40" s="38" t="s">
        <v>61</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O40" s="17"/>
      <c r="XFB40" s="18"/>
      <c r="XFC40" s="18"/>
    </row>
    <row r="41" s="15" customFormat="1" ht="16.5" spans="1:16383">
      <c r="A41" s="38" t="s">
        <v>62</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O41" s="17"/>
      <c r="XFB41" s="18"/>
      <c r="XFC41" s="18"/>
    </row>
    <row r="42" s="15" customFormat="1" ht="16.5" spans="1:16383">
      <c r="A42" s="38" t="s">
        <v>63</v>
      </c>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O42" s="17"/>
      <c r="XFB42" s="18"/>
      <c r="XFC42" s="18"/>
    </row>
    <row r="43" s="15" customFormat="1" spans="41:16383">
      <c r="AO43" s="17"/>
      <c r="XFB43" s="18"/>
      <c r="XFC43" s="18"/>
    </row>
    <row r="44" s="16" customFormat="1" spans="1:1638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7"/>
      <c r="XFB44" s="18"/>
      <c r="XFC44" s="18"/>
    </row>
    <row r="45" s="16" customFormat="1" spans="1:1638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7"/>
      <c r="XFB45" s="18"/>
      <c r="XFC45" s="18"/>
    </row>
    <row r="46" s="16" customFormat="1" spans="1:1638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7"/>
      <c r="XFB46" s="18"/>
      <c r="XFC46" s="18"/>
    </row>
    <row r="47" s="16" customFormat="1" spans="1:1638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7"/>
      <c r="XFB47" s="18"/>
      <c r="XFC47" s="18"/>
    </row>
    <row r="48" s="16" customFormat="1" spans="1:1638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7"/>
      <c r="XFB48" s="18"/>
      <c r="XFC48" s="18"/>
    </row>
    <row r="49" s="16" customFormat="1" spans="1:1638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7"/>
      <c r="XFB49" s="18"/>
      <c r="XFC49" s="18"/>
    </row>
    <row r="50" s="16" customFormat="1" spans="1:1638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7"/>
      <c r="XFB50" s="18"/>
      <c r="XFC50" s="18"/>
    </row>
    <row r="51" s="16" customFormat="1" spans="1:1638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7"/>
      <c r="XFB51" s="18"/>
      <c r="XFC51" s="18"/>
    </row>
    <row r="52" s="16" customFormat="1" spans="1:1638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7"/>
      <c r="XFB52" s="18"/>
      <c r="XFC52" s="18"/>
    </row>
    <row r="53" s="16" customFormat="1" spans="1:1638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7"/>
      <c r="XFB53" s="18"/>
      <c r="XFC53" s="18"/>
    </row>
    <row r="54" s="16" customFormat="1" spans="1:1638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7"/>
      <c r="XFB54" s="18"/>
      <c r="XFC54" s="18"/>
    </row>
    <row r="55" s="16" customFormat="1" spans="1:1638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7"/>
      <c r="XFB55" s="18"/>
      <c r="XFC55" s="18"/>
    </row>
    <row r="56" s="16" customFormat="1" spans="1:1638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7"/>
      <c r="XFB56" s="18"/>
      <c r="XFC56" s="18"/>
    </row>
    <row r="57" s="16" customFormat="1" spans="1:1638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7"/>
      <c r="XFB57" s="18"/>
      <c r="XFC57" s="18"/>
    </row>
    <row r="58" s="16" customFormat="1" spans="1:1638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7"/>
      <c r="XFB58" s="18"/>
      <c r="XFC58" s="18"/>
    </row>
    <row r="59" s="16" customFormat="1" spans="1:1638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7"/>
      <c r="XFB59" s="18"/>
      <c r="XFC59" s="18"/>
    </row>
    <row r="60" s="16" customFormat="1" spans="1:1638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7"/>
      <c r="XFB60" s="18"/>
      <c r="XFC60" s="18"/>
    </row>
    <row r="61" s="16" customFormat="1" spans="1:1638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7"/>
      <c r="XFB61" s="18"/>
      <c r="XFC61" s="18"/>
    </row>
    <row r="62" s="16" customFormat="1" spans="1:1638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7"/>
      <c r="XFB62" s="18"/>
      <c r="XFC62" s="18"/>
    </row>
    <row r="63" s="16" customFormat="1" spans="1:1638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7"/>
      <c r="XFB63" s="18"/>
      <c r="XFC63" s="18"/>
    </row>
    <row r="64" s="16" customFormat="1" spans="1:1638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7"/>
      <c r="XFB64" s="18"/>
      <c r="XFC64" s="18"/>
    </row>
    <row r="65" s="16" customFormat="1" spans="1:1638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7"/>
      <c r="XFB65" s="18"/>
      <c r="XFC65" s="18"/>
    </row>
    <row r="66" s="16" customFormat="1" spans="1:1638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7"/>
      <c r="XFB66" s="18"/>
      <c r="XFC66" s="18"/>
    </row>
    <row r="67" s="16" customFormat="1" spans="1:1638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7"/>
      <c r="XFB67" s="18"/>
      <c r="XFC67" s="18"/>
    </row>
    <row r="68" s="16" customFormat="1" spans="1:1638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7"/>
      <c r="XFB68" s="18"/>
      <c r="XFC68" s="18"/>
    </row>
    <row r="69" s="16" customFormat="1" spans="1:1638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7"/>
      <c r="XFB69" s="18"/>
      <c r="XFC69" s="18"/>
    </row>
    <row r="70" s="16" customFormat="1" spans="1:1638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7"/>
      <c r="XFB70" s="18"/>
      <c r="XFC70" s="18"/>
    </row>
    <row r="71" s="16" customFormat="1" spans="1:1638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7"/>
      <c r="XFB71" s="18"/>
      <c r="XFC71" s="18"/>
    </row>
    <row r="72" s="16" customFormat="1" spans="1:1638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7"/>
      <c r="XFB72" s="18"/>
      <c r="XFC72" s="18"/>
    </row>
    <row r="73" s="16" customFormat="1" spans="1:1638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7"/>
      <c r="XFB73" s="18"/>
      <c r="XFC73" s="18"/>
    </row>
    <row r="74" s="16" customFormat="1" spans="1:1638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7"/>
      <c r="XFB74" s="18"/>
      <c r="XFC74" s="18"/>
    </row>
    <row r="75" s="16" customFormat="1" spans="1:1638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7"/>
      <c r="XFB75" s="18"/>
      <c r="XFC75" s="18"/>
    </row>
    <row r="76" s="16" customFormat="1" spans="1:1638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7"/>
      <c r="XFB76" s="18"/>
      <c r="XFC76" s="18"/>
    </row>
    <row r="77" s="16" customFormat="1" spans="1:1638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7"/>
      <c r="XFB77" s="18"/>
      <c r="XFC77" s="18"/>
    </row>
    <row r="78" s="16" customFormat="1" spans="1:1638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7"/>
      <c r="XFB78" s="18"/>
      <c r="XFC78" s="18"/>
    </row>
    <row r="79" s="16" customFormat="1" spans="1:1638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7"/>
      <c r="XFB79" s="18"/>
      <c r="XFC79" s="18"/>
    </row>
    <row r="80" s="16" customFormat="1" spans="1:1638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7"/>
      <c r="XFB80" s="18"/>
      <c r="XFC80" s="18"/>
    </row>
    <row r="81" s="16" customFormat="1" spans="1:1638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7"/>
      <c r="XFB81" s="18"/>
      <c r="XFC81" s="18"/>
    </row>
    <row r="82" s="16" customFormat="1" spans="1:1638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7"/>
      <c r="XFB82" s="18"/>
      <c r="XFC82" s="18"/>
    </row>
    <row r="83" s="16" customFormat="1" spans="1:1638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7"/>
      <c r="XFB83" s="18"/>
      <c r="XFC83" s="18"/>
    </row>
    <row r="84" s="16" customFormat="1" spans="1:1638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7"/>
      <c r="XFB84" s="18"/>
      <c r="XFC84" s="18"/>
    </row>
    <row r="85" s="16" customFormat="1" spans="1:1638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7"/>
      <c r="XFB85" s="18"/>
      <c r="XFC85" s="18"/>
    </row>
    <row r="86" s="16" customFormat="1" spans="1:1638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7"/>
      <c r="XFB86" s="18"/>
      <c r="XFC86" s="18"/>
    </row>
    <row r="87" s="16" customFormat="1" spans="1:1638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7"/>
      <c r="XFB87" s="18"/>
      <c r="XFC87" s="18"/>
    </row>
    <row r="88" s="16" customFormat="1" spans="1:1638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7"/>
      <c r="XFB88" s="18"/>
      <c r="XFC88" s="18"/>
    </row>
    <row r="89" s="16" customFormat="1" spans="1:1638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7"/>
      <c r="XFB89" s="18"/>
      <c r="XFC89" s="18"/>
    </row>
    <row r="90" s="16" customFormat="1" spans="1:1638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7"/>
      <c r="XFB90" s="18"/>
      <c r="XFC90" s="18"/>
    </row>
    <row r="91" s="16" customFormat="1" spans="1:1638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7"/>
      <c r="XFB91" s="18"/>
      <c r="XFC91" s="18"/>
    </row>
    <row r="92" s="16" customFormat="1" spans="1:1638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7"/>
      <c r="XFB92" s="18"/>
      <c r="XFC92" s="18"/>
    </row>
    <row r="93" s="16" customFormat="1" spans="1:1638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7"/>
      <c r="XFB93" s="18"/>
      <c r="XFC93" s="18"/>
    </row>
    <row r="94" s="16" customFormat="1" spans="1:1638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7"/>
      <c r="XFB94" s="18"/>
      <c r="XFC94" s="18"/>
    </row>
    <row r="95" s="15" customFormat="1" spans="41:16383">
      <c r="AO95" s="17"/>
      <c r="XFB95" s="18"/>
      <c r="XFC95" s="18"/>
    </row>
    <row r="96" s="15" customFormat="1" spans="41:16383">
      <c r="AO96" s="17"/>
      <c r="XFB96" s="18"/>
      <c r="XFC96" s="18"/>
    </row>
    <row r="97" s="15" customFormat="1" spans="41:16383">
      <c r="AO97" s="17"/>
      <c r="XFB97" s="18"/>
      <c r="XFC97" s="18"/>
    </row>
  </sheetData>
  <autoFilter ref="A4:XFD115">
    <extLst/>
  </autoFilter>
  <mergeCells count="67">
    <mergeCell ref="A1:AH1"/>
    <mergeCell ref="A2:AH2"/>
    <mergeCell ref="A38:AD38"/>
    <mergeCell ref="AE38:AI38"/>
    <mergeCell ref="AJ38:AM38"/>
    <mergeCell ref="A39:AC39"/>
    <mergeCell ref="A40:AD40"/>
    <mergeCell ref="A41:AD41"/>
    <mergeCell ref="A42:AD42"/>
    <mergeCell ref="A5:A6"/>
    <mergeCell ref="A8:A10"/>
    <mergeCell ref="A11:A13"/>
    <mergeCell ref="A14:A16"/>
    <mergeCell ref="A17:A19"/>
    <mergeCell ref="B3:B4"/>
    <mergeCell ref="B8:B10"/>
    <mergeCell ref="B11:B13"/>
    <mergeCell ref="B14:B16"/>
    <mergeCell ref="B17:B19"/>
    <mergeCell ref="AH3:AH4"/>
    <mergeCell ref="AH5:AH7"/>
    <mergeCell ref="AH8:AH10"/>
    <mergeCell ref="AH11:AH13"/>
    <mergeCell ref="AH14:AH16"/>
    <mergeCell ref="AH17:AH19"/>
    <mergeCell ref="AI3:AI4"/>
    <mergeCell ref="AI5:AI7"/>
    <mergeCell ref="AI8:AI10"/>
    <mergeCell ref="AI11:AI13"/>
    <mergeCell ref="AI14:AI16"/>
    <mergeCell ref="AI17:AI19"/>
    <mergeCell ref="AJ3:AJ4"/>
    <mergeCell ref="AJ5:AJ7"/>
    <mergeCell ref="AJ8:AJ10"/>
    <mergeCell ref="AJ11:AJ13"/>
    <mergeCell ref="AJ14:AJ16"/>
    <mergeCell ref="AJ17:AJ19"/>
    <mergeCell ref="AK3:AK4"/>
    <mergeCell ref="AK5:AK7"/>
    <mergeCell ref="AK8:AK10"/>
    <mergeCell ref="AK11:AK13"/>
    <mergeCell ref="AK14:AK16"/>
    <mergeCell ref="AK17:AK19"/>
    <mergeCell ref="AL3:AL4"/>
    <mergeCell ref="AL5:AL7"/>
    <mergeCell ref="AL8:AL10"/>
    <mergeCell ref="AL11:AL13"/>
    <mergeCell ref="AL14:AL16"/>
    <mergeCell ref="AL17:AL19"/>
    <mergeCell ref="AM3:AM4"/>
    <mergeCell ref="AM5:AM7"/>
    <mergeCell ref="AM8:AM10"/>
    <mergeCell ref="AM11:AM13"/>
    <mergeCell ref="AM14:AM16"/>
    <mergeCell ref="AM17:AM19"/>
    <mergeCell ref="AN3:AN4"/>
    <mergeCell ref="AN5:AN7"/>
    <mergeCell ref="AN8:AN10"/>
    <mergeCell ref="AN11:AN13"/>
    <mergeCell ref="AN14:AN16"/>
    <mergeCell ref="AN17:AN19"/>
    <mergeCell ref="AO3:AO4"/>
    <mergeCell ref="AO5:AO7"/>
    <mergeCell ref="AO8:AO10"/>
    <mergeCell ref="AO11:AO13"/>
    <mergeCell ref="AO14:AO16"/>
    <mergeCell ref="AO17:AO19"/>
  </mergeCells>
  <conditionalFormatting sqref="A8">
    <cfRule type="duplicateValues" dxfId="1" priority="20"/>
    <cfRule type="duplicateValues" dxfId="1" priority="19"/>
    <cfRule type="duplicateValues" dxfId="1" priority="18"/>
    <cfRule type="duplicateValues" dxfId="1" priority="17"/>
  </conditionalFormatting>
  <conditionalFormatting sqref="A11">
    <cfRule type="duplicateValues" dxfId="1" priority="15"/>
    <cfRule type="duplicateValues" dxfId="1" priority="14"/>
    <cfRule type="duplicateValues" dxfId="1" priority="13"/>
    <cfRule type="duplicateValues" dxfId="1" priority="12"/>
  </conditionalFormatting>
  <conditionalFormatting sqref="A14">
    <cfRule type="duplicateValues" dxfId="1" priority="8"/>
    <cfRule type="duplicateValues" dxfId="1" priority="7"/>
    <cfRule type="duplicateValues" dxfId="1" priority="6"/>
    <cfRule type="duplicateValues" dxfId="1" priority="5"/>
  </conditionalFormatting>
  <conditionalFormatting sqref="A8:A10">
    <cfRule type="duplicateValues" dxfId="0" priority="16"/>
  </conditionalFormatting>
  <conditionalFormatting sqref="A11:A13">
    <cfRule type="duplicateValues" dxfId="0" priority="11"/>
  </conditionalFormatting>
  <conditionalFormatting sqref="A14:A16">
    <cfRule type="duplicateValues" dxfId="0" priority="4"/>
    <cfRule type="duplicateValues" dxfId="0" priority="3"/>
    <cfRule type="duplicateValues" dxfId="0" priority="2"/>
  </conditionalFormatting>
  <conditionalFormatting sqref="A17:A19">
    <cfRule type="duplicateValues" dxfId="0" priority="1"/>
  </conditionalFormatting>
  <conditionalFormatting sqref="A1:A4 A38:A1048576">
    <cfRule type="duplicateValues" dxfId="0" priority="23"/>
  </conditionalFormatting>
  <conditionalFormatting sqref="A5:A7 A20:A37">
    <cfRule type="duplicateValues" dxfId="0" priority="21"/>
  </conditionalFormatting>
  <conditionalFormatting sqref="A8:A10 A11:A13">
    <cfRule type="duplicateValues" dxfId="0" priority="10"/>
    <cfRule type="duplicateValues" dxfId="0" priority="9"/>
  </conditionalFormatting>
  <dataValidations count="11">
    <dataValidation type="list" allowBlank="1" showInputMessage="1" showErrorMessage="1" sqref="A2:AE2 AF2 AG2 AH2 AI2 AJ2 AK2:AL2">
      <formula1>"运营、人力、财务,制造管理部-组装车间,制造管理部-喷涂车间,制造管理部-注塑车间,制造管理部-后勤,生产管理部,销售服务科,技术质量科"</formula1>
    </dataValidation>
    <dataValidation type="list" allowBlank="1" showInputMessage="1" showErrorMessage="1" sqref="AE8 AF8 AE9 AF9 AE10 AF10 AE11 AF11 AE12 AF12 AE13 AF13 AE14 AF14 AE15 AF15 AE16 AF16 AE17 AF17 AE18 AF18 AE19 AF19">
      <formula1>[4]数据源!#REF!</formula1>
    </dataValidation>
    <dataValidation type="list" allowBlank="1" showInputMessage="1" showErrorMessage="1" sqref="D5 E5 H5 I5:J5 K5 N5 O5 AD5 AE5:AG5 H6 I6 J6 K6 N6 O6 AD6 AE6:AG6 H7 I7 J7 K7 N7 O7 AD7 AE7:AG7 C5:C7 C20:C37 G20:G37 H20:H37 I20:I37 J20:J37 K20:K37 L5:L7 L20:L37 M5:M7 M20:M37 N20:N37 O20:O37 P5:P7 P20:P37 AC5:AC7 AC20:AC37 D20:F37 F5:G7 D6:E7 Q5:AB7 AD20:AG37 Q20:AB37">
      <formula1>[2]数据源!#REF!</formula1>
    </dataValidation>
    <dataValidation type="list" allowBlank="1" showInputMessage="1" showErrorMessage="1" sqref="D11 E11 F11 G11 H11 I11 J11 K11 L11 M11 O11 Q11 R11 T11 U11 V11 W11 X11 Y11 Z11 AA11 AC11 AD11 D12 E12 F12 G12 H12 I12 J12 K12 L12 M12 O12 Q12 R12 T12 U12 V12 W12 X12 Y12 Z12 AA12 AC12 AD12 D13 E13 F13 G13 H13 I13 J13 K13 L13 M13 O13 Q13 R13 T13 U13 V13 W13 X13 Y13 Z13 AA13 AC13 AD13">
      <formula1>[7]数据源!#REF!</formula1>
    </dataValidation>
    <dataValidation type="list" allowBlank="1" showInputMessage="1" showErrorMessage="1" sqref="W8 Y8:Z8 AC8:AD8 W9:Z9 AB9:AD9 T10:AD10 X14:AA14 AC14 X15:Y15 AA15 K16:L16 P16 R16:AC16 I8:I10 I14:I16 J8:J10 J14:J16 L14:L15 P8:P10 P14:P15 R8:R10 R14:R15 C8:E10 F8:H10 C14:E16 F14:H16 U14:V15">
      <formula1>[9]数据源!#REF!</formula1>
    </dataValidation>
    <dataValidation type="list" allowBlank="1" showInputMessage="1" showErrorMessage="1" sqref="AM5 AM6 AM7 AM8 AM9 AM10 AM11 AM12 AM13 AM14 AM15 AM16 AM17 AM18 AM19 AM20:AM37">
      <formula1>"正常在职,本月离职,本月入职,本月调入,本月调出"</formula1>
    </dataValidation>
    <dataValidation type="list" allowBlank="1" showInputMessage="1" showErrorMessage="1" sqref="AG8 AG9 AG10 AG11 AG12 AG13 AG14 AG15 AG16 AG17 AG18 AG19">
      <formula1>[3]数据源!#REF!</formula1>
    </dataValidation>
    <dataValidation type="list" allowBlank="1" showInputMessage="1" showErrorMessage="1" sqref="L9 N9 N10 P11 N15 N16">
      <formula1>[6]数据源!#REF!</formula1>
    </dataValidation>
    <dataValidation type="list" allowBlank="1" showInputMessage="1" showErrorMessage="1" sqref="P13">
      <formula1>[8]数据源!#REF!</formula1>
    </dataValidation>
    <dataValidation type="list" allowBlank="1" showInputMessage="1" showErrorMessage="1" sqref="AD14 AD15 AD16">
      <formula1>[5]数据源!#REF!</formula1>
    </dataValidation>
    <dataValidation type="list" allowBlank="1" showInputMessage="1" showErrorMessage="1" sqref="AO5:AO19 AO20:AO37">
      <formula1>"正式,劳务张,劳务田"</formula1>
    </dataValidation>
  </dataValidations>
  <pageMargins left="0.236111111111111" right="0.314583333333333" top="0.236111111111111" bottom="0.196527777777778" header="0.275" footer="0.511805555555556"/>
  <pageSetup paperSize="9" scale="99" orientation="landscape" horizontalDpi="600"/>
  <headerFooter/>
  <rowBreaks count="2" manualBreakCount="2">
    <brk id="58" max="16383" man="1"/>
    <brk id="8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 name="Spinner 14" r:id="rId4">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39" name="Spinner 15" r:id="rId5">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40" name="Spinner 16" r:id="rId6">
              <controlPr defaultSize="0">
                <anchor moveWithCells="1" sizeWithCells="1">
                  <from>
                    <xdr:col>39</xdr:col>
                    <xdr:colOff>285750</xdr:colOff>
                    <xdr:row>0</xdr:row>
                    <xdr:rowOff>19050</xdr:rowOff>
                  </from>
                  <to>
                    <xdr:col>40</xdr:col>
                    <xdr:colOff>0</xdr:colOff>
                    <xdr:row>0</xdr:row>
                    <xdr:rowOff>267970</xdr:rowOff>
                  </to>
                </anchor>
              </controlPr>
            </control>
          </mc:Choice>
        </mc:AlternateContent>
        <mc:AlternateContent xmlns:mc="http://schemas.openxmlformats.org/markup-compatibility/2006">
          <mc:Choice Requires="x14">
            <control shapeId="1041" name="Spinner 17" r:id="rId7">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42" name="Spinner 18" r:id="rId8">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43" name="Spinner 19" r:id="rId9">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45" name="Spinner 21" r:id="rId10">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46" name="Spinner 22" r:id="rId11">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47" name="Spinner 23" r:id="rId12">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49" name="Spinner 25" r:id="rId13">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50" name="Spinner 26" r:id="rId14">
              <controlPr defaultSize="0">
                <anchor moveWithCells="1" sizeWithCells="1">
                  <from>
                    <xdr:col>33</xdr:col>
                    <xdr:colOff>628650</xdr:colOff>
                    <xdr:row>0</xdr:row>
                    <xdr:rowOff>9525</xdr:rowOff>
                  </from>
                  <to>
                    <xdr:col>33</xdr:col>
                    <xdr:colOff>885825</xdr:colOff>
                    <xdr:row>0</xdr:row>
                    <xdr:rowOff>257175</xdr:rowOff>
                  </to>
                </anchor>
              </controlPr>
            </control>
          </mc:Choice>
        </mc:AlternateContent>
        <mc:AlternateContent xmlns:mc="http://schemas.openxmlformats.org/markup-compatibility/2006">
          <mc:Choice Requires="x14">
            <control shapeId="1051" name="Spinner 27" r:id="rId15">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52" name="Spinner 28" r:id="rId16">
              <controlPr defaultSize="0">
                <anchor moveWithCells="1" sizeWithCells="1">
                  <from>
                    <xdr:col>38</xdr:col>
                    <xdr:colOff>419100</xdr:colOff>
                    <xdr:row>0</xdr:row>
                    <xdr:rowOff>19050</xdr:rowOff>
                  </from>
                  <to>
                    <xdr:col>38</xdr:col>
                    <xdr:colOff>572135</xdr:colOff>
                    <xdr:row>0</xdr:row>
                    <xdr:rowOff>248285</xdr:rowOff>
                  </to>
                </anchor>
              </controlPr>
            </control>
          </mc:Choice>
        </mc:AlternateContent>
        <mc:AlternateContent xmlns:mc="http://schemas.openxmlformats.org/markup-compatibility/2006">
          <mc:Choice Requires="x14">
            <control shapeId="1053" name="Spinner 29" r:id="rId17">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54" name="Spinner 30" r:id="rId18">
              <controlPr defaultSize="0">
                <anchor moveWithCells="1" sizeWithCells="1">
                  <from>
                    <xdr:col>33</xdr:col>
                    <xdr:colOff>628650</xdr:colOff>
                    <xdr:row>0</xdr:row>
                    <xdr:rowOff>9525</xdr:rowOff>
                  </from>
                  <to>
                    <xdr:col>33</xdr:col>
                    <xdr:colOff>885825</xdr:colOff>
                    <xdr:row>0</xdr:row>
                    <xdr:rowOff>257175</xdr:rowOff>
                  </to>
                </anchor>
              </controlPr>
            </control>
          </mc:Choice>
        </mc:AlternateContent>
        <mc:AlternateContent xmlns:mc="http://schemas.openxmlformats.org/markup-compatibility/2006">
          <mc:Choice Requires="x14">
            <control shapeId="1055" name="Spinner 31" r:id="rId19">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56" name="Spinner 32" r:id="rId20">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57" name="Spinner 33" r:id="rId21">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58" name="Spinner 34" r:id="rId22">
              <controlPr defaultSize="0">
                <anchor moveWithCells="1" sizeWithCells="1">
                  <from>
                    <xdr:col>39</xdr:col>
                    <xdr:colOff>381000</xdr:colOff>
                    <xdr:row>0</xdr:row>
                    <xdr:rowOff>635</xdr:rowOff>
                  </from>
                  <to>
                    <xdr:col>40</xdr:col>
                    <xdr:colOff>9525</xdr:colOff>
                    <xdr:row>0</xdr:row>
                    <xdr:rowOff>248285</xdr:rowOff>
                  </to>
                </anchor>
              </controlPr>
            </control>
          </mc:Choice>
        </mc:AlternateContent>
        <mc:AlternateContent xmlns:mc="http://schemas.openxmlformats.org/markup-compatibility/2006">
          <mc:Choice Requires="x14">
            <control shapeId="1059" name="Spinner 35" r:id="rId23">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60" name="Spinner 36" r:id="rId24">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61" name="Spinner 37" r:id="rId25">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062" name="Spinner 38" r:id="rId26">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66" name="Spinner 42" r:id="rId27">
              <controlPr defaultSize="0">
                <anchor moveWithCells="1" sizeWithCells="1">
                  <from>
                    <xdr:col>34</xdr:col>
                    <xdr:colOff>590550</xdr:colOff>
                    <xdr:row>0</xdr:row>
                    <xdr:rowOff>9525</xdr:rowOff>
                  </from>
                  <to>
                    <xdr:col>34</xdr:col>
                    <xdr:colOff>590550</xdr:colOff>
                    <xdr:row>0</xdr:row>
                    <xdr:rowOff>257175</xdr:rowOff>
                  </to>
                </anchor>
              </controlPr>
            </control>
          </mc:Choice>
        </mc:AlternateContent>
        <mc:AlternateContent xmlns:mc="http://schemas.openxmlformats.org/markup-compatibility/2006">
          <mc:Choice Requires="x14">
            <control shapeId="1067" name="Spinner 43" r:id="rId28">
              <controlPr defaultSize="0">
                <anchor moveWithCells="1" sizeWithCells="1">
                  <from>
                    <xdr:col>38</xdr:col>
                    <xdr:colOff>628650</xdr:colOff>
                    <xdr:row>0</xdr:row>
                    <xdr:rowOff>9525</xdr:rowOff>
                  </from>
                  <to>
                    <xdr:col>38</xdr:col>
                    <xdr:colOff>790575</xdr:colOff>
                    <xdr:row>0</xdr:row>
                    <xdr:rowOff>257175</xdr:rowOff>
                  </to>
                </anchor>
              </controlPr>
            </control>
          </mc:Choice>
        </mc:AlternateContent>
        <mc:AlternateContent xmlns:mc="http://schemas.openxmlformats.org/markup-compatibility/2006">
          <mc:Choice Requires="x14">
            <control shapeId="1068" name="Spinner 44" r:id="rId29">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069" name="Spinner 45" r:id="rId30">
              <controlPr defaultSize="0">
                <anchor moveWithCells="1" sizeWithCells="1">
                  <from>
                    <xdr:col>38</xdr:col>
                    <xdr:colOff>628650</xdr:colOff>
                    <xdr:row>0</xdr:row>
                    <xdr:rowOff>9525</xdr:rowOff>
                  </from>
                  <to>
                    <xdr:col>38</xdr:col>
                    <xdr:colOff>790575</xdr:colOff>
                    <xdr:row>0</xdr:row>
                    <xdr:rowOff>257175</xdr:rowOff>
                  </to>
                </anchor>
              </controlPr>
            </control>
          </mc:Choice>
        </mc:AlternateContent>
        <mc:AlternateContent xmlns:mc="http://schemas.openxmlformats.org/markup-compatibility/2006">
          <mc:Choice Requires="x14">
            <control shapeId="1070" name="Spinner 46" r:id="rId31">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71" name="Spinner 47" r:id="rId32">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72" name="Spinner 48" r:id="rId33">
              <controlPr defaultSize="0">
                <anchor moveWithCells="1" sizeWithCells="1">
                  <from>
                    <xdr:col>39</xdr:col>
                    <xdr:colOff>333375</xdr:colOff>
                    <xdr:row>0</xdr:row>
                    <xdr:rowOff>9525</xdr:rowOff>
                  </from>
                  <to>
                    <xdr:col>39</xdr:col>
                    <xdr:colOff>333375</xdr:colOff>
                    <xdr:row>0</xdr:row>
                    <xdr:rowOff>258445</xdr:rowOff>
                  </to>
                </anchor>
              </controlPr>
            </control>
          </mc:Choice>
        </mc:AlternateContent>
        <mc:AlternateContent xmlns:mc="http://schemas.openxmlformats.org/markup-compatibility/2006">
          <mc:Choice Requires="x14">
            <control shapeId="1073" name="Spinner 49" r:id="rId34">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74" name="Spinner 50" r:id="rId35">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75" name="Spinner 51" r:id="rId36">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76" name="Spinner 52" r:id="rId37">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77" name="Spinner 53" r:id="rId38">
              <controlPr defaultSize="0">
                <anchor moveWithCells="1" sizeWithCells="1">
                  <from>
                    <xdr:col>33</xdr:col>
                    <xdr:colOff>628650</xdr:colOff>
                    <xdr:row>0</xdr:row>
                    <xdr:rowOff>9525</xdr:rowOff>
                  </from>
                  <to>
                    <xdr:col>33</xdr:col>
                    <xdr:colOff>885825</xdr:colOff>
                    <xdr:row>0</xdr:row>
                    <xdr:rowOff>257175</xdr:rowOff>
                  </to>
                </anchor>
              </controlPr>
            </control>
          </mc:Choice>
        </mc:AlternateContent>
        <mc:AlternateContent xmlns:mc="http://schemas.openxmlformats.org/markup-compatibility/2006">
          <mc:Choice Requires="x14">
            <control shapeId="1078" name="Spinner 54" r:id="rId39">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79" name="Spinner 55" r:id="rId40">
              <controlPr defaultSize="0">
                <anchor moveWithCells="1" sizeWithCells="1">
                  <from>
                    <xdr:col>38</xdr:col>
                    <xdr:colOff>419100</xdr:colOff>
                    <xdr:row>0</xdr:row>
                    <xdr:rowOff>19050</xdr:rowOff>
                  </from>
                  <to>
                    <xdr:col>38</xdr:col>
                    <xdr:colOff>572135</xdr:colOff>
                    <xdr:row>0</xdr:row>
                    <xdr:rowOff>248285</xdr:rowOff>
                  </to>
                </anchor>
              </controlPr>
            </control>
          </mc:Choice>
        </mc:AlternateContent>
        <mc:AlternateContent xmlns:mc="http://schemas.openxmlformats.org/markup-compatibility/2006">
          <mc:Choice Requires="x14">
            <control shapeId="1080" name="Spinner 56" r:id="rId41">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81" name="Spinner 57" r:id="rId42">
              <controlPr defaultSize="0">
                <anchor moveWithCells="1" sizeWithCells="1">
                  <from>
                    <xdr:col>33</xdr:col>
                    <xdr:colOff>628650</xdr:colOff>
                    <xdr:row>0</xdr:row>
                    <xdr:rowOff>9525</xdr:rowOff>
                  </from>
                  <to>
                    <xdr:col>33</xdr:col>
                    <xdr:colOff>885825</xdr:colOff>
                    <xdr:row>0</xdr:row>
                    <xdr:rowOff>257175</xdr:rowOff>
                  </to>
                </anchor>
              </controlPr>
            </control>
          </mc:Choice>
        </mc:AlternateContent>
        <mc:AlternateContent xmlns:mc="http://schemas.openxmlformats.org/markup-compatibility/2006">
          <mc:Choice Requires="x14">
            <control shapeId="1082" name="Spinner 58" r:id="rId43">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83" name="Spinner 59" r:id="rId44">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84" name="Spinner 60" r:id="rId45">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85" name="Spinner 61" r:id="rId46">
              <controlPr defaultSize="0">
                <anchor moveWithCells="1" sizeWithCells="1">
                  <from>
                    <xdr:col>39</xdr:col>
                    <xdr:colOff>381000</xdr:colOff>
                    <xdr:row>0</xdr:row>
                    <xdr:rowOff>635</xdr:rowOff>
                  </from>
                  <to>
                    <xdr:col>39</xdr:col>
                    <xdr:colOff>381000</xdr:colOff>
                    <xdr:row>0</xdr:row>
                    <xdr:rowOff>248285</xdr:rowOff>
                  </to>
                </anchor>
              </controlPr>
            </control>
          </mc:Choice>
        </mc:AlternateContent>
        <mc:AlternateContent xmlns:mc="http://schemas.openxmlformats.org/markup-compatibility/2006">
          <mc:Choice Requires="x14">
            <control shapeId="1086" name="Spinner 62" r:id="rId47">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87" name="Spinner 63" r:id="rId48">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88" name="Spinner 64" r:id="rId49">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089" name="Spinner 65" r:id="rId50">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90" name="Spinner 66" r:id="rId51">
              <controlPr defaultSize="0">
                <anchor moveWithCells="1" sizeWithCells="1">
                  <from>
                    <xdr:col>36</xdr:col>
                    <xdr:colOff>628650</xdr:colOff>
                    <xdr:row>0</xdr:row>
                    <xdr:rowOff>9525</xdr:rowOff>
                  </from>
                  <to>
                    <xdr:col>36</xdr:col>
                    <xdr:colOff>628650</xdr:colOff>
                    <xdr:row>0</xdr:row>
                    <xdr:rowOff>285750</xdr:rowOff>
                  </to>
                </anchor>
              </controlPr>
            </control>
          </mc:Choice>
        </mc:AlternateContent>
        <mc:AlternateContent xmlns:mc="http://schemas.openxmlformats.org/markup-compatibility/2006">
          <mc:Choice Requires="x14">
            <control shapeId="1091" name="Spinner 67" r:id="rId52">
              <controlPr defaultSize="0">
                <anchor moveWithCells="1" sizeWithCells="1">
                  <from>
                    <xdr:col>38</xdr:col>
                    <xdr:colOff>647065</xdr:colOff>
                    <xdr:row>0</xdr:row>
                    <xdr:rowOff>9525</xdr:rowOff>
                  </from>
                  <to>
                    <xdr:col>38</xdr:col>
                    <xdr:colOff>904875</xdr:colOff>
                    <xdr:row>0</xdr:row>
                    <xdr:rowOff>285750</xdr:rowOff>
                  </to>
                </anchor>
              </controlPr>
            </control>
          </mc:Choice>
        </mc:AlternateContent>
        <mc:AlternateContent xmlns:mc="http://schemas.openxmlformats.org/markup-compatibility/2006">
          <mc:Choice Requires="x14">
            <control shapeId="1092" name="Spinner 68" r:id="rId53">
              <controlPr defaultSize="0">
                <anchor moveWithCells="1" sizeWithCells="1">
                  <from>
                    <xdr:col>37</xdr:col>
                    <xdr:colOff>266700</xdr:colOff>
                    <xdr:row>0</xdr:row>
                    <xdr:rowOff>0</xdr:rowOff>
                  </from>
                  <to>
                    <xdr:col>38</xdr:col>
                    <xdr:colOff>8890</xdr:colOff>
                    <xdr:row>0</xdr:row>
                    <xdr:rowOff>276225</xdr:rowOff>
                  </to>
                </anchor>
              </controlPr>
            </control>
          </mc:Choice>
        </mc:AlternateContent>
        <mc:AlternateContent xmlns:mc="http://schemas.openxmlformats.org/markup-compatibility/2006">
          <mc:Choice Requires="x14">
            <control shapeId="1105" name="Spinner 81" r:id="rId54">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106" name="Spinner 82" r:id="rId55">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107" name="Spinner 83" r:id="rId56">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108" name="Spinner 84" r:id="rId57">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109" name="Spinner 85" r:id="rId58">
              <controlPr defaultSize="0">
                <anchor moveWithCells="1" sizeWithCells="1">
                  <from>
                    <xdr:col>36</xdr:col>
                    <xdr:colOff>628650</xdr:colOff>
                    <xdr:row>0</xdr:row>
                    <xdr:rowOff>8255</xdr:rowOff>
                  </from>
                  <to>
                    <xdr:col>36</xdr:col>
                    <xdr:colOff>628650</xdr:colOff>
                    <xdr:row>0</xdr:row>
                    <xdr:rowOff>284480</xdr:rowOff>
                  </to>
                </anchor>
              </controlPr>
            </control>
          </mc:Choice>
        </mc:AlternateContent>
        <mc:AlternateContent xmlns:mc="http://schemas.openxmlformats.org/markup-compatibility/2006">
          <mc:Choice Requires="x14">
            <control shapeId="1110" name="Spinner 86" r:id="rId59">
              <controlPr defaultSize="0">
                <anchor moveWithCells="1" sizeWithCells="1">
                  <from>
                    <xdr:col>38</xdr:col>
                    <xdr:colOff>647065</xdr:colOff>
                    <xdr:row>0</xdr:row>
                    <xdr:rowOff>8255</xdr:rowOff>
                  </from>
                  <to>
                    <xdr:col>38</xdr:col>
                    <xdr:colOff>904875</xdr:colOff>
                    <xdr:row>0</xdr:row>
                    <xdr:rowOff>284480</xdr:rowOff>
                  </to>
                </anchor>
              </controlPr>
            </control>
          </mc:Choice>
        </mc:AlternateContent>
        <mc:AlternateContent xmlns:mc="http://schemas.openxmlformats.org/markup-compatibility/2006">
          <mc:Choice Requires="x14">
            <control shapeId="1111" name="Spinner 87" r:id="rId60">
              <controlPr defaultSize="0">
                <anchor moveWithCells="1" sizeWithCells="1">
                  <from>
                    <xdr:col>37</xdr:col>
                    <xdr:colOff>266700</xdr:colOff>
                    <xdr:row>0</xdr:row>
                    <xdr:rowOff>0</xdr:rowOff>
                  </from>
                  <to>
                    <xdr:col>38</xdr:col>
                    <xdr:colOff>8890</xdr:colOff>
                    <xdr:row>0</xdr:row>
                    <xdr:rowOff>276225</xdr:rowOff>
                  </to>
                </anchor>
              </controlPr>
            </control>
          </mc:Choice>
        </mc:AlternateContent>
        <mc:AlternateContent xmlns:mc="http://schemas.openxmlformats.org/markup-compatibility/2006">
          <mc:Choice Requires="x14">
            <control shapeId="1112" name="Spinner 88" r:id="rId61">
              <controlPr defaultSize="0">
                <anchor moveWithCells="1" sizeWithCells="1">
                  <from>
                    <xdr:col>34</xdr:col>
                    <xdr:colOff>590550</xdr:colOff>
                    <xdr:row>0</xdr:row>
                    <xdr:rowOff>9525</xdr:rowOff>
                  </from>
                  <to>
                    <xdr:col>34</xdr:col>
                    <xdr:colOff>590550</xdr:colOff>
                    <xdr:row>0</xdr:row>
                    <xdr:rowOff>257175</xdr:rowOff>
                  </to>
                </anchor>
              </controlPr>
            </control>
          </mc:Choice>
        </mc:AlternateContent>
        <mc:AlternateContent xmlns:mc="http://schemas.openxmlformats.org/markup-compatibility/2006">
          <mc:Choice Requires="x14">
            <control shapeId="1113" name="Spinner 89" r:id="rId62">
              <controlPr defaultSize="0">
                <anchor moveWithCells="1" sizeWithCells="1">
                  <from>
                    <xdr:col>38</xdr:col>
                    <xdr:colOff>628650</xdr:colOff>
                    <xdr:row>0</xdr:row>
                    <xdr:rowOff>9525</xdr:rowOff>
                  </from>
                  <to>
                    <xdr:col>38</xdr:col>
                    <xdr:colOff>790575</xdr:colOff>
                    <xdr:row>0</xdr:row>
                    <xdr:rowOff>257175</xdr:rowOff>
                  </to>
                </anchor>
              </controlPr>
            </control>
          </mc:Choice>
        </mc:AlternateContent>
        <mc:AlternateContent xmlns:mc="http://schemas.openxmlformats.org/markup-compatibility/2006">
          <mc:Choice Requires="x14">
            <control shapeId="1114" name="Spinner 90" r:id="rId63">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115" name="Spinner 91" r:id="rId64">
              <controlPr defaultSize="0">
                <anchor moveWithCells="1" sizeWithCells="1">
                  <from>
                    <xdr:col>38</xdr:col>
                    <xdr:colOff>628650</xdr:colOff>
                    <xdr:row>0</xdr:row>
                    <xdr:rowOff>9525</xdr:rowOff>
                  </from>
                  <to>
                    <xdr:col>38</xdr:col>
                    <xdr:colOff>790575</xdr:colOff>
                    <xdr:row>0</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C5" sqref="C5"/>
    </sheetView>
  </sheetViews>
  <sheetFormatPr defaultColWidth="9" defaultRowHeight="16.5" outlineLevelCol="3"/>
  <cols>
    <col min="1" max="1" width="4.625" style="6" customWidth="1"/>
    <col min="2" max="2" width="9" style="6"/>
    <col min="3" max="3" width="31" style="6" customWidth="1"/>
    <col min="4" max="4" width="9" style="6"/>
  </cols>
  <sheetData>
    <row r="1" ht="20" customHeight="1" spans="1:4">
      <c r="A1" s="2" t="s">
        <v>1</v>
      </c>
      <c r="B1" s="2" t="s">
        <v>3</v>
      </c>
      <c r="C1" s="2" t="s">
        <v>64</v>
      </c>
      <c r="D1" s="2" t="s">
        <v>65</v>
      </c>
    </row>
    <row r="2" ht="13.5" spans="1:4">
      <c r="A2" s="7">
        <f>ROW()-1</f>
        <v>1</v>
      </c>
      <c r="B2" s="8" t="s">
        <v>17</v>
      </c>
      <c r="C2" s="9" t="s">
        <v>18</v>
      </c>
      <c r="D2" s="10">
        <v>200</v>
      </c>
    </row>
    <row r="3" ht="13.5" spans="1:4">
      <c r="A3" s="7"/>
      <c r="B3" s="11" t="s">
        <v>26</v>
      </c>
      <c r="C3" s="9" t="s">
        <v>27</v>
      </c>
      <c r="D3" s="10">
        <v>-30</v>
      </c>
    </row>
    <row r="4" ht="13.5" spans="1:4">
      <c r="A4" s="7"/>
      <c r="B4" s="11" t="s">
        <v>24</v>
      </c>
      <c r="C4" s="9" t="s">
        <v>25</v>
      </c>
      <c r="D4" s="10">
        <v>-30</v>
      </c>
    </row>
    <row r="5" ht="13.5" spans="1:4">
      <c r="A5" s="7"/>
      <c r="B5" s="12"/>
      <c r="C5" s="13"/>
      <c r="D5" s="10"/>
    </row>
    <row r="6" ht="13.5" spans="1:4">
      <c r="A6" s="7"/>
      <c r="B6" s="14"/>
      <c r="C6" s="9"/>
      <c r="D6" s="10"/>
    </row>
    <row r="7" ht="13.5" spans="1:4">
      <c r="A7" s="7"/>
      <c r="B7" s="11"/>
      <c r="C7" s="9"/>
      <c r="D7" s="10"/>
    </row>
    <row r="8" ht="13.5" spans="1:4">
      <c r="A8" s="7"/>
      <c r="B8" s="11"/>
      <c r="C8" s="9"/>
      <c r="D8" s="10"/>
    </row>
    <row r="9" ht="13.5" spans="1:4">
      <c r="A9" s="7"/>
      <c r="B9" s="11"/>
      <c r="C9" s="9"/>
      <c r="D9" s="10"/>
    </row>
    <row r="10" spans="2:4">
      <c r="B10" s="11"/>
      <c r="C10" s="9"/>
      <c r="D10" s="10"/>
    </row>
    <row r="11" spans="2:4">
      <c r="B11" s="11"/>
      <c r="C11" s="9"/>
      <c r="D11" s="10"/>
    </row>
    <row r="12" spans="4:4">
      <c r="D12" s="6">
        <f>SUM(D2:D11)</f>
        <v>140</v>
      </c>
    </row>
  </sheetData>
  <conditionalFormatting sqref="B2">
    <cfRule type="duplicateValues" dxfId="0" priority="26"/>
  </conditionalFormatting>
  <conditionalFormatting sqref="B4">
    <cfRule type="duplicateValues" dxfId="2" priority="3"/>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41" sqref="C41"/>
    </sheetView>
  </sheetViews>
  <sheetFormatPr defaultColWidth="9" defaultRowHeight="13.5" outlineLevelCol="2"/>
  <cols>
    <col min="1" max="3" width="9" style="1"/>
    <col min="5" max="5" width="8.875"/>
    <col min="6" max="6" width="17.25"/>
    <col min="7" max="7" width="8.875"/>
    <col min="8" max="9" width="17.25"/>
  </cols>
  <sheetData>
    <row r="1" spans="1:3">
      <c r="A1" s="2"/>
      <c r="C1" s="2"/>
    </row>
    <row r="2" spans="1:3">
      <c r="A2" s="3"/>
      <c r="B2" s="3"/>
      <c r="C2" s="4"/>
    </row>
    <row r="3" spans="1:3">
      <c r="A3" s="3"/>
      <c r="B3" s="3"/>
      <c r="C3" s="4"/>
    </row>
    <row r="4" spans="1:3">
      <c r="A4" s="3"/>
      <c r="B4" s="3"/>
      <c r="C4" s="4"/>
    </row>
    <row r="5" spans="1:3">
      <c r="A5" s="3"/>
      <c r="B5" s="3"/>
      <c r="C5" s="4"/>
    </row>
    <row r="6" spans="1:3">
      <c r="A6" s="3"/>
      <c r="B6" s="3"/>
      <c r="C6" s="4"/>
    </row>
    <row r="7" spans="1:3">
      <c r="A7" s="3"/>
      <c r="B7" s="3"/>
      <c r="C7" s="4"/>
    </row>
    <row r="8" spans="1:3">
      <c r="A8" s="3"/>
      <c r="B8" s="3"/>
      <c r="C8" s="4"/>
    </row>
    <row r="9" spans="1:3">
      <c r="A9" s="5"/>
      <c r="B9" s="5"/>
      <c r="C9"/>
    </row>
    <row r="10" spans="3:3">
      <c r="C10"/>
    </row>
    <row r="11" spans="3:3">
      <c r="C11"/>
    </row>
    <row r="12" spans="3:3">
      <c r="C12"/>
    </row>
    <row r="13" spans="3:3">
      <c r="C13"/>
    </row>
    <row r="14" spans="3:3">
      <c r="C14"/>
    </row>
  </sheetData>
  <conditionalFormatting sqref="B6">
    <cfRule type="duplicateValues" dxfId="0" priority="2"/>
    <cfRule type="duplicateValues" dxfId="0" priority="1"/>
  </conditionalFormatting>
  <conditionalFormatting sqref="B7:B8">
    <cfRule type="duplicateValues" dxfId="0" priority="3"/>
  </conditionalFormatting>
  <conditionalFormatting sqref="B2:B5 B7:B8">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劳务费 (2)</vt:lpstr>
      <vt:lpstr>劳务费</vt:lpstr>
      <vt:lpstr>考勤</vt:lpstr>
      <vt:lpstr>其他</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WuYanxia</cp:lastModifiedBy>
  <dcterms:created xsi:type="dcterms:W3CDTF">2006-09-13T11:21:00Z</dcterms:created>
  <dcterms:modified xsi:type="dcterms:W3CDTF">2023-03-24T09:43:11Z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vt:lpwstr>
  </property>
  <property fmtid="{D5CDD505-2E9C-101B-9397-08002B2CF9AE}" pid="3" name="KSOProductBuildVer">
    <vt:lpwstr>2052-11.1.0.13703</vt:lpwstr>
  </property>
  <property fmtid="{D5CDD505-2E9C-101B-9397-08002B2CF9AE}" pid="4" name="KSOReadingLayout">
    <vt:bool>false</vt:bool>
  </property>
  <property fmtid="{D5CDD505-2E9C-101B-9397-08002B2CF9AE}" pid="5" name="ICV">
    <vt:lpwstr>D373FB70BDD94126B14A5C9958A6261C</vt:lpwstr>
  </property>
</Properties>
</file>