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劳务费 (2)" sheetId="15" r:id="rId1"/>
    <sheet name="劳务费" sheetId="10" r:id="rId2"/>
    <sheet name="考勤" sheetId="9" r:id="rId3"/>
    <sheet name="其他" sheetId="12" r:id="rId4"/>
    <sheet name="车间扣款" sheetId="7" r:id="rId5"/>
    <sheet name="Sheet1" sheetId="14"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xlnm._FilterDatabase" localSheetId="1" hidden="1">劳务费!#REF!</definedName>
    <definedName name="_xlnm._FilterDatabase" localSheetId="0" hidden="1">'劳务费 (2)'!$A$2:$Z$8</definedName>
    <definedName name="_xlnm._FilterDatabase" localSheetId="2" hidden="1">考勤!#REF!</definedName>
    <definedName name="_xlnm._FilterDatabase" localSheetId="4" hidden="1">车间扣款!$A$1:$D$1</definedName>
    <definedName name="_xlnm.Print_Titles" localSheetId="2">考勤!#REF!</definedName>
    <definedName name="_xlnm.Print_Area" localSheetId="2">考勤!#REF!</definedName>
  </definedNames>
  <calcPr calcId="144525"/>
</workbook>
</file>

<file path=xl/comments1.xml><?xml version="1.0" encoding="utf-8"?>
<comments xmlns="http://schemas.openxmlformats.org/spreadsheetml/2006/main">
  <authors>
    <author>Administrator</author>
  </authors>
  <commentList>
    <comment ref="I5" authorId="0">
      <text>
        <r>
          <rPr>
            <sz val="9"/>
            <rFont val="宋体"/>
            <charset val="134"/>
          </rPr>
          <t>支援焊接</t>
        </r>
      </text>
    </comment>
    <comment ref="J5" authorId="0">
      <text>
        <r>
          <rPr>
            <sz val="9"/>
            <rFont val="宋体"/>
            <charset val="134"/>
          </rPr>
          <t xml:space="preserve">支援焊接
</t>
        </r>
      </text>
    </comment>
    <comment ref="K5" authorId="0">
      <text>
        <r>
          <rPr>
            <sz val="9"/>
            <rFont val="宋体"/>
            <charset val="134"/>
          </rPr>
          <t xml:space="preserve">支援焊接
</t>
        </r>
      </text>
    </comment>
    <comment ref="L5" authorId="0">
      <text>
        <r>
          <rPr>
            <sz val="9"/>
            <rFont val="宋体"/>
            <charset val="134"/>
          </rPr>
          <t xml:space="preserve">支援焊接
</t>
        </r>
      </text>
    </comment>
    <comment ref="M5" authorId="0">
      <text>
        <r>
          <rPr>
            <sz val="9"/>
            <rFont val="宋体"/>
            <charset val="134"/>
          </rPr>
          <t>支援焊接</t>
        </r>
      </text>
    </comment>
    <comment ref="N5" authorId="0">
      <text>
        <r>
          <rPr>
            <sz val="9"/>
            <rFont val="宋体"/>
            <charset val="134"/>
          </rPr>
          <t xml:space="preserve">支援焊接
</t>
        </r>
      </text>
    </comment>
    <comment ref="Q5" authorId="0">
      <text>
        <r>
          <rPr>
            <sz val="9"/>
            <rFont val="宋体"/>
            <charset val="134"/>
          </rPr>
          <t xml:space="preserve">支援焊接
</t>
        </r>
      </text>
    </comment>
    <comment ref="R5" authorId="0">
      <text>
        <r>
          <rPr>
            <sz val="9"/>
            <rFont val="宋体"/>
            <charset val="134"/>
          </rPr>
          <t xml:space="preserve">支援焊接
</t>
        </r>
      </text>
    </comment>
    <comment ref="T5" authorId="0">
      <text>
        <r>
          <rPr>
            <sz val="9"/>
            <rFont val="宋体"/>
            <charset val="134"/>
          </rPr>
          <t xml:space="preserve">支援焊接
</t>
        </r>
      </text>
    </comment>
    <comment ref="U5" authorId="0">
      <text>
        <r>
          <rPr>
            <sz val="9"/>
            <rFont val="宋体"/>
            <charset val="134"/>
          </rPr>
          <t xml:space="preserve">支援焊接
</t>
        </r>
      </text>
    </comment>
    <comment ref="J8" authorId="0">
      <text>
        <r>
          <rPr>
            <sz val="9"/>
            <rFont val="宋体"/>
            <charset val="134"/>
          </rPr>
          <t xml:space="preserve">支援焊接
</t>
        </r>
      </text>
    </comment>
    <comment ref="K8" authorId="0">
      <text>
        <r>
          <rPr>
            <sz val="9"/>
            <rFont val="宋体"/>
            <charset val="134"/>
          </rPr>
          <t xml:space="preserve">支援焊接
</t>
        </r>
      </text>
    </comment>
    <comment ref="L8" authorId="0">
      <text>
        <r>
          <rPr>
            <sz val="9"/>
            <rFont val="宋体"/>
            <charset val="134"/>
          </rPr>
          <t xml:space="preserve">支援焊接
</t>
        </r>
      </text>
    </comment>
    <comment ref="M8" authorId="0">
      <text>
        <r>
          <rPr>
            <sz val="9"/>
            <rFont val="宋体"/>
            <charset val="134"/>
          </rPr>
          <t xml:space="preserve">支援焊接
</t>
        </r>
      </text>
    </comment>
    <comment ref="N8" authorId="0">
      <text>
        <r>
          <rPr>
            <sz val="9"/>
            <rFont val="宋体"/>
            <charset val="134"/>
          </rPr>
          <t xml:space="preserve">支援焊接
</t>
        </r>
      </text>
    </comment>
    <comment ref="Q8" authorId="0">
      <text>
        <r>
          <rPr>
            <sz val="9"/>
            <rFont val="宋体"/>
            <charset val="134"/>
          </rPr>
          <t xml:space="preserve">支援焊接
</t>
        </r>
      </text>
    </comment>
    <comment ref="L11" authorId="0">
      <text>
        <r>
          <rPr>
            <sz val="9"/>
            <rFont val="宋体"/>
            <charset val="134"/>
          </rPr>
          <t>支援</t>
        </r>
      </text>
    </comment>
    <comment ref="N11" authorId="0">
      <text>
        <r>
          <rPr>
            <sz val="9"/>
            <rFont val="宋体"/>
            <charset val="134"/>
          </rPr>
          <t>支援发泡</t>
        </r>
      </text>
    </comment>
    <comment ref="L14" authorId="0">
      <text>
        <r>
          <rPr>
            <sz val="9"/>
            <rFont val="宋体"/>
            <charset val="134"/>
          </rPr>
          <t>支援</t>
        </r>
      </text>
    </comment>
    <comment ref="AD49" authorId="0">
      <text>
        <r>
          <rPr>
            <b/>
            <sz val="9"/>
            <rFont val="宋体"/>
            <charset val="134"/>
          </rPr>
          <t>Administrator:</t>
        </r>
        <r>
          <rPr>
            <sz val="9"/>
            <rFont val="宋体"/>
            <charset val="134"/>
          </rPr>
          <t xml:space="preserve">
夜班</t>
        </r>
      </text>
    </comment>
    <comment ref="AD52" authorId="0">
      <text>
        <r>
          <rPr>
            <b/>
            <sz val="9"/>
            <rFont val="宋体"/>
            <charset val="134"/>
          </rPr>
          <t>Administrator:</t>
        </r>
        <r>
          <rPr>
            <sz val="9"/>
            <rFont val="宋体"/>
            <charset val="134"/>
          </rPr>
          <t xml:space="preserve">
夜班</t>
        </r>
      </text>
    </comment>
    <comment ref="AD55" authorId="0">
      <text>
        <r>
          <rPr>
            <b/>
            <sz val="9"/>
            <rFont val="宋体"/>
            <charset val="134"/>
          </rPr>
          <t>Administrator:</t>
        </r>
        <r>
          <rPr>
            <sz val="9"/>
            <rFont val="宋体"/>
            <charset val="134"/>
          </rPr>
          <t xml:space="preserve">
夜班</t>
        </r>
      </text>
    </comment>
  </commentList>
</comments>
</file>

<file path=xl/sharedStrings.xml><?xml version="1.0" encoding="utf-8"?>
<sst xmlns="http://schemas.openxmlformats.org/spreadsheetml/2006/main" count="339" uniqueCount="97">
  <si>
    <t>宏达翔2月劳务费</t>
  </si>
  <si>
    <t>序号</t>
  </si>
  <si>
    <t>车间</t>
  </si>
  <si>
    <t>姓名</t>
  </si>
  <si>
    <t>入职时间</t>
  </si>
  <si>
    <t>出勤天数</t>
  </si>
  <si>
    <t>总工时</t>
  </si>
  <si>
    <t>工价</t>
  </si>
  <si>
    <t>试用期工时</t>
  </si>
  <si>
    <t>盘点工时</t>
  </si>
  <si>
    <t>其他</t>
  </si>
  <si>
    <t>车间扣款</t>
  </si>
  <si>
    <t>工资</t>
  </si>
  <si>
    <t>饭补</t>
  </si>
  <si>
    <t>工资合计</t>
  </si>
  <si>
    <t>备注</t>
  </si>
  <si>
    <t>注塑工序</t>
  </si>
  <si>
    <t>张如珍</t>
  </si>
  <si>
    <t>2个夜班补贴</t>
  </si>
  <si>
    <t>喷涂工序</t>
  </si>
  <si>
    <t>张俊平</t>
  </si>
  <si>
    <t>2月3日上班卡、一星</t>
  </si>
  <si>
    <t>杨琴丽</t>
  </si>
  <si>
    <t/>
  </si>
  <si>
    <t>张余香</t>
  </si>
  <si>
    <t>焊接车间</t>
  </si>
  <si>
    <t>柴爱霞</t>
  </si>
  <si>
    <t>L5000上框旋转轴支架错装</t>
  </si>
  <si>
    <t>孙明明</t>
  </si>
  <si>
    <t>刘军</t>
  </si>
  <si>
    <t>范秀华</t>
  </si>
  <si>
    <t>H3000上框气囊上支架安装不到位、安装不到位</t>
  </si>
  <si>
    <t>蔡华岭</t>
  </si>
  <si>
    <t>2月11日上班卡、四分座漏焊</t>
  </si>
  <si>
    <t>座椅总装车间</t>
  </si>
  <si>
    <t>张建越</t>
  </si>
  <si>
    <t>发泡车间</t>
  </si>
  <si>
    <t>付海丽</t>
  </si>
  <si>
    <t>崔佳佳</t>
  </si>
  <si>
    <t>常梦雨</t>
  </si>
  <si>
    <t>王林泽</t>
  </si>
  <si>
    <t>高浩景</t>
  </si>
  <si>
    <t>范文英</t>
  </si>
  <si>
    <t>王炳蜜</t>
  </si>
  <si>
    <t>苑文清</t>
  </si>
  <si>
    <t>底座装配车间</t>
  </si>
  <si>
    <t>张志前</t>
  </si>
  <si>
    <t>刘建洲</t>
  </si>
  <si>
    <t>摆件不到位</t>
  </si>
  <si>
    <t>维修</t>
  </si>
  <si>
    <t>秦墨相</t>
  </si>
  <si>
    <t>工行6212260408008573607</t>
  </si>
  <si>
    <t>崔玉岗</t>
  </si>
  <si>
    <t>农行6228481732057427418</t>
  </si>
  <si>
    <t>刘秀花</t>
  </si>
  <si>
    <t>工行6212260408009749172</t>
  </si>
  <si>
    <t>车补</t>
  </si>
  <si>
    <t>合计：</t>
  </si>
  <si>
    <t>说明：3天试用期工资为15/小时，转正之后18元/小时，整理现场、盘点等工时按照80%计算，饭补5元/天；临时工试用期2天，15元/小时，转正18元/小时</t>
  </si>
  <si>
    <t>编制：</t>
  </si>
  <si>
    <t>审核：</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</si>
  <si>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</si>
  <si>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</si>
  <si>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</si>
  <si>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</si>
  <si>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</si>
  <si>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</si>
  <si>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</si>
  <si>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</si>
  <si>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</si>
  <si>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</si>
  <si>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</si>
  <si>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</si>
  <si>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</si>
  <si>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喷涂</t>
  </si>
  <si>
    <t>放</t>
  </si>
  <si>
    <t>事</t>
  </si>
  <si>
    <t>正常在职</t>
  </si>
  <si>
    <t>白</t>
  </si>
  <si>
    <t>休</t>
  </si>
  <si>
    <t>夜</t>
  </si>
  <si>
    <t>焊接</t>
  </si>
  <si>
    <t>本月入职</t>
  </si>
  <si>
    <t>劳务田</t>
  </si>
  <si>
    <t>底座
装配</t>
  </si>
  <si>
    <t>座椅</t>
  </si>
  <si>
    <t>发泡</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</si>
  <si>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</si>
  <si>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</si>
  <si>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</si>
  <si>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</si>
  <si>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</si>
  <si>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</si>
  <si>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金额</t>
  </si>
  <si>
    <t>合计</t>
  </si>
  <si>
    <t>扣款金额</t>
  </si>
  <si>
    <t>考勤截图</t>
  </si>
</sst>
</file>

<file path=xl/styles.xml><?xml version="1.0" encoding="utf-8"?>
<styleSheet xmlns="http://schemas.openxmlformats.org/spreadsheetml/2006/main">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yyyy\-mm\-dd;@"/>
    <numFmt numFmtId="178" formatCode="[$-804]aaa;@"/>
    <numFmt numFmtId="179" formatCode="aaa"/>
    <numFmt numFmtId="180" formatCode="General&quot;年&quot;"/>
    <numFmt numFmtId="181" formatCode="General&quot;月&quot;"/>
    <numFmt numFmtId="182" formatCode="yyyy/m/d;@"/>
    <numFmt numFmtId="183" formatCode="0.00_ "/>
  </numFmts>
  <fonts count="48">
    <font>
      <sz val="11"/>
      <color theme="1"/>
      <name val="宋体"/>
      <charset val="134"/>
      <scheme val="minor"/>
    </font>
    <font>
      <sz val="10"/>
      <color theme="1"/>
      <name val="微软雅黑"/>
      <charset val="134"/>
    </font>
    <font>
      <sz val="10"/>
      <color theme="1"/>
      <name val="宋体"/>
      <charset val="134"/>
      <scheme val="minor"/>
    </font>
    <font>
      <sz val="10"/>
      <name val="宋体"/>
      <charset val="134"/>
    </font>
    <font>
      <sz val="10"/>
      <color theme="1"/>
      <name val="宋体"/>
      <charset val="134"/>
    </font>
    <font>
      <sz val="9"/>
      <color theme="1"/>
      <name val="宋体"/>
      <charset val="134"/>
    </font>
    <font>
      <sz val="9"/>
      <name val="宋体"/>
      <charset val="134"/>
    </font>
    <font>
      <b/>
      <sz val="20"/>
      <color indexed="8"/>
      <name val="宋体"/>
      <charset val="134"/>
    </font>
    <font>
      <sz val="9"/>
      <color indexed="8"/>
      <name val="宋体"/>
      <charset val="134"/>
    </font>
    <font>
      <b/>
      <sz val="10"/>
      <name val="微软雅黑"/>
      <charset val="134"/>
    </font>
    <font>
      <b/>
      <sz val="10"/>
      <color indexed="8"/>
      <name val="微软雅黑"/>
      <charset val="134"/>
    </font>
    <font>
      <sz val="10"/>
      <color indexed="8"/>
      <name val="宋体"/>
      <charset val="134"/>
    </font>
    <font>
      <b/>
      <sz val="10"/>
      <color indexed="8"/>
      <name val="宋体"/>
      <charset val="134"/>
    </font>
    <font>
      <sz val="10"/>
      <color indexed="8"/>
      <name val="仿宋"/>
      <charset val="134"/>
    </font>
    <font>
      <b/>
      <sz val="11"/>
      <color indexed="8"/>
      <name val="宋体"/>
      <charset val="134"/>
      <scheme val="minor"/>
    </font>
    <font>
      <sz val="10"/>
      <name val="微软雅黑"/>
      <charset val="134"/>
    </font>
    <font>
      <b/>
      <sz val="11"/>
      <color rgb="FF000000"/>
      <name val="宋体"/>
      <charset val="134"/>
      <scheme val="minor"/>
    </font>
    <font>
      <sz val="8"/>
      <color indexed="8"/>
      <name val="微软雅黑"/>
      <charset val="134"/>
    </font>
    <font>
      <sz val="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font>
    <font>
      <sz val="12"/>
      <name val="宋体"/>
      <charset val="134"/>
    </font>
    <font>
      <sz val="9"/>
      <color indexed="8"/>
      <name val="微软雅黑"/>
      <charset val="134"/>
    </font>
    <font>
      <sz val="11"/>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b/>
      <sz val="9"/>
      <name val="宋体"/>
      <charset val="134"/>
    </font>
  </fonts>
  <fills count="41">
    <fill>
      <patternFill patternType="none"/>
    </fill>
    <fill>
      <patternFill patternType="gray125"/>
    </fill>
    <fill>
      <patternFill patternType="solid">
        <fgColor theme="0"/>
        <bgColor indexed="64"/>
      </patternFill>
    </fill>
    <fill>
      <patternFill patternType="solid">
        <fgColor theme="0" tint="-0.15"/>
        <bgColor indexed="64"/>
      </patternFill>
    </fill>
    <fill>
      <patternFill patternType="solid">
        <fgColor rgb="FF92D050"/>
        <bgColor indexed="64"/>
      </patternFill>
    </fill>
    <fill>
      <patternFill patternType="solid">
        <fgColor theme="3" tint="0.6"/>
        <bgColor indexed="64"/>
      </patternFill>
    </fill>
    <fill>
      <patternFill patternType="solid">
        <fgColor rgb="FFFFFF00"/>
        <bgColor indexed="64"/>
      </patternFill>
    </fill>
    <fill>
      <patternFill patternType="solid">
        <fgColor theme="4" tint="0.8"/>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7" fillId="10" borderId="0" applyNumberFormat="0" applyBorder="0" applyAlignment="0" applyProtection="0">
      <alignment vertical="center"/>
    </xf>
    <xf numFmtId="0" fontId="28" fillId="11"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7" fillId="12" borderId="0" applyNumberFormat="0" applyBorder="0" applyAlignment="0" applyProtection="0">
      <alignment vertical="center"/>
    </xf>
    <xf numFmtId="0" fontId="29" fillId="13" borderId="0" applyNumberFormat="0" applyBorder="0" applyAlignment="0" applyProtection="0">
      <alignment vertical="center"/>
    </xf>
    <xf numFmtId="43" fontId="0" fillId="0" borderId="0" applyFont="0" applyFill="0" applyBorder="0" applyAlignment="0" applyProtection="0">
      <alignment vertical="center"/>
    </xf>
    <xf numFmtId="0" fontId="30" fillId="14"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15" borderId="10" applyNumberFormat="0" applyFont="0" applyAlignment="0" applyProtection="0">
      <alignment vertical="center"/>
    </xf>
    <xf numFmtId="0" fontId="30" fillId="16"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1" applyNumberFormat="0" applyFill="0" applyAlignment="0" applyProtection="0">
      <alignment vertical="center"/>
    </xf>
    <xf numFmtId="0" fontId="38" fillId="0" borderId="11" applyNumberFormat="0" applyFill="0" applyAlignment="0" applyProtection="0">
      <alignment vertical="center"/>
    </xf>
    <xf numFmtId="0" fontId="30" fillId="17" borderId="0" applyNumberFormat="0" applyBorder="0" applyAlignment="0" applyProtection="0">
      <alignment vertical="center"/>
    </xf>
    <xf numFmtId="0" fontId="33" fillId="0" borderId="12" applyNumberFormat="0" applyFill="0" applyAlignment="0" applyProtection="0">
      <alignment vertical="center"/>
    </xf>
    <xf numFmtId="0" fontId="30" fillId="18" borderId="0" applyNumberFormat="0" applyBorder="0" applyAlignment="0" applyProtection="0">
      <alignment vertical="center"/>
    </xf>
    <xf numFmtId="0" fontId="39" fillId="19" borderId="13" applyNumberFormat="0" applyAlignment="0" applyProtection="0">
      <alignment vertical="center"/>
    </xf>
    <xf numFmtId="0" fontId="40" fillId="19" borderId="9" applyNumberFormat="0" applyAlignment="0" applyProtection="0">
      <alignment vertical="center"/>
    </xf>
    <xf numFmtId="0" fontId="41" fillId="20" borderId="14" applyNumberFormat="0" applyAlignment="0" applyProtection="0">
      <alignment vertical="center"/>
    </xf>
    <xf numFmtId="0" fontId="27" fillId="21" borderId="0" applyNumberFormat="0" applyBorder="0" applyAlignment="0" applyProtection="0">
      <alignment vertical="center"/>
    </xf>
    <xf numFmtId="0" fontId="30" fillId="22" borderId="0" applyNumberFormat="0" applyBorder="0" applyAlignment="0" applyProtection="0">
      <alignment vertical="center"/>
    </xf>
    <xf numFmtId="0" fontId="42" fillId="0" borderId="15" applyNumberFormat="0" applyFill="0" applyAlignment="0" applyProtection="0">
      <alignment vertical="center"/>
    </xf>
    <xf numFmtId="0" fontId="43" fillId="0" borderId="16" applyNumberFormat="0" applyFill="0" applyAlignment="0" applyProtection="0">
      <alignment vertical="center"/>
    </xf>
    <xf numFmtId="0" fontId="44" fillId="23" borderId="0" applyNumberFormat="0" applyBorder="0" applyAlignment="0" applyProtection="0">
      <alignment vertical="center"/>
    </xf>
    <xf numFmtId="0" fontId="45" fillId="24" borderId="0" applyNumberFormat="0" applyBorder="0" applyAlignment="0" applyProtection="0">
      <alignment vertical="center"/>
    </xf>
    <xf numFmtId="0" fontId="27" fillId="25" borderId="0" applyNumberFormat="0" applyBorder="0" applyAlignment="0" applyProtection="0">
      <alignment vertical="center"/>
    </xf>
    <xf numFmtId="0" fontId="30"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7" fillId="33" borderId="0" applyNumberFormat="0" applyBorder="0" applyAlignment="0" applyProtection="0">
      <alignment vertical="center"/>
    </xf>
    <xf numFmtId="0" fontId="27" fillId="34" borderId="0" applyNumberFormat="0" applyBorder="0" applyAlignment="0" applyProtection="0">
      <alignment vertical="center"/>
    </xf>
    <xf numFmtId="0" fontId="30" fillId="35" borderId="0" applyNumberFormat="0" applyBorder="0" applyAlignment="0" applyProtection="0">
      <alignment vertical="center"/>
    </xf>
    <xf numFmtId="0" fontId="27" fillId="36" borderId="0" applyNumberFormat="0" applyBorder="0" applyAlignment="0" applyProtection="0">
      <alignment vertical="center"/>
    </xf>
    <xf numFmtId="0" fontId="30" fillId="37" borderId="0" applyNumberFormat="0" applyBorder="0" applyAlignment="0" applyProtection="0">
      <alignment vertical="center"/>
    </xf>
    <xf numFmtId="0" fontId="30" fillId="38" borderId="0" applyNumberFormat="0" applyBorder="0" applyAlignment="0" applyProtection="0">
      <alignment vertical="center"/>
    </xf>
    <xf numFmtId="0" fontId="27" fillId="39" borderId="0" applyNumberFormat="0" applyBorder="0" applyAlignment="0" applyProtection="0">
      <alignment vertical="center"/>
    </xf>
    <xf numFmtId="0" fontId="30" fillId="40" borderId="0" applyNumberFormat="0" applyBorder="0" applyAlignment="0" applyProtection="0">
      <alignment vertical="center"/>
    </xf>
    <xf numFmtId="0" fontId="24" fillId="0" borderId="0">
      <alignment vertical="center"/>
    </xf>
  </cellStyleXfs>
  <cellXfs count="110">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3" fillId="0" borderId="1" xfId="0" applyFont="1" applyFill="1" applyBorder="1" applyAlignment="1">
      <alignment horizontal="center" vertical="center"/>
    </xf>
    <xf numFmtId="177" fontId="4" fillId="0" borderId="1" xfId="0" applyNumberFormat="1" applyFont="1" applyFill="1" applyBorder="1" applyAlignment="1">
      <alignment horizontal="center" vertical="center"/>
    </xf>
    <xf numFmtId="0" fontId="3" fillId="0" borderId="1" xfId="0" applyFont="1" applyFill="1" applyBorder="1" applyAlignment="1">
      <alignment horizontal="center"/>
    </xf>
    <xf numFmtId="0" fontId="2" fillId="0" borderId="0" xfId="0" applyFont="1" applyAlignment="1">
      <alignment horizontal="center" vertical="center" wrapText="1"/>
    </xf>
    <xf numFmtId="0" fontId="3" fillId="0" borderId="0" xfId="0" applyFont="1" applyFill="1" applyAlignment="1">
      <alignment horizontal="center" vertical="center"/>
    </xf>
    <xf numFmtId="177" fontId="4" fillId="0" borderId="0" xfId="0" applyNumberFormat="1" applyFont="1" applyFill="1" applyAlignment="1">
      <alignment horizontal="center" vertical="center"/>
    </xf>
    <xf numFmtId="0" fontId="3" fillId="0" borderId="0" xfId="0" applyFont="1" applyFill="1" applyAlignment="1">
      <alignment horizontal="center"/>
    </xf>
    <xf numFmtId="0" fontId="5" fillId="0" borderId="0" xfId="0" applyFont="1" applyFill="1" applyAlignment="1"/>
    <xf numFmtId="0" fontId="0" fillId="0" borderId="0" xfId="0" applyFont="1" applyFill="1" applyBorder="1" applyAlignment="1"/>
    <xf numFmtId="0" fontId="6" fillId="0" borderId="0" xfId="0" applyFont="1" applyFill="1" applyAlignment="1">
      <alignment vertical="center"/>
    </xf>
    <xf numFmtId="0" fontId="0" fillId="0" borderId="0" xfId="0" applyFont="1" applyFill="1" applyAlignment="1"/>
    <xf numFmtId="0" fontId="7" fillId="0" borderId="0" xfId="0" applyFont="1" applyFill="1" applyAlignment="1" applyProtection="1">
      <alignment horizontal="center" vertical="top"/>
    </xf>
    <xf numFmtId="0" fontId="6" fillId="0" borderId="0" xfId="0" applyFont="1" applyFill="1" applyAlignment="1" applyProtection="1">
      <alignment horizontal="left" vertical="center"/>
      <protection locked="0"/>
    </xf>
    <xf numFmtId="0" fontId="8" fillId="0" borderId="1" xfId="0" applyFont="1" applyFill="1" applyBorder="1" applyAlignment="1" applyProtection="1">
      <alignment horizontal="center" vertical="center"/>
    </xf>
    <xf numFmtId="0" fontId="9" fillId="2" borderId="1" xfId="0" applyNumberFormat="1" applyFont="1" applyFill="1" applyBorder="1" applyAlignment="1" applyProtection="1">
      <alignment horizontal="center" vertical="center"/>
    </xf>
    <xf numFmtId="178" fontId="10" fillId="0" borderId="1" xfId="0" applyNumberFormat="1" applyFont="1" applyFill="1" applyBorder="1" applyAlignment="1" applyProtection="1">
      <alignment horizontal="center" vertical="center"/>
    </xf>
    <xf numFmtId="179" fontId="10" fillId="0" borderId="1" xfId="0" applyNumberFormat="1" applyFont="1" applyFill="1" applyBorder="1" applyAlignment="1" applyProtection="1">
      <alignment horizontal="center" vertical="center"/>
    </xf>
    <xf numFmtId="0" fontId="11" fillId="0" borderId="1" xfId="0" applyFont="1" applyFill="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11" fillId="0" borderId="1" xfId="0" applyFont="1" applyFill="1" applyBorder="1" applyAlignment="1" applyProtection="1">
      <alignment horizontal="center" vertical="center"/>
    </xf>
    <xf numFmtId="0" fontId="11" fillId="0" borderId="2" xfId="0" applyFont="1" applyFill="1" applyBorder="1" applyAlignment="1" applyProtection="1">
      <alignment horizontal="center" vertical="center"/>
    </xf>
    <xf numFmtId="0" fontId="11" fillId="0" borderId="3" xfId="0" applyFont="1" applyFill="1" applyBorder="1" applyAlignment="1" applyProtection="1">
      <alignment horizontal="center" vertical="center"/>
    </xf>
    <xf numFmtId="0" fontId="8"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vertical="center"/>
      <protection locked="0"/>
    </xf>
    <xf numFmtId="0" fontId="4" fillId="4" borderId="1" xfId="0" applyFont="1" applyFill="1" applyBorder="1" applyAlignment="1" applyProtection="1">
      <alignment horizontal="center" vertical="center"/>
      <protection locked="0"/>
    </xf>
    <xf numFmtId="0" fontId="11" fillId="5" borderId="1" xfId="0" applyFont="1" applyFill="1" applyBorder="1" applyAlignment="1" applyProtection="1">
      <alignment horizontal="center" vertical="center"/>
      <protection locked="0"/>
    </xf>
    <xf numFmtId="0" fontId="12" fillId="6" borderId="4" xfId="0" applyFont="1" applyFill="1" applyBorder="1" applyAlignment="1" applyProtection="1">
      <alignment horizontal="center" vertical="center"/>
      <protection locked="0"/>
    </xf>
    <xf numFmtId="0" fontId="11" fillId="6" borderId="1" xfId="0" applyFont="1" applyFill="1" applyBorder="1" applyAlignment="1" applyProtection="1">
      <alignment horizontal="center" vertical="center" wrapText="1"/>
      <protection locked="0"/>
    </xf>
    <xf numFmtId="0" fontId="13" fillId="6" borderId="1" xfId="0" applyFont="1" applyFill="1" applyBorder="1" applyAlignment="1">
      <alignment horizontal="center" vertical="center"/>
    </xf>
    <xf numFmtId="0" fontId="12" fillId="6" borderId="5" xfId="0" applyFont="1" applyFill="1" applyBorder="1" applyAlignment="1" applyProtection="1">
      <alignment horizontal="center" vertical="center"/>
      <protection locked="0"/>
    </xf>
    <xf numFmtId="0" fontId="11" fillId="6" borderId="1" xfId="0" applyFont="1" applyFill="1" applyBorder="1" applyAlignment="1" applyProtection="1">
      <alignment horizontal="center" vertical="center"/>
      <protection locked="0"/>
    </xf>
    <xf numFmtId="0" fontId="12" fillId="6" borderId="6" xfId="0" applyFont="1" applyFill="1" applyBorder="1" applyAlignment="1" applyProtection="1">
      <alignment horizontal="center" vertical="center"/>
      <protection locked="0"/>
    </xf>
    <xf numFmtId="0" fontId="11" fillId="2" borderId="1" xfId="0" applyFont="1" applyFill="1" applyBorder="1" applyAlignment="1" applyProtection="1">
      <alignment horizontal="center" vertical="center"/>
      <protection locked="0"/>
    </xf>
    <xf numFmtId="0" fontId="14" fillId="2" borderId="7" xfId="49" applyFont="1" applyFill="1" applyBorder="1" applyAlignment="1">
      <alignment horizontal="center" vertical="center"/>
    </xf>
    <xf numFmtId="0" fontId="15" fillId="2" borderId="1" xfId="0" applyFont="1" applyFill="1" applyBorder="1" applyAlignment="1">
      <alignment horizontal="center" vertical="center"/>
    </xf>
    <xf numFmtId="0" fontId="14" fillId="7" borderId="7" xfId="49" applyFont="1" applyFill="1" applyBorder="1" applyAlignment="1">
      <alignment horizontal="center" vertical="center"/>
    </xf>
    <xf numFmtId="0" fontId="16" fillId="2" borderId="7" xfId="49" applyFont="1" applyFill="1" applyBorder="1" applyAlignment="1">
      <alignment horizontal="center" vertical="center"/>
    </xf>
    <xf numFmtId="0" fontId="8" fillId="6" borderId="1" xfId="0" applyFont="1" applyFill="1" applyBorder="1" applyAlignment="1" applyProtection="1">
      <alignment horizontal="center" vertical="center"/>
      <protection locked="0"/>
    </xf>
    <xf numFmtId="0" fontId="17" fillId="0" borderId="1" xfId="0" applyFont="1" applyFill="1" applyBorder="1" applyAlignment="1">
      <alignment horizontal="center" vertical="center"/>
    </xf>
    <xf numFmtId="0" fontId="18"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protection locked="0"/>
    </xf>
    <xf numFmtId="0" fontId="18" fillId="0" borderId="1" xfId="0" applyFont="1" applyFill="1" applyBorder="1" applyAlignment="1">
      <alignment horizontal="center" vertical="center"/>
    </xf>
    <xf numFmtId="0" fontId="5" fillId="2" borderId="0" xfId="0" applyFont="1" applyFill="1" applyAlignment="1">
      <alignment horizontal="center"/>
    </xf>
    <xf numFmtId="0" fontId="8" fillId="2" borderId="1" xfId="0" applyFont="1" applyFill="1" applyBorder="1" applyAlignment="1" applyProtection="1">
      <alignment horizontal="center" vertical="center"/>
      <protection locked="0"/>
    </xf>
    <xf numFmtId="0" fontId="15" fillId="6" borderId="1" xfId="0" applyFont="1" applyFill="1" applyBorder="1" applyAlignment="1">
      <alignment horizontal="center" vertical="center"/>
    </xf>
    <xf numFmtId="180" fontId="19" fillId="0" borderId="0" xfId="0" applyNumberFormat="1" applyFont="1" applyFill="1" applyAlignment="1" applyProtection="1">
      <alignment horizontal="left" vertical="center"/>
      <protection locked="0"/>
    </xf>
    <xf numFmtId="181" fontId="19" fillId="0" borderId="0" xfId="0" applyNumberFormat="1" applyFont="1" applyFill="1" applyAlignment="1" applyProtection="1">
      <alignment horizontal="left" vertical="center"/>
      <protection locked="0"/>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protection locked="0"/>
    </xf>
    <xf numFmtId="0" fontId="6"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14" fontId="6"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8" fillId="0" borderId="3" xfId="0" applyFont="1" applyFill="1" applyBorder="1" applyAlignment="1" applyProtection="1">
      <alignment horizontal="center" vertical="center" wrapText="1"/>
    </xf>
    <xf numFmtId="176" fontId="6" fillId="6" borderId="2" xfId="0" applyNumberFormat="1" applyFont="1" applyFill="1" applyBorder="1" applyAlignment="1" applyProtection="1">
      <alignment horizontal="center" vertical="center"/>
      <protection locked="0"/>
    </xf>
    <xf numFmtId="176" fontId="6" fillId="0" borderId="2" xfId="0" applyNumberFormat="1" applyFont="1" applyFill="1" applyBorder="1" applyAlignment="1" applyProtection="1">
      <alignment horizontal="center" vertical="center"/>
      <protection locked="0"/>
    </xf>
    <xf numFmtId="9" fontId="8" fillId="0" borderId="1" xfId="11" applyFont="1" applyBorder="1" applyAlignment="1" applyProtection="1">
      <alignment horizontal="center" vertical="center"/>
    </xf>
    <xf numFmtId="0" fontId="6" fillId="0" borderId="1" xfId="0" applyFont="1" applyFill="1" applyBorder="1" applyAlignment="1">
      <alignment horizontal="center" vertical="center"/>
    </xf>
    <xf numFmtId="176" fontId="21" fillId="0" borderId="1" xfId="0" applyNumberFormat="1" applyFont="1" applyFill="1" applyBorder="1" applyAlignment="1" applyProtection="1">
      <alignment horizontal="center" vertical="center"/>
    </xf>
    <xf numFmtId="176" fontId="6" fillId="6" borderId="8" xfId="0" applyNumberFormat="1" applyFont="1" applyFill="1" applyBorder="1" applyAlignment="1" applyProtection="1">
      <alignment horizontal="center" vertical="center"/>
      <protection locked="0"/>
    </xf>
    <xf numFmtId="176" fontId="6" fillId="0" borderId="8" xfId="0" applyNumberFormat="1" applyFont="1" applyFill="1" applyBorder="1" applyAlignment="1" applyProtection="1">
      <alignment horizontal="center" vertical="center"/>
      <protection locked="0"/>
    </xf>
    <xf numFmtId="176" fontId="6" fillId="6" borderId="3" xfId="0" applyNumberFormat="1" applyFont="1" applyFill="1" applyBorder="1" applyAlignment="1" applyProtection="1">
      <alignment horizontal="center" vertical="center"/>
      <protection locked="0"/>
    </xf>
    <xf numFmtId="176" fontId="6" fillId="0" borderId="3" xfId="0" applyNumberFormat="1" applyFont="1" applyFill="1" applyBorder="1" applyAlignment="1" applyProtection="1">
      <alignment horizontal="center" vertical="center"/>
      <protection locked="0"/>
    </xf>
    <xf numFmtId="0" fontId="5" fillId="0" borderId="1" xfId="0" applyFont="1" applyFill="1" applyBorder="1" applyAlignment="1">
      <alignment horizontal="center" vertical="center"/>
    </xf>
    <xf numFmtId="0" fontId="5" fillId="0" borderId="2" xfId="0" applyFont="1" applyFill="1" applyBorder="1" applyAlignment="1">
      <alignment horizontal="center"/>
    </xf>
    <xf numFmtId="0" fontId="5" fillId="0" borderId="8" xfId="0" applyFont="1" applyFill="1" applyBorder="1" applyAlignment="1">
      <alignment horizontal="center"/>
    </xf>
    <xf numFmtId="0" fontId="5" fillId="0" borderId="3" xfId="0" applyFont="1" applyFill="1" applyBorder="1" applyAlignment="1">
      <alignment horizontal="center"/>
    </xf>
    <xf numFmtId="0" fontId="5" fillId="0" borderId="2"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3" xfId="0" applyFont="1" applyFill="1" applyBorder="1" applyAlignment="1">
      <alignment horizontal="center" vertical="center"/>
    </xf>
    <xf numFmtId="0" fontId="0" fillId="0" borderId="0" xfId="0" applyFill="1" applyAlignment="1"/>
    <xf numFmtId="0" fontId="10" fillId="0" borderId="0" xfId="0" applyFont="1" applyFill="1" applyAlignment="1" applyProtection="1">
      <alignment vertical="center"/>
    </xf>
    <xf numFmtId="0" fontId="10" fillId="8" borderId="0" xfId="0" applyFont="1" applyFill="1" applyAlignment="1" applyProtection="1">
      <alignment vertical="center"/>
    </xf>
    <xf numFmtId="0" fontId="10" fillId="0" borderId="0" xfId="0" applyFont="1" applyFill="1" applyAlignment="1" applyProtection="1">
      <alignment horizontal="left" vertical="center"/>
    </xf>
    <xf numFmtId="0" fontId="10" fillId="9" borderId="0" xfId="0" applyFont="1" applyFill="1" applyAlignment="1" applyProtection="1">
      <alignment vertical="center"/>
    </xf>
    <xf numFmtId="0" fontId="10" fillId="0" borderId="0" xfId="0" applyFont="1" applyFill="1" applyAlignment="1" applyProtection="1">
      <alignment horizontal="left" vertical="center"/>
      <protection locked="0"/>
    </xf>
    <xf numFmtId="0" fontId="10" fillId="0" borderId="0" xfId="0" applyFont="1" applyFill="1" applyAlignment="1" applyProtection="1">
      <alignment horizontal="center" vertical="center"/>
    </xf>
    <xf numFmtId="0" fontId="10" fillId="9" borderId="0" xfId="0" applyFont="1" applyFill="1" applyAlignment="1" applyProtection="1">
      <alignment horizontal="left" vertical="center"/>
      <protection locked="0"/>
    </xf>
    <xf numFmtId="0" fontId="22" fillId="0" borderId="0" xfId="0" applyFont="1" applyFill="1" applyAlignment="1" applyProtection="1">
      <alignment horizontal="center" vertical="center"/>
    </xf>
    <xf numFmtId="0" fontId="23" fillId="0" borderId="0" xfId="0" applyFont="1" applyFill="1" applyAlignment="1">
      <alignment horizontal="left" vertical="center"/>
    </xf>
    <xf numFmtId="0" fontId="4" fillId="0" borderId="0" xfId="0" applyFont="1" applyFill="1" applyAlignment="1">
      <alignment horizontal="left" vertical="center"/>
    </xf>
    <xf numFmtId="0" fontId="4" fillId="0" borderId="0" xfId="0" applyFont="1" applyFill="1">
      <alignment vertical="center"/>
    </xf>
    <xf numFmtId="0" fontId="2" fillId="0" borderId="0" xfId="0" applyFont="1" applyFill="1" applyBorder="1" applyAlignment="1">
      <alignment horizontal="left" vertical="center"/>
    </xf>
    <xf numFmtId="182" fontId="4" fillId="0" borderId="0" xfId="0" applyNumberFormat="1" applyFont="1" applyFill="1" applyAlignment="1">
      <alignment horizontal="center" vertical="center"/>
    </xf>
    <xf numFmtId="0" fontId="23" fillId="0" borderId="0" xfId="0" applyFont="1" applyFill="1" applyAlignment="1">
      <alignment horizontal="center" vertical="center"/>
    </xf>
    <xf numFmtId="0" fontId="23" fillId="0" borderId="1" xfId="0" applyFont="1" applyFill="1" applyBorder="1" applyAlignment="1">
      <alignment horizontal="left" vertical="center"/>
    </xf>
    <xf numFmtId="0" fontId="4" fillId="0" borderId="1" xfId="0" applyFont="1" applyFill="1" applyBorder="1" applyAlignment="1">
      <alignment horizontal="left" vertical="center"/>
    </xf>
    <xf numFmtId="182" fontId="4" fillId="0" borderId="1" xfId="0" applyNumberFormat="1" applyFont="1" applyFill="1" applyBorder="1" applyAlignment="1">
      <alignment horizontal="center" vertical="center"/>
    </xf>
    <xf numFmtId="183" fontId="24" fillId="0" borderId="1" xfId="0" applyNumberFormat="1" applyFont="1" applyFill="1" applyBorder="1" applyAlignment="1">
      <alignment vertical="center"/>
    </xf>
    <xf numFmtId="0" fontId="25" fillId="0" borderId="1" xfId="0" applyFont="1" applyFill="1" applyBorder="1" applyAlignment="1">
      <alignment horizontal="center" vertical="center"/>
    </xf>
    <xf numFmtId="0" fontId="25" fillId="0" borderId="1" xfId="0" applyFont="1" applyFill="1" applyBorder="1" applyAlignment="1">
      <alignment horizontal="center" vertical="center" wrapText="1"/>
    </xf>
    <xf numFmtId="0" fontId="4" fillId="0" borderId="1" xfId="0" applyFont="1" applyFill="1" applyBorder="1" applyAlignment="1">
      <alignment vertical="center"/>
    </xf>
    <xf numFmtId="0" fontId="4" fillId="0" borderId="0" xfId="0" applyFont="1" applyFill="1" applyAlignment="1">
      <alignment vertical="center"/>
    </xf>
    <xf numFmtId="0" fontId="3" fillId="0" borderId="0" xfId="0" applyFont="1" applyFill="1" applyBorder="1" applyAlignment="1">
      <alignment horizontal="center"/>
    </xf>
    <xf numFmtId="0" fontId="23" fillId="0" borderId="0" xfId="0" applyFont="1" applyFill="1">
      <alignment vertical="center"/>
    </xf>
    <xf numFmtId="0" fontId="3" fillId="0" borderId="8" xfId="0" applyFont="1" applyFill="1" applyBorder="1" applyAlignment="1">
      <alignment horizontal="center"/>
    </xf>
    <xf numFmtId="0" fontId="0" fillId="0" borderId="0" xfId="0" applyFill="1" applyBorder="1">
      <alignment vertical="center"/>
    </xf>
    <xf numFmtId="0" fontId="26" fillId="0" borderId="0" xfId="0" applyFont="1" applyFill="1" applyBorder="1" applyAlignment="1">
      <alignment horizontal="center" vertical="center"/>
    </xf>
    <xf numFmtId="0" fontId="4" fillId="0" borderId="1" xfId="0" applyFont="1" applyFill="1" applyBorder="1" applyAlignment="1">
      <alignment horizontal="right" vertical="center"/>
    </xf>
    <xf numFmtId="183" fontId="3" fillId="0" borderId="1" xfId="0" applyNumberFormat="1" applyFont="1" applyFill="1" applyBorder="1" applyAlignment="1">
      <alignment horizontal="left" wrapText="1"/>
    </xf>
    <xf numFmtId="0" fontId="0" fillId="0" borderId="0" xfId="0" applyFill="1">
      <alignment vertical="center"/>
    </xf>
    <xf numFmtId="0" fontId="0" fillId="0" borderId="0" xfId="0" applyFill="1" applyBorder="1" applyAlignment="1">
      <alignment horizontal="left" vertical="center"/>
    </xf>
    <xf numFmtId="183" fontId="3" fillId="0" borderId="1" xfId="0" applyNumberFormat="1" applyFont="1" applyFill="1" applyBorder="1" applyAlignment="1" quotePrefix="1">
      <alignment horizontal="left"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FFC000"/>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3.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externalLink" Target="externalLinks/externalLink11.xml"/><Relationship Id="rId16" Type="http://schemas.openxmlformats.org/officeDocument/2006/relationships/externalLink" Target="externalLinks/externalLink10.xml"/><Relationship Id="rId15" Type="http://schemas.openxmlformats.org/officeDocument/2006/relationships/externalLink" Target="externalLinks/externalLink9.xml"/><Relationship Id="rId14" Type="http://schemas.openxmlformats.org/officeDocument/2006/relationships/externalLink" Target="externalLinks/externalLink8.xml"/><Relationship Id="rId13" Type="http://schemas.openxmlformats.org/officeDocument/2006/relationships/externalLink" Target="externalLinks/externalLink7.xml"/><Relationship Id="rId12" Type="http://schemas.openxmlformats.org/officeDocument/2006/relationships/externalLink" Target="externalLinks/externalLink6.xml"/><Relationship Id="rId11" Type="http://schemas.openxmlformats.org/officeDocument/2006/relationships/externalLink" Target="externalLinks/externalLink5.xml"/><Relationship Id="rId10" Type="http://schemas.openxmlformats.org/officeDocument/2006/relationships/externalLink" Target="externalLinks/externalLink4.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2.xml><?xml version="1.0" encoding="utf-8"?>
<formControlPr xmlns="http://schemas.microsoft.com/office/spreadsheetml/2009/9/main" objectType="Spin" dx="22" fmlaLink="$AM$1" max="12" min="1" page="10" val="12"/>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3"/>
</file>

<file path=xl/ctrlProps/ctrlProp6.xml><?xml version="1.0" encoding="utf-8"?>
<formControlPr xmlns="http://schemas.microsoft.com/office/spreadsheetml/2009/9/main" objectType="Spin" dx="22" fmlaLink="$AN$1" max="12" min="1" page="10" val="1"/>
</file>

<file path=xl/ctrlProps/ctrlProp7.xml><?xml version="1.0" encoding="utf-8"?>
<formControlPr xmlns="http://schemas.microsoft.com/office/spreadsheetml/2009/9/main" objectType="Spin" dx="22" fmlaLink="$AM$1" max="2099" min="2020" page="10" val="2023"/>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21574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lidandan\AppData\Roaming\kingsoft\office6\backup\&#24231;&#26885;&#27491;&#21496;&#26426;&#32771;&#21220;&#65288;21&#24180;7&#26376;&#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20210331&#26700;&#38754;&#25991;&#20214;&#22791;&#20221;\&#26032;&#24314;&#25991;&#20214;&#22841;\&#24231;&#26885;&#32771;&#21220;(21&#24180;3&#26376;&#32771;&#21220;&#27491;&#24335;&#2925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Administrator.SKY-20170420IVX\AppData\Roaming\kingsoft\office6\backup\1&#26376;&#32771;&#21220;&#27169;&#26495;%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Administrator.SKY-20170420IVX\AppData\Roaming\kingsoft\office6\backup\&#32771;&#21220;&#34920;2021&#24180;1&#26376;%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WeChat%20Files\wxid_q8j8b0zqugwi22\FileStorage\MsgAttach\d611e17cb50fe1f23d503b840637f91f\File\2022-07\&#32771;&#21220;&#21943;&#28034;%20-6&#2637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3\&#28938;&#25509;&#36710;&#38388;5&#26376;&#32771;&#21220;&#34920;&#21171;&#21153;.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Users\YanFuhuo\Documents\WeChat%20Files\wxid_2vd7apcbl0tu22\FileStorage\File\2021-11\&#22797;&#20214;%202021&#28938;&#25509;&#36710;&#38388;7&#26376;&#32771;&#21220;&#349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3\2023&#28938;&#25509;&#36710;&#38388;2&#26376;&#32771;&#21220;&#34920;(2)(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21103;&#21496;&#26426;%20-\&#32771;&#21220;\&#24231;&#26885;&#32771;&#21220;&#65288;4&#2637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H6线"/>
      <sheetName val="正司机"/>
      <sheetName val="副司机"/>
      <sheetName val="B40线"/>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喷涂1月"/>
      <sheetName val="数据源"/>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车间考勤表模板"/>
      <sheetName val="劳务工"/>
      <sheetName val="临时工"/>
      <sheetName val="数据源"/>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0" Type="http://schemas.openxmlformats.org/officeDocument/2006/relationships/ctrlProp" Target="../ctrlProps/ctrlProp7.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34"/>
  <sheetViews>
    <sheetView tabSelected="1" workbookViewId="0">
      <selection activeCell="P2" sqref="P$1:P$1048576"/>
    </sheetView>
  </sheetViews>
  <sheetFormatPr defaultColWidth="9" defaultRowHeight="18" customHeight="1"/>
  <cols>
    <col min="1" max="1" width="5.25" style="88" customWidth="1"/>
    <col min="2" max="2" width="19.125" style="88"/>
    <col min="3" max="3" width="17.25" style="88"/>
    <col min="4" max="4" width="15.25" style="91" customWidth="1"/>
    <col min="5" max="7" width="8.375" style="88" customWidth="1"/>
    <col min="8" max="8" width="9.375" style="88" customWidth="1"/>
    <col min="9" max="9" width="8.375" style="88" customWidth="1"/>
    <col min="10" max="10" width="6.875" style="88" customWidth="1"/>
    <col min="11" max="11" width="8.375" style="88" customWidth="1"/>
    <col min="12" max="12" width="9.375" style="88" customWidth="1"/>
    <col min="13" max="13" width="8.875" style="88" customWidth="1"/>
    <col min="14" max="14" width="9.625" style="88" customWidth="1"/>
    <col min="15" max="15" width="21.5" style="88" customWidth="1"/>
    <col min="16" max="16" width="11.125" style="88" customWidth="1"/>
    <col min="17" max="17" width="8.875" style="88"/>
    <col min="18" max="18" width="5.125" style="88"/>
    <col min="19" max="26" width="10.875" style="88"/>
    <col min="27" max="27" width="5.125" style="88"/>
    <col min="28" max="16384" width="9" style="88"/>
  </cols>
  <sheetData>
    <row r="1" s="88" customFormat="1" customHeight="1" spans="1:15">
      <c r="A1" s="92" t="s">
        <v>0</v>
      </c>
      <c r="B1" s="92"/>
      <c r="C1" s="92"/>
      <c r="D1" s="92"/>
      <c r="E1" s="92"/>
      <c r="F1" s="92"/>
      <c r="G1" s="92"/>
      <c r="H1" s="92"/>
      <c r="I1" s="92"/>
      <c r="J1" s="92"/>
      <c r="K1" s="92"/>
      <c r="L1" s="92"/>
      <c r="M1" s="92"/>
      <c r="N1" s="92"/>
      <c r="O1" s="87"/>
    </row>
    <row r="2" s="87" customFormat="1" customHeight="1" spans="1:15">
      <c r="A2" s="93" t="s">
        <v>1</v>
      </c>
      <c r="B2" s="93" t="s">
        <v>2</v>
      </c>
      <c r="C2" s="93" t="s">
        <v>3</v>
      </c>
      <c r="D2" s="93" t="s">
        <v>4</v>
      </c>
      <c r="E2" s="93" t="s">
        <v>5</v>
      </c>
      <c r="F2" s="93" t="s">
        <v>6</v>
      </c>
      <c r="G2" s="93" t="s">
        <v>7</v>
      </c>
      <c r="H2" s="93" t="s">
        <v>8</v>
      </c>
      <c r="I2" s="93" t="s">
        <v>9</v>
      </c>
      <c r="J2" s="93" t="s">
        <v>10</v>
      </c>
      <c r="K2" s="93" t="s">
        <v>11</v>
      </c>
      <c r="L2" s="93" t="s">
        <v>12</v>
      </c>
      <c r="M2" s="93" t="s">
        <v>13</v>
      </c>
      <c r="N2" s="93" t="s">
        <v>14</v>
      </c>
      <c r="O2" s="93" t="s">
        <v>15</v>
      </c>
    </row>
    <row r="3" s="87" customFormat="1" ht="30" customHeight="1" spans="1:16">
      <c r="A3" s="94">
        <v>1</v>
      </c>
      <c r="B3" s="6" t="s">
        <v>16</v>
      </c>
      <c r="C3" s="6" t="s">
        <v>17</v>
      </c>
      <c r="D3" s="95">
        <v>44559</v>
      </c>
      <c r="E3" s="6">
        <v>25</v>
      </c>
      <c r="F3" s="6">
        <v>261.5</v>
      </c>
      <c r="G3" s="96">
        <v>18</v>
      </c>
      <c r="H3" s="94"/>
      <c r="I3" s="94"/>
      <c r="J3" s="94">
        <v>40</v>
      </c>
      <c r="K3" s="94"/>
      <c r="L3" s="106">
        <v>4747</v>
      </c>
      <c r="M3" s="106">
        <v>125</v>
      </c>
      <c r="N3" s="106">
        <v>4872</v>
      </c>
      <c r="O3" s="107" t="s">
        <v>18</v>
      </c>
      <c r="P3" s="88"/>
    </row>
    <row r="4" s="87" customFormat="1" customHeight="1" spans="1:16">
      <c r="A4" s="94">
        <v>2</v>
      </c>
      <c r="B4" s="6" t="s">
        <v>19</v>
      </c>
      <c r="C4" s="6" t="s">
        <v>20</v>
      </c>
      <c r="D4" s="95">
        <v>43720</v>
      </c>
      <c r="E4" s="6">
        <v>24</v>
      </c>
      <c r="F4" s="6">
        <v>233</v>
      </c>
      <c r="G4" s="96">
        <v>18</v>
      </c>
      <c r="H4" s="94"/>
      <c r="I4" s="94"/>
      <c r="J4" s="94">
        <v>20</v>
      </c>
      <c r="K4" s="94"/>
      <c r="L4" s="106">
        <v>4214</v>
      </c>
      <c r="M4" s="106">
        <v>120</v>
      </c>
      <c r="N4" s="106">
        <v>4334</v>
      </c>
      <c r="O4" s="107" t="s">
        <v>21</v>
      </c>
      <c r="P4" s="88"/>
    </row>
    <row r="5" s="87" customFormat="1" customHeight="1" spans="1:16">
      <c r="A5" s="94">
        <v>3</v>
      </c>
      <c r="B5" s="6" t="s">
        <v>19</v>
      </c>
      <c r="C5" s="6" t="s">
        <v>22</v>
      </c>
      <c r="D5" s="95">
        <v>43720</v>
      </c>
      <c r="E5" s="6">
        <v>24</v>
      </c>
      <c r="F5" s="6">
        <v>237</v>
      </c>
      <c r="G5" s="96">
        <v>18</v>
      </c>
      <c r="H5" s="94"/>
      <c r="I5" s="94"/>
      <c r="J5" s="94">
        <v>0</v>
      </c>
      <c r="K5" s="94"/>
      <c r="L5" s="106">
        <v>4266</v>
      </c>
      <c r="M5" s="106">
        <v>120</v>
      </c>
      <c r="N5" s="106">
        <v>4386</v>
      </c>
      <c r="O5" s="107" t="s">
        <v>23</v>
      </c>
      <c r="P5" s="88"/>
    </row>
    <row r="6" s="87" customFormat="1" ht="34" customHeight="1" spans="1:16">
      <c r="A6" s="94">
        <v>4</v>
      </c>
      <c r="B6" s="6" t="s">
        <v>16</v>
      </c>
      <c r="C6" s="6" t="s">
        <v>24</v>
      </c>
      <c r="D6" s="95">
        <v>44536</v>
      </c>
      <c r="E6" s="6">
        <v>18</v>
      </c>
      <c r="F6" s="6">
        <v>194.5</v>
      </c>
      <c r="G6" s="96">
        <v>18</v>
      </c>
      <c r="H6" s="94"/>
      <c r="I6" s="94"/>
      <c r="J6" s="94">
        <v>0</v>
      </c>
      <c r="K6" s="94"/>
      <c r="L6" s="106">
        <v>3501</v>
      </c>
      <c r="M6" s="106">
        <v>90</v>
      </c>
      <c r="N6" s="106">
        <v>3591</v>
      </c>
      <c r="O6" s="107" t="s">
        <v>23</v>
      </c>
      <c r="P6" s="88"/>
    </row>
    <row r="7" s="87" customFormat="1" ht="34" customHeight="1" spans="1:16">
      <c r="A7" s="94">
        <v>5</v>
      </c>
      <c r="B7" s="97" t="s">
        <v>25</v>
      </c>
      <c r="C7" s="98" t="s">
        <v>26</v>
      </c>
      <c r="D7" s="95"/>
      <c r="E7" s="6">
        <v>24.5</v>
      </c>
      <c r="F7" s="6">
        <v>261.5</v>
      </c>
      <c r="G7" s="96">
        <v>18</v>
      </c>
      <c r="H7" s="94"/>
      <c r="I7" s="94"/>
      <c r="J7" s="94">
        <v>-20</v>
      </c>
      <c r="K7" s="94"/>
      <c r="L7" s="106">
        <v>4687</v>
      </c>
      <c r="M7" s="106">
        <v>122.5</v>
      </c>
      <c r="N7" s="106">
        <v>4809.5</v>
      </c>
      <c r="O7" s="107" t="s">
        <v>27</v>
      </c>
      <c r="P7" s="88"/>
    </row>
    <row r="8" s="87" customFormat="1" ht="34" customHeight="1" spans="1:16">
      <c r="A8" s="94">
        <v>6</v>
      </c>
      <c r="B8" s="97" t="s">
        <v>25</v>
      </c>
      <c r="C8" s="98" t="s">
        <v>28</v>
      </c>
      <c r="D8" s="95"/>
      <c r="E8" s="6">
        <v>27</v>
      </c>
      <c r="F8" s="6">
        <v>294</v>
      </c>
      <c r="G8" s="96">
        <v>18</v>
      </c>
      <c r="H8" s="94"/>
      <c r="I8" s="94"/>
      <c r="J8" s="94">
        <v>0</v>
      </c>
      <c r="K8" s="94"/>
      <c r="L8" s="106">
        <v>5292</v>
      </c>
      <c r="M8" s="106">
        <v>135</v>
      </c>
      <c r="N8" s="106">
        <v>5427</v>
      </c>
      <c r="O8" s="107" t="s">
        <v>23</v>
      </c>
      <c r="P8" s="88"/>
    </row>
    <row r="9" s="87" customFormat="1" ht="34" customHeight="1" spans="1:16">
      <c r="A9" s="94">
        <v>7</v>
      </c>
      <c r="B9" s="97" t="s">
        <v>25</v>
      </c>
      <c r="C9" s="98" t="s">
        <v>29</v>
      </c>
      <c r="D9" s="95"/>
      <c r="E9" s="6">
        <v>23</v>
      </c>
      <c r="F9" s="6">
        <v>250</v>
      </c>
      <c r="G9" s="96">
        <v>18</v>
      </c>
      <c r="H9" s="94"/>
      <c r="I9" s="94"/>
      <c r="J9" s="94">
        <v>0</v>
      </c>
      <c r="K9" s="94"/>
      <c r="L9" s="106">
        <v>4500</v>
      </c>
      <c r="M9" s="106">
        <v>115</v>
      </c>
      <c r="N9" s="106">
        <v>4615</v>
      </c>
      <c r="O9" s="107" t="s">
        <v>23</v>
      </c>
      <c r="P9" s="88"/>
    </row>
    <row r="10" s="87" customFormat="1" ht="34" customHeight="1" spans="1:16">
      <c r="A10" s="94">
        <v>8</v>
      </c>
      <c r="B10" s="97" t="s">
        <v>25</v>
      </c>
      <c r="C10" s="98" t="s">
        <v>30</v>
      </c>
      <c r="D10" s="95"/>
      <c r="E10" s="6">
        <v>24.5</v>
      </c>
      <c r="F10" s="6">
        <v>266.5</v>
      </c>
      <c r="G10" s="96">
        <v>18</v>
      </c>
      <c r="H10" s="94"/>
      <c r="I10" s="94"/>
      <c r="J10" s="94">
        <v>-20</v>
      </c>
      <c r="K10" s="94"/>
      <c r="L10" s="106">
        <v>4777</v>
      </c>
      <c r="M10" s="106">
        <v>122.5</v>
      </c>
      <c r="N10" s="106">
        <v>4899.5</v>
      </c>
      <c r="O10" s="107" t="s">
        <v>31</v>
      </c>
      <c r="P10" s="88"/>
    </row>
    <row r="11" s="87" customFormat="1" ht="34" customHeight="1" spans="1:16">
      <c r="A11" s="94">
        <v>9</v>
      </c>
      <c r="B11" s="97" t="s">
        <v>25</v>
      </c>
      <c r="C11" s="98" t="s">
        <v>32</v>
      </c>
      <c r="D11" s="95"/>
      <c r="E11" s="6">
        <v>24</v>
      </c>
      <c r="F11" s="6">
        <v>261</v>
      </c>
      <c r="G11" s="96">
        <v>18</v>
      </c>
      <c r="H11" s="94"/>
      <c r="I11" s="94"/>
      <c r="J11" s="94">
        <v>-50</v>
      </c>
      <c r="K11" s="94"/>
      <c r="L11" s="106">
        <v>4648</v>
      </c>
      <c r="M11" s="106">
        <v>120</v>
      </c>
      <c r="N11" s="106">
        <v>4768</v>
      </c>
      <c r="O11" s="107" t="s">
        <v>33</v>
      </c>
      <c r="P11" s="88"/>
    </row>
    <row r="12" s="87" customFormat="1" ht="34" customHeight="1" spans="1:16">
      <c r="A12" s="94">
        <v>10</v>
      </c>
      <c r="B12" s="97" t="s">
        <v>34</v>
      </c>
      <c r="C12" s="98" t="s">
        <v>35</v>
      </c>
      <c r="D12" s="95"/>
      <c r="E12" s="6">
        <v>10</v>
      </c>
      <c r="F12" s="6">
        <v>126</v>
      </c>
      <c r="G12" s="96">
        <v>19.5</v>
      </c>
      <c r="H12" s="94"/>
      <c r="I12" s="94"/>
      <c r="J12" s="94">
        <v>0</v>
      </c>
      <c r="K12" s="94"/>
      <c r="L12" s="106">
        <v>2457</v>
      </c>
      <c r="M12" s="106">
        <v>50</v>
      </c>
      <c r="N12" s="106">
        <v>2507</v>
      </c>
      <c r="O12" s="107" t="s">
        <v>23</v>
      </c>
      <c r="P12" s="88"/>
    </row>
    <row r="13" s="87" customFormat="1" ht="34" customHeight="1" spans="1:16">
      <c r="A13" s="94">
        <v>11</v>
      </c>
      <c r="B13" s="97" t="s">
        <v>36</v>
      </c>
      <c r="C13" s="98" t="s">
        <v>37</v>
      </c>
      <c r="D13" s="95"/>
      <c r="E13" s="6">
        <v>14.5</v>
      </c>
      <c r="F13" s="6">
        <v>159</v>
      </c>
      <c r="G13" s="96">
        <v>18</v>
      </c>
      <c r="H13" s="94"/>
      <c r="I13" s="94"/>
      <c r="J13" s="94">
        <v>0</v>
      </c>
      <c r="K13" s="94"/>
      <c r="L13" s="106">
        <v>2862</v>
      </c>
      <c r="M13" s="106">
        <v>72.5</v>
      </c>
      <c r="N13" s="106">
        <v>2934.5</v>
      </c>
      <c r="O13" s="107" t="s">
        <v>23</v>
      </c>
      <c r="P13" s="88"/>
    </row>
    <row r="14" s="87" customFormat="1" ht="34" customHeight="1" spans="1:16">
      <c r="A14" s="94">
        <v>12</v>
      </c>
      <c r="B14" s="97" t="s">
        <v>36</v>
      </c>
      <c r="C14" s="98" t="s">
        <v>38</v>
      </c>
      <c r="D14" s="95"/>
      <c r="E14" s="6">
        <v>6</v>
      </c>
      <c r="F14" s="6">
        <v>62</v>
      </c>
      <c r="G14" s="96">
        <v>18</v>
      </c>
      <c r="H14" s="94"/>
      <c r="I14" s="94"/>
      <c r="J14" s="94">
        <v>0</v>
      </c>
      <c r="K14" s="94"/>
      <c r="L14" s="106">
        <v>1116</v>
      </c>
      <c r="M14" s="106">
        <v>30</v>
      </c>
      <c r="N14" s="106">
        <v>1146</v>
      </c>
      <c r="O14" s="107" t="s">
        <v>23</v>
      </c>
      <c r="P14" s="88"/>
    </row>
    <row r="15" s="87" customFormat="1" ht="34" customHeight="1" spans="1:16">
      <c r="A15" s="94">
        <v>13</v>
      </c>
      <c r="B15" s="97" t="s">
        <v>36</v>
      </c>
      <c r="C15" s="98" t="s">
        <v>39</v>
      </c>
      <c r="D15" s="95"/>
      <c r="E15" s="6">
        <v>7</v>
      </c>
      <c r="F15" s="6">
        <v>73</v>
      </c>
      <c r="G15" s="96">
        <v>18</v>
      </c>
      <c r="H15" s="94"/>
      <c r="I15" s="94"/>
      <c r="J15" s="94">
        <v>0</v>
      </c>
      <c r="K15" s="94"/>
      <c r="L15" s="106">
        <v>1314</v>
      </c>
      <c r="M15" s="106">
        <v>35</v>
      </c>
      <c r="N15" s="106">
        <v>1349</v>
      </c>
      <c r="O15" s="107" t="s">
        <v>23</v>
      </c>
      <c r="P15" s="88"/>
    </row>
    <row r="16" s="87" customFormat="1" ht="34" customHeight="1" spans="1:16">
      <c r="A16" s="94">
        <v>14</v>
      </c>
      <c r="B16" s="97" t="s">
        <v>36</v>
      </c>
      <c r="C16" s="98" t="s">
        <v>40</v>
      </c>
      <c r="D16" s="95"/>
      <c r="E16" s="6">
        <v>6</v>
      </c>
      <c r="F16" s="6">
        <v>66</v>
      </c>
      <c r="G16" s="96">
        <v>18</v>
      </c>
      <c r="H16" s="94"/>
      <c r="I16" s="94"/>
      <c r="J16" s="94">
        <v>0</v>
      </c>
      <c r="K16" s="94"/>
      <c r="L16" s="106">
        <v>1188</v>
      </c>
      <c r="M16" s="106">
        <v>30</v>
      </c>
      <c r="N16" s="106">
        <v>1218</v>
      </c>
      <c r="O16" s="107" t="s">
        <v>23</v>
      </c>
      <c r="P16" s="88"/>
    </row>
    <row r="17" s="87" customFormat="1" ht="34" customHeight="1" spans="1:16">
      <c r="A17" s="94">
        <v>15</v>
      </c>
      <c r="B17" s="97" t="s">
        <v>36</v>
      </c>
      <c r="C17" s="98" t="s">
        <v>41</v>
      </c>
      <c r="D17" s="95"/>
      <c r="E17" s="6">
        <v>1</v>
      </c>
      <c r="F17" s="6">
        <v>11</v>
      </c>
      <c r="G17" s="96">
        <v>18</v>
      </c>
      <c r="H17" s="94"/>
      <c r="I17" s="94"/>
      <c r="J17" s="94">
        <v>0</v>
      </c>
      <c r="K17" s="94"/>
      <c r="L17" s="106">
        <v>198</v>
      </c>
      <c r="M17" s="106">
        <v>5</v>
      </c>
      <c r="N17" s="106">
        <v>203</v>
      </c>
      <c r="O17" s="107" t="s">
        <v>23</v>
      </c>
      <c r="P17" s="88"/>
    </row>
    <row r="18" s="87" customFormat="1" ht="34" customHeight="1" spans="1:16">
      <c r="A18" s="94">
        <v>16</v>
      </c>
      <c r="B18" s="97" t="s">
        <v>36</v>
      </c>
      <c r="C18" s="98" t="s">
        <v>42</v>
      </c>
      <c r="D18" s="95"/>
      <c r="E18" s="6">
        <v>13.5</v>
      </c>
      <c r="F18" s="6">
        <v>146</v>
      </c>
      <c r="G18" s="96">
        <v>18</v>
      </c>
      <c r="H18" s="94"/>
      <c r="I18" s="94"/>
      <c r="J18" s="94">
        <v>0</v>
      </c>
      <c r="K18" s="94"/>
      <c r="L18" s="106">
        <v>2628</v>
      </c>
      <c r="M18" s="106">
        <v>67.5</v>
      </c>
      <c r="N18" s="106">
        <v>2695.5</v>
      </c>
      <c r="O18" s="107" t="s">
        <v>23</v>
      </c>
      <c r="P18" s="88"/>
    </row>
    <row r="19" s="87" customFormat="1" ht="34" customHeight="1" spans="1:16">
      <c r="A19" s="94">
        <v>17</v>
      </c>
      <c r="B19" s="97" t="s">
        <v>25</v>
      </c>
      <c r="C19" s="98" t="s">
        <v>43</v>
      </c>
      <c r="D19" s="95"/>
      <c r="E19" s="6">
        <v>8</v>
      </c>
      <c r="F19" s="6">
        <v>85</v>
      </c>
      <c r="G19" s="96">
        <v>18</v>
      </c>
      <c r="H19" s="94"/>
      <c r="I19" s="94"/>
      <c r="J19" s="94">
        <v>0</v>
      </c>
      <c r="K19" s="94"/>
      <c r="L19" s="106">
        <v>1530</v>
      </c>
      <c r="M19" s="106">
        <v>40</v>
      </c>
      <c r="N19" s="106">
        <v>1570</v>
      </c>
      <c r="O19" s="107" t="s">
        <v>23</v>
      </c>
      <c r="P19" s="88"/>
    </row>
    <row r="20" s="87" customFormat="1" ht="34" customHeight="1" spans="1:16">
      <c r="A20" s="94">
        <v>18</v>
      </c>
      <c r="B20" s="97" t="s">
        <v>25</v>
      </c>
      <c r="C20" s="98" t="s">
        <v>44</v>
      </c>
      <c r="D20" s="95"/>
      <c r="E20" s="6">
        <v>9</v>
      </c>
      <c r="F20" s="6">
        <v>96</v>
      </c>
      <c r="G20" s="96">
        <v>18</v>
      </c>
      <c r="H20" s="94"/>
      <c r="I20" s="94"/>
      <c r="J20" s="94">
        <v>0</v>
      </c>
      <c r="K20" s="94"/>
      <c r="L20" s="106">
        <v>1728</v>
      </c>
      <c r="M20" s="106">
        <v>45</v>
      </c>
      <c r="N20" s="106">
        <v>1773</v>
      </c>
      <c r="O20" s="107" t="s">
        <v>23</v>
      </c>
      <c r="P20" s="88"/>
    </row>
    <row r="21" s="87" customFormat="1" ht="34" customHeight="1" spans="1:16">
      <c r="A21" s="94">
        <v>19</v>
      </c>
      <c r="B21" s="97" t="s">
        <v>45</v>
      </c>
      <c r="C21" s="98" t="s">
        <v>46</v>
      </c>
      <c r="D21" s="95"/>
      <c r="E21" s="6">
        <v>2</v>
      </c>
      <c r="F21" s="6">
        <v>18.5</v>
      </c>
      <c r="G21" s="96">
        <v>18.5</v>
      </c>
      <c r="H21" s="94"/>
      <c r="I21" s="94"/>
      <c r="J21" s="94">
        <v>0</v>
      </c>
      <c r="K21" s="94"/>
      <c r="L21" s="106">
        <v>342.25</v>
      </c>
      <c r="M21" s="106">
        <v>10</v>
      </c>
      <c r="N21" s="106">
        <v>352.25</v>
      </c>
      <c r="O21" s="107" t="s">
        <v>23</v>
      </c>
      <c r="P21" s="88"/>
    </row>
    <row r="22" s="87" customFormat="1" ht="34" customHeight="1" spans="1:16">
      <c r="A22" s="94">
        <v>20</v>
      </c>
      <c r="B22" s="97" t="s">
        <v>25</v>
      </c>
      <c r="C22" s="98" t="s">
        <v>47</v>
      </c>
      <c r="D22" s="95"/>
      <c r="E22" s="6">
        <v>19</v>
      </c>
      <c r="F22" s="6">
        <v>206</v>
      </c>
      <c r="G22" s="96">
        <v>18</v>
      </c>
      <c r="H22" s="94"/>
      <c r="I22" s="94"/>
      <c r="J22" s="94">
        <v>-20</v>
      </c>
      <c r="K22" s="94"/>
      <c r="L22" s="106">
        <v>3688</v>
      </c>
      <c r="M22" s="106">
        <v>95</v>
      </c>
      <c r="N22" s="106">
        <v>3783</v>
      </c>
      <c r="O22" s="107" t="s">
        <v>48</v>
      </c>
      <c r="P22" s="88"/>
    </row>
    <row r="23" s="87" customFormat="1" ht="34" customHeight="1" spans="1:16">
      <c r="A23" s="94">
        <v>21</v>
      </c>
      <c r="B23" s="97" t="s">
        <v>49</v>
      </c>
      <c r="C23" s="97" t="s">
        <v>50</v>
      </c>
      <c r="D23" s="95"/>
      <c r="E23" s="6"/>
      <c r="F23" s="6"/>
      <c r="G23" s="96"/>
      <c r="H23" s="94"/>
      <c r="I23" s="94"/>
      <c r="J23" s="94"/>
      <c r="K23" s="94"/>
      <c r="L23" s="106">
        <v>4708</v>
      </c>
      <c r="M23" s="106">
        <v>0</v>
      </c>
      <c r="N23" s="106">
        <v>4708</v>
      </c>
      <c r="O23" s="110" t="s">
        <v>51</v>
      </c>
      <c r="P23" s="88"/>
    </row>
    <row r="24" s="87" customFormat="1" ht="34" customHeight="1" spans="1:16">
      <c r="A24" s="94">
        <v>22</v>
      </c>
      <c r="B24" s="97" t="s">
        <v>49</v>
      </c>
      <c r="C24" s="97" t="s">
        <v>52</v>
      </c>
      <c r="D24" s="95"/>
      <c r="E24" s="6"/>
      <c r="F24" s="6"/>
      <c r="G24" s="96"/>
      <c r="H24" s="94"/>
      <c r="I24" s="94"/>
      <c r="J24" s="94"/>
      <c r="K24" s="94"/>
      <c r="L24" s="106">
        <v>4708</v>
      </c>
      <c r="M24" s="106">
        <v>0</v>
      </c>
      <c r="N24" s="106">
        <v>4708</v>
      </c>
      <c r="O24" s="107" t="s">
        <v>53</v>
      </c>
      <c r="P24" s="88"/>
    </row>
    <row r="25" s="87" customFormat="1" ht="34" customHeight="1" spans="1:16">
      <c r="A25" s="94">
        <v>23</v>
      </c>
      <c r="B25" s="97" t="s">
        <v>49</v>
      </c>
      <c r="C25" s="97" t="s">
        <v>54</v>
      </c>
      <c r="D25" s="95"/>
      <c r="E25" s="6"/>
      <c r="F25" s="6"/>
      <c r="G25" s="96"/>
      <c r="H25" s="94"/>
      <c r="I25" s="94"/>
      <c r="J25" s="94"/>
      <c r="K25" s="94"/>
      <c r="L25" s="106">
        <v>4710</v>
      </c>
      <c r="M25" s="106">
        <v>0</v>
      </c>
      <c r="N25" s="106">
        <v>4710</v>
      </c>
      <c r="O25" s="110" t="s">
        <v>55</v>
      </c>
      <c r="P25" s="88"/>
    </row>
    <row r="26" s="88" customFormat="1" customHeight="1" spans="1:15">
      <c r="A26" s="94"/>
      <c r="B26" s="6" t="s">
        <v>56</v>
      </c>
      <c r="C26" s="6"/>
      <c r="D26" s="6"/>
      <c r="E26" s="6"/>
      <c r="F26" s="6"/>
      <c r="G26" s="96"/>
      <c r="H26" s="94"/>
      <c r="I26" s="94"/>
      <c r="J26" s="94"/>
      <c r="K26" s="94"/>
      <c r="L26" s="94">
        <v>0</v>
      </c>
      <c r="M26" s="94"/>
      <c r="N26" s="94">
        <v>4666.2</v>
      </c>
      <c r="O26" s="107"/>
    </row>
    <row r="27" s="89" customFormat="1" ht="21" customHeight="1" spans="1:27">
      <c r="A27" s="99" t="s">
        <v>57</v>
      </c>
      <c r="B27" s="99"/>
      <c r="C27" s="99"/>
      <c r="D27" s="95"/>
      <c r="E27" s="94">
        <v>310</v>
      </c>
      <c r="F27" s="94">
        <v>3307.5</v>
      </c>
      <c r="G27" s="94">
        <v>362</v>
      </c>
      <c r="H27" s="94">
        <v>0</v>
      </c>
      <c r="I27" s="94">
        <v>0</v>
      </c>
      <c r="J27" s="94">
        <v>-50</v>
      </c>
      <c r="K27" s="94">
        <v>0</v>
      </c>
      <c r="L27" s="94">
        <v>73809.25</v>
      </c>
      <c r="M27" s="94">
        <v>1550</v>
      </c>
      <c r="N27" s="94">
        <v>80025.45</v>
      </c>
      <c r="O27" s="94"/>
      <c r="P27" s="88"/>
      <c r="Q27" s="88"/>
      <c r="R27" s="88"/>
      <c r="S27" s="88"/>
      <c r="T27" s="88"/>
      <c r="U27" s="88"/>
      <c r="V27" s="88"/>
      <c r="W27" s="88"/>
      <c r="X27" s="88"/>
      <c r="Y27" s="88"/>
      <c r="Z27" s="88"/>
      <c r="AA27" s="88"/>
    </row>
    <row r="28" s="89" customFormat="1" ht="21" customHeight="1" spans="1:27">
      <c r="A28" s="100"/>
      <c r="B28" s="100"/>
      <c r="C28" s="100"/>
      <c r="D28" s="91"/>
      <c r="E28" s="88"/>
      <c r="F28" s="88"/>
      <c r="G28" s="88"/>
      <c r="H28" s="88"/>
      <c r="I28" s="88"/>
      <c r="J28" s="88"/>
      <c r="K28" s="88"/>
      <c r="L28" s="88"/>
      <c r="M28" s="88"/>
      <c r="N28" s="88"/>
      <c r="O28" s="88"/>
      <c r="P28" s="88"/>
      <c r="Q28" s="88"/>
      <c r="R28" s="88"/>
      <c r="S28" s="88"/>
      <c r="T28" s="88"/>
      <c r="U28" s="88"/>
      <c r="V28" s="88"/>
      <c r="W28" s="88"/>
      <c r="X28" s="88"/>
      <c r="Y28" s="88"/>
      <c r="Z28" s="88"/>
      <c r="AA28" s="88"/>
    </row>
    <row r="29" s="89" customFormat="1" ht="21" customHeight="1" spans="1:27">
      <c r="A29" s="100"/>
      <c r="B29" s="100"/>
      <c r="C29" s="101"/>
      <c r="D29" s="91"/>
      <c r="E29" s="88"/>
      <c r="F29" s="88"/>
      <c r="G29" s="88"/>
      <c r="H29" s="88"/>
      <c r="I29" s="88"/>
      <c r="J29" s="88"/>
      <c r="K29" s="88"/>
      <c r="L29" s="88"/>
      <c r="M29" s="88"/>
      <c r="N29" s="88"/>
      <c r="O29" s="88"/>
      <c r="P29" s="88"/>
      <c r="Q29" s="88"/>
      <c r="R29" s="88"/>
      <c r="S29" s="88"/>
      <c r="T29" s="88"/>
      <c r="U29" s="88"/>
      <c r="V29" s="88"/>
      <c r="W29" s="88"/>
      <c r="X29" s="88"/>
      <c r="Y29" s="88"/>
      <c r="Z29" s="88"/>
      <c r="AA29" s="88"/>
    </row>
    <row r="30" s="89" customFormat="1" ht="21" customHeight="1" spans="1:27">
      <c r="A30" s="100"/>
      <c r="B30" s="100"/>
      <c r="C30" s="101"/>
      <c r="D30" s="91"/>
      <c r="E30" s="88"/>
      <c r="F30" s="88"/>
      <c r="G30" s="88"/>
      <c r="H30" s="88"/>
      <c r="I30" s="88"/>
      <c r="J30" s="88"/>
      <c r="K30" s="88"/>
      <c r="L30" s="88"/>
      <c r="M30" s="88"/>
      <c r="N30" s="88"/>
      <c r="O30" s="88"/>
      <c r="P30" s="88"/>
      <c r="Q30" s="88"/>
      <c r="R30" s="88"/>
      <c r="S30" s="88"/>
      <c r="T30" s="88"/>
      <c r="U30" s="88"/>
      <c r="V30" s="88"/>
      <c r="W30" s="88"/>
      <c r="X30" s="88"/>
      <c r="Y30" s="88"/>
      <c r="Z30" s="88"/>
      <c r="AA30" s="88"/>
    </row>
    <row r="31" s="89" customFormat="1" ht="21" customHeight="1" spans="1:25">
      <c r="A31" s="102" t="s">
        <v>58</v>
      </c>
      <c r="B31" s="89"/>
      <c r="C31" s="103"/>
      <c r="D31" s="91"/>
      <c r="O31" s="88"/>
      <c r="Q31" s="108"/>
      <c r="R31" s="108"/>
      <c r="S31" s="108"/>
      <c r="T31" s="108"/>
      <c r="U31" s="108"/>
      <c r="V31" s="108"/>
      <c r="W31" s="108"/>
      <c r="X31" s="108"/>
      <c r="Y31" s="108"/>
    </row>
    <row r="32" s="89" customFormat="1" ht="13.5" spans="3:25">
      <c r="C32" s="101"/>
      <c r="D32" s="91"/>
      <c r="O32" s="88"/>
      <c r="P32" s="108"/>
      <c r="Q32" s="108"/>
      <c r="R32" s="108"/>
      <c r="S32" s="108"/>
      <c r="T32" s="108"/>
      <c r="U32" s="108"/>
      <c r="V32" s="108"/>
      <c r="W32" s="108"/>
      <c r="X32" s="108"/>
      <c r="Y32" s="108"/>
    </row>
    <row r="33" s="90" customFormat="1" customHeight="1" spans="1:15">
      <c r="A33" s="104"/>
      <c r="B33" s="105" t="s">
        <v>59</v>
      </c>
      <c r="C33" s="101"/>
      <c r="D33" s="105"/>
      <c r="E33" s="105"/>
      <c r="F33" s="105"/>
      <c r="G33" s="105"/>
      <c r="H33" s="105" t="s">
        <v>60</v>
      </c>
      <c r="I33" s="104"/>
      <c r="J33" s="104"/>
      <c r="K33" s="104"/>
      <c r="L33" s="104"/>
      <c r="M33" s="104"/>
      <c r="N33" s="104"/>
      <c r="O33" s="109"/>
    </row>
    <row r="34" s="88" customFormat="1" customHeight="1" spans="3:27">
      <c r="C34" s="101"/>
      <c r="D34" s="91"/>
      <c r="E34" s="88"/>
      <c r="F34" s="88"/>
      <c r="G34" s="88"/>
      <c r="H34" s="88"/>
      <c r="I34" s="88"/>
      <c r="J34" s="88"/>
      <c r="K34" s="88"/>
      <c r="L34" s="88"/>
      <c r="M34" s="88"/>
      <c r="N34" s="88"/>
      <c r="O34" s="88"/>
      <c r="P34" s="108"/>
      <c r="Q34" s="108"/>
      <c r="R34" s="108"/>
      <c r="S34" s="108"/>
      <c r="T34" s="108"/>
      <c r="U34" s="108"/>
      <c r="V34" s="108"/>
      <c r="W34" s="108"/>
      <c r="X34" s="108"/>
      <c r="Y34" s="108"/>
      <c r="Z34" s="108"/>
      <c r="AA34" s="108"/>
    </row>
  </sheetData>
  <mergeCells count="1">
    <mergeCell ref="A1:O1"/>
  </mergeCells>
  <conditionalFormatting sqref="C3">
    <cfRule type="duplicateValues" dxfId="0" priority="813"/>
    <cfRule type="duplicateValues" dxfId="0" priority="809"/>
    <cfRule type="duplicateValues" dxfId="0" priority="805"/>
    <cfRule type="duplicateValues" dxfId="0" priority="801"/>
    <cfRule type="duplicateValues" dxfId="0" priority="797"/>
    <cfRule type="duplicateValues" dxfId="0" priority="793"/>
  </conditionalFormatting>
  <conditionalFormatting sqref="C4">
    <cfRule type="duplicateValues" dxfId="0" priority="812"/>
    <cfRule type="duplicateValues" dxfId="0" priority="808"/>
    <cfRule type="duplicateValues" dxfId="0" priority="804"/>
    <cfRule type="duplicateValues" dxfId="0" priority="800"/>
    <cfRule type="duplicateValues" dxfId="0" priority="796"/>
    <cfRule type="duplicateValues" dxfId="0" priority="792"/>
  </conditionalFormatting>
  <conditionalFormatting sqref="C5">
    <cfRule type="duplicateValues" dxfId="0" priority="811"/>
    <cfRule type="duplicateValues" dxfId="0" priority="807"/>
    <cfRule type="duplicateValues" dxfId="0" priority="803"/>
    <cfRule type="duplicateValues" dxfId="0" priority="799"/>
    <cfRule type="duplicateValues" dxfId="0" priority="795"/>
    <cfRule type="duplicateValues" dxfId="0" priority="791"/>
  </conditionalFormatting>
  <conditionalFormatting sqref="C6">
    <cfRule type="duplicateValues" dxfId="0" priority="810"/>
    <cfRule type="duplicateValues" dxfId="0" priority="806"/>
    <cfRule type="duplicateValues" dxfId="0" priority="802"/>
    <cfRule type="duplicateValues" dxfId="0" priority="798"/>
    <cfRule type="duplicateValues" dxfId="0" priority="794"/>
    <cfRule type="duplicateValues" dxfId="0" priority="790"/>
  </conditionalFormatting>
  <conditionalFormatting sqref="C7">
    <cfRule type="duplicateValues" dxfId="0" priority="787"/>
    <cfRule type="duplicateValues" dxfId="0" priority="782"/>
    <cfRule type="duplicateValues" dxfId="0" priority="777"/>
    <cfRule type="duplicateValues" dxfId="0" priority="772"/>
    <cfRule type="duplicateValues" dxfId="0" priority="767"/>
    <cfRule type="duplicateValues" dxfId="0" priority="762"/>
    <cfRule type="duplicateValues" dxfId="0" priority="757"/>
    <cfRule type="duplicateValues" dxfId="0" priority="752"/>
    <cfRule type="duplicateValues" dxfId="0" priority="747"/>
    <cfRule type="duplicateValues" dxfId="0" priority="742"/>
    <cfRule type="duplicateValues" dxfId="0" priority="737"/>
    <cfRule type="duplicateValues" dxfId="0" priority="732"/>
    <cfRule type="duplicateValues" dxfId="0" priority="727"/>
    <cfRule type="duplicateValues" dxfId="0" priority="722"/>
    <cfRule type="duplicateValues" dxfId="0" priority="717"/>
    <cfRule type="duplicateValues" dxfId="0" priority="712"/>
    <cfRule type="duplicateValues" dxfId="0" priority="707"/>
    <cfRule type="duplicateValues" dxfId="0" priority="702"/>
    <cfRule type="duplicateValues" dxfId="0" priority="697"/>
    <cfRule type="duplicateValues" dxfId="0" priority="692"/>
    <cfRule type="duplicateValues" dxfId="0" priority="687"/>
    <cfRule type="duplicateValues" dxfId="0" priority="682"/>
    <cfRule type="duplicateValues" dxfId="0" priority="677"/>
    <cfRule type="duplicateValues" dxfId="0" priority="672"/>
    <cfRule type="duplicateValues" dxfId="0" priority="667"/>
    <cfRule type="duplicateValues" dxfId="0" priority="662"/>
    <cfRule type="duplicateValues" dxfId="0" priority="657"/>
    <cfRule type="duplicateValues" dxfId="0" priority="652"/>
    <cfRule type="duplicateValues" dxfId="0" priority="647"/>
    <cfRule type="duplicateValues" dxfId="0" priority="642"/>
    <cfRule type="duplicateValues" dxfId="0" priority="637"/>
    <cfRule type="duplicateValues" dxfId="0" priority="632"/>
    <cfRule type="duplicateValues" dxfId="0" priority="627"/>
    <cfRule type="duplicateValues" dxfId="0" priority="622"/>
    <cfRule type="duplicateValues" dxfId="0" priority="617"/>
    <cfRule type="duplicateValues" dxfId="0" priority="612"/>
    <cfRule type="duplicateValues" dxfId="0" priority="607"/>
    <cfRule type="duplicateValues" dxfId="0" priority="602"/>
    <cfRule type="duplicateValues" dxfId="0" priority="597"/>
    <cfRule type="duplicateValues" dxfId="0" priority="592"/>
    <cfRule type="duplicateValues" dxfId="0" priority="587"/>
    <cfRule type="duplicateValues" dxfId="0" priority="582"/>
    <cfRule type="duplicateValues" dxfId="0" priority="577"/>
    <cfRule type="duplicateValues" dxfId="0" priority="572"/>
    <cfRule type="duplicateValues" dxfId="0" priority="567"/>
    <cfRule type="duplicateValues" dxfId="0" priority="562"/>
    <cfRule type="duplicateValues" dxfId="0" priority="557"/>
    <cfRule type="duplicateValues" dxfId="0" priority="552"/>
    <cfRule type="duplicateValues" dxfId="0" priority="547"/>
  </conditionalFormatting>
  <conditionalFormatting sqref="C8">
    <cfRule type="duplicateValues" dxfId="0" priority="786"/>
    <cfRule type="duplicateValues" dxfId="0" priority="781"/>
    <cfRule type="duplicateValues" dxfId="0" priority="776"/>
    <cfRule type="duplicateValues" dxfId="0" priority="771"/>
    <cfRule type="duplicateValues" dxfId="0" priority="766"/>
    <cfRule type="duplicateValues" dxfId="0" priority="761"/>
    <cfRule type="duplicateValues" dxfId="0" priority="756"/>
    <cfRule type="duplicateValues" dxfId="0" priority="751"/>
    <cfRule type="duplicateValues" dxfId="0" priority="746"/>
    <cfRule type="duplicateValues" dxfId="0" priority="741"/>
    <cfRule type="duplicateValues" dxfId="0" priority="736"/>
    <cfRule type="duplicateValues" dxfId="0" priority="731"/>
    <cfRule type="duplicateValues" dxfId="0" priority="726"/>
    <cfRule type="duplicateValues" dxfId="0" priority="721"/>
    <cfRule type="duplicateValues" dxfId="0" priority="716"/>
    <cfRule type="duplicateValues" dxfId="0" priority="711"/>
    <cfRule type="duplicateValues" dxfId="0" priority="706"/>
    <cfRule type="duplicateValues" dxfId="0" priority="701"/>
    <cfRule type="duplicateValues" dxfId="0" priority="696"/>
    <cfRule type="duplicateValues" dxfId="0" priority="691"/>
    <cfRule type="duplicateValues" dxfId="0" priority="686"/>
    <cfRule type="duplicateValues" dxfId="0" priority="681"/>
    <cfRule type="duplicateValues" dxfId="0" priority="676"/>
    <cfRule type="duplicateValues" dxfId="0" priority="671"/>
    <cfRule type="duplicateValues" dxfId="0" priority="666"/>
    <cfRule type="duplicateValues" dxfId="0" priority="661"/>
    <cfRule type="duplicateValues" dxfId="0" priority="656"/>
    <cfRule type="duplicateValues" dxfId="0" priority="651"/>
    <cfRule type="duplicateValues" dxfId="0" priority="646"/>
    <cfRule type="duplicateValues" dxfId="0" priority="641"/>
    <cfRule type="duplicateValues" dxfId="0" priority="636"/>
    <cfRule type="duplicateValues" dxfId="0" priority="631"/>
    <cfRule type="duplicateValues" dxfId="0" priority="626"/>
    <cfRule type="duplicateValues" dxfId="0" priority="621"/>
    <cfRule type="duplicateValues" dxfId="0" priority="616"/>
    <cfRule type="duplicateValues" dxfId="0" priority="611"/>
    <cfRule type="duplicateValues" dxfId="0" priority="606"/>
    <cfRule type="duplicateValues" dxfId="0" priority="601"/>
    <cfRule type="duplicateValues" dxfId="0" priority="596"/>
    <cfRule type="duplicateValues" dxfId="0" priority="591"/>
    <cfRule type="duplicateValues" dxfId="0" priority="586"/>
    <cfRule type="duplicateValues" dxfId="0" priority="581"/>
    <cfRule type="duplicateValues" dxfId="0" priority="576"/>
    <cfRule type="duplicateValues" dxfId="0" priority="571"/>
    <cfRule type="duplicateValues" dxfId="0" priority="566"/>
    <cfRule type="duplicateValues" dxfId="0" priority="561"/>
    <cfRule type="duplicateValues" dxfId="0" priority="556"/>
    <cfRule type="duplicateValues" dxfId="0" priority="551"/>
    <cfRule type="duplicateValues" dxfId="0" priority="546"/>
  </conditionalFormatting>
  <conditionalFormatting sqref="C9">
    <cfRule type="duplicateValues" dxfId="0" priority="785"/>
    <cfRule type="duplicateValues" dxfId="0" priority="780"/>
    <cfRule type="duplicateValues" dxfId="0" priority="775"/>
    <cfRule type="duplicateValues" dxfId="0" priority="770"/>
    <cfRule type="duplicateValues" dxfId="0" priority="765"/>
    <cfRule type="duplicateValues" dxfId="0" priority="760"/>
    <cfRule type="duplicateValues" dxfId="0" priority="755"/>
    <cfRule type="duplicateValues" dxfId="0" priority="750"/>
    <cfRule type="duplicateValues" dxfId="0" priority="745"/>
    <cfRule type="duplicateValues" dxfId="0" priority="740"/>
    <cfRule type="duplicateValues" dxfId="0" priority="735"/>
    <cfRule type="duplicateValues" dxfId="0" priority="730"/>
    <cfRule type="duplicateValues" dxfId="0" priority="725"/>
    <cfRule type="duplicateValues" dxfId="0" priority="720"/>
    <cfRule type="duplicateValues" dxfId="0" priority="715"/>
    <cfRule type="duplicateValues" dxfId="0" priority="710"/>
    <cfRule type="duplicateValues" dxfId="0" priority="705"/>
    <cfRule type="duplicateValues" dxfId="0" priority="700"/>
    <cfRule type="duplicateValues" dxfId="0" priority="695"/>
    <cfRule type="duplicateValues" dxfId="0" priority="690"/>
    <cfRule type="duplicateValues" dxfId="0" priority="685"/>
    <cfRule type="duplicateValues" dxfId="0" priority="680"/>
    <cfRule type="duplicateValues" dxfId="0" priority="675"/>
    <cfRule type="duplicateValues" dxfId="0" priority="670"/>
    <cfRule type="duplicateValues" dxfId="0" priority="665"/>
    <cfRule type="duplicateValues" dxfId="0" priority="660"/>
    <cfRule type="duplicateValues" dxfId="0" priority="655"/>
    <cfRule type="duplicateValues" dxfId="0" priority="650"/>
    <cfRule type="duplicateValues" dxfId="0" priority="645"/>
    <cfRule type="duplicateValues" dxfId="0" priority="640"/>
    <cfRule type="duplicateValues" dxfId="0" priority="635"/>
    <cfRule type="duplicateValues" dxfId="0" priority="630"/>
    <cfRule type="duplicateValues" dxfId="0" priority="625"/>
    <cfRule type="duplicateValues" dxfId="0" priority="620"/>
    <cfRule type="duplicateValues" dxfId="0" priority="615"/>
    <cfRule type="duplicateValues" dxfId="0" priority="610"/>
    <cfRule type="duplicateValues" dxfId="0" priority="605"/>
    <cfRule type="duplicateValues" dxfId="0" priority="600"/>
    <cfRule type="duplicateValues" dxfId="0" priority="595"/>
    <cfRule type="duplicateValues" dxfId="0" priority="590"/>
    <cfRule type="duplicateValues" dxfId="0" priority="585"/>
    <cfRule type="duplicateValues" dxfId="0" priority="580"/>
    <cfRule type="duplicateValues" dxfId="0" priority="575"/>
    <cfRule type="duplicateValues" dxfId="0" priority="570"/>
    <cfRule type="duplicateValues" dxfId="0" priority="565"/>
    <cfRule type="duplicateValues" dxfId="0" priority="560"/>
    <cfRule type="duplicateValues" dxfId="0" priority="555"/>
    <cfRule type="duplicateValues" dxfId="0" priority="550"/>
    <cfRule type="duplicateValues" dxfId="0" priority="545"/>
  </conditionalFormatting>
  <conditionalFormatting sqref="C10">
    <cfRule type="duplicateValues" dxfId="0" priority="784"/>
    <cfRule type="duplicateValues" dxfId="0" priority="779"/>
    <cfRule type="duplicateValues" dxfId="0" priority="774"/>
    <cfRule type="duplicateValues" dxfId="0" priority="769"/>
    <cfRule type="duplicateValues" dxfId="0" priority="764"/>
    <cfRule type="duplicateValues" dxfId="0" priority="759"/>
    <cfRule type="duplicateValues" dxfId="0" priority="754"/>
    <cfRule type="duplicateValues" dxfId="0" priority="749"/>
    <cfRule type="duplicateValues" dxfId="0" priority="744"/>
    <cfRule type="duplicateValues" dxfId="0" priority="739"/>
    <cfRule type="duplicateValues" dxfId="0" priority="734"/>
    <cfRule type="duplicateValues" dxfId="0" priority="729"/>
    <cfRule type="duplicateValues" dxfId="0" priority="724"/>
    <cfRule type="duplicateValues" dxfId="0" priority="719"/>
    <cfRule type="duplicateValues" dxfId="0" priority="714"/>
    <cfRule type="duplicateValues" dxfId="0" priority="709"/>
    <cfRule type="duplicateValues" dxfId="0" priority="704"/>
    <cfRule type="duplicateValues" dxfId="0" priority="699"/>
    <cfRule type="duplicateValues" dxfId="0" priority="694"/>
    <cfRule type="duplicateValues" dxfId="0" priority="689"/>
    <cfRule type="duplicateValues" dxfId="0" priority="684"/>
    <cfRule type="duplicateValues" dxfId="0" priority="679"/>
    <cfRule type="duplicateValues" dxfId="0" priority="674"/>
    <cfRule type="duplicateValues" dxfId="0" priority="669"/>
    <cfRule type="duplicateValues" dxfId="0" priority="664"/>
    <cfRule type="duplicateValues" dxfId="0" priority="659"/>
    <cfRule type="duplicateValues" dxfId="0" priority="654"/>
    <cfRule type="duplicateValues" dxfId="0" priority="649"/>
    <cfRule type="duplicateValues" dxfId="0" priority="644"/>
    <cfRule type="duplicateValues" dxfId="0" priority="639"/>
    <cfRule type="duplicateValues" dxfId="0" priority="634"/>
    <cfRule type="duplicateValues" dxfId="0" priority="629"/>
    <cfRule type="duplicateValues" dxfId="0" priority="624"/>
    <cfRule type="duplicateValues" dxfId="0" priority="619"/>
    <cfRule type="duplicateValues" dxfId="0" priority="614"/>
    <cfRule type="duplicateValues" dxfId="0" priority="609"/>
    <cfRule type="duplicateValues" dxfId="0" priority="604"/>
    <cfRule type="duplicateValues" dxfId="0" priority="599"/>
    <cfRule type="duplicateValues" dxfId="0" priority="594"/>
    <cfRule type="duplicateValues" dxfId="0" priority="589"/>
    <cfRule type="duplicateValues" dxfId="0" priority="584"/>
    <cfRule type="duplicateValues" dxfId="0" priority="579"/>
    <cfRule type="duplicateValues" dxfId="0" priority="574"/>
    <cfRule type="duplicateValues" dxfId="0" priority="569"/>
    <cfRule type="duplicateValues" dxfId="0" priority="564"/>
    <cfRule type="duplicateValues" dxfId="0" priority="559"/>
    <cfRule type="duplicateValues" dxfId="0" priority="554"/>
    <cfRule type="duplicateValues" dxfId="0" priority="549"/>
    <cfRule type="duplicateValues" dxfId="0" priority="544"/>
  </conditionalFormatting>
  <conditionalFormatting sqref="C11">
    <cfRule type="duplicateValues" dxfId="0" priority="783"/>
    <cfRule type="duplicateValues" dxfId="0" priority="778"/>
    <cfRule type="duplicateValues" dxfId="0" priority="773"/>
    <cfRule type="duplicateValues" dxfId="0" priority="768"/>
    <cfRule type="duplicateValues" dxfId="0" priority="763"/>
    <cfRule type="duplicateValues" dxfId="0" priority="758"/>
    <cfRule type="duplicateValues" dxfId="0" priority="753"/>
    <cfRule type="duplicateValues" dxfId="0" priority="748"/>
    <cfRule type="duplicateValues" dxfId="0" priority="743"/>
    <cfRule type="duplicateValues" dxfId="0" priority="738"/>
    <cfRule type="duplicateValues" dxfId="0" priority="733"/>
    <cfRule type="duplicateValues" dxfId="0" priority="728"/>
    <cfRule type="duplicateValues" dxfId="0" priority="723"/>
    <cfRule type="duplicateValues" dxfId="0" priority="718"/>
    <cfRule type="duplicateValues" dxfId="0" priority="713"/>
    <cfRule type="duplicateValues" dxfId="0" priority="708"/>
    <cfRule type="duplicateValues" dxfId="0" priority="703"/>
    <cfRule type="duplicateValues" dxfId="0" priority="698"/>
    <cfRule type="duplicateValues" dxfId="0" priority="693"/>
    <cfRule type="duplicateValues" dxfId="0" priority="688"/>
    <cfRule type="duplicateValues" dxfId="0" priority="683"/>
    <cfRule type="duplicateValues" dxfId="0" priority="678"/>
    <cfRule type="duplicateValues" dxfId="0" priority="673"/>
    <cfRule type="duplicateValues" dxfId="0" priority="668"/>
    <cfRule type="duplicateValues" dxfId="0" priority="663"/>
    <cfRule type="duplicateValues" dxfId="0" priority="658"/>
    <cfRule type="duplicateValues" dxfId="0" priority="653"/>
    <cfRule type="duplicateValues" dxfId="0" priority="648"/>
    <cfRule type="duplicateValues" dxfId="0" priority="643"/>
    <cfRule type="duplicateValues" dxfId="0" priority="638"/>
    <cfRule type="duplicateValues" dxfId="0" priority="633"/>
    <cfRule type="duplicateValues" dxfId="0" priority="628"/>
    <cfRule type="duplicateValues" dxfId="0" priority="623"/>
    <cfRule type="duplicateValues" dxfId="0" priority="618"/>
    <cfRule type="duplicateValues" dxfId="0" priority="613"/>
    <cfRule type="duplicateValues" dxfId="0" priority="608"/>
    <cfRule type="duplicateValues" dxfId="0" priority="603"/>
    <cfRule type="duplicateValues" dxfId="0" priority="598"/>
    <cfRule type="duplicateValues" dxfId="0" priority="593"/>
    <cfRule type="duplicateValues" dxfId="0" priority="588"/>
    <cfRule type="duplicateValues" dxfId="0" priority="583"/>
    <cfRule type="duplicateValues" dxfId="0" priority="578"/>
    <cfRule type="duplicateValues" dxfId="0" priority="573"/>
    <cfRule type="duplicateValues" dxfId="0" priority="568"/>
    <cfRule type="duplicateValues" dxfId="0" priority="563"/>
    <cfRule type="duplicateValues" dxfId="0" priority="558"/>
    <cfRule type="duplicateValues" dxfId="0" priority="553"/>
    <cfRule type="duplicateValues" dxfId="0" priority="548"/>
    <cfRule type="duplicateValues" dxfId="0" priority="543"/>
  </conditionalFormatting>
  <conditionalFormatting sqref="C12">
    <cfRule type="duplicateValues" dxfId="0" priority="444"/>
    <cfRule type="duplicateValues" dxfId="0" priority="443"/>
    <cfRule type="duplicateValues" dxfId="0" priority="442"/>
    <cfRule type="duplicateValues" dxfId="0" priority="441"/>
    <cfRule type="duplicateValues" dxfId="0" priority="440"/>
    <cfRule type="duplicateValues" dxfId="0" priority="439"/>
    <cfRule type="duplicateValues" dxfId="0" priority="438"/>
    <cfRule type="duplicateValues" dxfId="0" priority="437"/>
    <cfRule type="duplicateValues" dxfId="0" priority="436"/>
    <cfRule type="duplicateValues" dxfId="0" priority="435"/>
    <cfRule type="duplicateValues" dxfId="0" priority="434"/>
    <cfRule type="duplicateValues" dxfId="0" priority="433"/>
    <cfRule type="duplicateValues" dxfId="0" priority="432"/>
    <cfRule type="duplicateValues" dxfId="0" priority="431"/>
    <cfRule type="duplicateValues" dxfId="0" priority="430"/>
    <cfRule type="duplicateValues" dxfId="0" priority="429"/>
    <cfRule type="duplicateValues" dxfId="0" priority="428"/>
    <cfRule type="duplicateValues" dxfId="0" priority="427"/>
    <cfRule type="duplicateValues" dxfId="0" priority="426"/>
    <cfRule type="duplicateValues" dxfId="0" priority="425"/>
    <cfRule type="duplicateValues" dxfId="0" priority="424"/>
    <cfRule type="duplicateValues" dxfId="0" priority="423"/>
    <cfRule type="duplicateValues" dxfId="0" priority="422"/>
    <cfRule type="duplicateValues" dxfId="0" priority="421"/>
    <cfRule type="duplicateValues" dxfId="0" priority="420"/>
    <cfRule type="duplicateValues" dxfId="0" priority="419"/>
    <cfRule type="duplicateValues" dxfId="0" priority="418"/>
    <cfRule type="duplicateValues" dxfId="0" priority="417"/>
    <cfRule type="duplicateValues" dxfId="0" priority="416"/>
    <cfRule type="duplicateValues" dxfId="0" priority="415"/>
    <cfRule type="duplicateValues" dxfId="0" priority="414"/>
    <cfRule type="duplicateValues" dxfId="0" priority="413"/>
    <cfRule type="duplicateValues" dxfId="0" priority="412"/>
    <cfRule type="duplicateValues" dxfId="0" priority="411"/>
    <cfRule type="duplicateValues" dxfId="0" priority="410"/>
    <cfRule type="duplicateValues" dxfId="0" priority="409"/>
    <cfRule type="duplicateValues" dxfId="0" priority="408"/>
    <cfRule type="duplicateValues" dxfId="0" priority="407"/>
    <cfRule type="duplicateValues" dxfId="0" priority="406"/>
    <cfRule type="duplicateValues" dxfId="0" priority="405"/>
    <cfRule type="duplicateValues" dxfId="0" priority="404"/>
    <cfRule type="duplicateValues" dxfId="0" priority="403"/>
    <cfRule type="duplicateValues" dxfId="0" priority="402"/>
    <cfRule type="duplicateValues" dxfId="0" priority="401"/>
    <cfRule type="duplicateValues" dxfId="0" priority="400"/>
    <cfRule type="duplicateValues" dxfId="0" priority="399"/>
    <cfRule type="duplicateValues" dxfId="0" priority="398"/>
    <cfRule type="duplicateValues" dxfId="0" priority="397"/>
    <cfRule type="duplicateValues" dxfId="0" priority="396"/>
  </conditionalFormatting>
  <conditionalFormatting sqref="C13">
    <cfRule type="duplicateValues" dxfId="0" priority="542"/>
    <cfRule type="duplicateValues" dxfId="0" priority="541"/>
    <cfRule type="duplicateValues" dxfId="0" priority="540"/>
    <cfRule type="duplicateValues" dxfId="0" priority="539"/>
    <cfRule type="duplicateValues" dxfId="0" priority="538"/>
    <cfRule type="duplicateValues" dxfId="0" priority="537"/>
    <cfRule type="duplicateValues" dxfId="0" priority="536"/>
    <cfRule type="duplicateValues" dxfId="0" priority="535"/>
    <cfRule type="duplicateValues" dxfId="0" priority="534"/>
    <cfRule type="duplicateValues" dxfId="0" priority="533"/>
    <cfRule type="duplicateValues" dxfId="0" priority="532"/>
    <cfRule type="duplicateValues" dxfId="0" priority="531"/>
    <cfRule type="duplicateValues" dxfId="0" priority="530"/>
    <cfRule type="duplicateValues" dxfId="0" priority="529"/>
    <cfRule type="duplicateValues" dxfId="0" priority="528"/>
    <cfRule type="duplicateValues" dxfId="0" priority="527"/>
    <cfRule type="duplicateValues" dxfId="0" priority="526"/>
    <cfRule type="duplicateValues" dxfId="0" priority="525"/>
    <cfRule type="duplicateValues" dxfId="0" priority="524"/>
    <cfRule type="duplicateValues" dxfId="0" priority="523"/>
    <cfRule type="duplicateValues" dxfId="0" priority="522"/>
    <cfRule type="duplicateValues" dxfId="0" priority="521"/>
    <cfRule type="duplicateValues" dxfId="0" priority="520"/>
    <cfRule type="duplicateValues" dxfId="0" priority="519"/>
    <cfRule type="duplicateValues" dxfId="0" priority="518"/>
    <cfRule type="duplicateValues" dxfId="0" priority="517"/>
    <cfRule type="duplicateValues" dxfId="0" priority="516"/>
    <cfRule type="duplicateValues" dxfId="0" priority="515"/>
    <cfRule type="duplicateValues" dxfId="0" priority="514"/>
    <cfRule type="duplicateValues" dxfId="0" priority="513"/>
    <cfRule type="duplicateValues" dxfId="0" priority="512"/>
    <cfRule type="duplicateValues" dxfId="0" priority="511"/>
    <cfRule type="duplicateValues" dxfId="0" priority="510"/>
    <cfRule type="duplicateValues" dxfId="0" priority="509"/>
    <cfRule type="duplicateValues" dxfId="0" priority="508"/>
    <cfRule type="duplicateValues" dxfId="0" priority="507"/>
    <cfRule type="duplicateValues" dxfId="0" priority="506"/>
    <cfRule type="duplicateValues" dxfId="0" priority="505"/>
    <cfRule type="duplicateValues" dxfId="0" priority="504"/>
    <cfRule type="duplicateValues" dxfId="0" priority="503"/>
    <cfRule type="duplicateValues" dxfId="0" priority="502"/>
    <cfRule type="duplicateValues" dxfId="0" priority="501"/>
    <cfRule type="duplicateValues" dxfId="0" priority="500"/>
    <cfRule type="duplicateValues" dxfId="0" priority="499"/>
    <cfRule type="duplicateValues" dxfId="0" priority="498"/>
    <cfRule type="duplicateValues" dxfId="0" priority="497"/>
    <cfRule type="duplicateValues" dxfId="0" priority="496"/>
    <cfRule type="duplicateValues" dxfId="0" priority="495"/>
    <cfRule type="duplicateValues" dxfId="0" priority="494"/>
  </conditionalFormatting>
  <conditionalFormatting sqref="C14">
    <cfRule type="duplicateValues" dxfId="0" priority="395"/>
    <cfRule type="duplicateValues" dxfId="0" priority="393"/>
    <cfRule type="duplicateValues" dxfId="0" priority="391"/>
    <cfRule type="duplicateValues" dxfId="0" priority="389"/>
    <cfRule type="duplicateValues" dxfId="0" priority="387"/>
    <cfRule type="duplicateValues" dxfId="0" priority="385"/>
    <cfRule type="duplicateValues" dxfId="0" priority="383"/>
    <cfRule type="duplicateValues" dxfId="0" priority="381"/>
    <cfRule type="duplicateValues" dxfId="0" priority="379"/>
    <cfRule type="duplicateValues" dxfId="0" priority="377"/>
    <cfRule type="duplicateValues" dxfId="0" priority="375"/>
    <cfRule type="duplicateValues" dxfId="0" priority="373"/>
    <cfRule type="duplicateValues" dxfId="0" priority="371"/>
    <cfRule type="duplicateValues" dxfId="0" priority="369"/>
    <cfRule type="duplicateValues" dxfId="0" priority="367"/>
    <cfRule type="duplicateValues" dxfId="0" priority="365"/>
    <cfRule type="duplicateValues" dxfId="0" priority="363"/>
    <cfRule type="duplicateValues" dxfId="0" priority="361"/>
    <cfRule type="duplicateValues" dxfId="0" priority="359"/>
    <cfRule type="duplicateValues" dxfId="0" priority="357"/>
    <cfRule type="duplicateValues" dxfId="0" priority="355"/>
    <cfRule type="duplicateValues" dxfId="0" priority="353"/>
    <cfRule type="duplicateValues" dxfId="0" priority="351"/>
    <cfRule type="duplicateValues" dxfId="0" priority="349"/>
    <cfRule type="duplicateValues" dxfId="0" priority="347"/>
    <cfRule type="duplicateValues" dxfId="0" priority="345"/>
    <cfRule type="duplicateValues" dxfId="0" priority="343"/>
    <cfRule type="duplicateValues" dxfId="0" priority="341"/>
    <cfRule type="duplicateValues" dxfId="0" priority="339"/>
    <cfRule type="duplicateValues" dxfId="0" priority="337"/>
    <cfRule type="duplicateValues" dxfId="0" priority="335"/>
    <cfRule type="duplicateValues" dxfId="0" priority="333"/>
    <cfRule type="duplicateValues" dxfId="0" priority="331"/>
    <cfRule type="duplicateValues" dxfId="0" priority="329"/>
    <cfRule type="duplicateValues" dxfId="0" priority="327"/>
    <cfRule type="duplicateValues" dxfId="0" priority="325"/>
    <cfRule type="duplicateValues" dxfId="0" priority="323"/>
    <cfRule type="duplicateValues" dxfId="0" priority="321"/>
    <cfRule type="duplicateValues" dxfId="0" priority="319"/>
    <cfRule type="duplicateValues" dxfId="0" priority="317"/>
    <cfRule type="duplicateValues" dxfId="0" priority="315"/>
    <cfRule type="duplicateValues" dxfId="0" priority="313"/>
    <cfRule type="duplicateValues" dxfId="0" priority="311"/>
    <cfRule type="duplicateValues" dxfId="0" priority="309"/>
    <cfRule type="duplicateValues" dxfId="0" priority="307"/>
    <cfRule type="duplicateValues" dxfId="0" priority="305"/>
    <cfRule type="duplicateValues" dxfId="0" priority="303"/>
    <cfRule type="duplicateValues" dxfId="0" priority="301"/>
    <cfRule type="duplicateValues" dxfId="0" priority="299"/>
  </conditionalFormatting>
  <conditionalFormatting sqref="C15">
    <cfRule type="duplicateValues" dxfId="0" priority="394"/>
    <cfRule type="duplicateValues" dxfId="0" priority="392"/>
    <cfRule type="duplicateValues" dxfId="0" priority="390"/>
    <cfRule type="duplicateValues" dxfId="0" priority="388"/>
    <cfRule type="duplicateValues" dxfId="0" priority="386"/>
    <cfRule type="duplicateValues" dxfId="0" priority="384"/>
    <cfRule type="duplicateValues" dxfId="0" priority="382"/>
    <cfRule type="duplicateValues" dxfId="0" priority="380"/>
    <cfRule type="duplicateValues" dxfId="0" priority="378"/>
    <cfRule type="duplicateValues" dxfId="0" priority="376"/>
    <cfRule type="duplicateValues" dxfId="0" priority="374"/>
    <cfRule type="duplicateValues" dxfId="0" priority="372"/>
    <cfRule type="duplicateValues" dxfId="0" priority="370"/>
    <cfRule type="duplicateValues" dxfId="0" priority="368"/>
    <cfRule type="duplicateValues" dxfId="0" priority="366"/>
    <cfRule type="duplicateValues" dxfId="0" priority="364"/>
    <cfRule type="duplicateValues" dxfId="0" priority="362"/>
    <cfRule type="duplicateValues" dxfId="0" priority="360"/>
    <cfRule type="duplicateValues" dxfId="0" priority="358"/>
    <cfRule type="duplicateValues" dxfId="0" priority="356"/>
    <cfRule type="duplicateValues" dxfId="0" priority="354"/>
    <cfRule type="duplicateValues" dxfId="0" priority="352"/>
    <cfRule type="duplicateValues" dxfId="0" priority="350"/>
    <cfRule type="duplicateValues" dxfId="0" priority="348"/>
    <cfRule type="duplicateValues" dxfId="0" priority="346"/>
    <cfRule type="duplicateValues" dxfId="0" priority="344"/>
    <cfRule type="duplicateValues" dxfId="0" priority="342"/>
    <cfRule type="duplicateValues" dxfId="0" priority="340"/>
    <cfRule type="duplicateValues" dxfId="0" priority="338"/>
    <cfRule type="duplicateValues" dxfId="0" priority="336"/>
    <cfRule type="duplicateValues" dxfId="0" priority="334"/>
    <cfRule type="duplicateValues" dxfId="0" priority="332"/>
    <cfRule type="duplicateValues" dxfId="0" priority="330"/>
    <cfRule type="duplicateValues" dxfId="0" priority="328"/>
    <cfRule type="duplicateValues" dxfId="0" priority="326"/>
    <cfRule type="duplicateValues" dxfId="0" priority="324"/>
    <cfRule type="duplicateValues" dxfId="0" priority="322"/>
    <cfRule type="duplicateValues" dxfId="0" priority="320"/>
    <cfRule type="duplicateValues" dxfId="0" priority="318"/>
    <cfRule type="duplicateValues" dxfId="0" priority="316"/>
    <cfRule type="duplicateValues" dxfId="0" priority="314"/>
    <cfRule type="duplicateValues" dxfId="0" priority="312"/>
    <cfRule type="duplicateValues" dxfId="0" priority="310"/>
    <cfRule type="duplicateValues" dxfId="0" priority="308"/>
    <cfRule type="duplicateValues" dxfId="0" priority="306"/>
    <cfRule type="duplicateValues" dxfId="0" priority="304"/>
    <cfRule type="duplicateValues" dxfId="0" priority="302"/>
    <cfRule type="duplicateValues" dxfId="0" priority="300"/>
    <cfRule type="duplicateValues" dxfId="0" priority="298"/>
  </conditionalFormatting>
  <conditionalFormatting sqref="C16">
    <cfRule type="duplicateValues" dxfId="0" priority="493"/>
    <cfRule type="duplicateValues" dxfId="0" priority="492"/>
    <cfRule type="duplicateValues" dxfId="0" priority="491"/>
    <cfRule type="duplicateValues" dxfId="0" priority="490"/>
    <cfRule type="duplicateValues" dxfId="0" priority="489"/>
    <cfRule type="duplicateValues" dxfId="0" priority="488"/>
    <cfRule type="duplicateValues" dxfId="0" priority="487"/>
    <cfRule type="duplicateValues" dxfId="0" priority="486"/>
    <cfRule type="duplicateValues" dxfId="0" priority="485"/>
    <cfRule type="duplicateValues" dxfId="0" priority="484"/>
    <cfRule type="duplicateValues" dxfId="0" priority="483"/>
    <cfRule type="duplicateValues" dxfId="0" priority="482"/>
    <cfRule type="duplicateValues" dxfId="0" priority="481"/>
    <cfRule type="duplicateValues" dxfId="0" priority="480"/>
    <cfRule type="duplicateValues" dxfId="0" priority="479"/>
    <cfRule type="duplicateValues" dxfId="0" priority="478"/>
    <cfRule type="duplicateValues" dxfId="0" priority="477"/>
    <cfRule type="duplicateValues" dxfId="0" priority="476"/>
    <cfRule type="duplicateValues" dxfId="0" priority="475"/>
    <cfRule type="duplicateValues" dxfId="0" priority="474"/>
    <cfRule type="duplicateValues" dxfId="0" priority="473"/>
    <cfRule type="duplicateValues" dxfId="0" priority="472"/>
    <cfRule type="duplicateValues" dxfId="0" priority="471"/>
    <cfRule type="duplicateValues" dxfId="0" priority="470"/>
    <cfRule type="duplicateValues" dxfId="0" priority="469"/>
    <cfRule type="duplicateValues" dxfId="0" priority="468"/>
    <cfRule type="duplicateValues" dxfId="0" priority="467"/>
    <cfRule type="duplicateValues" dxfId="0" priority="466"/>
    <cfRule type="duplicateValues" dxfId="0" priority="465"/>
    <cfRule type="duplicateValues" dxfId="0" priority="464"/>
    <cfRule type="duplicateValues" dxfId="0" priority="463"/>
    <cfRule type="duplicateValues" dxfId="0" priority="462"/>
    <cfRule type="duplicateValues" dxfId="0" priority="461"/>
    <cfRule type="duplicateValues" dxfId="0" priority="460"/>
    <cfRule type="duplicateValues" dxfId="0" priority="459"/>
    <cfRule type="duplicateValues" dxfId="0" priority="458"/>
    <cfRule type="duplicateValues" dxfId="0" priority="457"/>
    <cfRule type="duplicateValues" dxfId="0" priority="456"/>
    <cfRule type="duplicateValues" dxfId="0" priority="455"/>
    <cfRule type="duplicateValues" dxfId="0" priority="454"/>
    <cfRule type="duplicateValues" dxfId="0" priority="453"/>
    <cfRule type="duplicateValues" dxfId="0" priority="452"/>
    <cfRule type="duplicateValues" dxfId="0" priority="451"/>
    <cfRule type="duplicateValues" dxfId="0" priority="450"/>
    <cfRule type="duplicateValues" dxfId="0" priority="449"/>
    <cfRule type="duplicateValues" dxfId="0" priority="448"/>
    <cfRule type="duplicateValues" dxfId="0" priority="447"/>
    <cfRule type="duplicateValues" dxfId="0" priority="446"/>
    <cfRule type="duplicateValues" dxfId="0" priority="445"/>
  </conditionalFormatting>
  <conditionalFormatting sqref="C17">
    <cfRule type="duplicateValues" dxfId="0" priority="297"/>
    <cfRule type="duplicateValues" dxfId="0" priority="296"/>
    <cfRule type="duplicateValues" dxfId="0" priority="295"/>
    <cfRule type="duplicateValues" dxfId="0" priority="294"/>
    <cfRule type="duplicateValues" dxfId="0" priority="293"/>
    <cfRule type="duplicateValues" dxfId="0" priority="292"/>
    <cfRule type="duplicateValues" dxfId="0" priority="291"/>
    <cfRule type="duplicateValues" dxfId="0" priority="290"/>
    <cfRule type="duplicateValues" dxfId="0" priority="289"/>
    <cfRule type="duplicateValues" dxfId="0" priority="288"/>
    <cfRule type="duplicateValues" dxfId="0" priority="287"/>
    <cfRule type="duplicateValues" dxfId="0" priority="286"/>
    <cfRule type="duplicateValues" dxfId="0" priority="285"/>
    <cfRule type="duplicateValues" dxfId="0" priority="284"/>
    <cfRule type="duplicateValues" dxfId="0" priority="283"/>
    <cfRule type="duplicateValues" dxfId="0" priority="282"/>
    <cfRule type="duplicateValues" dxfId="0" priority="281"/>
    <cfRule type="duplicateValues" dxfId="0" priority="280"/>
    <cfRule type="duplicateValues" dxfId="0" priority="279"/>
    <cfRule type="duplicateValues" dxfId="0" priority="278"/>
    <cfRule type="duplicateValues" dxfId="0" priority="277"/>
    <cfRule type="duplicateValues" dxfId="0" priority="276"/>
    <cfRule type="duplicateValues" dxfId="0" priority="275"/>
    <cfRule type="duplicateValues" dxfId="0" priority="274"/>
    <cfRule type="duplicateValues" dxfId="0" priority="273"/>
    <cfRule type="duplicateValues" dxfId="0" priority="272"/>
    <cfRule type="duplicateValues" dxfId="0" priority="271"/>
    <cfRule type="duplicateValues" dxfId="0" priority="270"/>
    <cfRule type="duplicateValues" dxfId="0" priority="269"/>
    <cfRule type="duplicateValues" dxfId="0" priority="268"/>
    <cfRule type="duplicateValues" dxfId="0" priority="267"/>
    <cfRule type="duplicateValues" dxfId="0" priority="266"/>
    <cfRule type="duplicateValues" dxfId="0" priority="265"/>
    <cfRule type="duplicateValues" dxfId="0" priority="264"/>
    <cfRule type="duplicateValues" dxfId="0" priority="263"/>
    <cfRule type="duplicateValues" dxfId="0" priority="262"/>
    <cfRule type="duplicateValues" dxfId="0" priority="261"/>
    <cfRule type="duplicateValues" dxfId="0" priority="260"/>
    <cfRule type="duplicateValues" dxfId="0" priority="259"/>
    <cfRule type="duplicateValues" dxfId="0" priority="258"/>
    <cfRule type="duplicateValues" dxfId="0" priority="257"/>
    <cfRule type="duplicateValues" dxfId="0" priority="256"/>
    <cfRule type="duplicateValues" dxfId="0" priority="255"/>
    <cfRule type="duplicateValues" dxfId="0" priority="254"/>
    <cfRule type="duplicateValues" dxfId="0" priority="253"/>
    <cfRule type="duplicateValues" dxfId="0" priority="252"/>
    <cfRule type="duplicateValues" dxfId="0" priority="251"/>
    <cfRule type="duplicateValues" dxfId="0" priority="250"/>
    <cfRule type="duplicateValues" dxfId="0" priority="249"/>
  </conditionalFormatting>
  <conditionalFormatting sqref="C18">
    <cfRule type="duplicateValues" dxfId="0" priority="248"/>
    <cfRule type="duplicateValues" dxfId="0" priority="247"/>
    <cfRule type="duplicateValues" dxfId="0" priority="246"/>
    <cfRule type="duplicateValues" dxfId="0" priority="245"/>
    <cfRule type="duplicateValues" dxfId="0" priority="244"/>
    <cfRule type="duplicateValues" dxfId="0" priority="243"/>
    <cfRule type="duplicateValues" dxfId="0" priority="242"/>
    <cfRule type="duplicateValues" dxfId="0" priority="241"/>
    <cfRule type="duplicateValues" dxfId="0" priority="240"/>
    <cfRule type="duplicateValues" dxfId="0" priority="239"/>
    <cfRule type="duplicateValues" dxfId="0" priority="238"/>
    <cfRule type="duplicateValues" dxfId="0" priority="237"/>
    <cfRule type="duplicateValues" dxfId="0" priority="236"/>
    <cfRule type="duplicateValues" dxfId="0" priority="235"/>
    <cfRule type="duplicateValues" dxfId="0" priority="234"/>
    <cfRule type="duplicateValues" dxfId="0" priority="233"/>
    <cfRule type="duplicateValues" dxfId="0" priority="232"/>
    <cfRule type="duplicateValues" dxfId="0" priority="231"/>
    <cfRule type="duplicateValues" dxfId="0" priority="230"/>
    <cfRule type="duplicateValues" dxfId="0" priority="229"/>
    <cfRule type="duplicateValues" dxfId="0" priority="228"/>
    <cfRule type="duplicateValues" dxfId="0" priority="227"/>
    <cfRule type="duplicateValues" dxfId="0" priority="226"/>
    <cfRule type="duplicateValues" dxfId="0" priority="225"/>
    <cfRule type="duplicateValues" dxfId="0" priority="224"/>
    <cfRule type="duplicateValues" dxfId="0" priority="223"/>
    <cfRule type="duplicateValues" dxfId="0" priority="222"/>
    <cfRule type="duplicateValues" dxfId="0" priority="221"/>
    <cfRule type="duplicateValues" dxfId="0" priority="220"/>
    <cfRule type="duplicateValues" dxfId="0" priority="219"/>
    <cfRule type="duplicateValues" dxfId="0" priority="218"/>
    <cfRule type="duplicateValues" dxfId="0" priority="217"/>
    <cfRule type="duplicateValues" dxfId="0" priority="216"/>
    <cfRule type="duplicateValues" dxfId="0" priority="215"/>
    <cfRule type="duplicateValues" dxfId="0" priority="214"/>
    <cfRule type="duplicateValues" dxfId="0" priority="213"/>
    <cfRule type="duplicateValues" dxfId="0" priority="212"/>
    <cfRule type="duplicateValues" dxfId="0" priority="211"/>
    <cfRule type="duplicateValues" dxfId="0" priority="210"/>
    <cfRule type="duplicateValues" dxfId="0" priority="209"/>
    <cfRule type="duplicateValues" dxfId="0" priority="208"/>
    <cfRule type="duplicateValues" dxfId="0" priority="207"/>
    <cfRule type="duplicateValues" dxfId="0" priority="206"/>
    <cfRule type="duplicateValues" dxfId="0" priority="205"/>
    <cfRule type="duplicateValues" dxfId="0" priority="204"/>
    <cfRule type="duplicateValues" dxfId="0" priority="203"/>
    <cfRule type="duplicateValues" dxfId="0" priority="202"/>
    <cfRule type="duplicateValues" dxfId="0" priority="201"/>
    <cfRule type="duplicateValues" dxfId="0" priority="200"/>
  </conditionalFormatting>
  <conditionalFormatting sqref="C19">
    <cfRule type="duplicateValues" dxfId="0" priority="198"/>
    <cfRule type="duplicateValues" dxfId="0" priority="196"/>
    <cfRule type="duplicateValues" dxfId="0" priority="194"/>
    <cfRule type="duplicateValues" dxfId="0" priority="192"/>
    <cfRule type="duplicateValues" dxfId="0" priority="190"/>
    <cfRule type="duplicateValues" dxfId="0" priority="188"/>
    <cfRule type="duplicateValues" dxfId="0" priority="186"/>
    <cfRule type="duplicateValues" dxfId="0" priority="184"/>
    <cfRule type="duplicateValues" dxfId="0" priority="182"/>
    <cfRule type="duplicateValues" dxfId="0" priority="180"/>
    <cfRule type="duplicateValues" dxfId="0" priority="178"/>
    <cfRule type="duplicateValues" dxfId="0" priority="176"/>
    <cfRule type="duplicateValues" dxfId="0" priority="174"/>
    <cfRule type="duplicateValues" dxfId="0" priority="172"/>
    <cfRule type="duplicateValues" dxfId="0" priority="170"/>
    <cfRule type="duplicateValues" dxfId="0" priority="168"/>
    <cfRule type="duplicateValues" dxfId="0" priority="166"/>
    <cfRule type="duplicateValues" dxfId="0" priority="164"/>
    <cfRule type="duplicateValues" dxfId="0" priority="162"/>
    <cfRule type="duplicateValues" dxfId="0" priority="160"/>
    <cfRule type="duplicateValues" dxfId="0" priority="158"/>
    <cfRule type="duplicateValues" dxfId="0" priority="156"/>
    <cfRule type="duplicateValues" dxfId="0" priority="154"/>
    <cfRule type="duplicateValues" dxfId="0" priority="152"/>
    <cfRule type="duplicateValues" dxfId="0" priority="150"/>
    <cfRule type="duplicateValues" dxfId="0" priority="148"/>
    <cfRule type="duplicateValues" dxfId="0" priority="146"/>
    <cfRule type="duplicateValues" dxfId="0" priority="144"/>
    <cfRule type="duplicateValues" dxfId="0" priority="142"/>
    <cfRule type="duplicateValues" dxfId="0" priority="140"/>
    <cfRule type="duplicateValues" dxfId="0" priority="138"/>
    <cfRule type="duplicateValues" dxfId="0" priority="136"/>
    <cfRule type="duplicateValues" dxfId="0" priority="134"/>
    <cfRule type="duplicateValues" dxfId="0" priority="132"/>
    <cfRule type="duplicateValues" dxfId="0" priority="130"/>
    <cfRule type="duplicateValues" dxfId="0" priority="128"/>
    <cfRule type="duplicateValues" dxfId="0" priority="126"/>
    <cfRule type="duplicateValues" dxfId="0" priority="124"/>
    <cfRule type="duplicateValues" dxfId="0" priority="122"/>
    <cfRule type="duplicateValues" dxfId="0" priority="120"/>
    <cfRule type="duplicateValues" dxfId="0" priority="118"/>
    <cfRule type="duplicateValues" dxfId="0" priority="116"/>
    <cfRule type="duplicateValues" dxfId="0" priority="114"/>
    <cfRule type="duplicateValues" dxfId="0" priority="112"/>
    <cfRule type="duplicateValues" dxfId="0" priority="110"/>
    <cfRule type="duplicateValues" dxfId="0" priority="108"/>
    <cfRule type="duplicateValues" dxfId="0" priority="106"/>
    <cfRule type="duplicateValues" dxfId="0" priority="104"/>
    <cfRule type="duplicateValues" dxfId="0" priority="102"/>
  </conditionalFormatting>
  <conditionalFormatting sqref="C20">
    <cfRule type="duplicateValues" dxfId="0" priority="197"/>
    <cfRule type="duplicateValues" dxfId="0" priority="195"/>
    <cfRule type="duplicateValues" dxfId="0" priority="193"/>
    <cfRule type="duplicateValues" dxfId="0" priority="191"/>
    <cfRule type="duplicateValues" dxfId="0" priority="189"/>
    <cfRule type="duplicateValues" dxfId="0" priority="187"/>
    <cfRule type="duplicateValues" dxfId="0" priority="185"/>
    <cfRule type="duplicateValues" dxfId="0" priority="183"/>
    <cfRule type="duplicateValues" dxfId="0" priority="181"/>
    <cfRule type="duplicateValues" dxfId="0" priority="179"/>
    <cfRule type="duplicateValues" dxfId="0" priority="177"/>
    <cfRule type="duplicateValues" dxfId="0" priority="175"/>
    <cfRule type="duplicateValues" dxfId="0" priority="173"/>
    <cfRule type="duplicateValues" dxfId="0" priority="171"/>
    <cfRule type="duplicateValues" dxfId="0" priority="169"/>
    <cfRule type="duplicateValues" dxfId="0" priority="167"/>
    <cfRule type="duplicateValues" dxfId="0" priority="165"/>
    <cfRule type="duplicateValues" dxfId="0" priority="163"/>
    <cfRule type="duplicateValues" dxfId="0" priority="161"/>
    <cfRule type="duplicateValues" dxfId="0" priority="159"/>
    <cfRule type="duplicateValues" dxfId="0" priority="157"/>
    <cfRule type="duplicateValues" dxfId="0" priority="155"/>
    <cfRule type="duplicateValues" dxfId="0" priority="153"/>
    <cfRule type="duplicateValues" dxfId="0" priority="151"/>
    <cfRule type="duplicateValues" dxfId="0" priority="149"/>
    <cfRule type="duplicateValues" dxfId="0" priority="147"/>
    <cfRule type="duplicateValues" dxfId="0" priority="145"/>
    <cfRule type="duplicateValues" dxfId="0" priority="143"/>
    <cfRule type="duplicateValues" dxfId="0" priority="141"/>
    <cfRule type="duplicateValues" dxfId="0" priority="139"/>
    <cfRule type="duplicateValues" dxfId="0" priority="137"/>
    <cfRule type="duplicateValues" dxfId="0" priority="135"/>
    <cfRule type="duplicateValues" dxfId="0" priority="133"/>
    <cfRule type="duplicateValues" dxfId="0" priority="131"/>
    <cfRule type="duplicateValues" dxfId="0" priority="129"/>
    <cfRule type="duplicateValues" dxfId="0" priority="127"/>
    <cfRule type="duplicateValues" dxfId="0" priority="125"/>
    <cfRule type="duplicateValues" dxfId="0" priority="123"/>
    <cfRule type="duplicateValues" dxfId="0" priority="121"/>
    <cfRule type="duplicateValues" dxfId="0" priority="119"/>
    <cfRule type="duplicateValues" dxfId="0" priority="117"/>
    <cfRule type="duplicateValues" dxfId="0" priority="115"/>
    <cfRule type="duplicateValues" dxfId="0" priority="113"/>
    <cfRule type="duplicateValues" dxfId="0" priority="111"/>
    <cfRule type="duplicateValues" dxfId="0" priority="109"/>
    <cfRule type="duplicateValues" dxfId="0" priority="107"/>
    <cfRule type="duplicateValues" dxfId="0" priority="105"/>
    <cfRule type="duplicateValues" dxfId="0" priority="103"/>
    <cfRule type="duplicateValues" dxfId="0" priority="101"/>
  </conditionalFormatting>
  <conditionalFormatting sqref="C21">
    <cfRule type="duplicateValues" dxfId="0" priority="51"/>
    <cfRule type="duplicateValues" dxfId="0" priority="50"/>
    <cfRule type="duplicateValues" dxfId="0" priority="49"/>
    <cfRule type="duplicateValues" dxfId="0" priority="48"/>
    <cfRule type="duplicateValues" dxfId="0" priority="47"/>
    <cfRule type="duplicateValues" dxfId="0" priority="46"/>
    <cfRule type="duplicateValues" dxfId="0" priority="45"/>
    <cfRule type="duplicateValues" dxfId="0" priority="44"/>
    <cfRule type="duplicateValues" dxfId="0" priority="43"/>
    <cfRule type="duplicateValues" dxfId="0" priority="42"/>
    <cfRule type="duplicateValues" dxfId="0" priority="41"/>
    <cfRule type="duplicateValues" dxfId="0" priority="40"/>
    <cfRule type="duplicateValues" dxfId="0" priority="39"/>
    <cfRule type="duplicateValues" dxfId="0" priority="38"/>
    <cfRule type="duplicateValues" dxfId="0" priority="37"/>
    <cfRule type="duplicateValues" dxfId="0" priority="36"/>
    <cfRule type="duplicateValues" dxfId="0" priority="35"/>
    <cfRule type="duplicateValues" dxfId="0" priority="34"/>
    <cfRule type="duplicateValues" dxfId="0" priority="33"/>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fRule type="duplicateValues" dxfId="0" priority="13"/>
    <cfRule type="duplicateValues" dxfId="0" priority="12"/>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fRule type="duplicateValues" dxfId="0" priority="4"/>
    <cfRule type="duplicateValues" dxfId="0" priority="3"/>
  </conditionalFormatting>
  <conditionalFormatting sqref="C22">
    <cfRule type="duplicateValues" dxfId="0" priority="100"/>
    <cfRule type="duplicateValues" dxfId="0" priority="99"/>
    <cfRule type="duplicateValues" dxfId="0" priority="98"/>
    <cfRule type="duplicateValues" dxfId="0" priority="97"/>
    <cfRule type="duplicateValues" dxfId="0" priority="96"/>
    <cfRule type="duplicateValues" dxfId="0" priority="95"/>
    <cfRule type="duplicateValues" dxfId="0" priority="94"/>
    <cfRule type="duplicateValues" dxfId="0" priority="93"/>
    <cfRule type="duplicateValues" dxfId="0" priority="92"/>
    <cfRule type="duplicateValues" dxfId="0" priority="91"/>
    <cfRule type="duplicateValues" dxfId="0" priority="90"/>
    <cfRule type="duplicateValues" dxfId="0" priority="89"/>
    <cfRule type="duplicateValues" dxfId="0" priority="88"/>
    <cfRule type="duplicateValues" dxfId="0" priority="87"/>
    <cfRule type="duplicateValues" dxfId="0" priority="86"/>
    <cfRule type="duplicateValues" dxfId="0" priority="85"/>
    <cfRule type="duplicateValues" dxfId="0" priority="84"/>
    <cfRule type="duplicateValues" dxfId="0" priority="83"/>
    <cfRule type="duplicateValues" dxfId="0" priority="82"/>
    <cfRule type="duplicateValues" dxfId="0" priority="81"/>
    <cfRule type="duplicateValues" dxfId="0" priority="80"/>
    <cfRule type="duplicateValues" dxfId="0" priority="79"/>
    <cfRule type="duplicateValues" dxfId="0" priority="78"/>
    <cfRule type="duplicateValues" dxfId="0" priority="77"/>
    <cfRule type="duplicateValues" dxfId="0" priority="76"/>
    <cfRule type="duplicateValues" dxfId="0" priority="75"/>
    <cfRule type="duplicateValues" dxfId="0" priority="74"/>
    <cfRule type="duplicateValues" dxfId="0" priority="73"/>
    <cfRule type="duplicateValues" dxfId="0" priority="72"/>
    <cfRule type="duplicateValues" dxfId="0" priority="71"/>
    <cfRule type="duplicateValues" dxfId="0" priority="70"/>
    <cfRule type="duplicateValues" dxfId="0" priority="69"/>
    <cfRule type="duplicateValues" dxfId="0" priority="68"/>
    <cfRule type="duplicateValues" dxfId="0" priority="67"/>
    <cfRule type="duplicateValues" dxfId="0" priority="66"/>
    <cfRule type="duplicateValues" dxfId="0" priority="65"/>
    <cfRule type="duplicateValues" dxfId="0" priority="64"/>
    <cfRule type="duplicateValues" dxfId="0" priority="63"/>
    <cfRule type="duplicateValues" dxfId="0" priority="62"/>
    <cfRule type="duplicateValues" dxfId="0" priority="61"/>
    <cfRule type="duplicateValues" dxfId="0" priority="60"/>
    <cfRule type="duplicateValues" dxfId="0" priority="59"/>
    <cfRule type="duplicateValues" dxfId="0" priority="58"/>
    <cfRule type="duplicateValues" dxfId="0" priority="57"/>
    <cfRule type="duplicateValues" dxfId="0" priority="56"/>
    <cfRule type="duplicateValues" dxfId="0" priority="55"/>
    <cfRule type="duplicateValues" dxfId="0" priority="54"/>
    <cfRule type="duplicateValues" dxfId="0" priority="53"/>
    <cfRule type="duplicateValues" dxfId="0" priority="52"/>
  </conditionalFormatting>
  <conditionalFormatting sqref="C26">
    <cfRule type="duplicateValues" dxfId="0" priority="830"/>
    <cfRule type="duplicateValues" dxfId="0" priority="829"/>
    <cfRule type="duplicateValues" dxfId="0" priority="828"/>
  </conditionalFormatting>
  <conditionalFormatting sqref="C29">
    <cfRule type="duplicateValues" dxfId="0" priority="824"/>
    <cfRule type="duplicateValues" dxfId="0" priority="823"/>
  </conditionalFormatting>
  <conditionalFormatting sqref="C30">
    <cfRule type="duplicateValues" dxfId="0" priority="822"/>
    <cfRule type="duplicateValues" dxfId="0" priority="821"/>
  </conditionalFormatting>
  <conditionalFormatting sqref="C31">
    <cfRule type="duplicateValues" dxfId="0" priority="820"/>
    <cfRule type="duplicateValues" dxfId="0" priority="819"/>
  </conditionalFormatting>
  <conditionalFormatting sqref="C32">
    <cfRule type="duplicateValues" dxfId="0" priority="818"/>
    <cfRule type="duplicateValues" dxfId="0" priority="817"/>
  </conditionalFormatting>
  <conditionalFormatting sqref="C33">
    <cfRule type="duplicateValues" dxfId="0" priority="816"/>
    <cfRule type="duplicateValues" dxfId="0" priority="815"/>
  </conditionalFormatting>
  <conditionalFormatting sqref="C34">
    <cfRule type="duplicateValues" dxfId="0" priority="826"/>
    <cfRule type="duplicateValues" dxfId="0" priority="825"/>
  </conditionalFormatting>
  <conditionalFormatting sqref="C$1:C$1048576">
    <cfRule type="duplicateValues" dxfId="0" priority="1"/>
  </conditionalFormatting>
  <conditionalFormatting sqref="C3:C6">
    <cfRule type="duplicateValues" dxfId="0" priority="788"/>
  </conditionalFormatting>
  <conditionalFormatting sqref="C21:C22">
    <cfRule type="duplicateValues" dxfId="0" priority="2"/>
  </conditionalFormatting>
  <conditionalFormatting sqref="C1:C2 C27:C28 C35:C1048576">
    <cfRule type="duplicateValues" dxfId="0" priority="833"/>
    <cfRule type="duplicateValues" dxfId="0" priority="832"/>
    <cfRule type="duplicateValues" dxfId="0" priority="831"/>
  </conditionalFormatting>
  <conditionalFormatting sqref="C1:C2 C26:C28 C35:C1048576">
    <cfRule type="duplicateValues" dxfId="0" priority="827"/>
  </conditionalFormatting>
  <conditionalFormatting sqref="C1:C2 C26:C1048576">
    <cfRule type="duplicateValues" dxfId="0" priority="814"/>
  </conditionalFormatting>
  <conditionalFormatting sqref="C1:C6 C26:C1048576">
    <cfRule type="duplicateValues" dxfId="0" priority="789"/>
  </conditionalFormatting>
  <conditionalFormatting sqref="C1:C18 C21:C22 C26:C1048576">
    <cfRule type="duplicateValues" dxfId="0" priority="199"/>
  </conditionalFormatting>
  <pageMargins left="0.75" right="0.75" top="1" bottom="1" header="0.5" footer="0.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34"/>
  <sheetViews>
    <sheetView topLeftCell="A12" workbookViewId="0">
      <selection activeCell="A12" sqref="$A1:$XFD1048576"/>
    </sheetView>
  </sheetViews>
  <sheetFormatPr defaultColWidth="9" defaultRowHeight="18" customHeight="1"/>
  <cols>
    <col min="1" max="1" width="5.25" style="88" customWidth="1"/>
    <col min="2" max="2" width="19.125" style="88"/>
    <col min="3" max="3" width="17.25" style="88"/>
    <col min="4" max="4" width="15.25" style="91" customWidth="1"/>
    <col min="5" max="7" width="8.375" style="88" customWidth="1"/>
    <col min="8" max="8" width="9.375" style="88" customWidth="1"/>
    <col min="9" max="9" width="8.375" style="88" customWidth="1"/>
    <col min="10" max="10" width="6.875" style="88" customWidth="1"/>
    <col min="11" max="11" width="8.375" style="88" customWidth="1"/>
    <col min="12" max="12" width="9.375" style="88" customWidth="1"/>
    <col min="13" max="13" width="8.875" style="88" customWidth="1"/>
    <col min="14" max="14" width="9.625" style="88" customWidth="1"/>
    <col min="15" max="15" width="21.5" style="88" customWidth="1"/>
    <col min="16" max="16" width="11.125" style="88" customWidth="1"/>
    <col min="17" max="17" width="8.875" style="88"/>
    <col min="18" max="18" width="5.125" style="88"/>
    <col min="19" max="26" width="10.875" style="88"/>
    <col min="27" max="27" width="5.125" style="88"/>
    <col min="28" max="16384" width="9" style="88"/>
  </cols>
  <sheetData>
    <row r="1" customHeight="1" spans="1:15">
      <c r="A1" s="92" t="s">
        <v>0</v>
      </c>
      <c r="B1" s="92"/>
      <c r="C1" s="92"/>
      <c r="D1" s="92"/>
      <c r="E1" s="92"/>
      <c r="F1" s="92"/>
      <c r="G1" s="92"/>
      <c r="H1" s="92"/>
      <c r="I1" s="92"/>
      <c r="J1" s="92"/>
      <c r="K1" s="92"/>
      <c r="L1" s="92"/>
      <c r="M1" s="92"/>
      <c r="N1" s="92"/>
      <c r="O1" s="87"/>
    </row>
    <row r="2" s="87" customFormat="1" customHeight="1" spans="1:15">
      <c r="A2" s="93" t="s">
        <v>1</v>
      </c>
      <c r="B2" s="93" t="s">
        <v>2</v>
      </c>
      <c r="C2" s="93" t="s">
        <v>3</v>
      </c>
      <c r="D2" s="93" t="s">
        <v>4</v>
      </c>
      <c r="E2" s="93" t="s">
        <v>5</v>
      </c>
      <c r="F2" s="93" t="s">
        <v>6</v>
      </c>
      <c r="G2" s="93" t="s">
        <v>7</v>
      </c>
      <c r="H2" s="93" t="s">
        <v>8</v>
      </c>
      <c r="I2" s="93" t="s">
        <v>9</v>
      </c>
      <c r="J2" s="93" t="s">
        <v>10</v>
      </c>
      <c r="K2" s="93" t="s">
        <v>11</v>
      </c>
      <c r="L2" s="93" t="s">
        <v>12</v>
      </c>
      <c r="M2" s="93" t="s">
        <v>13</v>
      </c>
      <c r="N2" s="93" t="s">
        <v>14</v>
      </c>
      <c r="O2" s="93" t="s">
        <v>15</v>
      </c>
    </row>
    <row r="3" s="87" customFormat="1" ht="30" customHeight="1" spans="1:16">
      <c r="A3" s="94">
        <v>1</v>
      </c>
      <c r="B3" s="6" t="s">
        <v>16</v>
      </c>
      <c r="C3" s="6" t="s">
        <v>17</v>
      </c>
      <c r="D3" s="95">
        <v>44559</v>
      </c>
      <c r="E3" s="6">
        <f>VLOOKUP(C3,考勤!A:AH,34,0)</f>
        <v>25</v>
      </c>
      <c r="F3" s="6">
        <f>VLOOKUP(C3,考勤!A:AK,37,FALSE)</f>
        <v>261.5</v>
      </c>
      <c r="G3" s="96">
        <v>18</v>
      </c>
      <c r="H3" s="94"/>
      <c r="I3" s="94"/>
      <c r="J3" s="94">
        <f>IFERROR(VLOOKUP(C3,其他!B:D,3,0),0)</f>
        <v>40</v>
      </c>
      <c r="K3" s="94"/>
      <c r="L3" s="106">
        <f>H3*15+(F3-H3-I3)*G3+I3*18*80%+J3+K3</f>
        <v>4747</v>
      </c>
      <c r="M3" s="106">
        <f>E3*5</f>
        <v>125</v>
      </c>
      <c r="N3" s="106">
        <f>L3+M3</f>
        <v>4872</v>
      </c>
      <c r="O3" s="107" t="str">
        <f>IFERROR(VLOOKUP(C3,其他!B:C,2,0),"")</f>
        <v>2个夜班补贴</v>
      </c>
      <c r="P3" s="88">
        <f>L3/F3</f>
        <v>18.1529636711281</v>
      </c>
    </row>
    <row r="4" s="87" customFormat="1" customHeight="1" spans="1:16">
      <c r="A4" s="94">
        <v>2</v>
      </c>
      <c r="B4" s="6" t="s">
        <v>19</v>
      </c>
      <c r="C4" s="6" t="s">
        <v>20</v>
      </c>
      <c r="D4" s="95">
        <v>43720</v>
      </c>
      <c r="E4" s="6">
        <f>VLOOKUP(C4,考勤!A:AH,34,0)</f>
        <v>24</v>
      </c>
      <c r="F4" s="6">
        <f>VLOOKUP(C4,考勤!A:AK,37,FALSE)</f>
        <v>233</v>
      </c>
      <c r="G4" s="96">
        <v>18</v>
      </c>
      <c r="H4" s="94"/>
      <c r="I4" s="94"/>
      <c r="J4" s="94">
        <f>IFERROR(VLOOKUP(C4,其他!B:D,3,0),0)</f>
        <v>20</v>
      </c>
      <c r="K4" s="94"/>
      <c r="L4" s="106">
        <f>H4*15+(F4-H4-I4)*G4+I4*18*80%+J4+K4</f>
        <v>4214</v>
      </c>
      <c r="M4" s="106">
        <f>E4*5</f>
        <v>120</v>
      </c>
      <c r="N4" s="106">
        <f>L4+M4</f>
        <v>4334</v>
      </c>
      <c r="O4" s="107" t="str">
        <f>IFERROR(VLOOKUP(C4,其他!B:C,2,0),"")</f>
        <v>2月3日上班卡、一星</v>
      </c>
      <c r="P4" s="88">
        <f>L4/F4</f>
        <v>18.0858369098712</v>
      </c>
    </row>
    <row r="5" s="87" customFormat="1" customHeight="1" spans="1:16">
      <c r="A5" s="94">
        <v>3</v>
      </c>
      <c r="B5" s="6" t="s">
        <v>19</v>
      </c>
      <c r="C5" s="6" t="s">
        <v>22</v>
      </c>
      <c r="D5" s="95">
        <v>43720</v>
      </c>
      <c r="E5" s="6">
        <f>VLOOKUP(C5,考勤!A:AH,34,0)</f>
        <v>24</v>
      </c>
      <c r="F5" s="6">
        <f>VLOOKUP(C5,考勤!A:AK,37,FALSE)</f>
        <v>237</v>
      </c>
      <c r="G5" s="96">
        <v>18</v>
      </c>
      <c r="H5" s="94"/>
      <c r="I5" s="94"/>
      <c r="J5" s="94">
        <f>IFERROR(VLOOKUP(C5,其他!B:D,3,0),0)</f>
        <v>0</v>
      </c>
      <c r="K5" s="94"/>
      <c r="L5" s="106">
        <f>H5*15+(F5-H5-I5)*G5+I5*18*80%+J5+K5</f>
        <v>4266</v>
      </c>
      <c r="M5" s="106">
        <f>E5*5</f>
        <v>120</v>
      </c>
      <c r="N5" s="106">
        <f>L5+M5</f>
        <v>4386</v>
      </c>
      <c r="O5" s="107" t="str">
        <f>IFERROR(VLOOKUP(C5,其他!B:C,2,0),"")</f>
        <v/>
      </c>
      <c r="P5" s="88">
        <f>L5/F5</f>
        <v>18</v>
      </c>
    </row>
    <row r="6" s="87" customFormat="1" ht="34" customHeight="1" spans="1:16">
      <c r="A6" s="94">
        <v>4</v>
      </c>
      <c r="B6" s="6" t="s">
        <v>16</v>
      </c>
      <c r="C6" s="6" t="s">
        <v>24</v>
      </c>
      <c r="D6" s="95">
        <v>44536</v>
      </c>
      <c r="E6" s="6">
        <f>VLOOKUP(C6,考勤!A:AH,34,0)</f>
        <v>18</v>
      </c>
      <c r="F6" s="6">
        <f>VLOOKUP(C6,考勤!A:AK,37,FALSE)</f>
        <v>194.5</v>
      </c>
      <c r="G6" s="96">
        <v>18</v>
      </c>
      <c r="H6" s="94"/>
      <c r="I6" s="94"/>
      <c r="J6" s="94">
        <f>IFERROR(VLOOKUP(C6,其他!B:D,3,0),0)</f>
        <v>0</v>
      </c>
      <c r="K6" s="94"/>
      <c r="L6" s="106">
        <f>H6*15+(F6-H6-I6)*G6+I6*18*80%+J6+K6</f>
        <v>3501</v>
      </c>
      <c r="M6" s="106">
        <f>E6*5</f>
        <v>90</v>
      </c>
      <c r="N6" s="106">
        <f>L6+M6</f>
        <v>3591</v>
      </c>
      <c r="O6" s="107" t="str">
        <f>IFERROR(VLOOKUP(C6,其他!B:C,2,0),"")</f>
        <v/>
      </c>
      <c r="P6" s="88">
        <f>L6/F6</f>
        <v>18</v>
      </c>
    </row>
    <row r="7" s="87" customFormat="1" ht="34" customHeight="1" spans="1:16">
      <c r="A7" s="94">
        <v>5</v>
      </c>
      <c r="B7" s="97" t="s">
        <v>25</v>
      </c>
      <c r="C7" s="98" t="s">
        <v>26</v>
      </c>
      <c r="D7" s="95"/>
      <c r="E7" s="6">
        <f>VLOOKUP(C7,考勤!A:AH,34,0)</f>
        <v>24.5</v>
      </c>
      <c r="F7" s="6">
        <f>VLOOKUP(C7,考勤!A:AK,37,FALSE)</f>
        <v>261.5</v>
      </c>
      <c r="G7" s="96">
        <v>18</v>
      </c>
      <c r="H7" s="94"/>
      <c r="I7" s="94"/>
      <c r="J7" s="94">
        <f>IFERROR(VLOOKUP(C7,其他!B:D,3,0),0)</f>
        <v>-20</v>
      </c>
      <c r="K7" s="94"/>
      <c r="L7" s="106">
        <f t="shared" ref="L7:L22" si="0">H7*15+(F7-H7-I7)*G7+I7*18*80%+J7+K7</f>
        <v>4687</v>
      </c>
      <c r="M7" s="106">
        <f t="shared" ref="M7:M25" si="1">E7*5</f>
        <v>122.5</v>
      </c>
      <c r="N7" s="106">
        <f t="shared" ref="N7:N25" si="2">L7+M7</f>
        <v>4809.5</v>
      </c>
      <c r="O7" s="107" t="str">
        <f>IFERROR(VLOOKUP(C7,其他!B:C,2,0),"")</f>
        <v>L5000上框旋转轴支架错装</v>
      </c>
      <c r="P7" s="88"/>
    </row>
    <row r="8" s="87" customFormat="1" ht="34" customHeight="1" spans="1:16">
      <c r="A8" s="94">
        <v>6</v>
      </c>
      <c r="B8" s="97" t="s">
        <v>25</v>
      </c>
      <c r="C8" s="98" t="s">
        <v>28</v>
      </c>
      <c r="D8" s="95"/>
      <c r="E8" s="6">
        <f>VLOOKUP(C8,考勤!A:AH,34,0)</f>
        <v>27</v>
      </c>
      <c r="F8" s="6">
        <f>VLOOKUP(C8,考勤!A:AK,37,FALSE)</f>
        <v>294</v>
      </c>
      <c r="G8" s="96">
        <v>18</v>
      </c>
      <c r="H8" s="94"/>
      <c r="I8" s="94"/>
      <c r="J8" s="94">
        <f>IFERROR(VLOOKUP(C8,其他!B:D,3,0),0)</f>
        <v>0</v>
      </c>
      <c r="K8" s="94"/>
      <c r="L8" s="106">
        <f t="shared" si="0"/>
        <v>5292</v>
      </c>
      <c r="M8" s="106">
        <f t="shared" si="1"/>
        <v>135</v>
      </c>
      <c r="N8" s="106">
        <f t="shared" si="2"/>
        <v>5427</v>
      </c>
      <c r="O8" s="107" t="str">
        <f>IFERROR(VLOOKUP(C8,其他!B:C,2,0),"")</f>
        <v/>
      </c>
      <c r="P8" s="88"/>
    </row>
    <row r="9" s="87" customFormat="1" ht="34" customHeight="1" spans="1:16">
      <c r="A9" s="94">
        <v>7</v>
      </c>
      <c r="B9" s="97" t="s">
        <v>25</v>
      </c>
      <c r="C9" s="98" t="s">
        <v>29</v>
      </c>
      <c r="D9" s="95"/>
      <c r="E9" s="6">
        <f>VLOOKUP(C9,考勤!A:AH,34,0)</f>
        <v>23</v>
      </c>
      <c r="F9" s="6">
        <f>VLOOKUP(C9,考勤!A:AK,37,FALSE)</f>
        <v>250</v>
      </c>
      <c r="G9" s="96">
        <v>18</v>
      </c>
      <c r="H9" s="94"/>
      <c r="I9" s="94"/>
      <c r="J9" s="94">
        <f>IFERROR(VLOOKUP(C9,其他!B:D,3,0),0)</f>
        <v>0</v>
      </c>
      <c r="K9" s="94"/>
      <c r="L9" s="106">
        <f t="shared" si="0"/>
        <v>4500</v>
      </c>
      <c r="M9" s="106">
        <f t="shared" si="1"/>
        <v>115</v>
      </c>
      <c r="N9" s="106">
        <f t="shared" si="2"/>
        <v>4615</v>
      </c>
      <c r="O9" s="107" t="str">
        <f>IFERROR(VLOOKUP(C9,其他!B:C,2,0),"")</f>
        <v/>
      </c>
      <c r="P9" s="88"/>
    </row>
    <row r="10" s="87" customFormat="1" ht="34" customHeight="1" spans="1:16">
      <c r="A10" s="94">
        <v>8</v>
      </c>
      <c r="B10" s="97" t="s">
        <v>25</v>
      </c>
      <c r="C10" s="98" t="s">
        <v>30</v>
      </c>
      <c r="D10" s="95"/>
      <c r="E10" s="6">
        <f>VLOOKUP(C10,考勤!A:AH,34,0)</f>
        <v>24.5</v>
      </c>
      <c r="F10" s="6">
        <f>VLOOKUP(C10,考勤!A:AK,37,FALSE)</f>
        <v>266.5</v>
      </c>
      <c r="G10" s="96">
        <v>18</v>
      </c>
      <c r="H10" s="94"/>
      <c r="I10" s="94"/>
      <c r="J10" s="94">
        <f>IFERROR(VLOOKUP(C10,其他!B:D,3,0),0)</f>
        <v>-20</v>
      </c>
      <c r="K10" s="94"/>
      <c r="L10" s="106">
        <f t="shared" si="0"/>
        <v>4777</v>
      </c>
      <c r="M10" s="106">
        <f t="shared" si="1"/>
        <v>122.5</v>
      </c>
      <c r="N10" s="106">
        <f t="shared" si="2"/>
        <v>4899.5</v>
      </c>
      <c r="O10" s="107" t="str">
        <f>IFERROR(VLOOKUP(C10,其他!B:C,2,0),"")</f>
        <v>H3000上框气囊上支架安装不到位、安装不到位</v>
      </c>
      <c r="P10" s="88"/>
    </row>
    <row r="11" s="87" customFormat="1" ht="34" customHeight="1" spans="1:16">
      <c r="A11" s="94">
        <v>9</v>
      </c>
      <c r="B11" s="97" t="s">
        <v>25</v>
      </c>
      <c r="C11" s="98" t="s">
        <v>32</v>
      </c>
      <c r="D11" s="95"/>
      <c r="E11" s="6">
        <f>VLOOKUP(C11,考勤!A:AH,34,0)</f>
        <v>24</v>
      </c>
      <c r="F11" s="6">
        <f>VLOOKUP(C11,考勤!A:AK,37,FALSE)</f>
        <v>261</v>
      </c>
      <c r="G11" s="96">
        <v>18</v>
      </c>
      <c r="H11" s="94"/>
      <c r="I11" s="94"/>
      <c r="J11" s="94">
        <f>IFERROR(VLOOKUP(C11,其他!B:D,3,0),0)</f>
        <v>-50</v>
      </c>
      <c r="K11" s="94"/>
      <c r="L11" s="106">
        <f t="shared" si="0"/>
        <v>4648</v>
      </c>
      <c r="M11" s="106">
        <f t="shared" si="1"/>
        <v>120</v>
      </c>
      <c r="N11" s="106">
        <f t="shared" si="2"/>
        <v>4768</v>
      </c>
      <c r="O11" s="107" t="str">
        <f>IFERROR(VLOOKUP(C11,其他!B:C,2,0),"")</f>
        <v>2月11日上班卡、四分座漏焊</v>
      </c>
      <c r="P11" s="88"/>
    </row>
    <row r="12" s="87" customFormat="1" ht="34" customHeight="1" spans="1:16">
      <c r="A12" s="94">
        <v>10</v>
      </c>
      <c r="B12" s="97" t="s">
        <v>34</v>
      </c>
      <c r="C12" s="98" t="s">
        <v>35</v>
      </c>
      <c r="D12" s="95"/>
      <c r="E12" s="6">
        <f>VLOOKUP(C12,考勤!A:AH,34,0)</f>
        <v>10</v>
      </c>
      <c r="F12" s="6">
        <f>VLOOKUP(C12,考勤!A:AK,37,FALSE)</f>
        <v>126</v>
      </c>
      <c r="G12" s="96">
        <v>19.5</v>
      </c>
      <c r="H12" s="94"/>
      <c r="I12" s="94"/>
      <c r="J12" s="94">
        <f>IFERROR(VLOOKUP(C12,其他!B:D,3,0),0)</f>
        <v>0</v>
      </c>
      <c r="K12" s="94"/>
      <c r="L12" s="106">
        <f t="shared" si="0"/>
        <v>2457</v>
      </c>
      <c r="M12" s="106">
        <f t="shared" si="1"/>
        <v>50</v>
      </c>
      <c r="N12" s="106">
        <f t="shared" si="2"/>
        <v>2507</v>
      </c>
      <c r="O12" s="107" t="str">
        <f>IFERROR(VLOOKUP(C12,其他!B:C,2,0),"")</f>
        <v/>
      </c>
      <c r="P12" s="88"/>
    </row>
    <row r="13" s="87" customFormat="1" ht="34" customHeight="1" spans="1:16">
      <c r="A13" s="94">
        <v>11</v>
      </c>
      <c r="B13" s="97" t="s">
        <v>36</v>
      </c>
      <c r="C13" s="98" t="s">
        <v>37</v>
      </c>
      <c r="D13" s="95"/>
      <c r="E13" s="6">
        <f>VLOOKUP(C13,考勤!A:AH,34,0)</f>
        <v>14.5</v>
      </c>
      <c r="F13" s="6">
        <f>VLOOKUP(C13,考勤!A:AK,37,FALSE)</f>
        <v>159</v>
      </c>
      <c r="G13" s="96">
        <v>18</v>
      </c>
      <c r="H13" s="94"/>
      <c r="I13" s="94"/>
      <c r="J13" s="94">
        <f>IFERROR(VLOOKUP(C13,其他!B:D,3,0),0)</f>
        <v>0</v>
      </c>
      <c r="K13" s="94"/>
      <c r="L13" s="106">
        <f t="shared" si="0"/>
        <v>2862</v>
      </c>
      <c r="M13" s="106">
        <f t="shared" si="1"/>
        <v>72.5</v>
      </c>
      <c r="N13" s="106">
        <f t="shared" si="2"/>
        <v>2934.5</v>
      </c>
      <c r="O13" s="107" t="str">
        <f>IFERROR(VLOOKUP(C13,其他!B:C,2,0),"")</f>
        <v/>
      </c>
      <c r="P13" s="88"/>
    </row>
    <row r="14" s="87" customFormat="1" ht="34" customHeight="1" spans="1:16">
      <c r="A14" s="94">
        <v>12</v>
      </c>
      <c r="B14" s="97" t="s">
        <v>36</v>
      </c>
      <c r="C14" s="98" t="s">
        <v>38</v>
      </c>
      <c r="D14" s="95"/>
      <c r="E14" s="6">
        <f>VLOOKUP(C14,考勤!A:AH,34,0)</f>
        <v>6</v>
      </c>
      <c r="F14" s="6">
        <f>VLOOKUP(C14,考勤!A:AK,37,FALSE)</f>
        <v>62</v>
      </c>
      <c r="G14" s="96">
        <v>18</v>
      </c>
      <c r="H14" s="94"/>
      <c r="I14" s="94"/>
      <c r="J14" s="94">
        <f>IFERROR(VLOOKUP(C14,其他!B:D,3,0),0)</f>
        <v>0</v>
      </c>
      <c r="K14" s="94"/>
      <c r="L14" s="106">
        <f t="shared" si="0"/>
        <v>1116</v>
      </c>
      <c r="M14" s="106">
        <f t="shared" si="1"/>
        <v>30</v>
      </c>
      <c r="N14" s="106">
        <f t="shared" si="2"/>
        <v>1146</v>
      </c>
      <c r="O14" s="107" t="str">
        <f>IFERROR(VLOOKUP(C14,其他!B:C,2,0),"")</f>
        <v/>
      </c>
      <c r="P14" s="88"/>
    </row>
    <row r="15" s="87" customFormat="1" ht="34" customHeight="1" spans="1:16">
      <c r="A15" s="94">
        <v>13</v>
      </c>
      <c r="B15" s="97" t="s">
        <v>36</v>
      </c>
      <c r="C15" s="98" t="s">
        <v>39</v>
      </c>
      <c r="D15" s="95"/>
      <c r="E15" s="6">
        <f>VLOOKUP(C15,考勤!A:AH,34,0)</f>
        <v>7</v>
      </c>
      <c r="F15" s="6">
        <f>VLOOKUP(C15,考勤!A:AK,37,FALSE)</f>
        <v>73</v>
      </c>
      <c r="G15" s="96">
        <v>18</v>
      </c>
      <c r="H15" s="94"/>
      <c r="I15" s="94"/>
      <c r="J15" s="94">
        <f>IFERROR(VLOOKUP(C15,其他!B:D,3,0),0)</f>
        <v>0</v>
      </c>
      <c r="K15" s="94"/>
      <c r="L15" s="106">
        <f t="shared" si="0"/>
        <v>1314</v>
      </c>
      <c r="M15" s="106">
        <f t="shared" si="1"/>
        <v>35</v>
      </c>
      <c r="N15" s="106">
        <f t="shared" si="2"/>
        <v>1349</v>
      </c>
      <c r="O15" s="107" t="str">
        <f>IFERROR(VLOOKUP(C15,其他!B:C,2,0),"")</f>
        <v/>
      </c>
      <c r="P15" s="88"/>
    </row>
    <row r="16" s="87" customFormat="1" ht="34" customHeight="1" spans="1:16">
      <c r="A16" s="94">
        <v>14</v>
      </c>
      <c r="B16" s="97" t="s">
        <v>36</v>
      </c>
      <c r="C16" s="98" t="s">
        <v>40</v>
      </c>
      <c r="D16" s="95"/>
      <c r="E16" s="6">
        <f>VLOOKUP(C16,考勤!A:AH,34,0)</f>
        <v>6</v>
      </c>
      <c r="F16" s="6">
        <f>VLOOKUP(C16,考勤!A:AK,37,FALSE)</f>
        <v>66</v>
      </c>
      <c r="G16" s="96">
        <v>18</v>
      </c>
      <c r="H16" s="94"/>
      <c r="I16" s="94"/>
      <c r="J16" s="94">
        <f>IFERROR(VLOOKUP(C16,其他!B:D,3,0),0)</f>
        <v>0</v>
      </c>
      <c r="K16" s="94"/>
      <c r="L16" s="106">
        <f t="shared" si="0"/>
        <v>1188</v>
      </c>
      <c r="M16" s="106">
        <f t="shared" si="1"/>
        <v>30</v>
      </c>
      <c r="N16" s="106">
        <f t="shared" si="2"/>
        <v>1218</v>
      </c>
      <c r="O16" s="107" t="str">
        <f>IFERROR(VLOOKUP(C16,其他!B:C,2,0),"")</f>
        <v/>
      </c>
      <c r="P16" s="88"/>
    </row>
    <row r="17" s="87" customFormat="1" ht="34" customHeight="1" spans="1:16">
      <c r="A17" s="94">
        <v>15</v>
      </c>
      <c r="B17" s="97" t="s">
        <v>36</v>
      </c>
      <c r="C17" s="98" t="s">
        <v>41</v>
      </c>
      <c r="D17" s="95"/>
      <c r="E17" s="6">
        <f>VLOOKUP(C17,考勤!A:AH,34,0)</f>
        <v>1</v>
      </c>
      <c r="F17" s="6">
        <f>VLOOKUP(C17,考勤!A:AK,37,FALSE)</f>
        <v>11</v>
      </c>
      <c r="G17" s="96">
        <v>18</v>
      </c>
      <c r="H17" s="94"/>
      <c r="I17" s="94"/>
      <c r="J17" s="94">
        <f>IFERROR(VLOOKUP(C17,其他!B:D,3,0),0)</f>
        <v>0</v>
      </c>
      <c r="K17" s="94"/>
      <c r="L17" s="106">
        <f t="shared" si="0"/>
        <v>198</v>
      </c>
      <c r="M17" s="106">
        <f t="shared" si="1"/>
        <v>5</v>
      </c>
      <c r="N17" s="106">
        <f t="shared" si="2"/>
        <v>203</v>
      </c>
      <c r="O17" s="107" t="str">
        <f>IFERROR(VLOOKUP(C17,其他!B:C,2,0),"")</f>
        <v/>
      </c>
      <c r="P17" s="88"/>
    </row>
    <row r="18" s="87" customFormat="1" ht="34" customHeight="1" spans="1:16">
      <c r="A18" s="94">
        <v>16</v>
      </c>
      <c r="B18" s="97" t="s">
        <v>36</v>
      </c>
      <c r="C18" s="98" t="s">
        <v>42</v>
      </c>
      <c r="D18" s="95"/>
      <c r="E18" s="6">
        <f>VLOOKUP(C18,考勤!A:AH,34,0)</f>
        <v>13.5</v>
      </c>
      <c r="F18" s="6">
        <f>VLOOKUP(C18,考勤!A:AK,37,FALSE)</f>
        <v>146</v>
      </c>
      <c r="G18" s="96">
        <v>18</v>
      </c>
      <c r="H18" s="94"/>
      <c r="I18" s="94"/>
      <c r="J18" s="94">
        <f>IFERROR(VLOOKUP(C18,其他!B:D,3,0),0)</f>
        <v>0</v>
      </c>
      <c r="K18" s="94"/>
      <c r="L18" s="106">
        <f t="shared" si="0"/>
        <v>2628</v>
      </c>
      <c r="M18" s="106">
        <f t="shared" si="1"/>
        <v>67.5</v>
      </c>
      <c r="N18" s="106">
        <f t="shared" si="2"/>
        <v>2695.5</v>
      </c>
      <c r="O18" s="107" t="str">
        <f>IFERROR(VLOOKUP(C18,其他!B:C,2,0),"")</f>
        <v/>
      </c>
      <c r="P18" s="88"/>
    </row>
    <row r="19" s="87" customFormat="1" ht="34" customHeight="1" spans="1:16">
      <c r="A19" s="94">
        <v>17</v>
      </c>
      <c r="B19" s="97" t="s">
        <v>25</v>
      </c>
      <c r="C19" s="98" t="s">
        <v>43</v>
      </c>
      <c r="D19" s="95"/>
      <c r="E19" s="6">
        <f>VLOOKUP(C19,考勤!A:AH,34,0)</f>
        <v>8</v>
      </c>
      <c r="F19" s="6">
        <f>VLOOKUP(C19,考勤!A:AK,37,FALSE)</f>
        <v>85</v>
      </c>
      <c r="G19" s="96">
        <v>18</v>
      </c>
      <c r="H19" s="94"/>
      <c r="I19" s="94"/>
      <c r="J19" s="94">
        <f>IFERROR(VLOOKUP(C19,其他!B:D,3,0),0)</f>
        <v>0</v>
      </c>
      <c r="K19" s="94"/>
      <c r="L19" s="106">
        <f t="shared" si="0"/>
        <v>1530</v>
      </c>
      <c r="M19" s="106">
        <f t="shared" si="1"/>
        <v>40</v>
      </c>
      <c r="N19" s="106">
        <f t="shared" si="2"/>
        <v>1570</v>
      </c>
      <c r="O19" s="107" t="str">
        <f>IFERROR(VLOOKUP(C19,其他!B:C,2,0),"")</f>
        <v/>
      </c>
      <c r="P19" s="88"/>
    </row>
    <row r="20" s="87" customFormat="1" ht="34" customHeight="1" spans="1:16">
      <c r="A20" s="94">
        <v>18</v>
      </c>
      <c r="B20" s="97" t="s">
        <v>25</v>
      </c>
      <c r="C20" s="98" t="s">
        <v>44</v>
      </c>
      <c r="D20" s="95"/>
      <c r="E20" s="6">
        <f>VLOOKUP(C20,考勤!A:AH,34,0)</f>
        <v>9</v>
      </c>
      <c r="F20" s="6">
        <f>VLOOKUP(C20,考勤!A:AK,37,FALSE)</f>
        <v>96</v>
      </c>
      <c r="G20" s="96">
        <v>18</v>
      </c>
      <c r="H20" s="94"/>
      <c r="I20" s="94"/>
      <c r="J20" s="94">
        <f>IFERROR(VLOOKUP(C20,其他!B:D,3,0),0)</f>
        <v>0</v>
      </c>
      <c r="K20" s="94"/>
      <c r="L20" s="106">
        <f t="shared" si="0"/>
        <v>1728</v>
      </c>
      <c r="M20" s="106">
        <f t="shared" si="1"/>
        <v>45</v>
      </c>
      <c r="N20" s="106">
        <f t="shared" si="2"/>
        <v>1773</v>
      </c>
      <c r="O20" s="107" t="str">
        <f>IFERROR(VLOOKUP(C20,其他!B:C,2,0),"")</f>
        <v/>
      </c>
      <c r="P20" s="88"/>
    </row>
    <row r="21" s="87" customFormat="1" ht="34" customHeight="1" spans="1:16">
      <c r="A21" s="94">
        <v>19</v>
      </c>
      <c r="B21" s="97" t="s">
        <v>45</v>
      </c>
      <c r="C21" s="98" t="s">
        <v>46</v>
      </c>
      <c r="D21" s="95"/>
      <c r="E21" s="6">
        <f>VLOOKUP(C21,考勤!A:AH,34,0)</f>
        <v>2</v>
      </c>
      <c r="F21" s="6">
        <f>VLOOKUP(C21,考勤!A:AK,37,FALSE)</f>
        <v>18.5</v>
      </c>
      <c r="G21" s="96">
        <v>18.5</v>
      </c>
      <c r="H21" s="94"/>
      <c r="I21" s="94"/>
      <c r="J21" s="94">
        <f>IFERROR(VLOOKUP(C21,其他!B:D,3,0),0)</f>
        <v>0</v>
      </c>
      <c r="K21" s="94"/>
      <c r="L21" s="106">
        <f t="shared" si="0"/>
        <v>342.25</v>
      </c>
      <c r="M21" s="106">
        <f t="shared" si="1"/>
        <v>10</v>
      </c>
      <c r="N21" s="106">
        <f t="shared" si="2"/>
        <v>352.25</v>
      </c>
      <c r="O21" s="107" t="str">
        <f>IFERROR(VLOOKUP(C21,其他!B:C,2,0),"")</f>
        <v/>
      </c>
      <c r="P21" s="88"/>
    </row>
    <row r="22" s="87" customFormat="1" ht="34" customHeight="1" spans="1:16">
      <c r="A22" s="94">
        <v>20</v>
      </c>
      <c r="B22" s="97" t="s">
        <v>25</v>
      </c>
      <c r="C22" s="98" t="s">
        <v>47</v>
      </c>
      <c r="D22" s="95"/>
      <c r="E22" s="6">
        <f>VLOOKUP(C22,考勤!A:AH,34,0)</f>
        <v>19</v>
      </c>
      <c r="F22" s="6">
        <f>VLOOKUP(C22,考勤!A:AK,37,FALSE)</f>
        <v>206</v>
      </c>
      <c r="G22" s="96">
        <v>18</v>
      </c>
      <c r="H22" s="94"/>
      <c r="I22" s="94"/>
      <c r="J22" s="94">
        <f>IFERROR(VLOOKUP(C22,其他!B:D,3,0),0)</f>
        <v>-20</v>
      </c>
      <c r="K22" s="94"/>
      <c r="L22" s="106">
        <f t="shared" si="0"/>
        <v>3688</v>
      </c>
      <c r="M22" s="106">
        <f t="shared" si="1"/>
        <v>95</v>
      </c>
      <c r="N22" s="106">
        <f t="shared" si="2"/>
        <v>3783</v>
      </c>
      <c r="O22" s="107" t="str">
        <f>IFERROR(VLOOKUP(C22,其他!B:C,2,0),"")</f>
        <v>摆件不到位</v>
      </c>
      <c r="P22" s="88"/>
    </row>
    <row r="23" s="87" customFormat="1" ht="34" customHeight="1" spans="1:16">
      <c r="A23" s="94">
        <v>21</v>
      </c>
      <c r="B23" s="97" t="s">
        <v>49</v>
      </c>
      <c r="C23" s="97" t="s">
        <v>50</v>
      </c>
      <c r="D23" s="95"/>
      <c r="E23" s="6"/>
      <c r="F23" s="6"/>
      <c r="G23" s="96"/>
      <c r="H23" s="94"/>
      <c r="I23" s="94"/>
      <c r="J23" s="94"/>
      <c r="K23" s="94"/>
      <c r="L23" s="106">
        <v>4708</v>
      </c>
      <c r="M23" s="106">
        <f t="shared" si="1"/>
        <v>0</v>
      </c>
      <c r="N23" s="106">
        <f t="shared" si="2"/>
        <v>4708</v>
      </c>
      <c r="O23" s="110" t="s">
        <v>51</v>
      </c>
      <c r="P23" s="88"/>
    </row>
    <row r="24" s="87" customFormat="1" ht="34" customHeight="1" spans="1:16">
      <c r="A24" s="94">
        <v>22</v>
      </c>
      <c r="B24" s="97" t="s">
        <v>49</v>
      </c>
      <c r="C24" s="97" t="s">
        <v>52</v>
      </c>
      <c r="D24" s="95"/>
      <c r="E24" s="6"/>
      <c r="F24" s="6"/>
      <c r="G24" s="96"/>
      <c r="H24" s="94"/>
      <c r="I24" s="94"/>
      <c r="J24" s="94"/>
      <c r="K24" s="94"/>
      <c r="L24" s="106">
        <v>4708</v>
      </c>
      <c r="M24" s="106">
        <f t="shared" si="1"/>
        <v>0</v>
      </c>
      <c r="N24" s="106">
        <f t="shared" si="2"/>
        <v>4708</v>
      </c>
      <c r="O24" s="107" t="s">
        <v>53</v>
      </c>
      <c r="P24" s="88"/>
    </row>
    <row r="25" s="87" customFormat="1" ht="34" customHeight="1" spans="1:16">
      <c r="A25" s="94">
        <v>23</v>
      </c>
      <c r="B25" s="97" t="s">
        <v>49</v>
      </c>
      <c r="C25" s="97" t="s">
        <v>54</v>
      </c>
      <c r="D25" s="95"/>
      <c r="E25" s="6"/>
      <c r="F25" s="6"/>
      <c r="G25" s="96"/>
      <c r="H25" s="94"/>
      <c r="I25" s="94"/>
      <c r="J25" s="94"/>
      <c r="K25" s="94"/>
      <c r="L25" s="106">
        <v>4710</v>
      </c>
      <c r="M25" s="106">
        <f t="shared" si="1"/>
        <v>0</v>
      </c>
      <c r="N25" s="106">
        <f t="shared" si="2"/>
        <v>4710</v>
      </c>
      <c r="O25" s="110" t="s">
        <v>55</v>
      </c>
      <c r="P25" s="88"/>
    </row>
    <row r="26" s="88" customFormat="1" customHeight="1" spans="1:15">
      <c r="A26" s="94"/>
      <c r="B26" s="6" t="s">
        <v>56</v>
      </c>
      <c r="C26" s="6"/>
      <c r="D26" s="6"/>
      <c r="E26" s="6"/>
      <c r="F26" s="6"/>
      <c r="G26" s="96"/>
      <c r="H26" s="94"/>
      <c r="I26" s="94"/>
      <c r="J26" s="94"/>
      <c r="K26" s="94"/>
      <c r="L26" s="94">
        <v>0</v>
      </c>
      <c r="M26" s="94"/>
      <c r="N26" s="94">
        <v>4666.2</v>
      </c>
      <c r="O26" s="107"/>
    </row>
    <row r="27" s="89" customFormat="1" ht="21" customHeight="1" spans="1:27">
      <c r="A27" s="99" t="s">
        <v>57</v>
      </c>
      <c r="B27" s="99"/>
      <c r="C27" s="99"/>
      <c r="D27" s="95"/>
      <c r="E27" s="94">
        <f>SUM(E3:E26)</f>
        <v>310</v>
      </c>
      <c r="F27" s="94">
        <f t="shared" ref="F27:N27" si="3">SUM(F3:F26)</f>
        <v>3307.5</v>
      </c>
      <c r="G27" s="94">
        <f t="shared" si="3"/>
        <v>362</v>
      </c>
      <c r="H27" s="94">
        <f t="shared" si="3"/>
        <v>0</v>
      </c>
      <c r="I27" s="94">
        <f t="shared" si="3"/>
        <v>0</v>
      </c>
      <c r="J27" s="94">
        <f t="shared" si="3"/>
        <v>-50</v>
      </c>
      <c r="K27" s="94">
        <f t="shared" si="3"/>
        <v>0</v>
      </c>
      <c r="L27" s="94">
        <f t="shared" si="3"/>
        <v>73809.25</v>
      </c>
      <c r="M27" s="94">
        <f t="shared" si="3"/>
        <v>1550</v>
      </c>
      <c r="N27" s="94">
        <f t="shared" si="3"/>
        <v>80025.45</v>
      </c>
      <c r="O27" s="94"/>
      <c r="P27" s="88"/>
      <c r="Q27" s="88"/>
      <c r="R27" s="88"/>
      <c r="S27" s="88"/>
      <c r="T27" s="88"/>
      <c r="U27" s="88"/>
      <c r="V27" s="88"/>
      <c r="W27" s="88"/>
      <c r="X27" s="88"/>
      <c r="Y27" s="88"/>
      <c r="Z27" s="88"/>
      <c r="AA27" s="88"/>
    </row>
    <row r="28" s="89" customFormat="1" ht="21" customHeight="1" spans="1:27">
      <c r="A28" s="100"/>
      <c r="B28" s="100"/>
      <c r="C28" s="100"/>
      <c r="D28" s="91"/>
      <c r="E28" s="88"/>
      <c r="F28" s="88"/>
      <c r="G28" s="88"/>
      <c r="H28" s="88"/>
      <c r="I28" s="88"/>
      <c r="J28" s="88"/>
      <c r="K28" s="88"/>
      <c r="L28" s="88"/>
      <c r="M28" s="88"/>
      <c r="N28" s="88"/>
      <c r="O28" s="88"/>
      <c r="P28" s="88"/>
      <c r="Q28" s="88"/>
      <c r="R28" s="88"/>
      <c r="S28" s="88"/>
      <c r="T28" s="88"/>
      <c r="U28" s="88"/>
      <c r="V28" s="88"/>
      <c r="W28" s="88"/>
      <c r="X28" s="88"/>
      <c r="Y28" s="88"/>
      <c r="Z28" s="88"/>
      <c r="AA28" s="88"/>
    </row>
    <row r="29" s="89" customFormat="1" ht="21" customHeight="1" spans="1:27">
      <c r="A29" s="100"/>
      <c r="B29" s="100"/>
      <c r="C29" s="101"/>
      <c r="D29" s="91"/>
      <c r="E29" s="88"/>
      <c r="F29" s="88"/>
      <c r="G29" s="88"/>
      <c r="H29" s="88"/>
      <c r="I29" s="88"/>
      <c r="J29" s="88"/>
      <c r="K29" s="88"/>
      <c r="L29" s="88"/>
      <c r="M29" s="88"/>
      <c r="N29" s="88"/>
      <c r="O29" s="88"/>
      <c r="P29" s="88"/>
      <c r="Q29" s="88"/>
      <c r="R29" s="88"/>
      <c r="S29" s="88"/>
      <c r="T29" s="88"/>
      <c r="U29" s="88"/>
      <c r="V29" s="88"/>
      <c r="W29" s="88"/>
      <c r="X29" s="88"/>
      <c r="Y29" s="88"/>
      <c r="Z29" s="88"/>
      <c r="AA29" s="88"/>
    </row>
    <row r="30" s="89" customFormat="1" ht="21" customHeight="1" spans="1:27">
      <c r="A30" s="100"/>
      <c r="B30" s="100"/>
      <c r="C30" s="101"/>
      <c r="D30" s="91"/>
      <c r="E30" s="88"/>
      <c r="F30" s="88"/>
      <c r="G30" s="88"/>
      <c r="H30" s="88"/>
      <c r="I30" s="88"/>
      <c r="J30" s="88"/>
      <c r="K30" s="88"/>
      <c r="L30" s="88"/>
      <c r="M30" s="88"/>
      <c r="N30" s="88"/>
      <c r="O30" s="88"/>
      <c r="P30" s="88"/>
      <c r="Q30" s="88"/>
      <c r="R30" s="88"/>
      <c r="S30" s="88"/>
      <c r="T30" s="88"/>
      <c r="U30" s="88"/>
      <c r="V30" s="88"/>
      <c r="W30" s="88"/>
      <c r="X30" s="88"/>
      <c r="Y30" s="88"/>
      <c r="Z30" s="88"/>
      <c r="AA30" s="88"/>
    </row>
    <row r="31" s="89" customFormat="1" ht="21" customHeight="1" spans="1:25">
      <c r="A31" s="102" t="s">
        <v>58</v>
      </c>
      <c r="C31" s="103"/>
      <c r="D31" s="91"/>
      <c r="O31" s="88"/>
      <c r="Q31" s="108"/>
      <c r="R31" s="108"/>
      <c r="S31" s="108"/>
      <c r="T31" s="108"/>
      <c r="U31" s="108"/>
      <c r="V31" s="108"/>
      <c r="W31" s="108"/>
      <c r="X31" s="108"/>
      <c r="Y31" s="108"/>
    </row>
    <row r="32" s="89" customFormat="1" ht="13.5" spans="3:25">
      <c r="C32" s="101"/>
      <c r="D32" s="91"/>
      <c r="O32" s="88"/>
      <c r="P32" s="108"/>
      <c r="Q32" s="108"/>
      <c r="R32" s="108"/>
      <c r="S32" s="108"/>
      <c r="T32" s="108"/>
      <c r="U32" s="108"/>
      <c r="V32" s="108"/>
      <c r="W32" s="108"/>
      <c r="X32" s="108"/>
      <c r="Y32" s="108"/>
    </row>
    <row r="33" s="90" customFormat="1" customHeight="1" spans="1:15">
      <c r="A33" s="104"/>
      <c r="B33" s="105" t="s">
        <v>59</v>
      </c>
      <c r="C33" s="101"/>
      <c r="D33" s="105"/>
      <c r="E33" s="105"/>
      <c r="F33" s="105"/>
      <c r="G33" s="105"/>
      <c r="H33" s="105" t="s">
        <v>60</v>
      </c>
      <c r="I33" s="104"/>
      <c r="J33" s="104"/>
      <c r="K33" s="104"/>
      <c r="L33" s="104"/>
      <c r="M33" s="104"/>
      <c r="N33" s="104"/>
      <c r="O33" s="109"/>
    </row>
    <row r="34" customHeight="1" spans="3:27">
      <c r="C34" s="101"/>
      <c r="P34" s="108"/>
      <c r="Q34" s="108"/>
      <c r="R34" s="108"/>
      <c r="S34" s="108"/>
      <c r="T34" s="108"/>
      <c r="U34" s="108"/>
      <c r="V34" s="108"/>
      <c r="W34" s="108"/>
      <c r="X34" s="108"/>
      <c r="Y34" s="108"/>
      <c r="Z34" s="108"/>
      <c r="AA34" s="108"/>
    </row>
  </sheetData>
  <sortState ref="A3:O93">
    <sortCondition ref="B3:B93"/>
  </sortState>
  <mergeCells count="1">
    <mergeCell ref="A1:O1"/>
  </mergeCells>
  <conditionalFormatting sqref="C3">
    <cfRule type="duplicateValues" dxfId="0" priority="1709"/>
    <cfRule type="duplicateValues" dxfId="0" priority="1746"/>
    <cfRule type="duplicateValues" dxfId="0" priority="1783"/>
    <cfRule type="duplicateValues" dxfId="0" priority="1820"/>
    <cfRule type="duplicateValues" dxfId="0" priority="1857"/>
    <cfRule type="duplicateValues" dxfId="0" priority="1894"/>
  </conditionalFormatting>
  <conditionalFormatting sqref="C4">
    <cfRule type="duplicateValues" dxfId="0" priority="1703"/>
    <cfRule type="duplicateValues" dxfId="0" priority="1740"/>
    <cfRule type="duplicateValues" dxfId="0" priority="1777"/>
    <cfRule type="duplicateValues" dxfId="0" priority="1814"/>
    <cfRule type="duplicateValues" dxfId="0" priority="1851"/>
    <cfRule type="duplicateValues" dxfId="0" priority="1888"/>
  </conditionalFormatting>
  <conditionalFormatting sqref="C5">
    <cfRule type="duplicateValues" dxfId="0" priority="1701"/>
    <cfRule type="duplicateValues" dxfId="0" priority="1738"/>
    <cfRule type="duplicateValues" dxfId="0" priority="1775"/>
    <cfRule type="duplicateValues" dxfId="0" priority="1812"/>
    <cfRule type="duplicateValues" dxfId="0" priority="1849"/>
    <cfRule type="duplicateValues" dxfId="0" priority="1886"/>
  </conditionalFormatting>
  <conditionalFormatting sqref="C6">
    <cfRule type="duplicateValues" dxfId="0" priority="1684"/>
    <cfRule type="duplicateValues" dxfId="0" priority="1721"/>
    <cfRule type="duplicateValues" dxfId="0" priority="1758"/>
    <cfRule type="duplicateValues" dxfId="0" priority="1795"/>
    <cfRule type="duplicateValues" dxfId="0" priority="1832"/>
    <cfRule type="duplicateValues" dxfId="0" priority="1869"/>
  </conditionalFormatting>
  <conditionalFormatting sqref="C7">
    <cfRule type="duplicateValues" dxfId="0" priority="1660"/>
    <cfRule type="duplicateValues" dxfId="0" priority="1655"/>
    <cfRule type="duplicateValues" dxfId="0" priority="1650"/>
    <cfRule type="duplicateValues" dxfId="0" priority="1645"/>
    <cfRule type="duplicateValues" dxfId="0" priority="1640"/>
    <cfRule type="duplicateValues" dxfId="0" priority="1635"/>
    <cfRule type="duplicateValues" dxfId="0" priority="1630"/>
    <cfRule type="duplicateValues" dxfId="0" priority="1625"/>
    <cfRule type="duplicateValues" dxfId="0" priority="1620"/>
    <cfRule type="duplicateValues" dxfId="0" priority="1615"/>
    <cfRule type="duplicateValues" dxfId="0" priority="1610"/>
    <cfRule type="duplicateValues" dxfId="0" priority="1605"/>
    <cfRule type="duplicateValues" dxfId="0" priority="1600"/>
    <cfRule type="duplicateValues" dxfId="0" priority="1595"/>
    <cfRule type="duplicateValues" dxfId="0" priority="1590"/>
    <cfRule type="duplicateValues" dxfId="0" priority="1585"/>
    <cfRule type="duplicateValues" dxfId="0" priority="1580"/>
    <cfRule type="duplicateValues" dxfId="0" priority="1575"/>
    <cfRule type="duplicateValues" dxfId="0" priority="1570"/>
    <cfRule type="duplicateValues" dxfId="0" priority="1565"/>
    <cfRule type="duplicateValues" dxfId="0" priority="1560"/>
    <cfRule type="duplicateValues" dxfId="0" priority="1555"/>
    <cfRule type="duplicateValues" dxfId="0" priority="1550"/>
    <cfRule type="duplicateValues" dxfId="0" priority="1545"/>
    <cfRule type="duplicateValues" dxfId="0" priority="1540"/>
    <cfRule type="duplicateValues" dxfId="0" priority="1535"/>
    <cfRule type="duplicateValues" dxfId="0" priority="1530"/>
    <cfRule type="duplicateValues" dxfId="0" priority="1525"/>
    <cfRule type="duplicateValues" dxfId="0" priority="1520"/>
    <cfRule type="duplicateValues" dxfId="0" priority="1515"/>
    <cfRule type="duplicateValues" dxfId="0" priority="1510"/>
    <cfRule type="duplicateValues" dxfId="0" priority="1505"/>
    <cfRule type="duplicateValues" dxfId="0" priority="1500"/>
    <cfRule type="duplicateValues" dxfId="0" priority="1495"/>
    <cfRule type="duplicateValues" dxfId="0" priority="1490"/>
    <cfRule type="duplicateValues" dxfId="0" priority="1485"/>
    <cfRule type="duplicateValues" dxfId="0" priority="1480"/>
    <cfRule type="duplicateValues" dxfId="0" priority="1475"/>
    <cfRule type="duplicateValues" dxfId="0" priority="1470"/>
    <cfRule type="duplicateValues" dxfId="0" priority="1465"/>
    <cfRule type="duplicateValues" dxfId="0" priority="1460"/>
    <cfRule type="duplicateValues" dxfId="0" priority="1455"/>
    <cfRule type="duplicateValues" dxfId="0" priority="1450"/>
    <cfRule type="duplicateValues" dxfId="0" priority="1445"/>
    <cfRule type="duplicateValues" dxfId="0" priority="1440"/>
    <cfRule type="duplicateValues" dxfId="0" priority="1435"/>
    <cfRule type="duplicateValues" dxfId="0" priority="1430"/>
    <cfRule type="duplicateValues" dxfId="0" priority="1425"/>
    <cfRule type="duplicateValues" dxfId="0" priority="1420"/>
  </conditionalFormatting>
  <conditionalFormatting sqref="C8">
    <cfRule type="duplicateValues" dxfId="0" priority="1659"/>
    <cfRule type="duplicateValues" dxfId="0" priority="1654"/>
    <cfRule type="duplicateValues" dxfId="0" priority="1649"/>
    <cfRule type="duplicateValues" dxfId="0" priority="1644"/>
    <cfRule type="duplicateValues" dxfId="0" priority="1639"/>
    <cfRule type="duplicateValues" dxfId="0" priority="1634"/>
    <cfRule type="duplicateValues" dxfId="0" priority="1629"/>
    <cfRule type="duplicateValues" dxfId="0" priority="1624"/>
    <cfRule type="duplicateValues" dxfId="0" priority="1619"/>
    <cfRule type="duplicateValues" dxfId="0" priority="1614"/>
    <cfRule type="duplicateValues" dxfId="0" priority="1609"/>
    <cfRule type="duplicateValues" dxfId="0" priority="1604"/>
    <cfRule type="duplicateValues" dxfId="0" priority="1599"/>
    <cfRule type="duplicateValues" dxfId="0" priority="1594"/>
    <cfRule type="duplicateValues" dxfId="0" priority="1589"/>
    <cfRule type="duplicateValues" dxfId="0" priority="1584"/>
    <cfRule type="duplicateValues" dxfId="0" priority="1579"/>
    <cfRule type="duplicateValues" dxfId="0" priority="1574"/>
    <cfRule type="duplicateValues" dxfId="0" priority="1569"/>
    <cfRule type="duplicateValues" dxfId="0" priority="1564"/>
    <cfRule type="duplicateValues" dxfId="0" priority="1559"/>
    <cfRule type="duplicateValues" dxfId="0" priority="1554"/>
    <cfRule type="duplicateValues" dxfId="0" priority="1549"/>
    <cfRule type="duplicateValues" dxfId="0" priority="1544"/>
    <cfRule type="duplicateValues" dxfId="0" priority="1539"/>
    <cfRule type="duplicateValues" dxfId="0" priority="1534"/>
    <cfRule type="duplicateValues" dxfId="0" priority="1529"/>
    <cfRule type="duplicateValues" dxfId="0" priority="1524"/>
    <cfRule type="duplicateValues" dxfId="0" priority="1519"/>
    <cfRule type="duplicateValues" dxfId="0" priority="1514"/>
    <cfRule type="duplicateValues" dxfId="0" priority="1509"/>
    <cfRule type="duplicateValues" dxfId="0" priority="1504"/>
    <cfRule type="duplicateValues" dxfId="0" priority="1499"/>
    <cfRule type="duplicateValues" dxfId="0" priority="1494"/>
    <cfRule type="duplicateValues" dxfId="0" priority="1489"/>
    <cfRule type="duplicateValues" dxfId="0" priority="1484"/>
    <cfRule type="duplicateValues" dxfId="0" priority="1479"/>
    <cfRule type="duplicateValues" dxfId="0" priority="1474"/>
    <cfRule type="duplicateValues" dxfId="0" priority="1469"/>
    <cfRule type="duplicateValues" dxfId="0" priority="1464"/>
    <cfRule type="duplicateValues" dxfId="0" priority="1459"/>
    <cfRule type="duplicateValues" dxfId="0" priority="1454"/>
    <cfRule type="duplicateValues" dxfId="0" priority="1449"/>
    <cfRule type="duplicateValues" dxfId="0" priority="1444"/>
    <cfRule type="duplicateValues" dxfId="0" priority="1439"/>
    <cfRule type="duplicateValues" dxfId="0" priority="1434"/>
    <cfRule type="duplicateValues" dxfId="0" priority="1429"/>
    <cfRule type="duplicateValues" dxfId="0" priority="1424"/>
    <cfRule type="duplicateValues" dxfId="0" priority="1419"/>
  </conditionalFormatting>
  <conditionalFormatting sqref="C9">
    <cfRule type="duplicateValues" dxfId="0" priority="1658"/>
    <cfRule type="duplicateValues" dxfId="0" priority="1653"/>
    <cfRule type="duplicateValues" dxfId="0" priority="1648"/>
    <cfRule type="duplicateValues" dxfId="0" priority="1643"/>
    <cfRule type="duplicateValues" dxfId="0" priority="1638"/>
    <cfRule type="duplicateValues" dxfId="0" priority="1633"/>
    <cfRule type="duplicateValues" dxfId="0" priority="1628"/>
    <cfRule type="duplicateValues" dxfId="0" priority="1623"/>
    <cfRule type="duplicateValues" dxfId="0" priority="1618"/>
    <cfRule type="duplicateValues" dxfId="0" priority="1613"/>
    <cfRule type="duplicateValues" dxfId="0" priority="1608"/>
    <cfRule type="duplicateValues" dxfId="0" priority="1603"/>
    <cfRule type="duplicateValues" dxfId="0" priority="1598"/>
    <cfRule type="duplicateValues" dxfId="0" priority="1593"/>
    <cfRule type="duplicateValues" dxfId="0" priority="1588"/>
    <cfRule type="duplicateValues" dxfId="0" priority="1583"/>
    <cfRule type="duplicateValues" dxfId="0" priority="1578"/>
    <cfRule type="duplicateValues" dxfId="0" priority="1573"/>
    <cfRule type="duplicateValues" dxfId="0" priority="1568"/>
    <cfRule type="duplicateValues" dxfId="0" priority="1563"/>
    <cfRule type="duplicateValues" dxfId="0" priority="1558"/>
    <cfRule type="duplicateValues" dxfId="0" priority="1553"/>
    <cfRule type="duplicateValues" dxfId="0" priority="1548"/>
    <cfRule type="duplicateValues" dxfId="0" priority="1543"/>
    <cfRule type="duplicateValues" dxfId="0" priority="1538"/>
    <cfRule type="duplicateValues" dxfId="0" priority="1533"/>
    <cfRule type="duplicateValues" dxfId="0" priority="1528"/>
    <cfRule type="duplicateValues" dxfId="0" priority="1523"/>
    <cfRule type="duplicateValues" dxfId="0" priority="1518"/>
    <cfRule type="duplicateValues" dxfId="0" priority="1513"/>
    <cfRule type="duplicateValues" dxfId="0" priority="1508"/>
    <cfRule type="duplicateValues" dxfId="0" priority="1503"/>
    <cfRule type="duplicateValues" dxfId="0" priority="1498"/>
    <cfRule type="duplicateValues" dxfId="0" priority="1493"/>
    <cfRule type="duplicateValues" dxfId="0" priority="1488"/>
    <cfRule type="duplicateValues" dxfId="0" priority="1483"/>
    <cfRule type="duplicateValues" dxfId="0" priority="1478"/>
    <cfRule type="duplicateValues" dxfId="0" priority="1473"/>
    <cfRule type="duplicateValues" dxfId="0" priority="1468"/>
    <cfRule type="duplicateValues" dxfId="0" priority="1463"/>
    <cfRule type="duplicateValues" dxfId="0" priority="1458"/>
    <cfRule type="duplicateValues" dxfId="0" priority="1453"/>
    <cfRule type="duplicateValues" dxfId="0" priority="1448"/>
    <cfRule type="duplicateValues" dxfId="0" priority="1443"/>
    <cfRule type="duplicateValues" dxfId="0" priority="1438"/>
    <cfRule type="duplicateValues" dxfId="0" priority="1433"/>
    <cfRule type="duplicateValues" dxfId="0" priority="1428"/>
    <cfRule type="duplicateValues" dxfId="0" priority="1423"/>
    <cfRule type="duplicateValues" dxfId="0" priority="1418"/>
  </conditionalFormatting>
  <conditionalFormatting sqref="C10">
    <cfRule type="duplicateValues" dxfId="0" priority="1657"/>
    <cfRule type="duplicateValues" dxfId="0" priority="1652"/>
    <cfRule type="duplicateValues" dxfId="0" priority="1647"/>
    <cfRule type="duplicateValues" dxfId="0" priority="1642"/>
    <cfRule type="duplicateValues" dxfId="0" priority="1637"/>
    <cfRule type="duplicateValues" dxfId="0" priority="1632"/>
    <cfRule type="duplicateValues" dxfId="0" priority="1627"/>
    <cfRule type="duplicateValues" dxfId="0" priority="1622"/>
    <cfRule type="duplicateValues" dxfId="0" priority="1617"/>
    <cfRule type="duplicateValues" dxfId="0" priority="1612"/>
    <cfRule type="duplicateValues" dxfId="0" priority="1607"/>
    <cfRule type="duplicateValues" dxfId="0" priority="1602"/>
    <cfRule type="duplicateValues" dxfId="0" priority="1597"/>
    <cfRule type="duplicateValues" dxfId="0" priority="1592"/>
    <cfRule type="duplicateValues" dxfId="0" priority="1587"/>
    <cfRule type="duplicateValues" dxfId="0" priority="1582"/>
    <cfRule type="duplicateValues" dxfId="0" priority="1577"/>
    <cfRule type="duplicateValues" dxfId="0" priority="1572"/>
    <cfRule type="duplicateValues" dxfId="0" priority="1567"/>
    <cfRule type="duplicateValues" dxfId="0" priority="1562"/>
    <cfRule type="duplicateValues" dxfId="0" priority="1557"/>
    <cfRule type="duplicateValues" dxfId="0" priority="1552"/>
    <cfRule type="duplicateValues" dxfId="0" priority="1547"/>
    <cfRule type="duplicateValues" dxfId="0" priority="1542"/>
    <cfRule type="duplicateValues" dxfId="0" priority="1537"/>
    <cfRule type="duplicateValues" dxfId="0" priority="1532"/>
    <cfRule type="duplicateValues" dxfId="0" priority="1527"/>
    <cfRule type="duplicateValues" dxfId="0" priority="1522"/>
    <cfRule type="duplicateValues" dxfId="0" priority="1517"/>
    <cfRule type="duplicateValues" dxfId="0" priority="1512"/>
    <cfRule type="duplicateValues" dxfId="0" priority="1507"/>
    <cfRule type="duplicateValues" dxfId="0" priority="1502"/>
    <cfRule type="duplicateValues" dxfId="0" priority="1497"/>
    <cfRule type="duplicateValues" dxfId="0" priority="1492"/>
    <cfRule type="duplicateValues" dxfId="0" priority="1487"/>
    <cfRule type="duplicateValues" dxfId="0" priority="1482"/>
    <cfRule type="duplicateValues" dxfId="0" priority="1477"/>
    <cfRule type="duplicateValues" dxfId="0" priority="1472"/>
    <cfRule type="duplicateValues" dxfId="0" priority="1467"/>
    <cfRule type="duplicateValues" dxfId="0" priority="1462"/>
    <cfRule type="duplicateValues" dxfId="0" priority="1457"/>
    <cfRule type="duplicateValues" dxfId="0" priority="1452"/>
    <cfRule type="duplicateValues" dxfId="0" priority="1447"/>
    <cfRule type="duplicateValues" dxfId="0" priority="1442"/>
    <cfRule type="duplicateValues" dxfId="0" priority="1437"/>
    <cfRule type="duplicateValues" dxfId="0" priority="1432"/>
    <cfRule type="duplicateValues" dxfId="0" priority="1427"/>
    <cfRule type="duplicateValues" dxfId="0" priority="1422"/>
    <cfRule type="duplicateValues" dxfId="0" priority="1417"/>
  </conditionalFormatting>
  <conditionalFormatting sqref="C11">
    <cfRule type="duplicateValues" dxfId="0" priority="1656"/>
    <cfRule type="duplicateValues" dxfId="0" priority="1651"/>
    <cfRule type="duplicateValues" dxfId="0" priority="1646"/>
    <cfRule type="duplicateValues" dxfId="0" priority="1641"/>
    <cfRule type="duplicateValues" dxfId="0" priority="1636"/>
    <cfRule type="duplicateValues" dxfId="0" priority="1631"/>
    <cfRule type="duplicateValues" dxfId="0" priority="1626"/>
    <cfRule type="duplicateValues" dxfId="0" priority="1621"/>
    <cfRule type="duplicateValues" dxfId="0" priority="1616"/>
    <cfRule type="duplicateValues" dxfId="0" priority="1611"/>
    <cfRule type="duplicateValues" dxfId="0" priority="1606"/>
    <cfRule type="duplicateValues" dxfId="0" priority="1601"/>
    <cfRule type="duplicateValues" dxfId="0" priority="1596"/>
    <cfRule type="duplicateValues" dxfId="0" priority="1591"/>
    <cfRule type="duplicateValues" dxfId="0" priority="1586"/>
    <cfRule type="duplicateValues" dxfId="0" priority="1581"/>
    <cfRule type="duplicateValues" dxfId="0" priority="1576"/>
    <cfRule type="duplicateValues" dxfId="0" priority="1571"/>
    <cfRule type="duplicateValues" dxfId="0" priority="1566"/>
    <cfRule type="duplicateValues" dxfId="0" priority="1561"/>
    <cfRule type="duplicateValues" dxfId="0" priority="1556"/>
    <cfRule type="duplicateValues" dxfId="0" priority="1551"/>
    <cfRule type="duplicateValues" dxfId="0" priority="1546"/>
    <cfRule type="duplicateValues" dxfId="0" priority="1541"/>
    <cfRule type="duplicateValues" dxfId="0" priority="1536"/>
    <cfRule type="duplicateValues" dxfId="0" priority="1531"/>
    <cfRule type="duplicateValues" dxfId="0" priority="1526"/>
    <cfRule type="duplicateValues" dxfId="0" priority="1521"/>
    <cfRule type="duplicateValues" dxfId="0" priority="1516"/>
    <cfRule type="duplicateValues" dxfId="0" priority="1511"/>
    <cfRule type="duplicateValues" dxfId="0" priority="1506"/>
    <cfRule type="duplicateValues" dxfId="0" priority="1501"/>
    <cfRule type="duplicateValues" dxfId="0" priority="1496"/>
    <cfRule type="duplicateValues" dxfId="0" priority="1491"/>
    <cfRule type="duplicateValues" dxfId="0" priority="1486"/>
    <cfRule type="duplicateValues" dxfId="0" priority="1481"/>
    <cfRule type="duplicateValues" dxfId="0" priority="1476"/>
    <cfRule type="duplicateValues" dxfId="0" priority="1471"/>
    <cfRule type="duplicateValues" dxfId="0" priority="1466"/>
    <cfRule type="duplicateValues" dxfId="0" priority="1461"/>
    <cfRule type="duplicateValues" dxfId="0" priority="1456"/>
    <cfRule type="duplicateValues" dxfId="0" priority="1451"/>
    <cfRule type="duplicateValues" dxfId="0" priority="1446"/>
    <cfRule type="duplicateValues" dxfId="0" priority="1441"/>
    <cfRule type="duplicateValues" dxfId="0" priority="1436"/>
    <cfRule type="duplicateValues" dxfId="0" priority="1431"/>
    <cfRule type="duplicateValues" dxfId="0" priority="1426"/>
    <cfRule type="duplicateValues" dxfId="0" priority="1421"/>
    <cfRule type="duplicateValues" dxfId="0" priority="1416"/>
  </conditionalFormatting>
  <conditionalFormatting sqref="C12">
    <cfRule type="duplicateValues" dxfId="0" priority="1317"/>
    <cfRule type="duplicateValues" dxfId="0" priority="1316"/>
    <cfRule type="duplicateValues" dxfId="0" priority="1315"/>
    <cfRule type="duplicateValues" dxfId="0" priority="1314"/>
    <cfRule type="duplicateValues" dxfId="0" priority="1313"/>
    <cfRule type="duplicateValues" dxfId="0" priority="1312"/>
    <cfRule type="duplicateValues" dxfId="0" priority="1311"/>
    <cfRule type="duplicateValues" dxfId="0" priority="1310"/>
    <cfRule type="duplicateValues" dxfId="0" priority="1309"/>
    <cfRule type="duplicateValues" dxfId="0" priority="1308"/>
    <cfRule type="duplicateValues" dxfId="0" priority="1307"/>
    <cfRule type="duplicateValues" dxfId="0" priority="1306"/>
    <cfRule type="duplicateValues" dxfId="0" priority="1305"/>
    <cfRule type="duplicateValues" dxfId="0" priority="1304"/>
    <cfRule type="duplicateValues" dxfId="0" priority="1303"/>
    <cfRule type="duplicateValues" dxfId="0" priority="1302"/>
    <cfRule type="duplicateValues" dxfId="0" priority="1301"/>
    <cfRule type="duplicateValues" dxfId="0" priority="1300"/>
    <cfRule type="duplicateValues" dxfId="0" priority="1299"/>
    <cfRule type="duplicateValues" dxfId="0" priority="1298"/>
    <cfRule type="duplicateValues" dxfId="0" priority="1297"/>
    <cfRule type="duplicateValues" dxfId="0" priority="1296"/>
    <cfRule type="duplicateValues" dxfId="0" priority="1295"/>
    <cfRule type="duplicateValues" dxfId="0" priority="1294"/>
    <cfRule type="duplicateValues" dxfId="0" priority="1293"/>
    <cfRule type="duplicateValues" dxfId="0" priority="1292"/>
    <cfRule type="duplicateValues" dxfId="0" priority="1291"/>
    <cfRule type="duplicateValues" dxfId="0" priority="1290"/>
    <cfRule type="duplicateValues" dxfId="0" priority="1289"/>
    <cfRule type="duplicateValues" dxfId="0" priority="1288"/>
    <cfRule type="duplicateValues" dxfId="0" priority="1287"/>
    <cfRule type="duplicateValues" dxfId="0" priority="1286"/>
    <cfRule type="duplicateValues" dxfId="0" priority="1285"/>
    <cfRule type="duplicateValues" dxfId="0" priority="1284"/>
    <cfRule type="duplicateValues" dxfId="0" priority="1283"/>
    <cfRule type="duplicateValues" dxfId="0" priority="1282"/>
    <cfRule type="duplicateValues" dxfId="0" priority="1281"/>
    <cfRule type="duplicateValues" dxfId="0" priority="1280"/>
    <cfRule type="duplicateValues" dxfId="0" priority="1279"/>
    <cfRule type="duplicateValues" dxfId="0" priority="1278"/>
    <cfRule type="duplicateValues" dxfId="0" priority="1277"/>
    <cfRule type="duplicateValues" dxfId="0" priority="1276"/>
    <cfRule type="duplicateValues" dxfId="0" priority="1275"/>
    <cfRule type="duplicateValues" dxfId="0" priority="1274"/>
    <cfRule type="duplicateValues" dxfId="0" priority="1273"/>
    <cfRule type="duplicateValues" dxfId="0" priority="1272"/>
    <cfRule type="duplicateValues" dxfId="0" priority="1271"/>
    <cfRule type="duplicateValues" dxfId="0" priority="1270"/>
    <cfRule type="duplicateValues" dxfId="0" priority="1269"/>
  </conditionalFormatting>
  <conditionalFormatting sqref="C13">
    <cfRule type="duplicateValues" dxfId="0" priority="1415"/>
    <cfRule type="duplicateValues" dxfId="0" priority="1414"/>
    <cfRule type="duplicateValues" dxfId="0" priority="1413"/>
    <cfRule type="duplicateValues" dxfId="0" priority="1412"/>
    <cfRule type="duplicateValues" dxfId="0" priority="1411"/>
    <cfRule type="duplicateValues" dxfId="0" priority="1410"/>
    <cfRule type="duplicateValues" dxfId="0" priority="1409"/>
    <cfRule type="duplicateValues" dxfId="0" priority="1408"/>
    <cfRule type="duplicateValues" dxfId="0" priority="1407"/>
    <cfRule type="duplicateValues" dxfId="0" priority="1406"/>
    <cfRule type="duplicateValues" dxfId="0" priority="1405"/>
    <cfRule type="duplicateValues" dxfId="0" priority="1404"/>
    <cfRule type="duplicateValues" dxfId="0" priority="1403"/>
    <cfRule type="duplicateValues" dxfId="0" priority="1402"/>
    <cfRule type="duplicateValues" dxfId="0" priority="1401"/>
    <cfRule type="duplicateValues" dxfId="0" priority="1400"/>
    <cfRule type="duplicateValues" dxfId="0" priority="1399"/>
    <cfRule type="duplicateValues" dxfId="0" priority="1398"/>
    <cfRule type="duplicateValues" dxfId="0" priority="1397"/>
    <cfRule type="duplicateValues" dxfId="0" priority="1396"/>
    <cfRule type="duplicateValues" dxfId="0" priority="1395"/>
    <cfRule type="duplicateValues" dxfId="0" priority="1394"/>
    <cfRule type="duplicateValues" dxfId="0" priority="1393"/>
    <cfRule type="duplicateValues" dxfId="0" priority="1392"/>
    <cfRule type="duplicateValues" dxfId="0" priority="1391"/>
    <cfRule type="duplicateValues" dxfId="0" priority="1390"/>
    <cfRule type="duplicateValues" dxfId="0" priority="1389"/>
    <cfRule type="duplicateValues" dxfId="0" priority="1388"/>
    <cfRule type="duplicateValues" dxfId="0" priority="1387"/>
    <cfRule type="duplicateValues" dxfId="0" priority="1386"/>
    <cfRule type="duplicateValues" dxfId="0" priority="1385"/>
    <cfRule type="duplicateValues" dxfId="0" priority="1384"/>
    <cfRule type="duplicateValues" dxfId="0" priority="1383"/>
    <cfRule type="duplicateValues" dxfId="0" priority="1382"/>
    <cfRule type="duplicateValues" dxfId="0" priority="1381"/>
    <cfRule type="duplicateValues" dxfId="0" priority="1380"/>
    <cfRule type="duplicateValues" dxfId="0" priority="1379"/>
    <cfRule type="duplicateValues" dxfId="0" priority="1378"/>
    <cfRule type="duplicateValues" dxfId="0" priority="1377"/>
    <cfRule type="duplicateValues" dxfId="0" priority="1376"/>
    <cfRule type="duplicateValues" dxfId="0" priority="1375"/>
    <cfRule type="duplicateValues" dxfId="0" priority="1374"/>
    <cfRule type="duplicateValues" dxfId="0" priority="1373"/>
    <cfRule type="duplicateValues" dxfId="0" priority="1372"/>
    <cfRule type="duplicateValues" dxfId="0" priority="1371"/>
    <cfRule type="duplicateValues" dxfId="0" priority="1370"/>
    <cfRule type="duplicateValues" dxfId="0" priority="1369"/>
    <cfRule type="duplicateValues" dxfId="0" priority="1368"/>
    <cfRule type="duplicateValues" dxfId="0" priority="1367"/>
  </conditionalFormatting>
  <conditionalFormatting sqref="C14">
    <cfRule type="duplicateValues" dxfId="0" priority="1268"/>
    <cfRule type="duplicateValues" dxfId="0" priority="1266"/>
    <cfRule type="duplicateValues" dxfId="0" priority="1264"/>
    <cfRule type="duplicateValues" dxfId="0" priority="1262"/>
    <cfRule type="duplicateValues" dxfId="0" priority="1260"/>
    <cfRule type="duplicateValues" dxfId="0" priority="1258"/>
    <cfRule type="duplicateValues" dxfId="0" priority="1256"/>
    <cfRule type="duplicateValues" dxfId="0" priority="1254"/>
    <cfRule type="duplicateValues" dxfId="0" priority="1252"/>
    <cfRule type="duplicateValues" dxfId="0" priority="1250"/>
    <cfRule type="duplicateValues" dxfId="0" priority="1248"/>
    <cfRule type="duplicateValues" dxfId="0" priority="1246"/>
    <cfRule type="duplicateValues" dxfId="0" priority="1244"/>
    <cfRule type="duplicateValues" dxfId="0" priority="1242"/>
    <cfRule type="duplicateValues" dxfId="0" priority="1240"/>
    <cfRule type="duplicateValues" dxfId="0" priority="1238"/>
    <cfRule type="duplicateValues" dxfId="0" priority="1236"/>
    <cfRule type="duplicateValues" dxfId="0" priority="1234"/>
    <cfRule type="duplicateValues" dxfId="0" priority="1232"/>
    <cfRule type="duplicateValues" dxfId="0" priority="1230"/>
    <cfRule type="duplicateValues" dxfId="0" priority="1228"/>
    <cfRule type="duplicateValues" dxfId="0" priority="1226"/>
    <cfRule type="duplicateValues" dxfId="0" priority="1224"/>
    <cfRule type="duplicateValues" dxfId="0" priority="1222"/>
    <cfRule type="duplicateValues" dxfId="0" priority="1220"/>
    <cfRule type="duplicateValues" dxfId="0" priority="1218"/>
    <cfRule type="duplicateValues" dxfId="0" priority="1216"/>
    <cfRule type="duplicateValues" dxfId="0" priority="1214"/>
    <cfRule type="duplicateValues" dxfId="0" priority="1212"/>
    <cfRule type="duplicateValues" dxfId="0" priority="1210"/>
    <cfRule type="duplicateValues" dxfId="0" priority="1208"/>
    <cfRule type="duplicateValues" dxfId="0" priority="1206"/>
    <cfRule type="duplicateValues" dxfId="0" priority="1204"/>
    <cfRule type="duplicateValues" dxfId="0" priority="1202"/>
    <cfRule type="duplicateValues" dxfId="0" priority="1200"/>
    <cfRule type="duplicateValues" dxfId="0" priority="1198"/>
    <cfRule type="duplicateValues" dxfId="0" priority="1196"/>
    <cfRule type="duplicateValues" dxfId="0" priority="1194"/>
    <cfRule type="duplicateValues" dxfId="0" priority="1192"/>
    <cfRule type="duplicateValues" dxfId="0" priority="1190"/>
    <cfRule type="duplicateValues" dxfId="0" priority="1188"/>
    <cfRule type="duplicateValues" dxfId="0" priority="1186"/>
    <cfRule type="duplicateValues" dxfId="0" priority="1184"/>
    <cfRule type="duplicateValues" dxfId="0" priority="1182"/>
    <cfRule type="duplicateValues" dxfId="0" priority="1180"/>
    <cfRule type="duplicateValues" dxfId="0" priority="1178"/>
    <cfRule type="duplicateValues" dxfId="0" priority="1176"/>
    <cfRule type="duplicateValues" dxfId="0" priority="1174"/>
    <cfRule type="duplicateValues" dxfId="0" priority="1172"/>
  </conditionalFormatting>
  <conditionalFormatting sqref="C15">
    <cfRule type="duplicateValues" dxfId="0" priority="1267"/>
    <cfRule type="duplicateValues" dxfId="0" priority="1265"/>
    <cfRule type="duplicateValues" dxfId="0" priority="1263"/>
    <cfRule type="duplicateValues" dxfId="0" priority="1261"/>
    <cfRule type="duplicateValues" dxfId="0" priority="1259"/>
    <cfRule type="duplicateValues" dxfId="0" priority="1257"/>
    <cfRule type="duplicateValues" dxfId="0" priority="1255"/>
    <cfRule type="duplicateValues" dxfId="0" priority="1253"/>
    <cfRule type="duplicateValues" dxfId="0" priority="1251"/>
    <cfRule type="duplicateValues" dxfId="0" priority="1249"/>
    <cfRule type="duplicateValues" dxfId="0" priority="1247"/>
    <cfRule type="duplicateValues" dxfId="0" priority="1245"/>
    <cfRule type="duplicateValues" dxfId="0" priority="1243"/>
    <cfRule type="duplicateValues" dxfId="0" priority="1241"/>
    <cfRule type="duplicateValues" dxfId="0" priority="1239"/>
    <cfRule type="duplicateValues" dxfId="0" priority="1237"/>
    <cfRule type="duplicateValues" dxfId="0" priority="1235"/>
    <cfRule type="duplicateValues" dxfId="0" priority="1233"/>
    <cfRule type="duplicateValues" dxfId="0" priority="1231"/>
    <cfRule type="duplicateValues" dxfId="0" priority="1229"/>
    <cfRule type="duplicateValues" dxfId="0" priority="1227"/>
    <cfRule type="duplicateValues" dxfId="0" priority="1225"/>
    <cfRule type="duplicateValues" dxfId="0" priority="1223"/>
    <cfRule type="duplicateValues" dxfId="0" priority="1221"/>
    <cfRule type="duplicateValues" dxfId="0" priority="1219"/>
    <cfRule type="duplicateValues" dxfId="0" priority="1217"/>
    <cfRule type="duplicateValues" dxfId="0" priority="1215"/>
    <cfRule type="duplicateValues" dxfId="0" priority="1213"/>
    <cfRule type="duplicateValues" dxfId="0" priority="1211"/>
    <cfRule type="duplicateValues" dxfId="0" priority="1209"/>
    <cfRule type="duplicateValues" dxfId="0" priority="1207"/>
    <cfRule type="duplicateValues" dxfId="0" priority="1205"/>
    <cfRule type="duplicateValues" dxfId="0" priority="1203"/>
    <cfRule type="duplicateValues" dxfId="0" priority="1201"/>
    <cfRule type="duplicateValues" dxfId="0" priority="1199"/>
    <cfRule type="duplicateValues" dxfId="0" priority="1197"/>
    <cfRule type="duplicateValues" dxfId="0" priority="1195"/>
    <cfRule type="duplicateValues" dxfId="0" priority="1193"/>
    <cfRule type="duplicateValues" dxfId="0" priority="1191"/>
    <cfRule type="duplicateValues" dxfId="0" priority="1189"/>
    <cfRule type="duplicateValues" dxfId="0" priority="1187"/>
    <cfRule type="duplicateValues" dxfId="0" priority="1185"/>
    <cfRule type="duplicateValues" dxfId="0" priority="1183"/>
    <cfRule type="duplicateValues" dxfId="0" priority="1181"/>
    <cfRule type="duplicateValues" dxfId="0" priority="1179"/>
    <cfRule type="duplicateValues" dxfId="0" priority="1177"/>
    <cfRule type="duplicateValues" dxfId="0" priority="1175"/>
    <cfRule type="duplicateValues" dxfId="0" priority="1173"/>
    <cfRule type="duplicateValues" dxfId="0" priority="1171"/>
  </conditionalFormatting>
  <conditionalFormatting sqref="C16">
    <cfRule type="duplicateValues" dxfId="0" priority="1366"/>
    <cfRule type="duplicateValues" dxfId="0" priority="1365"/>
    <cfRule type="duplicateValues" dxfId="0" priority="1364"/>
    <cfRule type="duplicateValues" dxfId="0" priority="1363"/>
    <cfRule type="duplicateValues" dxfId="0" priority="1362"/>
    <cfRule type="duplicateValues" dxfId="0" priority="1361"/>
    <cfRule type="duplicateValues" dxfId="0" priority="1360"/>
    <cfRule type="duplicateValues" dxfId="0" priority="1359"/>
    <cfRule type="duplicateValues" dxfId="0" priority="1358"/>
    <cfRule type="duplicateValues" dxfId="0" priority="1357"/>
    <cfRule type="duplicateValues" dxfId="0" priority="1356"/>
    <cfRule type="duplicateValues" dxfId="0" priority="1355"/>
    <cfRule type="duplicateValues" dxfId="0" priority="1354"/>
    <cfRule type="duplicateValues" dxfId="0" priority="1353"/>
    <cfRule type="duplicateValues" dxfId="0" priority="1352"/>
    <cfRule type="duplicateValues" dxfId="0" priority="1351"/>
    <cfRule type="duplicateValues" dxfId="0" priority="1350"/>
    <cfRule type="duplicateValues" dxfId="0" priority="1349"/>
    <cfRule type="duplicateValues" dxfId="0" priority="1348"/>
    <cfRule type="duplicateValues" dxfId="0" priority="1347"/>
    <cfRule type="duplicateValues" dxfId="0" priority="1346"/>
    <cfRule type="duplicateValues" dxfId="0" priority="1345"/>
    <cfRule type="duplicateValues" dxfId="0" priority="1344"/>
    <cfRule type="duplicateValues" dxfId="0" priority="1343"/>
    <cfRule type="duplicateValues" dxfId="0" priority="1342"/>
    <cfRule type="duplicateValues" dxfId="0" priority="1341"/>
    <cfRule type="duplicateValues" dxfId="0" priority="1340"/>
    <cfRule type="duplicateValues" dxfId="0" priority="1339"/>
    <cfRule type="duplicateValues" dxfId="0" priority="1338"/>
    <cfRule type="duplicateValues" dxfId="0" priority="1337"/>
    <cfRule type="duplicateValues" dxfId="0" priority="1336"/>
    <cfRule type="duplicateValues" dxfId="0" priority="1335"/>
    <cfRule type="duplicateValues" dxfId="0" priority="1334"/>
    <cfRule type="duplicateValues" dxfId="0" priority="1333"/>
    <cfRule type="duplicateValues" dxfId="0" priority="1332"/>
    <cfRule type="duplicateValues" dxfId="0" priority="1331"/>
    <cfRule type="duplicateValues" dxfId="0" priority="1330"/>
    <cfRule type="duplicateValues" dxfId="0" priority="1329"/>
    <cfRule type="duplicateValues" dxfId="0" priority="1328"/>
    <cfRule type="duplicateValues" dxfId="0" priority="1327"/>
    <cfRule type="duplicateValues" dxfId="0" priority="1326"/>
    <cfRule type="duplicateValues" dxfId="0" priority="1325"/>
    <cfRule type="duplicateValues" dxfId="0" priority="1324"/>
    <cfRule type="duplicateValues" dxfId="0" priority="1323"/>
    <cfRule type="duplicateValues" dxfId="0" priority="1322"/>
    <cfRule type="duplicateValues" dxfId="0" priority="1321"/>
    <cfRule type="duplicateValues" dxfId="0" priority="1320"/>
    <cfRule type="duplicateValues" dxfId="0" priority="1319"/>
    <cfRule type="duplicateValues" dxfId="0" priority="1318"/>
  </conditionalFormatting>
  <conditionalFormatting sqref="C17">
    <cfRule type="duplicateValues" dxfId="0" priority="1170"/>
    <cfRule type="duplicateValues" dxfId="0" priority="1169"/>
    <cfRule type="duplicateValues" dxfId="0" priority="1168"/>
    <cfRule type="duplicateValues" dxfId="0" priority="1167"/>
    <cfRule type="duplicateValues" dxfId="0" priority="1166"/>
    <cfRule type="duplicateValues" dxfId="0" priority="1165"/>
    <cfRule type="duplicateValues" dxfId="0" priority="1164"/>
    <cfRule type="duplicateValues" dxfId="0" priority="1163"/>
    <cfRule type="duplicateValues" dxfId="0" priority="1162"/>
    <cfRule type="duplicateValues" dxfId="0" priority="1161"/>
    <cfRule type="duplicateValues" dxfId="0" priority="1160"/>
    <cfRule type="duplicateValues" dxfId="0" priority="1159"/>
    <cfRule type="duplicateValues" dxfId="0" priority="1158"/>
    <cfRule type="duplicateValues" dxfId="0" priority="1157"/>
    <cfRule type="duplicateValues" dxfId="0" priority="1156"/>
    <cfRule type="duplicateValues" dxfId="0" priority="1155"/>
    <cfRule type="duplicateValues" dxfId="0" priority="1154"/>
    <cfRule type="duplicateValues" dxfId="0" priority="1153"/>
    <cfRule type="duplicateValues" dxfId="0" priority="1152"/>
    <cfRule type="duplicateValues" dxfId="0" priority="1151"/>
    <cfRule type="duplicateValues" dxfId="0" priority="1150"/>
    <cfRule type="duplicateValues" dxfId="0" priority="1149"/>
    <cfRule type="duplicateValues" dxfId="0" priority="1148"/>
    <cfRule type="duplicateValues" dxfId="0" priority="1147"/>
    <cfRule type="duplicateValues" dxfId="0" priority="1146"/>
    <cfRule type="duplicateValues" dxfId="0" priority="1145"/>
    <cfRule type="duplicateValues" dxfId="0" priority="1144"/>
    <cfRule type="duplicateValues" dxfId="0" priority="1143"/>
    <cfRule type="duplicateValues" dxfId="0" priority="1142"/>
    <cfRule type="duplicateValues" dxfId="0" priority="1141"/>
    <cfRule type="duplicateValues" dxfId="0" priority="1140"/>
    <cfRule type="duplicateValues" dxfId="0" priority="1139"/>
    <cfRule type="duplicateValues" dxfId="0" priority="1138"/>
    <cfRule type="duplicateValues" dxfId="0" priority="1137"/>
    <cfRule type="duplicateValues" dxfId="0" priority="1136"/>
    <cfRule type="duplicateValues" dxfId="0" priority="1135"/>
    <cfRule type="duplicateValues" dxfId="0" priority="1134"/>
    <cfRule type="duplicateValues" dxfId="0" priority="1133"/>
    <cfRule type="duplicateValues" dxfId="0" priority="1132"/>
    <cfRule type="duplicateValues" dxfId="0" priority="1131"/>
    <cfRule type="duplicateValues" dxfId="0" priority="1130"/>
    <cfRule type="duplicateValues" dxfId="0" priority="1129"/>
    <cfRule type="duplicateValues" dxfId="0" priority="1128"/>
    <cfRule type="duplicateValues" dxfId="0" priority="1127"/>
    <cfRule type="duplicateValues" dxfId="0" priority="1126"/>
    <cfRule type="duplicateValues" dxfId="0" priority="1125"/>
    <cfRule type="duplicateValues" dxfId="0" priority="1124"/>
    <cfRule type="duplicateValues" dxfId="0" priority="1123"/>
    <cfRule type="duplicateValues" dxfId="0" priority="1122"/>
  </conditionalFormatting>
  <conditionalFormatting sqref="C18">
    <cfRule type="duplicateValues" dxfId="0" priority="1121"/>
    <cfRule type="duplicateValues" dxfId="0" priority="1120"/>
    <cfRule type="duplicateValues" dxfId="0" priority="1119"/>
    <cfRule type="duplicateValues" dxfId="0" priority="1118"/>
    <cfRule type="duplicateValues" dxfId="0" priority="1117"/>
    <cfRule type="duplicateValues" dxfId="0" priority="1116"/>
    <cfRule type="duplicateValues" dxfId="0" priority="1115"/>
    <cfRule type="duplicateValues" dxfId="0" priority="1114"/>
    <cfRule type="duplicateValues" dxfId="0" priority="1113"/>
    <cfRule type="duplicateValues" dxfId="0" priority="1112"/>
    <cfRule type="duplicateValues" dxfId="0" priority="1111"/>
    <cfRule type="duplicateValues" dxfId="0" priority="1110"/>
    <cfRule type="duplicateValues" dxfId="0" priority="1109"/>
    <cfRule type="duplicateValues" dxfId="0" priority="1108"/>
    <cfRule type="duplicateValues" dxfId="0" priority="1107"/>
    <cfRule type="duplicateValues" dxfId="0" priority="1106"/>
    <cfRule type="duplicateValues" dxfId="0" priority="1105"/>
    <cfRule type="duplicateValues" dxfId="0" priority="1104"/>
    <cfRule type="duplicateValues" dxfId="0" priority="1103"/>
    <cfRule type="duplicateValues" dxfId="0" priority="1102"/>
    <cfRule type="duplicateValues" dxfId="0" priority="1101"/>
    <cfRule type="duplicateValues" dxfId="0" priority="1100"/>
    <cfRule type="duplicateValues" dxfId="0" priority="1099"/>
    <cfRule type="duplicateValues" dxfId="0" priority="1098"/>
    <cfRule type="duplicateValues" dxfId="0" priority="1097"/>
    <cfRule type="duplicateValues" dxfId="0" priority="1096"/>
    <cfRule type="duplicateValues" dxfId="0" priority="1095"/>
    <cfRule type="duplicateValues" dxfId="0" priority="1094"/>
    <cfRule type="duplicateValues" dxfId="0" priority="1093"/>
    <cfRule type="duplicateValues" dxfId="0" priority="1092"/>
    <cfRule type="duplicateValues" dxfId="0" priority="1091"/>
    <cfRule type="duplicateValues" dxfId="0" priority="1090"/>
    <cfRule type="duplicateValues" dxfId="0" priority="1089"/>
    <cfRule type="duplicateValues" dxfId="0" priority="1088"/>
    <cfRule type="duplicateValues" dxfId="0" priority="1087"/>
    <cfRule type="duplicateValues" dxfId="0" priority="1086"/>
    <cfRule type="duplicateValues" dxfId="0" priority="1085"/>
    <cfRule type="duplicateValues" dxfId="0" priority="1084"/>
    <cfRule type="duplicateValues" dxfId="0" priority="1083"/>
    <cfRule type="duplicateValues" dxfId="0" priority="1082"/>
    <cfRule type="duplicateValues" dxfId="0" priority="1081"/>
    <cfRule type="duplicateValues" dxfId="0" priority="1080"/>
    <cfRule type="duplicateValues" dxfId="0" priority="1079"/>
    <cfRule type="duplicateValues" dxfId="0" priority="1078"/>
    <cfRule type="duplicateValues" dxfId="0" priority="1077"/>
    <cfRule type="duplicateValues" dxfId="0" priority="1076"/>
    <cfRule type="duplicateValues" dxfId="0" priority="1075"/>
    <cfRule type="duplicateValues" dxfId="0" priority="1074"/>
    <cfRule type="duplicateValues" dxfId="0" priority="1073"/>
  </conditionalFormatting>
  <conditionalFormatting sqref="C19">
    <cfRule type="duplicateValues" dxfId="0" priority="286"/>
    <cfRule type="duplicateValues" dxfId="0" priority="284"/>
    <cfRule type="duplicateValues" dxfId="0" priority="282"/>
    <cfRule type="duplicateValues" dxfId="0" priority="280"/>
    <cfRule type="duplicateValues" dxfId="0" priority="278"/>
    <cfRule type="duplicateValues" dxfId="0" priority="276"/>
    <cfRule type="duplicateValues" dxfId="0" priority="274"/>
    <cfRule type="duplicateValues" dxfId="0" priority="272"/>
    <cfRule type="duplicateValues" dxfId="0" priority="270"/>
    <cfRule type="duplicateValues" dxfId="0" priority="268"/>
    <cfRule type="duplicateValues" dxfId="0" priority="266"/>
    <cfRule type="duplicateValues" dxfId="0" priority="264"/>
    <cfRule type="duplicateValues" dxfId="0" priority="262"/>
    <cfRule type="duplicateValues" dxfId="0" priority="260"/>
    <cfRule type="duplicateValues" dxfId="0" priority="258"/>
    <cfRule type="duplicateValues" dxfId="0" priority="256"/>
    <cfRule type="duplicateValues" dxfId="0" priority="254"/>
    <cfRule type="duplicateValues" dxfId="0" priority="252"/>
    <cfRule type="duplicateValues" dxfId="0" priority="250"/>
    <cfRule type="duplicateValues" dxfId="0" priority="248"/>
    <cfRule type="duplicateValues" dxfId="0" priority="246"/>
    <cfRule type="duplicateValues" dxfId="0" priority="244"/>
    <cfRule type="duplicateValues" dxfId="0" priority="242"/>
    <cfRule type="duplicateValues" dxfId="0" priority="240"/>
    <cfRule type="duplicateValues" dxfId="0" priority="238"/>
    <cfRule type="duplicateValues" dxfId="0" priority="236"/>
    <cfRule type="duplicateValues" dxfId="0" priority="234"/>
    <cfRule type="duplicateValues" dxfId="0" priority="232"/>
    <cfRule type="duplicateValues" dxfId="0" priority="230"/>
    <cfRule type="duplicateValues" dxfId="0" priority="228"/>
    <cfRule type="duplicateValues" dxfId="0" priority="226"/>
    <cfRule type="duplicateValues" dxfId="0" priority="224"/>
    <cfRule type="duplicateValues" dxfId="0" priority="222"/>
    <cfRule type="duplicateValues" dxfId="0" priority="220"/>
    <cfRule type="duplicateValues" dxfId="0" priority="218"/>
    <cfRule type="duplicateValues" dxfId="0" priority="216"/>
    <cfRule type="duplicateValues" dxfId="0" priority="214"/>
    <cfRule type="duplicateValues" dxfId="0" priority="212"/>
    <cfRule type="duplicateValues" dxfId="0" priority="210"/>
    <cfRule type="duplicateValues" dxfId="0" priority="208"/>
    <cfRule type="duplicateValues" dxfId="0" priority="206"/>
    <cfRule type="duplicateValues" dxfId="0" priority="204"/>
    <cfRule type="duplicateValues" dxfId="0" priority="202"/>
    <cfRule type="duplicateValues" dxfId="0" priority="200"/>
    <cfRule type="duplicateValues" dxfId="0" priority="198"/>
    <cfRule type="duplicateValues" dxfId="0" priority="196"/>
    <cfRule type="duplicateValues" dxfId="0" priority="194"/>
    <cfRule type="duplicateValues" dxfId="0" priority="192"/>
    <cfRule type="duplicateValues" dxfId="0" priority="190"/>
  </conditionalFormatting>
  <conditionalFormatting sqref="C20">
    <cfRule type="duplicateValues" dxfId="0" priority="285"/>
    <cfRule type="duplicateValues" dxfId="0" priority="283"/>
    <cfRule type="duplicateValues" dxfId="0" priority="281"/>
    <cfRule type="duplicateValues" dxfId="0" priority="279"/>
    <cfRule type="duplicateValues" dxfId="0" priority="277"/>
    <cfRule type="duplicateValues" dxfId="0" priority="275"/>
    <cfRule type="duplicateValues" dxfId="0" priority="273"/>
    <cfRule type="duplicateValues" dxfId="0" priority="271"/>
    <cfRule type="duplicateValues" dxfId="0" priority="269"/>
    <cfRule type="duplicateValues" dxfId="0" priority="267"/>
    <cfRule type="duplicateValues" dxfId="0" priority="265"/>
    <cfRule type="duplicateValues" dxfId="0" priority="263"/>
    <cfRule type="duplicateValues" dxfId="0" priority="261"/>
    <cfRule type="duplicateValues" dxfId="0" priority="259"/>
    <cfRule type="duplicateValues" dxfId="0" priority="257"/>
    <cfRule type="duplicateValues" dxfId="0" priority="255"/>
    <cfRule type="duplicateValues" dxfId="0" priority="253"/>
    <cfRule type="duplicateValues" dxfId="0" priority="251"/>
    <cfRule type="duplicateValues" dxfId="0" priority="249"/>
    <cfRule type="duplicateValues" dxfId="0" priority="247"/>
    <cfRule type="duplicateValues" dxfId="0" priority="245"/>
    <cfRule type="duplicateValues" dxfId="0" priority="243"/>
    <cfRule type="duplicateValues" dxfId="0" priority="241"/>
    <cfRule type="duplicateValues" dxfId="0" priority="239"/>
    <cfRule type="duplicateValues" dxfId="0" priority="237"/>
    <cfRule type="duplicateValues" dxfId="0" priority="235"/>
    <cfRule type="duplicateValues" dxfId="0" priority="233"/>
    <cfRule type="duplicateValues" dxfId="0" priority="231"/>
    <cfRule type="duplicateValues" dxfId="0" priority="229"/>
    <cfRule type="duplicateValues" dxfId="0" priority="227"/>
    <cfRule type="duplicateValues" dxfId="0" priority="225"/>
    <cfRule type="duplicateValues" dxfId="0" priority="223"/>
    <cfRule type="duplicateValues" dxfId="0" priority="221"/>
    <cfRule type="duplicateValues" dxfId="0" priority="219"/>
    <cfRule type="duplicateValues" dxfId="0" priority="217"/>
    <cfRule type="duplicateValues" dxfId="0" priority="215"/>
    <cfRule type="duplicateValues" dxfId="0" priority="213"/>
    <cfRule type="duplicateValues" dxfId="0" priority="211"/>
    <cfRule type="duplicateValues" dxfId="0" priority="209"/>
    <cfRule type="duplicateValues" dxfId="0" priority="207"/>
    <cfRule type="duplicateValues" dxfId="0" priority="205"/>
    <cfRule type="duplicateValues" dxfId="0" priority="203"/>
    <cfRule type="duplicateValues" dxfId="0" priority="201"/>
    <cfRule type="duplicateValues" dxfId="0" priority="199"/>
    <cfRule type="duplicateValues" dxfId="0" priority="197"/>
    <cfRule type="duplicateValues" dxfId="0" priority="195"/>
    <cfRule type="duplicateValues" dxfId="0" priority="193"/>
    <cfRule type="duplicateValues" dxfId="0" priority="191"/>
    <cfRule type="duplicateValues" dxfId="0" priority="189"/>
  </conditionalFormatting>
  <conditionalFormatting sqref="C21">
    <cfRule type="duplicateValues" dxfId="0" priority="139"/>
    <cfRule type="duplicateValues" dxfId="0" priority="138"/>
    <cfRule type="duplicateValues" dxfId="0" priority="137"/>
    <cfRule type="duplicateValues" dxfId="0" priority="136"/>
    <cfRule type="duplicateValues" dxfId="0" priority="135"/>
    <cfRule type="duplicateValues" dxfId="0" priority="134"/>
    <cfRule type="duplicateValues" dxfId="0" priority="133"/>
    <cfRule type="duplicateValues" dxfId="0" priority="132"/>
    <cfRule type="duplicateValues" dxfId="0" priority="131"/>
    <cfRule type="duplicateValues" dxfId="0" priority="130"/>
    <cfRule type="duplicateValues" dxfId="0" priority="129"/>
    <cfRule type="duplicateValues" dxfId="0" priority="128"/>
    <cfRule type="duplicateValues" dxfId="0" priority="127"/>
    <cfRule type="duplicateValues" dxfId="0" priority="126"/>
    <cfRule type="duplicateValues" dxfId="0" priority="125"/>
    <cfRule type="duplicateValues" dxfId="0" priority="124"/>
    <cfRule type="duplicateValues" dxfId="0" priority="123"/>
    <cfRule type="duplicateValues" dxfId="0" priority="122"/>
    <cfRule type="duplicateValues" dxfId="0" priority="121"/>
    <cfRule type="duplicateValues" dxfId="0" priority="120"/>
    <cfRule type="duplicateValues" dxfId="0" priority="119"/>
    <cfRule type="duplicateValues" dxfId="0" priority="118"/>
    <cfRule type="duplicateValues" dxfId="0" priority="117"/>
    <cfRule type="duplicateValues" dxfId="0" priority="116"/>
    <cfRule type="duplicateValues" dxfId="0" priority="115"/>
    <cfRule type="duplicateValues" dxfId="0" priority="114"/>
    <cfRule type="duplicateValues" dxfId="0" priority="113"/>
    <cfRule type="duplicateValues" dxfId="0" priority="112"/>
    <cfRule type="duplicateValues" dxfId="0" priority="111"/>
    <cfRule type="duplicateValues" dxfId="0" priority="110"/>
    <cfRule type="duplicateValues" dxfId="0" priority="109"/>
    <cfRule type="duplicateValues" dxfId="0" priority="108"/>
    <cfRule type="duplicateValues" dxfId="0" priority="107"/>
    <cfRule type="duplicateValues" dxfId="0" priority="106"/>
    <cfRule type="duplicateValues" dxfId="0" priority="105"/>
    <cfRule type="duplicateValues" dxfId="0" priority="104"/>
    <cfRule type="duplicateValues" dxfId="0" priority="103"/>
    <cfRule type="duplicateValues" dxfId="0" priority="102"/>
    <cfRule type="duplicateValues" dxfId="0" priority="101"/>
    <cfRule type="duplicateValues" dxfId="0" priority="100"/>
    <cfRule type="duplicateValues" dxfId="0" priority="99"/>
    <cfRule type="duplicateValues" dxfId="0" priority="98"/>
    <cfRule type="duplicateValues" dxfId="0" priority="97"/>
    <cfRule type="duplicateValues" dxfId="0" priority="96"/>
    <cfRule type="duplicateValues" dxfId="0" priority="95"/>
    <cfRule type="duplicateValues" dxfId="0" priority="94"/>
    <cfRule type="duplicateValues" dxfId="0" priority="93"/>
    <cfRule type="duplicateValues" dxfId="0" priority="92"/>
    <cfRule type="duplicateValues" dxfId="0" priority="91"/>
  </conditionalFormatting>
  <conditionalFormatting sqref="C22">
    <cfRule type="duplicateValues" dxfId="0" priority="140"/>
    <cfRule type="duplicateValues" dxfId="0" priority="141"/>
    <cfRule type="duplicateValues" dxfId="0" priority="142"/>
    <cfRule type="duplicateValues" dxfId="0" priority="143"/>
    <cfRule type="duplicateValues" dxfId="0" priority="144"/>
    <cfRule type="duplicateValues" dxfId="0" priority="145"/>
    <cfRule type="duplicateValues" dxfId="0" priority="146"/>
    <cfRule type="duplicateValues" dxfId="0" priority="147"/>
    <cfRule type="duplicateValues" dxfId="0" priority="148"/>
    <cfRule type="duplicateValues" dxfId="0" priority="149"/>
    <cfRule type="duplicateValues" dxfId="0" priority="150"/>
    <cfRule type="duplicateValues" dxfId="0" priority="151"/>
    <cfRule type="duplicateValues" dxfId="0" priority="152"/>
    <cfRule type="duplicateValues" dxfId="0" priority="153"/>
    <cfRule type="duplicateValues" dxfId="0" priority="154"/>
    <cfRule type="duplicateValues" dxfId="0" priority="155"/>
    <cfRule type="duplicateValues" dxfId="0" priority="156"/>
    <cfRule type="duplicateValues" dxfId="0" priority="157"/>
    <cfRule type="duplicateValues" dxfId="0" priority="158"/>
    <cfRule type="duplicateValues" dxfId="0" priority="159"/>
    <cfRule type="duplicateValues" dxfId="0" priority="160"/>
    <cfRule type="duplicateValues" dxfId="0" priority="161"/>
    <cfRule type="duplicateValues" dxfId="0" priority="162"/>
    <cfRule type="duplicateValues" dxfId="0" priority="163"/>
    <cfRule type="duplicateValues" dxfId="0" priority="164"/>
    <cfRule type="duplicateValues" dxfId="0" priority="165"/>
    <cfRule type="duplicateValues" dxfId="0" priority="166"/>
    <cfRule type="duplicateValues" dxfId="0" priority="167"/>
    <cfRule type="duplicateValues" dxfId="0" priority="168"/>
    <cfRule type="duplicateValues" dxfId="0" priority="169"/>
    <cfRule type="duplicateValues" dxfId="0" priority="170"/>
    <cfRule type="duplicateValues" dxfId="0" priority="171"/>
    <cfRule type="duplicateValues" dxfId="0" priority="172"/>
    <cfRule type="duplicateValues" dxfId="0" priority="173"/>
    <cfRule type="duplicateValues" dxfId="0" priority="174"/>
    <cfRule type="duplicateValues" dxfId="0" priority="175"/>
    <cfRule type="duplicateValues" dxfId="0" priority="176"/>
    <cfRule type="duplicateValues" dxfId="0" priority="177"/>
    <cfRule type="duplicateValues" dxfId="0" priority="178"/>
    <cfRule type="duplicateValues" dxfId="0" priority="179"/>
    <cfRule type="duplicateValues" dxfId="0" priority="180"/>
    <cfRule type="duplicateValues" dxfId="0" priority="181"/>
    <cfRule type="duplicateValues" dxfId="0" priority="182"/>
    <cfRule type="duplicateValues" dxfId="0" priority="183"/>
    <cfRule type="duplicateValues" dxfId="0" priority="184"/>
    <cfRule type="duplicateValues" dxfId="0" priority="185"/>
    <cfRule type="duplicateValues" dxfId="0" priority="186"/>
    <cfRule type="duplicateValues" dxfId="0" priority="187"/>
    <cfRule type="duplicateValues" dxfId="0" priority="188"/>
  </conditionalFormatting>
  <conditionalFormatting sqref="C26">
    <cfRule type="duplicateValues" dxfId="0" priority="1919"/>
    <cfRule type="duplicateValues" dxfId="0" priority="1920"/>
    <cfRule type="duplicateValues" dxfId="0" priority="1921"/>
  </conditionalFormatting>
  <conditionalFormatting sqref="C29">
    <cfRule type="duplicateValues" dxfId="0" priority="1907"/>
    <cfRule type="duplicateValues" dxfId="0" priority="1908"/>
  </conditionalFormatting>
  <conditionalFormatting sqref="C30">
    <cfRule type="duplicateValues" dxfId="0" priority="1905"/>
    <cfRule type="duplicateValues" dxfId="0" priority="1906"/>
  </conditionalFormatting>
  <conditionalFormatting sqref="C31">
    <cfRule type="duplicateValues" dxfId="0" priority="1903"/>
    <cfRule type="duplicateValues" dxfId="0" priority="1904"/>
  </conditionalFormatting>
  <conditionalFormatting sqref="C32">
    <cfRule type="duplicateValues" dxfId="0" priority="1901"/>
    <cfRule type="duplicateValues" dxfId="0" priority="1902"/>
  </conditionalFormatting>
  <conditionalFormatting sqref="C33">
    <cfRule type="duplicateValues" dxfId="0" priority="1899"/>
    <cfRule type="duplicateValues" dxfId="0" priority="1900"/>
  </conditionalFormatting>
  <conditionalFormatting sqref="C34">
    <cfRule type="duplicateValues" dxfId="0" priority="1915"/>
    <cfRule type="duplicateValues" dxfId="0" priority="1916"/>
  </conditionalFormatting>
  <conditionalFormatting sqref="C$1:C$1048576">
    <cfRule type="duplicateValues" dxfId="0" priority="1"/>
  </conditionalFormatting>
  <conditionalFormatting sqref="C3:C6">
    <cfRule type="duplicateValues" dxfId="0" priority="1661"/>
  </conditionalFormatting>
  <conditionalFormatting sqref="C21:C22">
    <cfRule type="duplicateValues" dxfId="0" priority="90"/>
  </conditionalFormatting>
  <conditionalFormatting sqref="C1:C6 C26:C1048576">
    <cfRule type="duplicateValues" dxfId="0" priority="1670"/>
  </conditionalFormatting>
  <conditionalFormatting sqref="C1:C2 C26:C1048576">
    <cfRule type="duplicateValues" dxfId="0" priority="1896"/>
  </conditionalFormatting>
  <conditionalFormatting sqref="C1:C2 C27:C28 C35:C1048576">
    <cfRule type="duplicateValues" dxfId="0" priority="1922"/>
    <cfRule type="duplicateValues" dxfId="0" priority="2109"/>
    <cfRule type="duplicateValues" dxfId="0" priority="2165"/>
  </conditionalFormatting>
  <conditionalFormatting sqref="C1:C2 C26:C28 C35:C1048576">
    <cfRule type="duplicateValues" dxfId="0" priority="1918"/>
  </conditionalFormatting>
  <conditionalFormatting sqref="C1:C18 C21:C22 C26:C1048576">
    <cfRule type="duplicateValues" dxfId="0" priority="287"/>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12"/>
  <sheetViews>
    <sheetView workbookViewId="0">
      <pane ySplit="3" topLeftCell="A36" activePane="bottomLeft" state="frozen"/>
      <selection/>
      <selection pane="bottomLeft" activeCell="C5" sqref="C5:AG64"/>
    </sheetView>
  </sheetViews>
  <sheetFormatPr defaultColWidth="9" defaultRowHeight="13.5"/>
  <cols>
    <col min="1" max="2" width="6.63333333333333" style="13" customWidth="1"/>
    <col min="3" max="33" width="4.275" style="13" customWidth="1"/>
    <col min="34" max="34" width="5" style="13" customWidth="1"/>
    <col min="35" max="35" width="7.75" style="13" customWidth="1"/>
    <col min="36" max="36" width="6.63333333333333" style="13" customWidth="1"/>
    <col min="37" max="37" width="7.63333333333333" style="13" customWidth="1"/>
    <col min="38" max="38" width="5.5" style="13" customWidth="1"/>
    <col min="39" max="39" width="10.3833333333333" style="13" customWidth="1"/>
    <col min="40" max="40" width="7.88333333333333" style="13" customWidth="1"/>
    <col min="41" max="41" width="8" style="15" customWidth="1"/>
    <col min="42" max="16381" width="9" style="13"/>
    <col min="16382" max="16384" width="9" style="16"/>
  </cols>
  <sheetData>
    <row r="1" s="13" customFormat="1" ht="30" customHeight="1" spans="1:16383">
      <c r="A1" s="17" t="s">
        <v>61</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52">
        <v>2023</v>
      </c>
      <c r="AN1" s="53">
        <v>1</v>
      </c>
      <c r="AO1" s="15"/>
      <c r="XFB1" s="16"/>
      <c r="XFC1" s="16"/>
    </row>
    <row r="2" s="13" customFormat="1" ht="21" customHeight="1" spans="1:16383">
      <c r="A2" s="18" t="s">
        <v>62</v>
      </c>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54" t="s">
        <v>63</v>
      </c>
      <c r="AN2" s="55"/>
      <c r="AO2" s="15"/>
      <c r="XFB2" s="16"/>
      <c r="XFC2" s="16"/>
    </row>
    <row r="3" s="13" customFormat="1" ht="15" customHeight="1" spans="1:16383">
      <c r="A3" s="19" t="s">
        <v>64</v>
      </c>
      <c r="B3" s="19" t="s">
        <v>65</v>
      </c>
      <c r="C3" s="20">
        <v>1</v>
      </c>
      <c r="D3" s="20">
        <v>2</v>
      </c>
      <c r="E3" s="20">
        <v>3</v>
      </c>
      <c r="F3" s="20">
        <v>4</v>
      </c>
      <c r="G3" s="20">
        <v>5</v>
      </c>
      <c r="H3" s="20">
        <v>6</v>
      </c>
      <c r="I3" s="20">
        <v>7</v>
      </c>
      <c r="J3" s="20">
        <v>8</v>
      </c>
      <c r="K3" s="20">
        <v>9</v>
      </c>
      <c r="L3" s="20">
        <v>10</v>
      </c>
      <c r="M3" s="20">
        <v>11</v>
      </c>
      <c r="N3" s="20">
        <v>12</v>
      </c>
      <c r="O3" s="20">
        <v>13</v>
      </c>
      <c r="P3" s="20">
        <v>14</v>
      </c>
      <c r="Q3" s="20">
        <v>15</v>
      </c>
      <c r="R3" s="20">
        <v>16</v>
      </c>
      <c r="S3" s="20">
        <v>17</v>
      </c>
      <c r="T3" s="20">
        <v>18</v>
      </c>
      <c r="U3" s="20">
        <v>19</v>
      </c>
      <c r="V3" s="20">
        <v>20</v>
      </c>
      <c r="W3" s="20">
        <v>21</v>
      </c>
      <c r="X3" s="20">
        <v>22</v>
      </c>
      <c r="Y3" s="20">
        <v>23</v>
      </c>
      <c r="Z3" s="20">
        <v>24</v>
      </c>
      <c r="AA3" s="20">
        <v>25</v>
      </c>
      <c r="AB3" s="20">
        <v>26</v>
      </c>
      <c r="AC3" s="20">
        <v>27</v>
      </c>
      <c r="AD3" s="20">
        <v>28</v>
      </c>
      <c r="AE3" s="20">
        <v>29</v>
      </c>
      <c r="AF3" s="20">
        <v>30</v>
      </c>
      <c r="AG3" s="20">
        <v>31</v>
      </c>
      <c r="AH3" s="56" t="s">
        <v>66</v>
      </c>
      <c r="AI3" s="57" t="s">
        <v>67</v>
      </c>
      <c r="AJ3" s="57" t="s">
        <v>68</v>
      </c>
      <c r="AK3" s="58" t="s">
        <v>69</v>
      </c>
      <c r="AL3" s="19" t="s">
        <v>70</v>
      </c>
      <c r="AM3" s="59" t="s">
        <v>71</v>
      </c>
      <c r="AN3" s="60" t="s">
        <v>72</v>
      </c>
      <c r="AO3" s="71" t="s">
        <v>73</v>
      </c>
      <c r="XFA3" s="16"/>
      <c r="XFB3" s="16"/>
      <c r="XFC3" s="16"/>
    </row>
    <row r="4" s="13" customFormat="1" ht="15" customHeight="1" spans="1:16383">
      <c r="A4" s="19" t="s">
        <v>3</v>
      </c>
      <c r="B4" s="19"/>
      <c r="C4" s="21">
        <v>44927</v>
      </c>
      <c r="D4" s="22">
        <v>44928</v>
      </c>
      <c r="E4" s="22">
        <v>44929</v>
      </c>
      <c r="F4" s="22">
        <v>44930</v>
      </c>
      <c r="G4" s="22">
        <v>44931</v>
      </c>
      <c r="H4" s="22">
        <v>44932</v>
      </c>
      <c r="I4" s="22">
        <v>44933</v>
      </c>
      <c r="J4" s="22">
        <v>44934</v>
      </c>
      <c r="K4" s="22">
        <v>44935</v>
      </c>
      <c r="L4" s="22">
        <v>44936</v>
      </c>
      <c r="M4" s="22">
        <v>44937</v>
      </c>
      <c r="N4" s="22">
        <v>44938</v>
      </c>
      <c r="O4" s="22">
        <v>44939</v>
      </c>
      <c r="P4" s="22">
        <v>44940</v>
      </c>
      <c r="Q4" s="22">
        <v>44941</v>
      </c>
      <c r="R4" s="22">
        <v>44942</v>
      </c>
      <c r="S4" s="22">
        <v>44943</v>
      </c>
      <c r="T4" s="22">
        <v>44944</v>
      </c>
      <c r="U4" s="22">
        <v>44945</v>
      </c>
      <c r="V4" s="22">
        <v>44946</v>
      </c>
      <c r="W4" s="22">
        <v>44947</v>
      </c>
      <c r="X4" s="22">
        <v>44948</v>
      </c>
      <c r="Y4" s="22">
        <v>44949</v>
      </c>
      <c r="Z4" s="22">
        <v>44950</v>
      </c>
      <c r="AA4" s="22">
        <v>44951</v>
      </c>
      <c r="AB4" s="22">
        <v>44952</v>
      </c>
      <c r="AC4" s="22">
        <v>44953</v>
      </c>
      <c r="AD4" s="22">
        <v>44954</v>
      </c>
      <c r="AE4" s="22">
        <v>44955</v>
      </c>
      <c r="AF4" s="22">
        <v>44956</v>
      </c>
      <c r="AG4" s="22">
        <v>44957</v>
      </c>
      <c r="AH4" s="56"/>
      <c r="AI4" s="57"/>
      <c r="AJ4" s="57"/>
      <c r="AK4" s="61"/>
      <c r="AL4" s="19"/>
      <c r="AM4" s="59"/>
      <c r="AN4" s="60"/>
      <c r="AO4" s="71"/>
      <c r="XFA4" s="16"/>
      <c r="XFB4" s="16"/>
      <c r="XFC4" s="16"/>
    </row>
    <row r="5" s="13" customFormat="1" ht="19" customHeight="1" spans="1:41">
      <c r="A5" s="23" t="s">
        <v>22</v>
      </c>
      <c r="B5" s="23" t="s">
        <v>74</v>
      </c>
      <c r="C5" s="24">
        <v>4</v>
      </c>
      <c r="D5" s="24">
        <v>4</v>
      </c>
      <c r="E5" s="24">
        <v>4</v>
      </c>
      <c r="F5" s="25" t="s">
        <v>75</v>
      </c>
      <c r="G5" s="25" t="s">
        <v>75</v>
      </c>
      <c r="H5" s="24">
        <v>3.5</v>
      </c>
      <c r="I5" s="24">
        <v>4</v>
      </c>
      <c r="J5" s="24">
        <v>4</v>
      </c>
      <c r="K5" s="24">
        <v>4</v>
      </c>
      <c r="L5" s="24">
        <v>4</v>
      </c>
      <c r="M5" s="24">
        <v>4</v>
      </c>
      <c r="N5" s="24">
        <v>4</v>
      </c>
      <c r="O5" s="24">
        <v>4</v>
      </c>
      <c r="P5" s="24">
        <v>4</v>
      </c>
      <c r="Q5" s="24">
        <v>4</v>
      </c>
      <c r="R5" s="24">
        <v>4</v>
      </c>
      <c r="S5" s="24">
        <v>4</v>
      </c>
      <c r="T5" s="24">
        <v>4</v>
      </c>
      <c r="U5" s="25">
        <v>4</v>
      </c>
      <c r="V5" s="24">
        <v>4</v>
      </c>
      <c r="W5" s="24">
        <v>4</v>
      </c>
      <c r="X5" s="24">
        <v>4</v>
      </c>
      <c r="Y5" s="24">
        <v>4</v>
      </c>
      <c r="Z5" s="24">
        <v>4</v>
      </c>
      <c r="AA5" s="24">
        <v>4</v>
      </c>
      <c r="AB5" s="25" t="s">
        <v>75</v>
      </c>
      <c r="AC5" s="24" t="s">
        <v>76</v>
      </c>
      <c r="AD5" s="24">
        <v>3.5</v>
      </c>
      <c r="AE5" s="24"/>
      <c r="AF5" s="24"/>
      <c r="AG5" s="24"/>
      <c r="AH5" s="62">
        <f>IF(A5="","",COUNTIF(C5:AG6,"&gt;2")/2)</f>
        <v>24</v>
      </c>
      <c r="AI5" s="63">
        <f>SUM(C5:AG6)</f>
        <v>189.5</v>
      </c>
      <c r="AJ5" s="63">
        <f>SUM(C7:AG7)</f>
        <v>47.5</v>
      </c>
      <c r="AK5" s="63">
        <f>AI5+AJ5</f>
        <v>237</v>
      </c>
      <c r="AL5" s="64" t="str">
        <f>IFERROR(AH5/$AN$2,"")</f>
        <v/>
      </c>
      <c r="AM5" s="65" t="s">
        <v>77</v>
      </c>
      <c r="AN5" s="66"/>
      <c r="AO5" s="72" t="str">
        <f>VLOOKUP(A5,[2]劳务档案!$D:$G,4,0)</f>
        <v>劳务田</v>
      </c>
    </row>
    <row r="6" s="13" customFormat="1" ht="19" customHeight="1" spans="1:41">
      <c r="A6" s="23"/>
      <c r="B6" s="23"/>
      <c r="C6" s="24">
        <v>4</v>
      </c>
      <c r="D6" s="24">
        <v>4</v>
      </c>
      <c r="E6" s="24">
        <v>3.5</v>
      </c>
      <c r="F6" s="25" t="s">
        <v>75</v>
      </c>
      <c r="G6" s="25" t="s">
        <v>75</v>
      </c>
      <c r="H6" s="24">
        <v>4</v>
      </c>
      <c r="I6" s="24">
        <v>4</v>
      </c>
      <c r="J6" s="24">
        <v>4</v>
      </c>
      <c r="K6" s="24">
        <v>4</v>
      </c>
      <c r="L6" s="24">
        <v>4</v>
      </c>
      <c r="M6" s="24">
        <v>4</v>
      </c>
      <c r="N6" s="24">
        <v>4</v>
      </c>
      <c r="O6" s="24">
        <v>4</v>
      </c>
      <c r="P6" s="24">
        <v>4</v>
      </c>
      <c r="Q6" s="24">
        <v>4</v>
      </c>
      <c r="R6" s="24">
        <v>4</v>
      </c>
      <c r="S6" s="24">
        <v>4</v>
      </c>
      <c r="T6" s="24">
        <v>4</v>
      </c>
      <c r="U6" s="25">
        <v>4</v>
      </c>
      <c r="V6" s="24">
        <v>4</v>
      </c>
      <c r="W6" s="24">
        <v>4</v>
      </c>
      <c r="X6" s="24">
        <v>4</v>
      </c>
      <c r="Y6" s="24">
        <v>4</v>
      </c>
      <c r="Z6" s="24">
        <v>4</v>
      </c>
      <c r="AA6" s="24">
        <v>3</v>
      </c>
      <c r="AB6" s="25" t="s">
        <v>75</v>
      </c>
      <c r="AC6" s="24" t="s">
        <v>76</v>
      </c>
      <c r="AD6" s="24">
        <v>4</v>
      </c>
      <c r="AE6" s="24"/>
      <c r="AF6" s="24"/>
      <c r="AG6" s="24"/>
      <c r="AH6" s="67"/>
      <c r="AI6" s="68"/>
      <c r="AJ6" s="68"/>
      <c r="AK6" s="68"/>
      <c r="AL6" s="64"/>
      <c r="AM6" s="65"/>
      <c r="AN6" s="66"/>
      <c r="AO6" s="73"/>
    </row>
    <row r="7" s="13" customFormat="1" ht="20" customHeight="1" spans="1:41">
      <c r="A7" s="26" t="str">
        <f>IF(A5="","","加班")</f>
        <v>加班</v>
      </c>
      <c r="B7" s="23"/>
      <c r="C7" s="24">
        <v>1</v>
      </c>
      <c r="D7" s="24">
        <v>5</v>
      </c>
      <c r="E7" s="24">
        <v>0</v>
      </c>
      <c r="F7" s="25"/>
      <c r="G7" s="25"/>
      <c r="H7" s="24">
        <v>1</v>
      </c>
      <c r="I7" s="24">
        <v>3</v>
      </c>
      <c r="J7" s="24">
        <v>3</v>
      </c>
      <c r="K7" s="24">
        <v>3</v>
      </c>
      <c r="L7" s="24">
        <v>3</v>
      </c>
      <c r="M7" s="24">
        <v>3</v>
      </c>
      <c r="N7" s="24">
        <v>3</v>
      </c>
      <c r="O7" s="24">
        <v>1</v>
      </c>
      <c r="P7" s="24">
        <v>1</v>
      </c>
      <c r="Q7" s="24">
        <v>3</v>
      </c>
      <c r="R7" s="24">
        <v>3</v>
      </c>
      <c r="S7" s="24">
        <v>1</v>
      </c>
      <c r="T7" s="24">
        <v>3</v>
      </c>
      <c r="U7" s="25">
        <v>3</v>
      </c>
      <c r="V7" s="24">
        <v>1</v>
      </c>
      <c r="W7" s="24">
        <v>2.5</v>
      </c>
      <c r="X7" s="24">
        <v>1</v>
      </c>
      <c r="Y7" s="24">
        <v>1</v>
      </c>
      <c r="Z7" s="24">
        <v>1</v>
      </c>
      <c r="AA7" s="24">
        <v>0</v>
      </c>
      <c r="AB7" s="25"/>
      <c r="AC7" s="24"/>
      <c r="AD7" s="24">
        <v>1</v>
      </c>
      <c r="AE7" s="24"/>
      <c r="AF7" s="24"/>
      <c r="AG7" s="24"/>
      <c r="AH7" s="69"/>
      <c r="AI7" s="70"/>
      <c r="AJ7" s="70"/>
      <c r="AK7" s="70"/>
      <c r="AL7" s="64"/>
      <c r="AM7" s="65"/>
      <c r="AN7" s="66"/>
      <c r="AO7" s="74"/>
    </row>
    <row r="8" s="13" customFormat="1" ht="19" customHeight="1" spans="1:41">
      <c r="A8" s="27" t="s">
        <v>20</v>
      </c>
      <c r="B8" s="23" t="s">
        <v>74</v>
      </c>
      <c r="C8" s="24">
        <v>4</v>
      </c>
      <c r="D8" s="24">
        <v>4</v>
      </c>
      <c r="E8" s="24">
        <v>4</v>
      </c>
      <c r="F8" s="25" t="s">
        <v>75</v>
      </c>
      <c r="G8" s="25" t="s">
        <v>75</v>
      </c>
      <c r="H8" s="24" t="s">
        <v>76</v>
      </c>
      <c r="I8" s="24">
        <v>3</v>
      </c>
      <c r="J8" s="24">
        <v>4</v>
      </c>
      <c r="K8" s="24">
        <v>4</v>
      </c>
      <c r="L8" s="24">
        <v>4</v>
      </c>
      <c r="M8" s="24">
        <v>4</v>
      </c>
      <c r="N8" s="24">
        <v>4</v>
      </c>
      <c r="O8" s="24">
        <v>4</v>
      </c>
      <c r="P8" s="24">
        <v>4</v>
      </c>
      <c r="Q8" s="24">
        <v>4</v>
      </c>
      <c r="R8" s="24">
        <v>4</v>
      </c>
      <c r="S8" s="24">
        <v>4</v>
      </c>
      <c r="T8" s="24">
        <v>4</v>
      </c>
      <c r="U8" s="25" t="s">
        <v>75</v>
      </c>
      <c r="V8" s="24">
        <v>3.5</v>
      </c>
      <c r="W8" s="24">
        <v>4</v>
      </c>
      <c r="X8" s="24">
        <v>4</v>
      </c>
      <c r="Y8" s="24">
        <v>4</v>
      </c>
      <c r="Z8" s="24">
        <v>4</v>
      </c>
      <c r="AA8" s="24">
        <v>4</v>
      </c>
      <c r="AB8" s="25">
        <v>4</v>
      </c>
      <c r="AC8" s="24">
        <v>4</v>
      </c>
      <c r="AD8" s="24">
        <v>4</v>
      </c>
      <c r="AE8" s="24"/>
      <c r="AF8" s="24"/>
      <c r="AG8" s="24"/>
      <c r="AH8" s="62">
        <f>IF(A8="","",COUNTIF(C8:AG9,"&gt;2")/2)</f>
        <v>24</v>
      </c>
      <c r="AI8" s="63">
        <f>SUM(C8:AG9)</f>
        <v>189.5</v>
      </c>
      <c r="AJ8" s="63">
        <f>SUM(C10:AG10)</f>
        <v>43.5</v>
      </c>
      <c r="AK8" s="63">
        <f>AI8+AJ8</f>
        <v>233</v>
      </c>
      <c r="AL8" s="64" t="str">
        <f>IFERROR(AH8/$AN$2,"")</f>
        <v/>
      </c>
      <c r="AM8" s="65" t="s">
        <v>77</v>
      </c>
      <c r="AN8" s="66"/>
      <c r="AO8" s="72" t="str">
        <f>VLOOKUP(A8,[2]劳务档案!$D:$G,4,0)</f>
        <v>劳务田</v>
      </c>
    </row>
    <row r="9" s="13" customFormat="1" ht="19" customHeight="1" spans="1:41">
      <c r="A9" s="28"/>
      <c r="B9" s="23"/>
      <c r="C9" s="24">
        <v>4</v>
      </c>
      <c r="D9" s="24">
        <v>4</v>
      </c>
      <c r="E9" s="24">
        <v>3</v>
      </c>
      <c r="F9" s="25" t="s">
        <v>75</v>
      </c>
      <c r="G9" s="25" t="s">
        <v>75</v>
      </c>
      <c r="H9" s="24" t="s">
        <v>76</v>
      </c>
      <c r="I9" s="24">
        <v>4</v>
      </c>
      <c r="J9" s="24">
        <v>4</v>
      </c>
      <c r="K9" s="24">
        <v>4</v>
      </c>
      <c r="L9" s="24">
        <v>4</v>
      </c>
      <c r="M9" s="24">
        <v>4</v>
      </c>
      <c r="N9" s="24">
        <v>4</v>
      </c>
      <c r="O9" s="24">
        <v>4</v>
      </c>
      <c r="P9" s="24">
        <v>4</v>
      </c>
      <c r="Q9" s="24">
        <v>4</v>
      </c>
      <c r="R9" s="24">
        <v>4</v>
      </c>
      <c r="S9" s="24">
        <v>4</v>
      </c>
      <c r="T9" s="24">
        <v>4</v>
      </c>
      <c r="U9" s="25" t="s">
        <v>75</v>
      </c>
      <c r="V9" s="24">
        <v>4</v>
      </c>
      <c r="W9" s="24">
        <v>4</v>
      </c>
      <c r="X9" s="24">
        <v>4</v>
      </c>
      <c r="Y9" s="24">
        <v>4</v>
      </c>
      <c r="Z9" s="24">
        <v>4</v>
      </c>
      <c r="AA9" s="24">
        <v>4</v>
      </c>
      <c r="AB9" s="25">
        <v>4</v>
      </c>
      <c r="AC9" s="24">
        <v>4</v>
      </c>
      <c r="AD9" s="24">
        <v>4</v>
      </c>
      <c r="AE9" s="24"/>
      <c r="AF9" s="24"/>
      <c r="AG9" s="24"/>
      <c r="AH9" s="67"/>
      <c r="AI9" s="68"/>
      <c r="AJ9" s="68"/>
      <c r="AK9" s="68"/>
      <c r="AL9" s="64"/>
      <c r="AM9" s="65"/>
      <c r="AN9" s="66"/>
      <c r="AO9" s="73"/>
    </row>
    <row r="10" s="13" customFormat="1" ht="20" customHeight="1" spans="1:41">
      <c r="A10" s="26" t="str">
        <f>IF(A8="","","加班")</f>
        <v>加班</v>
      </c>
      <c r="B10" s="23"/>
      <c r="C10" s="24">
        <v>1</v>
      </c>
      <c r="D10" s="24">
        <v>5</v>
      </c>
      <c r="E10" s="24">
        <v>0</v>
      </c>
      <c r="F10" s="25"/>
      <c r="G10" s="25"/>
      <c r="H10" s="24"/>
      <c r="I10" s="24">
        <v>1</v>
      </c>
      <c r="J10" s="24">
        <v>3</v>
      </c>
      <c r="K10" s="24">
        <v>3</v>
      </c>
      <c r="L10" s="24">
        <v>3</v>
      </c>
      <c r="M10" s="24">
        <v>3</v>
      </c>
      <c r="N10" s="24">
        <v>3</v>
      </c>
      <c r="O10" s="24">
        <v>1</v>
      </c>
      <c r="P10" s="24">
        <v>1</v>
      </c>
      <c r="Q10" s="24">
        <v>3</v>
      </c>
      <c r="R10" s="24">
        <v>1</v>
      </c>
      <c r="S10" s="24">
        <v>1</v>
      </c>
      <c r="T10" s="24">
        <v>0.5</v>
      </c>
      <c r="U10" s="25"/>
      <c r="V10" s="24">
        <v>1</v>
      </c>
      <c r="W10" s="24">
        <v>2.5</v>
      </c>
      <c r="X10" s="24">
        <v>1</v>
      </c>
      <c r="Y10" s="24">
        <v>1</v>
      </c>
      <c r="Z10" s="24">
        <v>1</v>
      </c>
      <c r="AA10" s="24">
        <v>4.5</v>
      </c>
      <c r="AB10" s="25">
        <v>1</v>
      </c>
      <c r="AC10" s="24">
        <v>1</v>
      </c>
      <c r="AD10" s="24">
        <v>1</v>
      </c>
      <c r="AE10" s="49"/>
      <c r="AF10" s="24"/>
      <c r="AG10" s="24"/>
      <c r="AH10" s="69"/>
      <c r="AI10" s="70"/>
      <c r="AJ10" s="70"/>
      <c r="AK10" s="70"/>
      <c r="AL10" s="64"/>
      <c r="AM10" s="65"/>
      <c r="AN10" s="66"/>
      <c r="AO10" s="74"/>
    </row>
    <row r="11" s="13" customFormat="1" ht="15" customHeight="1" spans="1:16383">
      <c r="A11" s="29" t="s">
        <v>17</v>
      </c>
      <c r="B11" s="29" t="s">
        <v>78</v>
      </c>
      <c r="C11" s="29">
        <v>11</v>
      </c>
      <c r="D11" s="29">
        <v>11</v>
      </c>
      <c r="E11" s="29">
        <v>8.5</v>
      </c>
      <c r="F11" s="29" t="s">
        <v>75</v>
      </c>
      <c r="G11" s="29" t="s">
        <v>75</v>
      </c>
      <c r="H11" s="29">
        <v>11</v>
      </c>
      <c r="I11" s="29">
        <v>11</v>
      </c>
      <c r="J11" s="29">
        <v>11</v>
      </c>
      <c r="K11" s="29">
        <v>11</v>
      </c>
      <c r="L11" s="44">
        <v>4</v>
      </c>
      <c r="M11" s="29">
        <v>11</v>
      </c>
      <c r="N11" s="29">
        <v>11</v>
      </c>
      <c r="O11" s="29">
        <v>11</v>
      </c>
      <c r="P11" s="29">
        <v>11</v>
      </c>
      <c r="Q11" s="29">
        <v>11</v>
      </c>
      <c r="R11" s="29">
        <v>11</v>
      </c>
      <c r="S11" s="29">
        <v>13</v>
      </c>
      <c r="T11" s="29">
        <v>11</v>
      </c>
      <c r="U11" s="29" t="s">
        <v>79</v>
      </c>
      <c r="V11" s="29">
        <v>10</v>
      </c>
      <c r="W11" s="29">
        <v>11</v>
      </c>
      <c r="X11" s="29">
        <v>11</v>
      </c>
      <c r="Y11" s="29">
        <v>11</v>
      </c>
      <c r="Z11" s="29">
        <v>11</v>
      </c>
      <c r="AA11" s="29">
        <v>11</v>
      </c>
      <c r="AB11" s="29">
        <v>4</v>
      </c>
      <c r="AC11" s="29"/>
      <c r="AD11" s="29"/>
      <c r="AE11" s="29"/>
      <c r="AF11" s="29"/>
      <c r="AG11" s="29"/>
      <c r="AH11" s="62">
        <f>IF(A11="","",COUNTIF(C11:AG12,"&gt;2"))</f>
        <v>25</v>
      </c>
      <c r="AI11" s="63">
        <f>SUM(C11:AG12)</f>
        <v>261.5</v>
      </c>
      <c r="AJ11" s="63">
        <f>SUM(C13:AG13)</f>
        <v>0</v>
      </c>
      <c r="AK11" s="63">
        <f>AI11+AJ11</f>
        <v>261.5</v>
      </c>
      <c r="AL11" s="64" t="str">
        <f>IFERROR(AH11/$AN$2,"")</f>
        <v/>
      </c>
      <c r="AM11" s="65" t="s">
        <v>77</v>
      </c>
      <c r="AN11" s="66"/>
      <c r="AO11" s="72" t="str">
        <f>VLOOKUP(A11,[2]劳务档案!$D:$G,4,0)</f>
        <v>劳务田</v>
      </c>
      <c r="XFA11" s="78"/>
      <c r="XFB11" s="78"/>
      <c r="XFC11" s="78"/>
    </row>
    <row r="12" s="13" customFormat="1" ht="15" customHeight="1" spans="1:16383">
      <c r="A12" s="29"/>
      <c r="B12" s="29" t="s">
        <v>80</v>
      </c>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v>12</v>
      </c>
      <c r="AD12" s="29">
        <v>12</v>
      </c>
      <c r="AE12" s="29"/>
      <c r="AF12" s="29"/>
      <c r="AG12" s="29"/>
      <c r="AH12" s="67"/>
      <c r="AI12" s="68"/>
      <c r="AJ12" s="68"/>
      <c r="AK12" s="68"/>
      <c r="AL12" s="64"/>
      <c r="AM12" s="65"/>
      <c r="AN12" s="66"/>
      <c r="AO12" s="73"/>
      <c r="XFA12" s="78"/>
      <c r="XFB12" s="78"/>
      <c r="XFC12" s="78"/>
    </row>
    <row r="13" s="13" customFormat="1" ht="15" customHeight="1" spans="1:16383">
      <c r="A13" s="19" t="str">
        <f>IF(A11="","","加班")</f>
        <v>加班</v>
      </c>
      <c r="B13" s="30"/>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69"/>
      <c r="AI13" s="70"/>
      <c r="AJ13" s="70"/>
      <c r="AK13" s="70"/>
      <c r="AL13" s="64"/>
      <c r="AM13" s="65"/>
      <c r="AN13" s="66"/>
      <c r="AO13" s="74"/>
      <c r="XFA13" s="78"/>
      <c r="XFB13" s="78"/>
      <c r="XFC13" s="78"/>
    </row>
    <row r="14" s="13" customFormat="1" ht="15" customHeight="1" spans="1:16383">
      <c r="A14" s="29" t="s">
        <v>24</v>
      </c>
      <c r="B14" s="29" t="s">
        <v>78</v>
      </c>
      <c r="C14" s="29" t="s">
        <v>79</v>
      </c>
      <c r="D14" s="29" t="s">
        <v>79</v>
      </c>
      <c r="E14" s="29" t="s">
        <v>79</v>
      </c>
      <c r="F14" s="29" t="s">
        <v>75</v>
      </c>
      <c r="G14" s="29" t="s">
        <v>75</v>
      </c>
      <c r="H14" s="29">
        <v>10.5</v>
      </c>
      <c r="I14" s="29">
        <v>9</v>
      </c>
      <c r="J14" s="29">
        <v>11</v>
      </c>
      <c r="K14" s="29">
        <v>13</v>
      </c>
      <c r="L14" s="44">
        <v>10</v>
      </c>
      <c r="M14" s="29" t="s">
        <v>79</v>
      </c>
      <c r="N14" s="29" t="s">
        <v>79</v>
      </c>
      <c r="O14" s="29" t="s">
        <v>79</v>
      </c>
      <c r="P14" s="29">
        <v>11</v>
      </c>
      <c r="Q14" s="29">
        <v>11</v>
      </c>
      <c r="R14" s="29">
        <v>11</v>
      </c>
      <c r="S14" s="29">
        <v>9</v>
      </c>
      <c r="T14" s="29">
        <v>14</v>
      </c>
      <c r="U14" s="29" t="s">
        <v>79</v>
      </c>
      <c r="V14" s="29">
        <v>10</v>
      </c>
      <c r="W14" s="29">
        <v>11</v>
      </c>
      <c r="X14" s="29">
        <v>11</v>
      </c>
      <c r="Y14" s="29">
        <v>11</v>
      </c>
      <c r="Z14" s="29">
        <v>9.5</v>
      </c>
      <c r="AA14" s="29">
        <v>9</v>
      </c>
      <c r="AB14" s="29" t="s">
        <v>79</v>
      </c>
      <c r="AC14" s="29">
        <v>12.5</v>
      </c>
      <c r="AD14" s="29">
        <v>11</v>
      </c>
      <c r="AE14" s="29"/>
      <c r="AF14" s="29"/>
      <c r="AG14" s="29"/>
      <c r="AH14" s="62">
        <f>IF(A14="","",COUNTIF(C14:AG15,"&gt;2"))</f>
        <v>18</v>
      </c>
      <c r="AI14" s="63">
        <f>SUM(C14:AG15)</f>
        <v>194.5</v>
      </c>
      <c r="AJ14" s="63">
        <f>SUM(C16:AG16)</f>
        <v>0</v>
      </c>
      <c r="AK14" s="63">
        <f>AI14+AJ14</f>
        <v>194.5</v>
      </c>
      <c r="AL14" s="64" t="str">
        <f>IFERROR(AH14/$AN$2,"")</f>
        <v/>
      </c>
      <c r="AM14" s="65" t="s">
        <v>77</v>
      </c>
      <c r="AN14" s="64" t="str">
        <f>IFERROR(#REF!/$AM$2,"")</f>
        <v/>
      </c>
      <c r="AO14" s="72" t="str">
        <f>VLOOKUP(A14,[2]劳务档案!$D:$G,4,0)</f>
        <v>劳务田</v>
      </c>
      <c r="XFA14" s="78"/>
      <c r="XFB14" s="78"/>
      <c r="XFC14" s="78"/>
    </row>
    <row r="15" s="13" customFormat="1" ht="15" customHeight="1" spans="1:16383">
      <c r="A15" s="29"/>
      <c r="B15" s="29" t="s">
        <v>80</v>
      </c>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67"/>
      <c r="AI15" s="68"/>
      <c r="AJ15" s="68"/>
      <c r="AK15" s="68"/>
      <c r="AL15" s="64"/>
      <c r="AM15" s="65"/>
      <c r="AN15" s="64"/>
      <c r="AO15" s="73"/>
      <c r="XFA15" s="78"/>
      <c r="XFB15" s="78"/>
      <c r="XFC15" s="78"/>
    </row>
    <row r="16" s="13" customFormat="1" ht="15" customHeight="1" spans="1:16383">
      <c r="A16" s="19" t="str">
        <f>IF(A14="","","加班")</f>
        <v>加班</v>
      </c>
      <c r="B16" s="3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69"/>
      <c r="AI16" s="70"/>
      <c r="AJ16" s="70"/>
      <c r="AK16" s="70"/>
      <c r="AL16" s="64"/>
      <c r="AM16" s="65"/>
      <c r="AN16" s="64"/>
      <c r="AO16" s="74"/>
      <c r="XFA16" s="78"/>
      <c r="XFB16" s="78"/>
      <c r="XFC16" s="78"/>
    </row>
    <row r="17" s="13" customFormat="1" ht="15" customHeight="1" spans="1:16383">
      <c r="A17" s="31" t="s">
        <v>28</v>
      </c>
      <c r="B17" s="23" t="s">
        <v>81</v>
      </c>
      <c r="C17" s="23">
        <v>4</v>
      </c>
      <c r="D17" s="23">
        <v>4</v>
      </c>
      <c r="E17" s="23">
        <v>4</v>
      </c>
      <c r="F17" s="23">
        <v>4</v>
      </c>
      <c r="G17" s="23" t="s">
        <v>79</v>
      </c>
      <c r="H17" s="23">
        <v>4</v>
      </c>
      <c r="I17" s="23">
        <v>4</v>
      </c>
      <c r="J17" s="23">
        <v>4</v>
      </c>
      <c r="K17" s="23">
        <v>4</v>
      </c>
      <c r="L17" s="23">
        <v>4</v>
      </c>
      <c r="M17" s="23">
        <v>4</v>
      </c>
      <c r="N17" s="23">
        <v>4</v>
      </c>
      <c r="O17" s="23">
        <v>4</v>
      </c>
      <c r="P17" s="23">
        <v>4</v>
      </c>
      <c r="Q17" s="23">
        <v>4</v>
      </c>
      <c r="R17" s="23">
        <v>4</v>
      </c>
      <c r="S17" s="23">
        <v>4</v>
      </c>
      <c r="T17" s="23">
        <v>4</v>
      </c>
      <c r="U17" s="23">
        <v>4</v>
      </c>
      <c r="V17" s="23">
        <v>4</v>
      </c>
      <c r="W17" s="23">
        <v>4</v>
      </c>
      <c r="X17" s="23">
        <v>4</v>
      </c>
      <c r="Y17" s="23">
        <v>4</v>
      </c>
      <c r="Z17" s="23">
        <v>4</v>
      </c>
      <c r="AA17" s="23">
        <v>4</v>
      </c>
      <c r="AB17" s="23">
        <v>4</v>
      </c>
      <c r="AC17" s="23">
        <v>4</v>
      </c>
      <c r="AD17" s="23">
        <v>4</v>
      </c>
      <c r="AE17" s="50"/>
      <c r="AF17" s="50"/>
      <c r="AG17" s="50"/>
      <c r="AH17" s="62">
        <f>IF(A17="","",COUNTIF(C17:AG18,"&gt;2")/2)</f>
        <v>27</v>
      </c>
      <c r="AI17" s="63">
        <f>SUM(C17:AG18)</f>
        <v>216</v>
      </c>
      <c r="AJ17" s="63">
        <f>SUM(C19:AG19)</f>
        <v>78</v>
      </c>
      <c r="AK17" s="63">
        <f>AI17+AJ17</f>
        <v>294</v>
      </c>
      <c r="AL17" s="64">
        <v>1.25581395348837</v>
      </c>
      <c r="AM17" s="65" t="s">
        <v>82</v>
      </c>
      <c r="AN17" s="66"/>
      <c r="AO17" s="75" t="s">
        <v>83</v>
      </c>
      <c r="XFA17" s="78"/>
      <c r="XFB17" s="78"/>
      <c r="XFC17" s="78"/>
    </row>
    <row r="18" s="13" customFormat="1" ht="15" customHeight="1" spans="1:16383">
      <c r="A18" s="31"/>
      <c r="B18" s="23"/>
      <c r="C18" s="23">
        <v>4</v>
      </c>
      <c r="D18" s="23">
        <v>4</v>
      </c>
      <c r="E18" s="23">
        <v>4</v>
      </c>
      <c r="F18" s="23">
        <v>4</v>
      </c>
      <c r="G18" s="23"/>
      <c r="H18" s="23">
        <v>4</v>
      </c>
      <c r="I18" s="23">
        <v>4</v>
      </c>
      <c r="J18" s="23">
        <v>4</v>
      </c>
      <c r="K18" s="23">
        <v>4</v>
      </c>
      <c r="L18" s="23">
        <v>4</v>
      </c>
      <c r="M18" s="23">
        <v>4</v>
      </c>
      <c r="N18" s="23">
        <v>4</v>
      </c>
      <c r="O18" s="23">
        <v>4</v>
      </c>
      <c r="P18" s="23">
        <v>4</v>
      </c>
      <c r="Q18" s="23">
        <v>4</v>
      </c>
      <c r="R18" s="23">
        <v>4</v>
      </c>
      <c r="S18" s="23">
        <v>4</v>
      </c>
      <c r="T18" s="23">
        <v>4</v>
      </c>
      <c r="U18" s="23">
        <v>4</v>
      </c>
      <c r="V18" s="23">
        <v>4</v>
      </c>
      <c r="W18" s="23">
        <v>4</v>
      </c>
      <c r="X18" s="23">
        <v>4</v>
      </c>
      <c r="Y18" s="23">
        <v>4</v>
      </c>
      <c r="Z18" s="23">
        <v>4</v>
      </c>
      <c r="AA18" s="23">
        <v>4</v>
      </c>
      <c r="AB18" s="23">
        <v>4</v>
      </c>
      <c r="AC18" s="23">
        <v>4</v>
      </c>
      <c r="AD18" s="23">
        <v>4</v>
      </c>
      <c r="AE18" s="50"/>
      <c r="AF18" s="50"/>
      <c r="AG18" s="50"/>
      <c r="AH18" s="67"/>
      <c r="AI18" s="68"/>
      <c r="AJ18" s="68"/>
      <c r="AK18" s="68"/>
      <c r="AL18" s="64"/>
      <c r="AM18" s="65"/>
      <c r="AN18" s="66"/>
      <c r="AO18" s="76"/>
      <c r="XFA18" s="78"/>
      <c r="XFB18" s="78"/>
      <c r="XFC18" s="78"/>
    </row>
    <row r="19" s="13" customFormat="1" ht="15" customHeight="1" spans="1:16383">
      <c r="A19" s="31"/>
      <c r="B19" s="23"/>
      <c r="C19" s="23">
        <v>3</v>
      </c>
      <c r="D19" s="23">
        <v>3</v>
      </c>
      <c r="E19" s="23">
        <v>3</v>
      </c>
      <c r="F19" s="23"/>
      <c r="G19" s="23"/>
      <c r="H19" s="23">
        <v>3</v>
      </c>
      <c r="I19" s="23">
        <v>3</v>
      </c>
      <c r="J19" s="23">
        <v>3</v>
      </c>
      <c r="K19" s="23">
        <v>3</v>
      </c>
      <c r="L19" s="23">
        <v>3</v>
      </c>
      <c r="M19" s="23">
        <v>3</v>
      </c>
      <c r="N19" s="23">
        <v>3</v>
      </c>
      <c r="O19" s="23">
        <v>3</v>
      </c>
      <c r="P19" s="23">
        <v>3</v>
      </c>
      <c r="Q19" s="23">
        <v>3</v>
      </c>
      <c r="R19" s="23">
        <v>3</v>
      </c>
      <c r="S19" s="23">
        <v>3</v>
      </c>
      <c r="T19" s="23">
        <v>3</v>
      </c>
      <c r="U19" s="23">
        <v>3</v>
      </c>
      <c r="V19" s="23">
        <v>3</v>
      </c>
      <c r="W19" s="23">
        <v>3</v>
      </c>
      <c r="X19" s="23">
        <v>3</v>
      </c>
      <c r="Y19" s="23">
        <v>3</v>
      </c>
      <c r="Z19" s="23">
        <v>3</v>
      </c>
      <c r="AA19" s="23">
        <v>3</v>
      </c>
      <c r="AB19" s="23">
        <v>3</v>
      </c>
      <c r="AC19" s="23">
        <v>3</v>
      </c>
      <c r="AD19" s="23">
        <v>3</v>
      </c>
      <c r="AE19" s="50"/>
      <c r="AF19" s="50"/>
      <c r="AG19" s="50"/>
      <c r="AH19" s="69"/>
      <c r="AI19" s="70"/>
      <c r="AJ19" s="70"/>
      <c r="AK19" s="70"/>
      <c r="AL19" s="64"/>
      <c r="AM19" s="65"/>
      <c r="AN19" s="66"/>
      <c r="AO19" s="77"/>
      <c r="XFA19" s="78"/>
      <c r="XFB19" s="78"/>
      <c r="XFC19" s="78"/>
    </row>
    <row r="20" s="13" customFormat="1" ht="15" customHeight="1" spans="1:16383">
      <c r="A20" s="31" t="s">
        <v>26</v>
      </c>
      <c r="B20" s="23" t="s">
        <v>81</v>
      </c>
      <c r="C20" s="23">
        <v>4</v>
      </c>
      <c r="D20" s="23">
        <v>4</v>
      </c>
      <c r="E20" s="23">
        <v>4</v>
      </c>
      <c r="F20" s="23">
        <v>4</v>
      </c>
      <c r="G20" s="23" t="s">
        <v>79</v>
      </c>
      <c r="H20" s="23">
        <v>4</v>
      </c>
      <c r="I20" s="23">
        <v>4</v>
      </c>
      <c r="J20" s="32">
        <v>1</v>
      </c>
      <c r="K20" s="23">
        <v>4</v>
      </c>
      <c r="L20" s="23">
        <v>4</v>
      </c>
      <c r="M20" s="23">
        <v>4</v>
      </c>
      <c r="N20" s="32">
        <v>4</v>
      </c>
      <c r="O20" s="23">
        <v>4</v>
      </c>
      <c r="P20" s="23">
        <v>4</v>
      </c>
      <c r="Q20" s="23">
        <v>4</v>
      </c>
      <c r="R20" s="23">
        <v>4</v>
      </c>
      <c r="S20" s="23">
        <v>4</v>
      </c>
      <c r="T20" s="23">
        <v>4</v>
      </c>
      <c r="U20" s="32">
        <v>4</v>
      </c>
      <c r="V20" s="23">
        <v>4</v>
      </c>
      <c r="W20" s="23">
        <v>4</v>
      </c>
      <c r="X20" s="23">
        <v>4</v>
      </c>
      <c r="Y20" s="23">
        <v>4</v>
      </c>
      <c r="Z20" s="23">
        <v>4</v>
      </c>
      <c r="AA20" s="23">
        <v>2</v>
      </c>
      <c r="AB20" s="23" t="s">
        <v>79</v>
      </c>
      <c r="AC20" s="23">
        <v>4</v>
      </c>
      <c r="AD20" s="23">
        <v>4</v>
      </c>
      <c r="AE20" s="50"/>
      <c r="AF20" s="50"/>
      <c r="AG20" s="50"/>
      <c r="AH20" s="62">
        <f>IF(A20="","",COUNTIF(C20:AG21,"&gt;2")/2)</f>
        <v>24.5</v>
      </c>
      <c r="AI20" s="63">
        <f>SUM(C20:AG21)</f>
        <v>198</v>
      </c>
      <c r="AJ20" s="63">
        <f>SUM(C22:AG22)</f>
        <v>63.5</v>
      </c>
      <c r="AK20" s="63">
        <f>AI20+AJ20</f>
        <v>261.5</v>
      </c>
      <c r="AL20" s="64">
        <v>1.16279069767442</v>
      </c>
      <c r="AM20" s="65" t="s">
        <v>82</v>
      </c>
      <c r="AN20" s="64" t="s">
        <v>23</v>
      </c>
      <c r="AO20" s="75" t="s">
        <v>83</v>
      </c>
      <c r="XFA20" s="78"/>
      <c r="XFB20" s="78"/>
      <c r="XFC20" s="78"/>
    </row>
    <row r="21" s="13" customFormat="1" ht="15" customHeight="1" spans="1:16383">
      <c r="A21" s="31"/>
      <c r="B21" s="23"/>
      <c r="C21" s="23">
        <v>4</v>
      </c>
      <c r="D21" s="23">
        <v>4</v>
      </c>
      <c r="E21" s="23">
        <v>4</v>
      </c>
      <c r="F21" s="23">
        <v>4</v>
      </c>
      <c r="G21" s="23"/>
      <c r="H21" s="23">
        <v>4</v>
      </c>
      <c r="I21" s="23">
        <v>4</v>
      </c>
      <c r="J21" s="32">
        <v>4</v>
      </c>
      <c r="K21" s="23">
        <v>4</v>
      </c>
      <c r="L21" s="23">
        <v>4</v>
      </c>
      <c r="M21" s="23">
        <v>4</v>
      </c>
      <c r="N21" s="32">
        <v>3</v>
      </c>
      <c r="O21" s="23">
        <v>4</v>
      </c>
      <c r="P21" s="23">
        <v>4</v>
      </c>
      <c r="Q21" s="23">
        <v>4</v>
      </c>
      <c r="R21" s="23">
        <v>4</v>
      </c>
      <c r="S21" s="23">
        <v>4</v>
      </c>
      <c r="T21" s="23">
        <v>4</v>
      </c>
      <c r="U21" s="32">
        <v>4</v>
      </c>
      <c r="V21" s="23">
        <v>4</v>
      </c>
      <c r="W21" s="23">
        <v>4</v>
      </c>
      <c r="X21" s="23">
        <v>4</v>
      </c>
      <c r="Y21" s="23">
        <v>4</v>
      </c>
      <c r="Z21" s="23">
        <v>4</v>
      </c>
      <c r="AA21" s="23"/>
      <c r="AB21" s="23"/>
      <c r="AC21" s="23">
        <v>4</v>
      </c>
      <c r="AD21" s="23">
        <v>4</v>
      </c>
      <c r="AE21" s="50"/>
      <c r="AF21" s="50"/>
      <c r="AG21" s="50"/>
      <c r="AH21" s="67"/>
      <c r="AI21" s="68"/>
      <c r="AJ21" s="68"/>
      <c r="AK21" s="68"/>
      <c r="AL21" s="64"/>
      <c r="AM21" s="65"/>
      <c r="AN21" s="64"/>
      <c r="AO21" s="76"/>
      <c r="XFA21" s="78"/>
      <c r="XFB21" s="78"/>
      <c r="XFC21" s="78"/>
    </row>
    <row r="22" s="13" customFormat="1" ht="15" customHeight="1" spans="1:16383">
      <c r="A22" s="31"/>
      <c r="B22" s="23"/>
      <c r="C22" s="23">
        <v>3</v>
      </c>
      <c r="D22" s="23">
        <v>3</v>
      </c>
      <c r="E22" s="23">
        <v>3</v>
      </c>
      <c r="F22" s="23"/>
      <c r="G22" s="23"/>
      <c r="H22" s="23">
        <v>3</v>
      </c>
      <c r="I22" s="23">
        <v>3</v>
      </c>
      <c r="J22" s="32">
        <v>1.5</v>
      </c>
      <c r="K22" s="23">
        <v>3</v>
      </c>
      <c r="L22" s="23">
        <v>3</v>
      </c>
      <c r="M22" s="23">
        <v>3</v>
      </c>
      <c r="N22" s="32"/>
      <c r="O22" s="23">
        <v>3</v>
      </c>
      <c r="P22" s="23">
        <v>3</v>
      </c>
      <c r="Q22" s="23">
        <v>3</v>
      </c>
      <c r="R22" s="23">
        <v>3</v>
      </c>
      <c r="S22" s="23">
        <v>3</v>
      </c>
      <c r="T22" s="23">
        <v>3</v>
      </c>
      <c r="U22" s="32">
        <v>1</v>
      </c>
      <c r="V22" s="23">
        <v>3</v>
      </c>
      <c r="W22" s="23">
        <v>3</v>
      </c>
      <c r="X22" s="23">
        <v>3</v>
      </c>
      <c r="Y22" s="23">
        <v>3</v>
      </c>
      <c r="Z22" s="23">
        <v>3</v>
      </c>
      <c r="AA22" s="23"/>
      <c r="AB22" s="23"/>
      <c r="AC22" s="23">
        <v>3</v>
      </c>
      <c r="AD22" s="23">
        <v>1</v>
      </c>
      <c r="AE22" s="50"/>
      <c r="AF22" s="50"/>
      <c r="AG22" s="50"/>
      <c r="AH22" s="69"/>
      <c r="AI22" s="70"/>
      <c r="AJ22" s="70"/>
      <c r="AK22" s="70"/>
      <c r="AL22" s="64"/>
      <c r="AM22" s="65"/>
      <c r="AN22" s="64"/>
      <c r="AO22" s="77"/>
      <c r="XFA22" s="78"/>
      <c r="XFB22" s="78"/>
      <c r="XFC22" s="78"/>
    </row>
    <row r="23" s="13" customFormat="1" ht="15" customHeight="1" spans="1:16383">
      <c r="A23" s="31" t="s">
        <v>32</v>
      </c>
      <c r="B23" s="23" t="s">
        <v>81</v>
      </c>
      <c r="C23" s="23"/>
      <c r="D23" s="23"/>
      <c r="E23" s="23">
        <v>4</v>
      </c>
      <c r="F23" s="23">
        <v>4</v>
      </c>
      <c r="G23" s="23" t="s">
        <v>79</v>
      </c>
      <c r="H23" s="23">
        <v>4</v>
      </c>
      <c r="I23" s="23">
        <v>4</v>
      </c>
      <c r="J23" s="23">
        <v>4</v>
      </c>
      <c r="K23" s="23">
        <v>4</v>
      </c>
      <c r="L23" s="23">
        <v>4</v>
      </c>
      <c r="M23" s="23">
        <v>4</v>
      </c>
      <c r="N23" s="23">
        <v>4</v>
      </c>
      <c r="O23" s="23">
        <v>4</v>
      </c>
      <c r="P23" s="23">
        <v>4</v>
      </c>
      <c r="Q23" s="23">
        <v>4</v>
      </c>
      <c r="R23" s="23">
        <v>4</v>
      </c>
      <c r="S23" s="23">
        <v>4</v>
      </c>
      <c r="T23" s="23">
        <v>4</v>
      </c>
      <c r="U23" s="23">
        <v>4</v>
      </c>
      <c r="V23" s="23" t="s">
        <v>79</v>
      </c>
      <c r="W23" s="23">
        <v>4</v>
      </c>
      <c r="X23" s="23">
        <v>4</v>
      </c>
      <c r="Y23" s="23">
        <v>4</v>
      </c>
      <c r="Z23" s="23">
        <v>4</v>
      </c>
      <c r="AA23" s="23">
        <v>4</v>
      </c>
      <c r="AB23" s="23">
        <v>4</v>
      </c>
      <c r="AC23" s="23">
        <v>4</v>
      </c>
      <c r="AD23" s="23">
        <v>4</v>
      </c>
      <c r="AE23" s="50"/>
      <c r="AF23" s="50"/>
      <c r="AG23" s="50"/>
      <c r="AH23" s="62">
        <f>IF(A23="","",COUNTIF(C23:AG24,"&gt;2")/2)</f>
        <v>24</v>
      </c>
      <c r="AI23" s="63">
        <f>SUM(C23:AG24)</f>
        <v>192</v>
      </c>
      <c r="AJ23" s="63">
        <f>SUM(C25:AG25)</f>
        <v>69</v>
      </c>
      <c r="AK23" s="63">
        <f>AI23+AJ23</f>
        <v>261</v>
      </c>
      <c r="AL23" s="64">
        <v>1.11627906976744</v>
      </c>
      <c r="AM23" s="65" t="s">
        <v>82</v>
      </c>
      <c r="AN23" s="64" t="s">
        <v>23</v>
      </c>
      <c r="AO23" s="75" t="s">
        <v>83</v>
      </c>
      <c r="XFA23" s="78"/>
      <c r="XFB23" s="78"/>
      <c r="XFC23" s="78"/>
    </row>
    <row r="24" s="13" customFormat="1" ht="15" customHeight="1" spans="1:16383">
      <c r="A24" s="31"/>
      <c r="B24" s="23"/>
      <c r="C24" s="23"/>
      <c r="D24" s="23"/>
      <c r="E24" s="23">
        <v>4</v>
      </c>
      <c r="F24" s="23">
        <v>4</v>
      </c>
      <c r="G24" s="23"/>
      <c r="H24" s="23">
        <v>4</v>
      </c>
      <c r="I24" s="23">
        <v>4</v>
      </c>
      <c r="J24" s="23">
        <v>4</v>
      </c>
      <c r="K24" s="23">
        <v>4</v>
      </c>
      <c r="L24" s="23">
        <v>4</v>
      </c>
      <c r="M24" s="23">
        <v>4</v>
      </c>
      <c r="N24" s="23">
        <v>4</v>
      </c>
      <c r="O24" s="23">
        <v>4</v>
      </c>
      <c r="P24" s="23">
        <v>4</v>
      </c>
      <c r="Q24" s="23">
        <v>4</v>
      </c>
      <c r="R24" s="23">
        <v>4</v>
      </c>
      <c r="S24" s="23">
        <v>4</v>
      </c>
      <c r="T24" s="23">
        <v>4</v>
      </c>
      <c r="U24" s="23">
        <v>4</v>
      </c>
      <c r="V24" s="23"/>
      <c r="W24" s="23">
        <v>4</v>
      </c>
      <c r="X24" s="23">
        <v>4</v>
      </c>
      <c r="Y24" s="23">
        <v>4</v>
      </c>
      <c r="Z24" s="23">
        <v>4</v>
      </c>
      <c r="AA24" s="23">
        <v>4</v>
      </c>
      <c r="AB24" s="23">
        <v>4</v>
      </c>
      <c r="AC24" s="23">
        <v>4</v>
      </c>
      <c r="AD24" s="23">
        <v>4</v>
      </c>
      <c r="AE24" s="50"/>
      <c r="AF24" s="50"/>
      <c r="AG24" s="50"/>
      <c r="AH24" s="67"/>
      <c r="AI24" s="68"/>
      <c r="AJ24" s="68"/>
      <c r="AK24" s="68"/>
      <c r="AL24" s="64"/>
      <c r="AM24" s="65"/>
      <c r="AN24" s="64"/>
      <c r="AO24" s="76"/>
      <c r="XFA24" s="78"/>
      <c r="XFB24" s="78"/>
      <c r="XFC24" s="78"/>
    </row>
    <row r="25" s="13" customFormat="1" ht="15" customHeight="1" spans="1:16383">
      <c r="A25" s="31"/>
      <c r="B25" s="23"/>
      <c r="C25" s="23"/>
      <c r="D25" s="23"/>
      <c r="E25" s="23">
        <v>3</v>
      </c>
      <c r="F25" s="23"/>
      <c r="G25" s="23"/>
      <c r="H25" s="23">
        <v>3</v>
      </c>
      <c r="I25" s="23">
        <v>3</v>
      </c>
      <c r="J25" s="23">
        <v>3</v>
      </c>
      <c r="K25" s="23">
        <v>3</v>
      </c>
      <c r="L25" s="23">
        <v>3</v>
      </c>
      <c r="M25" s="23">
        <v>3</v>
      </c>
      <c r="N25" s="23">
        <v>3</v>
      </c>
      <c r="O25" s="23">
        <v>3</v>
      </c>
      <c r="P25" s="23">
        <v>3</v>
      </c>
      <c r="Q25" s="23">
        <v>3</v>
      </c>
      <c r="R25" s="23">
        <v>3</v>
      </c>
      <c r="S25" s="23">
        <v>3</v>
      </c>
      <c r="T25" s="23">
        <v>3</v>
      </c>
      <c r="U25" s="23">
        <v>3</v>
      </c>
      <c r="V25" s="23"/>
      <c r="W25" s="23">
        <v>3</v>
      </c>
      <c r="X25" s="23">
        <v>3</v>
      </c>
      <c r="Y25" s="23">
        <v>3</v>
      </c>
      <c r="Z25" s="23">
        <v>3</v>
      </c>
      <c r="AA25" s="23">
        <v>3</v>
      </c>
      <c r="AB25" s="23">
        <v>3</v>
      </c>
      <c r="AC25" s="23">
        <v>3</v>
      </c>
      <c r="AD25" s="23">
        <v>3</v>
      </c>
      <c r="AE25" s="50"/>
      <c r="AF25" s="50"/>
      <c r="AG25" s="50"/>
      <c r="AH25" s="69"/>
      <c r="AI25" s="70"/>
      <c r="AJ25" s="70"/>
      <c r="AK25" s="70"/>
      <c r="AL25" s="64"/>
      <c r="AM25" s="65"/>
      <c r="AN25" s="64"/>
      <c r="AO25" s="77"/>
      <c r="XFA25" s="78"/>
      <c r="XFB25" s="78"/>
      <c r="XFC25" s="78"/>
    </row>
    <row r="26" s="13" customFormat="1" ht="15" customHeight="1" spans="1:16383">
      <c r="A26" s="31" t="s">
        <v>29</v>
      </c>
      <c r="B26" s="23" t="s">
        <v>81</v>
      </c>
      <c r="C26" s="23">
        <v>4</v>
      </c>
      <c r="D26" s="23">
        <v>4</v>
      </c>
      <c r="E26" s="23">
        <v>4</v>
      </c>
      <c r="F26" s="23">
        <v>4</v>
      </c>
      <c r="G26" s="23" t="s">
        <v>79</v>
      </c>
      <c r="H26" s="23" t="s">
        <v>79</v>
      </c>
      <c r="I26" s="23">
        <v>4</v>
      </c>
      <c r="J26" s="23" t="s">
        <v>79</v>
      </c>
      <c r="K26" s="23">
        <v>4</v>
      </c>
      <c r="L26" s="23">
        <v>4</v>
      </c>
      <c r="M26" s="23">
        <v>4</v>
      </c>
      <c r="N26" s="23">
        <v>4</v>
      </c>
      <c r="O26" s="23">
        <v>4</v>
      </c>
      <c r="P26" s="23">
        <v>4</v>
      </c>
      <c r="Q26" s="23">
        <v>4</v>
      </c>
      <c r="R26" s="23">
        <v>4</v>
      </c>
      <c r="S26" s="23">
        <v>4</v>
      </c>
      <c r="T26" s="23">
        <v>4</v>
      </c>
      <c r="U26" s="23">
        <v>4</v>
      </c>
      <c r="V26" s="23">
        <v>4</v>
      </c>
      <c r="W26" s="23">
        <v>4</v>
      </c>
      <c r="X26" s="23" t="s">
        <v>79</v>
      </c>
      <c r="Y26" s="23" t="s">
        <v>79</v>
      </c>
      <c r="Z26" s="23">
        <v>4</v>
      </c>
      <c r="AA26" s="23">
        <v>4</v>
      </c>
      <c r="AB26" s="23">
        <v>4</v>
      </c>
      <c r="AC26" s="23">
        <v>4</v>
      </c>
      <c r="AD26" s="23">
        <v>4</v>
      </c>
      <c r="AE26" s="50"/>
      <c r="AF26" s="50"/>
      <c r="AG26" s="50"/>
      <c r="AH26" s="62">
        <f>IF(A26="","",COUNTIF(C26:AG27,"&gt;2")/2)</f>
        <v>23</v>
      </c>
      <c r="AI26" s="63">
        <f>SUM(C26:AG27)</f>
        <v>184</v>
      </c>
      <c r="AJ26" s="63">
        <f>SUM(C28:AG28)</f>
        <v>66</v>
      </c>
      <c r="AK26" s="63">
        <f>AI26+AJ26</f>
        <v>250</v>
      </c>
      <c r="AL26" s="64">
        <v>1.06976744186047</v>
      </c>
      <c r="AM26" s="65" t="s">
        <v>82</v>
      </c>
      <c r="AN26" s="64" t="s">
        <v>23</v>
      </c>
      <c r="AO26" s="75" t="s">
        <v>83</v>
      </c>
      <c r="XFA26" s="78"/>
      <c r="XFB26" s="78"/>
      <c r="XFC26" s="78"/>
    </row>
    <row r="27" s="13" customFormat="1" ht="15" customHeight="1" spans="1:16383">
      <c r="A27" s="31"/>
      <c r="B27" s="23"/>
      <c r="C27" s="23">
        <v>4</v>
      </c>
      <c r="D27" s="23">
        <v>4</v>
      </c>
      <c r="E27" s="23">
        <v>4</v>
      </c>
      <c r="F27" s="23">
        <v>4</v>
      </c>
      <c r="G27" s="23"/>
      <c r="H27" s="23"/>
      <c r="I27" s="23">
        <v>4</v>
      </c>
      <c r="J27" s="23"/>
      <c r="K27" s="23">
        <v>4</v>
      </c>
      <c r="L27" s="23">
        <v>4</v>
      </c>
      <c r="M27" s="23">
        <v>4</v>
      </c>
      <c r="N27" s="23">
        <v>4</v>
      </c>
      <c r="O27" s="23">
        <v>4</v>
      </c>
      <c r="P27" s="23">
        <v>4</v>
      </c>
      <c r="Q27" s="23">
        <v>4</v>
      </c>
      <c r="R27" s="23">
        <v>4</v>
      </c>
      <c r="S27" s="23">
        <v>4</v>
      </c>
      <c r="T27" s="23">
        <v>4</v>
      </c>
      <c r="U27" s="23">
        <v>4</v>
      </c>
      <c r="V27" s="23">
        <v>4</v>
      </c>
      <c r="W27" s="23">
        <v>4</v>
      </c>
      <c r="X27" s="23"/>
      <c r="Y27" s="23"/>
      <c r="Z27" s="23">
        <v>4</v>
      </c>
      <c r="AA27" s="23">
        <v>4</v>
      </c>
      <c r="AB27" s="23">
        <v>4</v>
      </c>
      <c r="AC27" s="23">
        <v>4</v>
      </c>
      <c r="AD27" s="23">
        <v>4</v>
      </c>
      <c r="AE27" s="50"/>
      <c r="AF27" s="50"/>
      <c r="AG27" s="50"/>
      <c r="AH27" s="67"/>
      <c r="AI27" s="68"/>
      <c r="AJ27" s="68"/>
      <c r="AK27" s="68"/>
      <c r="AL27" s="64"/>
      <c r="AM27" s="65"/>
      <c r="AN27" s="64"/>
      <c r="AO27" s="76"/>
      <c r="XFA27" s="78"/>
      <c r="XFB27" s="78"/>
      <c r="XFC27" s="78"/>
    </row>
    <row r="28" s="13" customFormat="1" ht="15" customHeight="1" spans="1:16383">
      <c r="A28" s="31"/>
      <c r="B28" s="23"/>
      <c r="C28" s="23">
        <v>3</v>
      </c>
      <c r="D28" s="23">
        <v>3</v>
      </c>
      <c r="E28" s="23">
        <v>3</v>
      </c>
      <c r="F28" s="23"/>
      <c r="G28" s="23"/>
      <c r="H28" s="23"/>
      <c r="I28" s="23">
        <v>3</v>
      </c>
      <c r="J28" s="23"/>
      <c r="K28" s="23">
        <v>3</v>
      </c>
      <c r="L28" s="23">
        <v>3</v>
      </c>
      <c r="M28" s="23">
        <v>3</v>
      </c>
      <c r="N28" s="23">
        <v>3</v>
      </c>
      <c r="O28" s="23">
        <v>3</v>
      </c>
      <c r="P28" s="23">
        <v>3</v>
      </c>
      <c r="Q28" s="23">
        <v>3</v>
      </c>
      <c r="R28" s="23">
        <v>3</v>
      </c>
      <c r="S28" s="23">
        <v>3</v>
      </c>
      <c r="T28" s="23">
        <v>3</v>
      </c>
      <c r="U28" s="23">
        <v>3</v>
      </c>
      <c r="V28" s="23">
        <v>3</v>
      </c>
      <c r="W28" s="23">
        <v>3</v>
      </c>
      <c r="X28" s="23"/>
      <c r="Y28" s="23"/>
      <c r="Z28" s="23">
        <v>3</v>
      </c>
      <c r="AA28" s="23">
        <v>3</v>
      </c>
      <c r="AB28" s="23">
        <v>3</v>
      </c>
      <c r="AC28" s="23">
        <v>3</v>
      </c>
      <c r="AD28" s="23">
        <v>3</v>
      </c>
      <c r="AE28" s="50"/>
      <c r="AF28" s="50"/>
      <c r="AG28" s="50"/>
      <c r="AH28" s="69"/>
      <c r="AI28" s="70"/>
      <c r="AJ28" s="70"/>
      <c r="AK28" s="70"/>
      <c r="AL28" s="64"/>
      <c r="AM28" s="65"/>
      <c r="AN28" s="64"/>
      <c r="AO28" s="77"/>
      <c r="XFA28" s="78"/>
      <c r="XFB28" s="78"/>
      <c r="XFC28" s="78"/>
    </row>
    <row r="29" s="13" customFormat="1" ht="15" customHeight="1" spans="1:16383">
      <c r="A29" s="31" t="s">
        <v>47</v>
      </c>
      <c r="B29" s="23" t="s">
        <v>81</v>
      </c>
      <c r="C29" s="23">
        <v>4</v>
      </c>
      <c r="D29" s="23">
        <v>4</v>
      </c>
      <c r="E29" s="23">
        <v>4</v>
      </c>
      <c r="F29" s="23">
        <v>4</v>
      </c>
      <c r="G29" s="23" t="s">
        <v>79</v>
      </c>
      <c r="H29" s="23">
        <v>4</v>
      </c>
      <c r="I29" s="23">
        <v>4</v>
      </c>
      <c r="J29" s="23">
        <v>4</v>
      </c>
      <c r="K29" s="23">
        <v>4</v>
      </c>
      <c r="L29" s="23" t="s">
        <v>79</v>
      </c>
      <c r="M29" s="23">
        <v>4</v>
      </c>
      <c r="N29" s="23">
        <v>4</v>
      </c>
      <c r="O29" s="23">
        <v>4</v>
      </c>
      <c r="P29" s="23">
        <v>4</v>
      </c>
      <c r="Q29" s="23">
        <v>4</v>
      </c>
      <c r="R29" s="23">
        <v>4</v>
      </c>
      <c r="S29" s="23">
        <v>4</v>
      </c>
      <c r="T29" s="23" t="s">
        <v>79</v>
      </c>
      <c r="U29" s="23">
        <v>4</v>
      </c>
      <c r="V29" s="23">
        <v>4</v>
      </c>
      <c r="W29" s="23">
        <v>4</v>
      </c>
      <c r="X29" s="23">
        <v>4</v>
      </c>
      <c r="Y29" s="23"/>
      <c r="Z29" s="23"/>
      <c r="AA29" s="23"/>
      <c r="AB29" s="23"/>
      <c r="AC29" s="23"/>
      <c r="AD29" s="23"/>
      <c r="AE29" s="50"/>
      <c r="AF29" s="50"/>
      <c r="AG29" s="50"/>
      <c r="AH29" s="62">
        <f>IF(A29="","",COUNTIF(C29:AG30,"&gt;2")/2)</f>
        <v>19</v>
      </c>
      <c r="AI29" s="63">
        <f>SUM(C29:AG30)</f>
        <v>152</v>
      </c>
      <c r="AJ29" s="63">
        <f>SUM(C31:AG31)</f>
        <v>54</v>
      </c>
      <c r="AK29" s="63">
        <f>AI29+AJ29</f>
        <v>206</v>
      </c>
      <c r="AL29" s="64">
        <v>0.883720930232558</v>
      </c>
      <c r="AM29" s="65" t="s">
        <v>82</v>
      </c>
      <c r="AN29" s="64" t="s">
        <v>23</v>
      </c>
      <c r="AO29" s="75" t="s">
        <v>83</v>
      </c>
      <c r="XFA29" s="78"/>
      <c r="XFB29" s="78"/>
      <c r="XFC29" s="78"/>
    </row>
    <row r="30" s="13" customFormat="1" ht="15" customHeight="1" spans="1:16383">
      <c r="A30" s="31"/>
      <c r="B30" s="23"/>
      <c r="C30" s="23">
        <v>4</v>
      </c>
      <c r="D30" s="23">
        <v>4</v>
      </c>
      <c r="E30" s="23">
        <v>4</v>
      </c>
      <c r="F30" s="23">
        <v>4</v>
      </c>
      <c r="G30" s="23"/>
      <c r="H30" s="23">
        <v>4</v>
      </c>
      <c r="I30" s="23">
        <v>4</v>
      </c>
      <c r="J30" s="23">
        <v>4</v>
      </c>
      <c r="K30" s="23">
        <v>4</v>
      </c>
      <c r="L30" s="23"/>
      <c r="M30" s="23">
        <v>4</v>
      </c>
      <c r="N30" s="23">
        <v>4</v>
      </c>
      <c r="O30" s="23">
        <v>4</v>
      </c>
      <c r="P30" s="23">
        <v>4</v>
      </c>
      <c r="Q30" s="23">
        <v>4</v>
      </c>
      <c r="R30" s="23">
        <v>4</v>
      </c>
      <c r="S30" s="23">
        <v>4</v>
      </c>
      <c r="T30" s="23"/>
      <c r="U30" s="23">
        <v>4</v>
      </c>
      <c r="V30" s="23">
        <v>4</v>
      </c>
      <c r="W30" s="23">
        <v>4</v>
      </c>
      <c r="X30" s="23">
        <v>4</v>
      </c>
      <c r="Y30" s="23"/>
      <c r="Z30" s="23"/>
      <c r="AA30" s="23"/>
      <c r="AB30" s="23"/>
      <c r="AC30" s="23"/>
      <c r="AD30" s="23"/>
      <c r="AE30" s="50"/>
      <c r="AF30" s="50"/>
      <c r="AG30" s="50"/>
      <c r="AH30" s="67"/>
      <c r="AI30" s="68"/>
      <c r="AJ30" s="68"/>
      <c r="AK30" s="68"/>
      <c r="AL30" s="64"/>
      <c r="AM30" s="65"/>
      <c r="AN30" s="64"/>
      <c r="AO30" s="76"/>
      <c r="XFA30" s="78"/>
      <c r="XFB30" s="78"/>
      <c r="XFC30" s="78"/>
    </row>
    <row r="31" s="13" customFormat="1" ht="15" customHeight="1" spans="1:16383">
      <c r="A31" s="31"/>
      <c r="B31" s="23"/>
      <c r="C31" s="23">
        <v>3</v>
      </c>
      <c r="D31" s="23">
        <v>3</v>
      </c>
      <c r="E31" s="23">
        <v>3</v>
      </c>
      <c r="F31" s="23"/>
      <c r="G31" s="23"/>
      <c r="H31" s="23">
        <v>3</v>
      </c>
      <c r="I31" s="23">
        <v>3</v>
      </c>
      <c r="J31" s="23">
        <v>3</v>
      </c>
      <c r="K31" s="23">
        <v>3</v>
      </c>
      <c r="L31" s="23"/>
      <c r="M31" s="23">
        <v>3</v>
      </c>
      <c r="N31" s="23">
        <v>3</v>
      </c>
      <c r="O31" s="23">
        <v>3</v>
      </c>
      <c r="P31" s="23">
        <v>3</v>
      </c>
      <c r="Q31" s="23">
        <v>3</v>
      </c>
      <c r="R31" s="23">
        <v>3</v>
      </c>
      <c r="S31" s="23">
        <v>3</v>
      </c>
      <c r="T31" s="23"/>
      <c r="U31" s="23">
        <v>3</v>
      </c>
      <c r="V31" s="23">
        <v>3</v>
      </c>
      <c r="W31" s="23">
        <v>3</v>
      </c>
      <c r="X31" s="23">
        <v>3</v>
      </c>
      <c r="Y31" s="23"/>
      <c r="Z31" s="23"/>
      <c r="AA31" s="23"/>
      <c r="AB31" s="23"/>
      <c r="AC31" s="23"/>
      <c r="AD31" s="23"/>
      <c r="AE31" s="50"/>
      <c r="AF31" s="50"/>
      <c r="AG31" s="50"/>
      <c r="AH31" s="69"/>
      <c r="AI31" s="70"/>
      <c r="AJ31" s="70"/>
      <c r="AK31" s="70"/>
      <c r="AL31" s="64"/>
      <c r="AM31" s="65"/>
      <c r="AN31" s="64"/>
      <c r="AO31" s="77"/>
      <c r="XFA31" s="78"/>
      <c r="XFB31" s="78"/>
      <c r="XFC31" s="78"/>
    </row>
    <row r="32" s="13" customFormat="1" ht="15" customHeight="1" spans="1:16383">
      <c r="A32" s="31" t="s">
        <v>30</v>
      </c>
      <c r="B32" s="23" t="s">
        <v>81</v>
      </c>
      <c r="C32" s="23"/>
      <c r="D32" s="23">
        <v>4</v>
      </c>
      <c r="E32" s="23">
        <v>4</v>
      </c>
      <c r="F32" s="32">
        <v>4</v>
      </c>
      <c r="G32" s="23" t="s">
        <v>79</v>
      </c>
      <c r="H32" s="23">
        <v>4</v>
      </c>
      <c r="I32" s="23">
        <v>4</v>
      </c>
      <c r="J32" s="23">
        <v>4</v>
      </c>
      <c r="K32" s="32"/>
      <c r="L32" s="23"/>
      <c r="M32" s="23">
        <v>4</v>
      </c>
      <c r="N32" s="23">
        <v>4</v>
      </c>
      <c r="O32" s="23">
        <v>4</v>
      </c>
      <c r="P32" s="23">
        <v>4</v>
      </c>
      <c r="Q32" s="32">
        <v>3</v>
      </c>
      <c r="R32" s="23">
        <v>4</v>
      </c>
      <c r="S32" s="23">
        <v>4</v>
      </c>
      <c r="T32" s="23">
        <v>4</v>
      </c>
      <c r="U32" s="23">
        <v>4</v>
      </c>
      <c r="V32" s="23">
        <v>4</v>
      </c>
      <c r="W32" s="23">
        <v>4</v>
      </c>
      <c r="X32" s="32">
        <v>1.5</v>
      </c>
      <c r="Y32" s="23">
        <v>4</v>
      </c>
      <c r="Z32" s="23">
        <v>4</v>
      </c>
      <c r="AA32" s="23">
        <v>4</v>
      </c>
      <c r="AB32" s="23">
        <v>4</v>
      </c>
      <c r="AC32" s="23">
        <v>4</v>
      </c>
      <c r="AD32" s="23">
        <v>4</v>
      </c>
      <c r="AE32" s="50"/>
      <c r="AF32" s="50"/>
      <c r="AG32" s="50"/>
      <c r="AH32" s="62">
        <f>IF(A32="","",COUNTIF(C32:AG33,"&gt;2")/2)</f>
        <v>24.5</v>
      </c>
      <c r="AI32" s="63">
        <f>SUM(C32:AG33)</f>
        <v>194.5</v>
      </c>
      <c r="AJ32" s="63">
        <f>SUM(C34:AG34)</f>
        <v>72</v>
      </c>
      <c r="AK32" s="63">
        <f>AI32+AJ32</f>
        <v>266.5</v>
      </c>
      <c r="AL32" s="64">
        <v>1.13953488372093</v>
      </c>
      <c r="AM32" s="65" t="s">
        <v>82</v>
      </c>
      <c r="AN32" s="64" t="s">
        <v>23</v>
      </c>
      <c r="AO32" s="75" t="s">
        <v>83</v>
      </c>
      <c r="XFA32" s="78"/>
      <c r="XFB32" s="78"/>
      <c r="XFC32" s="78"/>
    </row>
    <row r="33" s="13" customFormat="1" ht="15" customHeight="1" spans="1:16383">
      <c r="A33" s="31"/>
      <c r="B33" s="23"/>
      <c r="C33" s="23"/>
      <c r="D33" s="23">
        <v>4</v>
      </c>
      <c r="E33" s="23">
        <v>4</v>
      </c>
      <c r="F33" s="32">
        <v>4</v>
      </c>
      <c r="G33" s="23"/>
      <c r="H33" s="23">
        <v>4</v>
      </c>
      <c r="I33" s="23">
        <v>4</v>
      </c>
      <c r="J33" s="23">
        <v>4</v>
      </c>
      <c r="K33" s="32">
        <v>3</v>
      </c>
      <c r="L33" s="23">
        <v>3</v>
      </c>
      <c r="M33" s="23">
        <v>4</v>
      </c>
      <c r="N33" s="23">
        <v>4</v>
      </c>
      <c r="O33" s="23">
        <v>4</v>
      </c>
      <c r="P33" s="23">
        <v>4</v>
      </c>
      <c r="Q33" s="32">
        <v>4</v>
      </c>
      <c r="R33" s="23">
        <v>4</v>
      </c>
      <c r="S33" s="23">
        <v>4</v>
      </c>
      <c r="T33" s="23">
        <v>4</v>
      </c>
      <c r="U33" s="23">
        <v>4</v>
      </c>
      <c r="V33" s="23">
        <v>4</v>
      </c>
      <c r="W33" s="23">
        <v>4</v>
      </c>
      <c r="X33" s="32">
        <v>4</v>
      </c>
      <c r="Y33" s="23">
        <v>4</v>
      </c>
      <c r="Z33" s="23">
        <v>4</v>
      </c>
      <c r="AA33" s="23">
        <v>4</v>
      </c>
      <c r="AB33" s="23">
        <v>4</v>
      </c>
      <c r="AC33" s="23">
        <v>4</v>
      </c>
      <c r="AD33" s="23">
        <v>4</v>
      </c>
      <c r="AE33" s="50"/>
      <c r="AF33" s="50"/>
      <c r="AG33" s="50"/>
      <c r="AH33" s="67"/>
      <c r="AI33" s="68"/>
      <c r="AJ33" s="68"/>
      <c r="AK33" s="68"/>
      <c r="AL33" s="64"/>
      <c r="AM33" s="65"/>
      <c r="AN33" s="64"/>
      <c r="AO33" s="76"/>
      <c r="XFA33" s="78"/>
      <c r="XFB33" s="78"/>
      <c r="XFC33" s="78"/>
    </row>
    <row r="34" s="13" customFormat="1" ht="15" customHeight="1" spans="1:16383">
      <c r="A34" s="31"/>
      <c r="B34" s="23"/>
      <c r="C34" s="23"/>
      <c r="D34" s="23">
        <v>3</v>
      </c>
      <c r="E34" s="23">
        <v>3</v>
      </c>
      <c r="F34" s="32"/>
      <c r="G34" s="23"/>
      <c r="H34" s="23">
        <v>3</v>
      </c>
      <c r="I34" s="23">
        <v>3</v>
      </c>
      <c r="J34" s="23">
        <v>3</v>
      </c>
      <c r="K34" s="32"/>
      <c r="L34" s="23">
        <v>3</v>
      </c>
      <c r="M34" s="23">
        <v>3</v>
      </c>
      <c r="N34" s="23">
        <v>3</v>
      </c>
      <c r="O34" s="23">
        <v>3</v>
      </c>
      <c r="P34" s="23">
        <v>3</v>
      </c>
      <c r="Q34" s="32">
        <v>3</v>
      </c>
      <c r="R34" s="23">
        <v>3</v>
      </c>
      <c r="S34" s="23">
        <v>3</v>
      </c>
      <c r="T34" s="23">
        <v>3</v>
      </c>
      <c r="U34" s="23">
        <v>3</v>
      </c>
      <c r="V34" s="23">
        <v>3</v>
      </c>
      <c r="W34" s="23">
        <v>3</v>
      </c>
      <c r="X34" s="32">
        <v>3</v>
      </c>
      <c r="Y34" s="23">
        <v>3</v>
      </c>
      <c r="Z34" s="23">
        <v>3</v>
      </c>
      <c r="AA34" s="23">
        <v>3</v>
      </c>
      <c r="AB34" s="23">
        <v>3</v>
      </c>
      <c r="AC34" s="23">
        <v>3</v>
      </c>
      <c r="AD34" s="23">
        <v>3</v>
      </c>
      <c r="AE34" s="50"/>
      <c r="AF34" s="50"/>
      <c r="AG34" s="50"/>
      <c r="AH34" s="69"/>
      <c r="AI34" s="70"/>
      <c r="AJ34" s="70"/>
      <c r="AK34" s="70"/>
      <c r="AL34" s="64"/>
      <c r="AM34" s="65"/>
      <c r="AN34" s="64"/>
      <c r="AO34" s="77"/>
      <c r="XFA34" s="78"/>
      <c r="XFB34" s="78"/>
      <c r="XFC34" s="78"/>
    </row>
    <row r="35" s="13" customFormat="1" ht="15" customHeight="1" spans="1:16383">
      <c r="A35" s="33" t="s">
        <v>46</v>
      </c>
      <c r="B35" s="34" t="s">
        <v>84</v>
      </c>
      <c r="C35" s="35"/>
      <c r="D35" s="35"/>
      <c r="E35" s="35"/>
      <c r="F35" s="35"/>
      <c r="G35" s="35"/>
      <c r="H35" s="35"/>
      <c r="I35" s="35"/>
      <c r="J35" s="35"/>
      <c r="K35" s="35"/>
      <c r="L35" s="35"/>
      <c r="M35" s="35"/>
      <c r="N35" s="35"/>
      <c r="O35" s="35"/>
      <c r="P35" s="35"/>
      <c r="Q35" s="35"/>
      <c r="R35" s="35"/>
      <c r="S35" s="35"/>
      <c r="T35" s="35"/>
      <c r="U35" s="35"/>
      <c r="V35" s="35"/>
      <c r="W35" s="35">
        <v>4</v>
      </c>
      <c r="X35" s="35">
        <v>4</v>
      </c>
      <c r="Y35" s="35"/>
      <c r="Z35" s="35"/>
      <c r="AA35" s="35"/>
      <c r="AB35" s="35"/>
      <c r="AC35" s="35"/>
      <c r="AD35" s="35"/>
      <c r="AE35" s="50"/>
      <c r="AF35" s="50"/>
      <c r="AG35" s="50"/>
      <c r="AH35" s="62">
        <f>IF(A35="","",COUNTIF(C35:AG36,"&gt;2")/2)</f>
        <v>2</v>
      </c>
      <c r="AI35" s="63">
        <f>SUM(C35:AG36)</f>
        <v>16</v>
      </c>
      <c r="AJ35" s="63">
        <f>SUM(C37:AG37)</f>
        <v>2.5</v>
      </c>
      <c r="AK35" s="63">
        <f>AI35+AJ35</f>
        <v>18.5</v>
      </c>
      <c r="AL35" s="64">
        <v>0.0930232558139535</v>
      </c>
      <c r="AM35" s="65" t="s">
        <v>82</v>
      </c>
      <c r="AN35" s="64" t="s">
        <v>23</v>
      </c>
      <c r="AO35" s="75" t="s">
        <v>83</v>
      </c>
      <c r="XFA35" s="78"/>
      <c r="XFB35" s="78"/>
      <c r="XFC35" s="78"/>
    </row>
    <row r="36" s="13" customFormat="1" ht="15" customHeight="1" spans="1:16383">
      <c r="A36" s="36"/>
      <c r="B36" s="37"/>
      <c r="C36" s="35"/>
      <c r="D36" s="35"/>
      <c r="E36" s="35"/>
      <c r="F36" s="35"/>
      <c r="G36" s="35"/>
      <c r="H36" s="35"/>
      <c r="I36" s="35"/>
      <c r="J36" s="35"/>
      <c r="K36" s="35"/>
      <c r="L36" s="35"/>
      <c r="M36" s="35"/>
      <c r="N36" s="35"/>
      <c r="O36" s="35"/>
      <c r="P36" s="35"/>
      <c r="Q36" s="35"/>
      <c r="R36" s="35"/>
      <c r="S36" s="35"/>
      <c r="T36" s="35"/>
      <c r="U36" s="35"/>
      <c r="V36" s="35"/>
      <c r="W36" s="35">
        <v>4</v>
      </c>
      <c r="X36" s="35">
        <v>4</v>
      </c>
      <c r="Y36" s="35"/>
      <c r="Z36" s="35"/>
      <c r="AA36" s="35"/>
      <c r="AB36" s="35"/>
      <c r="AC36" s="35"/>
      <c r="AD36" s="35"/>
      <c r="AE36" s="50"/>
      <c r="AF36" s="50"/>
      <c r="AG36" s="50"/>
      <c r="AH36" s="67"/>
      <c r="AI36" s="68"/>
      <c r="AJ36" s="68"/>
      <c r="AK36" s="68"/>
      <c r="AL36" s="64"/>
      <c r="AM36" s="65"/>
      <c r="AN36" s="64"/>
      <c r="AO36" s="76"/>
      <c r="XFA36" s="78"/>
      <c r="XFB36" s="78"/>
      <c r="XFC36" s="78"/>
    </row>
    <row r="37" s="13" customFormat="1" ht="15" customHeight="1" spans="1:16383">
      <c r="A37" s="38"/>
      <c r="B37" s="37"/>
      <c r="C37" s="35"/>
      <c r="D37" s="35"/>
      <c r="E37" s="35"/>
      <c r="F37" s="35"/>
      <c r="G37" s="35"/>
      <c r="H37" s="35"/>
      <c r="I37" s="35"/>
      <c r="J37" s="35"/>
      <c r="K37" s="35"/>
      <c r="L37" s="35"/>
      <c r="M37" s="35"/>
      <c r="N37" s="35"/>
      <c r="O37" s="35"/>
      <c r="P37" s="35"/>
      <c r="Q37" s="35"/>
      <c r="R37" s="35"/>
      <c r="S37" s="35"/>
      <c r="T37" s="35"/>
      <c r="U37" s="35"/>
      <c r="V37" s="35"/>
      <c r="W37" s="35">
        <v>2.5</v>
      </c>
      <c r="X37" s="35"/>
      <c r="Y37" s="35"/>
      <c r="Z37" s="35"/>
      <c r="AA37" s="35"/>
      <c r="AB37" s="35"/>
      <c r="AC37" s="35"/>
      <c r="AD37" s="35"/>
      <c r="AE37" s="50"/>
      <c r="AF37" s="50"/>
      <c r="AG37" s="50"/>
      <c r="AH37" s="69"/>
      <c r="AI37" s="70"/>
      <c r="AJ37" s="70"/>
      <c r="AK37" s="70"/>
      <c r="AL37" s="64"/>
      <c r="AM37" s="65"/>
      <c r="AN37" s="64"/>
      <c r="AO37" s="77"/>
      <c r="XFA37" s="78"/>
      <c r="XFB37" s="78"/>
      <c r="XFC37" s="78"/>
    </row>
    <row r="38" s="13" customFormat="1" ht="15" customHeight="1" spans="1:16383">
      <c r="A38" s="23" t="s">
        <v>35</v>
      </c>
      <c r="B38" s="39" t="s">
        <v>85</v>
      </c>
      <c r="C38" s="5"/>
      <c r="D38" s="23"/>
      <c r="E38" s="23"/>
      <c r="F38" s="23"/>
      <c r="G38" s="23"/>
      <c r="H38" s="23"/>
      <c r="I38" s="23"/>
      <c r="J38" s="45"/>
      <c r="K38" s="23"/>
      <c r="L38" s="23"/>
      <c r="M38" s="23"/>
      <c r="N38" s="39"/>
      <c r="O38" s="46"/>
      <c r="P38" s="47"/>
      <c r="Q38" s="47"/>
      <c r="R38" s="23"/>
      <c r="S38" s="23"/>
      <c r="T38" s="47"/>
      <c r="U38" s="23">
        <v>4</v>
      </c>
      <c r="V38" s="23">
        <v>4</v>
      </c>
      <c r="W38" s="23">
        <v>4</v>
      </c>
      <c r="X38" s="23">
        <v>4</v>
      </c>
      <c r="Y38" s="23">
        <v>4</v>
      </c>
      <c r="Z38" s="23">
        <v>4</v>
      </c>
      <c r="AA38" s="23">
        <v>4</v>
      </c>
      <c r="AB38" s="23">
        <v>4</v>
      </c>
      <c r="AC38" s="46">
        <v>4</v>
      </c>
      <c r="AD38" s="46">
        <v>4</v>
      </c>
      <c r="AE38" s="50"/>
      <c r="AF38" s="50"/>
      <c r="AG38" s="50"/>
      <c r="AH38" s="62">
        <f>IF(A38="","",COUNTIF(C38:AG39,"&gt;2")/2)</f>
        <v>10</v>
      </c>
      <c r="AI38" s="63">
        <f>SUM(C38:AG39)</f>
        <v>80</v>
      </c>
      <c r="AJ38" s="63">
        <f>SUM(C40:AG40)</f>
        <v>46</v>
      </c>
      <c r="AK38" s="63">
        <f>AI38+AJ38</f>
        <v>126</v>
      </c>
      <c r="AL38" s="64">
        <v>0.465116279069767</v>
      </c>
      <c r="AM38" s="65" t="s">
        <v>82</v>
      </c>
      <c r="AN38" s="64" t="s">
        <v>23</v>
      </c>
      <c r="AO38" s="75" t="s">
        <v>83</v>
      </c>
      <c r="XFA38" s="78"/>
      <c r="XFB38" s="78"/>
      <c r="XFC38" s="78"/>
    </row>
    <row r="39" s="13" customFormat="1" ht="15" customHeight="1" spans="1:16383">
      <c r="A39" s="23"/>
      <c r="B39" s="39"/>
      <c r="C39" s="5"/>
      <c r="D39" s="23"/>
      <c r="E39" s="23"/>
      <c r="F39" s="23"/>
      <c r="G39" s="23"/>
      <c r="H39" s="23"/>
      <c r="I39" s="23"/>
      <c r="J39" s="45"/>
      <c r="K39" s="23"/>
      <c r="L39" s="23"/>
      <c r="M39" s="23"/>
      <c r="N39" s="39"/>
      <c r="O39" s="46"/>
      <c r="P39" s="47"/>
      <c r="Q39" s="47"/>
      <c r="R39" s="23"/>
      <c r="S39" s="23"/>
      <c r="T39" s="47"/>
      <c r="U39" s="23">
        <v>4</v>
      </c>
      <c r="V39" s="23">
        <v>4</v>
      </c>
      <c r="W39" s="23">
        <v>4</v>
      </c>
      <c r="X39" s="23">
        <v>4</v>
      </c>
      <c r="Y39" s="23">
        <v>4</v>
      </c>
      <c r="Z39" s="23">
        <v>4</v>
      </c>
      <c r="AA39" s="23">
        <v>4</v>
      </c>
      <c r="AB39" s="23">
        <v>4</v>
      </c>
      <c r="AC39" s="46">
        <v>4</v>
      </c>
      <c r="AD39" s="46">
        <v>4</v>
      </c>
      <c r="AE39" s="50"/>
      <c r="AF39" s="50"/>
      <c r="AG39" s="50"/>
      <c r="AH39" s="67"/>
      <c r="AI39" s="68"/>
      <c r="AJ39" s="68"/>
      <c r="AK39" s="68"/>
      <c r="AL39" s="64"/>
      <c r="AM39" s="65"/>
      <c r="AN39" s="64"/>
      <c r="AO39" s="76"/>
      <c r="XFA39" s="78"/>
      <c r="XFB39" s="78"/>
      <c r="XFC39" s="78"/>
    </row>
    <row r="40" s="13" customFormat="1" ht="15" customHeight="1" spans="1:16383">
      <c r="A40" s="23"/>
      <c r="B40" s="39"/>
      <c r="C40" s="5"/>
      <c r="D40" s="23"/>
      <c r="E40" s="23"/>
      <c r="F40" s="23"/>
      <c r="G40" s="23"/>
      <c r="H40" s="23"/>
      <c r="I40" s="23"/>
      <c r="J40" s="45"/>
      <c r="K40" s="23"/>
      <c r="L40" s="23"/>
      <c r="M40" s="23"/>
      <c r="N40" s="39"/>
      <c r="O40" s="46"/>
      <c r="P40" s="48"/>
      <c r="Q40" s="47"/>
      <c r="R40" s="23"/>
      <c r="S40" s="23"/>
      <c r="T40" s="47"/>
      <c r="U40" s="23">
        <v>0.5</v>
      </c>
      <c r="V40" s="23">
        <v>4</v>
      </c>
      <c r="W40" s="23">
        <v>1</v>
      </c>
      <c r="X40" s="23">
        <v>4.5</v>
      </c>
      <c r="Y40" s="23">
        <v>5</v>
      </c>
      <c r="Z40" s="23">
        <v>3.5</v>
      </c>
      <c r="AA40" s="23">
        <v>7.5</v>
      </c>
      <c r="AB40" s="23">
        <v>5.5</v>
      </c>
      <c r="AC40" s="46">
        <v>7.5</v>
      </c>
      <c r="AD40" s="46">
        <v>7</v>
      </c>
      <c r="AE40" s="50"/>
      <c r="AF40" s="50"/>
      <c r="AG40" s="50"/>
      <c r="AH40" s="69"/>
      <c r="AI40" s="70"/>
      <c r="AJ40" s="70"/>
      <c r="AK40" s="70"/>
      <c r="AL40" s="64"/>
      <c r="AM40" s="65"/>
      <c r="AN40" s="64"/>
      <c r="AO40" s="77"/>
      <c r="XFA40" s="78"/>
      <c r="XFB40" s="78"/>
      <c r="XFC40" s="78"/>
    </row>
    <row r="41" s="13" customFormat="1" ht="15" customHeight="1" spans="1:16383">
      <c r="A41" s="40" t="s">
        <v>37</v>
      </c>
      <c r="B41" s="39" t="s">
        <v>86</v>
      </c>
      <c r="C41" s="41"/>
      <c r="D41" s="41"/>
      <c r="E41" s="41"/>
      <c r="F41" s="41"/>
      <c r="G41" s="41"/>
      <c r="H41" s="41"/>
      <c r="I41" s="41"/>
      <c r="J41" s="41"/>
      <c r="K41" s="41"/>
      <c r="L41" s="41"/>
      <c r="M41" s="41"/>
      <c r="N41" s="41"/>
      <c r="O41" s="41"/>
      <c r="P41" s="41"/>
      <c r="Q41" s="41">
        <v>4</v>
      </c>
      <c r="R41" s="41">
        <v>4</v>
      </c>
      <c r="S41" s="41">
        <v>4</v>
      </c>
      <c r="T41" s="41">
        <v>4</v>
      </c>
      <c r="U41" s="41">
        <v>4</v>
      </c>
      <c r="V41" s="41">
        <v>4</v>
      </c>
      <c r="W41" s="41">
        <v>4</v>
      </c>
      <c r="X41" s="41">
        <v>4</v>
      </c>
      <c r="Y41" s="41">
        <v>4</v>
      </c>
      <c r="Z41" s="41">
        <v>4</v>
      </c>
      <c r="AA41" s="41">
        <v>4</v>
      </c>
      <c r="AB41" s="41">
        <v>4</v>
      </c>
      <c r="AC41" s="41">
        <v>4</v>
      </c>
      <c r="AD41" s="41">
        <v>4</v>
      </c>
      <c r="AE41" s="50"/>
      <c r="AF41" s="50"/>
      <c r="AG41" s="50"/>
      <c r="AH41" s="62">
        <f>IF(A41="","",COUNTIF(C41:AG42,"&gt;2")/2)</f>
        <v>14.5</v>
      </c>
      <c r="AI41" s="63">
        <f>SUM(C41:AG42)</f>
        <v>115.5</v>
      </c>
      <c r="AJ41" s="63">
        <f>SUM(C43:AG43)</f>
        <v>43.5</v>
      </c>
      <c r="AK41" s="63">
        <f>AI41+AJ41</f>
        <v>159</v>
      </c>
      <c r="AL41" s="64">
        <v>0.674418604651163</v>
      </c>
      <c r="AM41" s="65" t="s">
        <v>82</v>
      </c>
      <c r="AN41" s="64" t="s">
        <v>23</v>
      </c>
      <c r="AO41" s="75" t="s">
        <v>83</v>
      </c>
      <c r="XFA41" s="78"/>
      <c r="XFB41" s="78"/>
      <c r="XFC41" s="78"/>
    </row>
    <row r="42" s="13" customFormat="1" ht="15" customHeight="1" spans="1:16383">
      <c r="A42" s="40"/>
      <c r="B42" s="39"/>
      <c r="C42" s="41"/>
      <c r="D42" s="41"/>
      <c r="E42" s="41"/>
      <c r="F42" s="41"/>
      <c r="G42" s="41"/>
      <c r="H42" s="41"/>
      <c r="I42" s="41"/>
      <c r="J42" s="41"/>
      <c r="K42" s="41"/>
      <c r="L42" s="41"/>
      <c r="M42" s="41"/>
      <c r="N42" s="41"/>
      <c r="O42" s="41"/>
      <c r="P42" s="41">
        <v>3.5</v>
      </c>
      <c r="Q42" s="41">
        <v>4</v>
      </c>
      <c r="R42" s="41">
        <v>4</v>
      </c>
      <c r="S42" s="41">
        <v>4</v>
      </c>
      <c r="T42" s="41">
        <v>4</v>
      </c>
      <c r="U42" s="41">
        <v>4</v>
      </c>
      <c r="V42" s="41">
        <v>4</v>
      </c>
      <c r="W42" s="41">
        <v>4</v>
      </c>
      <c r="X42" s="41">
        <v>4</v>
      </c>
      <c r="Y42" s="41">
        <v>4</v>
      </c>
      <c r="Z42" s="41">
        <v>4</v>
      </c>
      <c r="AA42" s="41">
        <v>4</v>
      </c>
      <c r="AB42" s="41">
        <v>4</v>
      </c>
      <c r="AC42" s="41">
        <v>4</v>
      </c>
      <c r="AD42" s="41">
        <v>4</v>
      </c>
      <c r="AE42" s="50"/>
      <c r="AF42" s="50"/>
      <c r="AG42" s="50"/>
      <c r="AH42" s="67"/>
      <c r="AI42" s="68"/>
      <c r="AJ42" s="68"/>
      <c r="AK42" s="68"/>
      <c r="AL42" s="64"/>
      <c r="AM42" s="65"/>
      <c r="AN42" s="64"/>
      <c r="AO42" s="76"/>
      <c r="XFA42" s="78"/>
      <c r="XFB42" s="78"/>
      <c r="XFC42" s="78"/>
    </row>
    <row r="43" s="13" customFormat="1" ht="15" customHeight="1" spans="1:16383">
      <c r="A43" s="42"/>
      <c r="B43" s="39"/>
      <c r="C43" s="41"/>
      <c r="D43" s="41"/>
      <c r="E43" s="41"/>
      <c r="F43" s="41"/>
      <c r="G43" s="41"/>
      <c r="H43" s="41"/>
      <c r="I43" s="41"/>
      <c r="J43" s="41"/>
      <c r="K43" s="41"/>
      <c r="L43" s="41"/>
      <c r="M43" s="41"/>
      <c r="N43" s="41"/>
      <c r="O43" s="41"/>
      <c r="P43" s="41">
        <v>2</v>
      </c>
      <c r="Q43" s="41">
        <v>3.5</v>
      </c>
      <c r="R43" s="41">
        <v>3.5</v>
      </c>
      <c r="S43" s="41">
        <v>3</v>
      </c>
      <c r="T43" s="41">
        <v>3</v>
      </c>
      <c r="U43" s="41">
        <v>1</v>
      </c>
      <c r="V43" s="41">
        <v>3.5</v>
      </c>
      <c r="W43" s="41">
        <v>3</v>
      </c>
      <c r="X43" s="41">
        <v>3</v>
      </c>
      <c r="Y43" s="41">
        <v>3</v>
      </c>
      <c r="Z43" s="41">
        <v>3</v>
      </c>
      <c r="AA43" s="41">
        <v>3</v>
      </c>
      <c r="AB43" s="41">
        <v>3</v>
      </c>
      <c r="AC43" s="41">
        <v>3</v>
      </c>
      <c r="AD43" s="41">
        <v>3</v>
      </c>
      <c r="AE43" s="50"/>
      <c r="AF43" s="50"/>
      <c r="AG43" s="50"/>
      <c r="AH43" s="69"/>
      <c r="AI43" s="70"/>
      <c r="AJ43" s="70"/>
      <c r="AK43" s="70"/>
      <c r="AL43" s="64"/>
      <c r="AM43" s="65"/>
      <c r="AN43" s="64"/>
      <c r="AO43" s="77"/>
      <c r="XFA43" s="78"/>
      <c r="XFB43" s="78"/>
      <c r="XFC43" s="78"/>
    </row>
    <row r="44" s="13" customFormat="1" ht="15" customHeight="1" spans="1:16383">
      <c r="A44" s="40" t="s">
        <v>42</v>
      </c>
      <c r="B44" s="39" t="s">
        <v>86</v>
      </c>
      <c r="C44" s="41"/>
      <c r="D44" s="41"/>
      <c r="E44" s="41"/>
      <c r="F44" s="41"/>
      <c r="G44" s="41"/>
      <c r="H44" s="41"/>
      <c r="I44" s="41"/>
      <c r="J44" s="41"/>
      <c r="K44" s="41"/>
      <c r="L44" s="41"/>
      <c r="M44" s="41"/>
      <c r="N44" s="41"/>
      <c r="O44" s="41"/>
      <c r="P44" s="41"/>
      <c r="Q44" s="41">
        <v>2.5</v>
      </c>
      <c r="R44" s="41">
        <v>4</v>
      </c>
      <c r="S44" s="41">
        <v>4</v>
      </c>
      <c r="T44" s="41">
        <v>4</v>
      </c>
      <c r="U44" s="41">
        <v>4</v>
      </c>
      <c r="V44" s="41">
        <v>4</v>
      </c>
      <c r="W44" s="41">
        <v>4</v>
      </c>
      <c r="X44" s="41">
        <v>4</v>
      </c>
      <c r="Y44" s="41">
        <v>4</v>
      </c>
      <c r="Z44" s="41">
        <v>4</v>
      </c>
      <c r="AA44" s="41">
        <v>4</v>
      </c>
      <c r="AB44" s="41" t="s">
        <v>61</v>
      </c>
      <c r="AC44" s="41">
        <v>4</v>
      </c>
      <c r="AD44" s="41">
        <v>4</v>
      </c>
      <c r="AE44" s="50"/>
      <c r="AF44" s="50"/>
      <c r="AG44" s="50"/>
      <c r="AH44" s="62">
        <f>IF(A44="","",COUNTIF(C44:AG45,"&gt;2")/2)</f>
        <v>13.5</v>
      </c>
      <c r="AI44" s="63">
        <f>SUM(C44:AG45)</f>
        <v>106.5</v>
      </c>
      <c r="AJ44" s="63">
        <f>SUM(C46:AG46)</f>
        <v>39.5</v>
      </c>
      <c r="AK44" s="63">
        <f>AI44+AJ44</f>
        <v>146</v>
      </c>
      <c r="AL44" s="64">
        <v>0.627906976744186</v>
      </c>
      <c r="AM44" s="65" t="s">
        <v>82</v>
      </c>
      <c r="AN44" s="64" t="s">
        <v>23</v>
      </c>
      <c r="AO44" s="75" t="s">
        <v>83</v>
      </c>
      <c r="XFA44" s="78"/>
      <c r="XFB44" s="78"/>
      <c r="XFC44" s="78"/>
    </row>
    <row r="45" s="13" customFormat="1" ht="15" customHeight="1" spans="1:16383">
      <c r="A45" s="40"/>
      <c r="B45" s="39"/>
      <c r="C45" s="41"/>
      <c r="D45" s="41"/>
      <c r="E45" s="41"/>
      <c r="F45" s="41"/>
      <c r="G45" s="41"/>
      <c r="H45" s="41"/>
      <c r="I45" s="41"/>
      <c r="J45" s="41"/>
      <c r="K45" s="41"/>
      <c r="L45" s="41"/>
      <c r="M45" s="41"/>
      <c r="N45" s="41"/>
      <c r="O45" s="41"/>
      <c r="P45" s="41"/>
      <c r="Q45" s="41">
        <v>4</v>
      </c>
      <c r="R45" s="41">
        <v>4</v>
      </c>
      <c r="S45" s="41">
        <v>4</v>
      </c>
      <c r="T45" s="41">
        <v>4</v>
      </c>
      <c r="U45" s="41">
        <v>4</v>
      </c>
      <c r="V45" s="41">
        <v>4</v>
      </c>
      <c r="W45" s="41">
        <v>4</v>
      </c>
      <c r="X45" s="41">
        <v>4</v>
      </c>
      <c r="Y45" s="41">
        <v>4</v>
      </c>
      <c r="Z45" s="41">
        <v>4</v>
      </c>
      <c r="AA45" s="41">
        <v>4</v>
      </c>
      <c r="AB45" s="41">
        <v>4</v>
      </c>
      <c r="AC45" s="41">
        <v>4</v>
      </c>
      <c r="AD45" s="41">
        <v>4</v>
      </c>
      <c r="AE45" s="50"/>
      <c r="AF45" s="50"/>
      <c r="AG45" s="50"/>
      <c r="AH45" s="67"/>
      <c r="AI45" s="68"/>
      <c r="AJ45" s="68"/>
      <c r="AK45" s="68"/>
      <c r="AL45" s="64"/>
      <c r="AM45" s="65"/>
      <c r="AN45" s="64"/>
      <c r="AO45" s="76"/>
      <c r="XFA45" s="78"/>
      <c r="XFB45" s="78"/>
      <c r="XFC45" s="78"/>
    </row>
    <row r="46" s="13" customFormat="1" ht="15" customHeight="1" spans="1:16383">
      <c r="A46" s="42"/>
      <c r="B46" s="39"/>
      <c r="C46" s="41"/>
      <c r="D46" s="41"/>
      <c r="E46" s="41"/>
      <c r="F46" s="41"/>
      <c r="G46" s="41"/>
      <c r="H46" s="41"/>
      <c r="I46" s="41"/>
      <c r="J46" s="41"/>
      <c r="K46" s="41"/>
      <c r="L46" s="41"/>
      <c r="M46" s="41"/>
      <c r="N46" s="41"/>
      <c r="O46" s="41"/>
      <c r="P46" s="41"/>
      <c r="Q46" s="41">
        <v>3.5</v>
      </c>
      <c r="R46" s="41">
        <v>3.5</v>
      </c>
      <c r="S46" s="41">
        <v>3</v>
      </c>
      <c r="T46" s="41">
        <v>3</v>
      </c>
      <c r="U46" s="41">
        <v>1</v>
      </c>
      <c r="V46" s="41">
        <v>3.5</v>
      </c>
      <c r="W46" s="41">
        <v>3</v>
      </c>
      <c r="X46" s="41">
        <v>3</v>
      </c>
      <c r="Y46" s="41">
        <v>3</v>
      </c>
      <c r="Z46" s="41">
        <v>3</v>
      </c>
      <c r="AA46" s="41">
        <v>1</v>
      </c>
      <c r="AB46" s="41">
        <v>3</v>
      </c>
      <c r="AC46" s="41">
        <v>3</v>
      </c>
      <c r="AD46" s="41">
        <v>3</v>
      </c>
      <c r="AE46" s="50"/>
      <c r="AF46" s="50"/>
      <c r="AG46" s="50"/>
      <c r="AH46" s="69"/>
      <c r="AI46" s="70"/>
      <c r="AJ46" s="70"/>
      <c r="AK46" s="70"/>
      <c r="AL46" s="64"/>
      <c r="AM46" s="65"/>
      <c r="AN46" s="64"/>
      <c r="AO46" s="77"/>
      <c r="XFA46" s="78"/>
      <c r="XFB46" s="78"/>
      <c r="XFC46" s="78"/>
    </row>
    <row r="47" s="13" customFormat="1" ht="15" customHeight="1" spans="1:16383">
      <c r="A47" s="40" t="s">
        <v>39</v>
      </c>
      <c r="B47" s="39" t="s">
        <v>86</v>
      </c>
      <c r="C47" s="41"/>
      <c r="D47" s="41"/>
      <c r="E47" s="41"/>
      <c r="F47" s="41"/>
      <c r="G47" s="41"/>
      <c r="H47" s="41"/>
      <c r="I47" s="41"/>
      <c r="J47" s="41"/>
      <c r="K47" s="41"/>
      <c r="L47" s="41"/>
      <c r="M47" s="41"/>
      <c r="N47" s="41"/>
      <c r="O47" s="41"/>
      <c r="P47" s="41"/>
      <c r="Q47" s="41"/>
      <c r="R47" s="41"/>
      <c r="S47" s="41"/>
      <c r="T47" s="41"/>
      <c r="U47" s="41"/>
      <c r="V47" s="41"/>
      <c r="W47" s="41"/>
      <c r="X47" s="41">
        <v>4</v>
      </c>
      <c r="Y47" s="41">
        <v>4</v>
      </c>
      <c r="Z47" s="41">
        <v>4</v>
      </c>
      <c r="AA47" s="41">
        <v>4</v>
      </c>
      <c r="AB47" s="41">
        <v>4</v>
      </c>
      <c r="AC47" s="41">
        <v>4</v>
      </c>
      <c r="AD47" s="41">
        <v>4</v>
      </c>
      <c r="AE47" s="50"/>
      <c r="AF47" s="50"/>
      <c r="AG47" s="50"/>
      <c r="AH47" s="62">
        <f>IF(A47="","",COUNTIF(C47:AG48,"&gt;2")/2)</f>
        <v>7</v>
      </c>
      <c r="AI47" s="63">
        <f>SUM(C47:AG48)</f>
        <v>55</v>
      </c>
      <c r="AJ47" s="63">
        <f>SUM(C49:AG49)</f>
        <v>18</v>
      </c>
      <c r="AK47" s="63">
        <f>AI47+AJ47</f>
        <v>73</v>
      </c>
      <c r="AL47" s="64">
        <v>0.325581395348837</v>
      </c>
      <c r="AM47" s="65" t="s">
        <v>82</v>
      </c>
      <c r="AN47" s="64" t="s">
        <v>23</v>
      </c>
      <c r="AO47" s="75" t="s">
        <v>83</v>
      </c>
      <c r="XFA47" s="78"/>
      <c r="XFB47" s="78"/>
      <c r="XFC47" s="78"/>
    </row>
    <row r="48" s="13" customFormat="1" ht="15" customHeight="1" spans="1:16383">
      <c r="A48" s="40"/>
      <c r="B48" s="39"/>
      <c r="C48" s="41"/>
      <c r="D48" s="41"/>
      <c r="E48" s="41"/>
      <c r="F48" s="41"/>
      <c r="G48" s="41"/>
      <c r="H48" s="41"/>
      <c r="I48" s="41"/>
      <c r="J48" s="41"/>
      <c r="K48" s="41"/>
      <c r="L48" s="41"/>
      <c r="M48" s="41"/>
      <c r="N48" s="41"/>
      <c r="O48" s="41"/>
      <c r="P48" s="41"/>
      <c r="Q48" s="41"/>
      <c r="R48" s="41"/>
      <c r="S48" s="41"/>
      <c r="T48" s="41"/>
      <c r="U48" s="41"/>
      <c r="V48" s="41"/>
      <c r="W48" s="41"/>
      <c r="X48" s="41">
        <v>4</v>
      </c>
      <c r="Y48" s="41">
        <v>4</v>
      </c>
      <c r="Z48" s="41">
        <v>4</v>
      </c>
      <c r="AA48" s="41">
        <v>4</v>
      </c>
      <c r="AB48" s="41">
        <v>4</v>
      </c>
      <c r="AC48" s="41">
        <v>4</v>
      </c>
      <c r="AD48" s="41">
        <v>3</v>
      </c>
      <c r="AE48" s="50"/>
      <c r="AF48" s="50"/>
      <c r="AG48" s="50"/>
      <c r="AH48" s="67"/>
      <c r="AI48" s="68"/>
      <c r="AJ48" s="68"/>
      <c r="AK48" s="68"/>
      <c r="AL48" s="64"/>
      <c r="AM48" s="65"/>
      <c r="AN48" s="64"/>
      <c r="AO48" s="76"/>
      <c r="XFA48" s="78"/>
      <c r="XFB48" s="78"/>
      <c r="XFC48" s="78"/>
    </row>
    <row r="49" s="13" customFormat="1" ht="15" customHeight="1" spans="1:16383">
      <c r="A49" s="42"/>
      <c r="B49" s="39"/>
      <c r="C49" s="41"/>
      <c r="D49" s="41"/>
      <c r="E49" s="41"/>
      <c r="F49" s="41"/>
      <c r="G49" s="41"/>
      <c r="H49" s="41"/>
      <c r="I49" s="41"/>
      <c r="J49" s="41"/>
      <c r="K49" s="41"/>
      <c r="L49" s="41"/>
      <c r="M49" s="41"/>
      <c r="N49" s="41"/>
      <c r="O49" s="41"/>
      <c r="P49" s="41"/>
      <c r="Q49" s="41"/>
      <c r="R49" s="41"/>
      <c r="S49" s="41"/>
      <c r="T49" s="41"/>
      <c r="U49" s="41"/>
      <c r="V49" s="41"/>
      <c r="W49" s="41"/>
      <c r="X49" s="41">
        <v>3</v>
      </c>
      <c r="Y49" s="41">
        <v>3</v>
      </c>
      <c r="Z49" s="41">
        <v>3</v>
      </c>
      <c r="AA49" s="41">
        <v>3</v>
      </c>
      <c r="AB49" s="41">
        <v>3</v>
      </c>
      <c r="AC49" s="41">
        <v>3</v>
      </c>
      <c r="AD49" s="41"/>
      <c r="AE49" s="50"/>
      <c r="AF49" s="50"/>
      <c r="AG49" s="50"/>
      <c r="AH49" s="69"/>
      <c r="AI49" s="70"/>
      <c r="AJ49" s="70"/>
      <c r="AK49" s="70"/>
      <c r="AL49" s="64"/>
      <c r="AM49" s="65"/>
      <c r="AN49" s="64"/>
      <c r="AO49" s="77"/>
      <c r="XFA49" s="78"/>
      <c r="XFB49" s="78"/>
      <c r="XFC49" s="78"/>
    </row>
    <row r="50" s="13" customFormat="1" ht="15" customHeight="1" spans="1:16383">
      <c r="A50" s="40" t="s">
        <v>38</v>
      </c>
      <c r="B50" s="39" t="s">
        <v>86</v>
      </c>
      <c r="C50" s="41"/>
      <c r="D50" s="41"/>
      <c r="E50" s="41"/>
      <c r="F50" s="41"/>
      <c r="G50" s="41"/>
      <c r="H50" s="41"/>
      <c r="I50" s="41"/>
      <c r="J50" s="41"/>
      <c r="K50" s="41"/>
      <c r="L50" s="41"/>
      <c r="M50" s="41"/>
      <c r="N50" s="41"/>
      <c r="O50" s="41"/>
      <c r="P50" s="41"/>
      <c r="Q50" s="41"/>
      <c r="R50" s="41"/>
      <c r="S50" s="41"/>
      <c r="T50" s="41"/>
      <c r="U50" s="41"/>
      <c r="V50" s="41"/>
      <c r="W50" s="41"/>
      <c r="X50" s="41">
        <v>4</v>
      </c>
      <c r="Y50" s="41">
        <v>4</v>
      </c>
      <c r="Z50" s="41">
        <v>4</v>
      </c>
      <c r="AA50" s="51"/>
      <c r="AB50" s="41">
        <v>4</v>
      </c>
      <c r="AC50" s="41">
        <v>4</v>
      </c>
      <c r="AD50" s="41">
        <v>4</v>
      </c>
      <c r="AE50" s="50"/>
      <c r="AF50" s="50"/>
      <c r="AG50" s="50"/>
      <c r="AH50" s="62">
        <f>IF(A50="","",COUNTIF(C50:AG51,"&gt;2")/2)</f>
        <v>6</v>
      </c>
      <c r="AI50" s="63">
        <f>SUM(C50:AG51)</f>
        <v>47</v>
      </c>
      <c r="AJ50" s="63">
        <f>SUM(C52:AG52)</f>
        <v>15</v>
      </c>
      <c r="AK50" s="63">
        <f>AI50+AJ50</f>
        <v>62</v>
      </c>
      <c r="AL50" s="64">
        <v>0.27906976744186</v>
      </c>
      <c r="AM50" s="65" t="s">
        <v>82</v>
      </c>
      <c r="AN50" s="64" t="s">
        <v>23</v>
      </c>
      <c r="AO50" s="75" t="s">
        <v>83</v>
      </c>
      <c r="XFA50" s="78"/>
      <c r="XFB50" s="78"/>
      <c r="XFC50" s="78"/>
    </row>
    <row r="51" s="13" customFormat="1" ht="15" customHeight="1" spans="1:16383">
      <c r="A51" s="40"/>
      <c r="B51" s="39"/>
      <c r="C51" s="41"/>
      <c r="D51" s="41"/>
      <c r="E51" s="41"/>
      <c r="F51" s="41"/>
      <c r="G51" s="41"/>
      <c r="H51" s="41"/>
      <c r="I51" s="41"/>
      <c r="J51" s="41"/>
      <c r="K51" s="41"/>
      <c r="L51" s="41"/>
      <c r="M51" s="41"/>
      <c r="N51" s="41"/>
      <c r="O51" s="41"/>
      <c r="P51" s="41"/>
      <c r="Q51" s="41"/>
      <c r="R51" s="41"/>
      <c r="S51" s="41"/>
      <c r="T51" s="41"/>
      <c r="U51" s="41"/>
      <c r="V51" s="41"/>
      <c r="W51" s="41"/>
      <c r="X51" s="41">
        <v>4</v>
      </c>
      <c r="Y51" s="41">
        <v>4</v>
      </c>
      <c r="Z51" s="41">
        <v>4</v>
      </c>
      <c r="AA51" s="51"/>
      <c r="AB51" s="41">
        <v>4</v>
      </c>
      <c r="AC51" s="41">
        <v>4</v>
      </c>
      <c r="AD51" s="41">
        <v>3</v>
      </c>
      <c r="AE51" s="50"/>
      <c r="AF51" s="50"/>
      <c r="AG51" s="50"/>
      <c r="AH51" s="67"/>
      <c r="AI51" s="68"/>
      <c r="AJ51" s="68"/>
      <c r="AK51" s="68"/>
      <c r="AL51" s="64"/>
      <c r="AM51" s="65"/>
      <c r="AN51" s="64"/>
      <c r="AO51" s="76"/>
      <c r="XFA51" s="78"/>
      <c r="XFB51" s="78"/>
      <c r="XFC51" s="78"/>
    </row>
    <row r="52" s="13" customFormat="1" ht="15" customHeight="1" spans="1:16383">
      <c r="A52" s="42"/>
      <c r="B52" s="39"/>
      <c r="C52" s="41"/>
      <c r="D52" s="41"/>
      <c r="E52" s="41"/>
      <c r="F52" s="41"/>
      <c r="G52" s="41"/>
      <c r="H52" s="41"/>
      <c r="I52" s="41"/>
      <c r="J52" s="41"/>
      <c r="K52" s="41"/>
      <c r="L52" s="41"/>
      <c r="M52" s="41"/>
      <c r="N52" s="41"/>
      <c r="O52" s="41"/>
      <c r="P52" s="41"/>
      <c r="Q52" s="41"/>
      <c r="R52" s="41"/>
      <c r="S52" s="41"/>
      <c r="T52" s="41"/>
      <c r="U52" s="41"/>
      <c r="V52" s="41"/>
      <c r="W52" s="41"/>
      <c r="X52" s="41">
        <v>3</v>
      </c>
      <c r="Y52" s="41">
        <v>3</v>
      </c>
      <c r="Z52" s="41">
        <v>3</v>
      </c>
      <c r="AA52" s="51"/>
      <c r="AB52" s="41">
        <v>3</v>
      </c>
      <c r="AC52" s="41">
        <v>3</v>
      </c>
      <c r="AD52" s="41"/>
      <c r="AE52" s="50"/>
      <c r="AF52" s="50"/>
      <c r="AG52" s="50"/>
      <c r="AH52" s="69"/>
      <c r="AI52" s="70"/>
      <c r="AJ52" s="70"/>
      <c r="AK52" s="70"/>
      <c r="AL52" s="64"/>
      <c r="AM52" s="65"/>
      <c r="AN52" s="64"/>
      <c r="AO52" s="77"/>
      <c r="XFA52" s="78"/>
      <c r="XFB52" s="78"/>
      <c r="XFC52" s="78"/>
    </row>
    <row r="53" s="13" customFormat="1" ht="15" customHeight="1" spans="1:16383">
      <c r="A53" s="43" t="s">
        <v>40</v>
      </c>
      <c r="B53" s="39" t="s">
        <v>86</v>
      </c>
      <c r="C53" s="41"/>
      <c r="D53" s="41"/>
      <c r="E53" s="41"/>
      <c r="F53" s="41"/>
      <c r="G53" s="41"/>
      <c r="H53" s="41"/>
      <c r="I53" s="41"/>
      <c r="J53" s="41"/>
      <c r="K53" s="41"/>
      <c r="L53" s="41"/>
      <c r="M53" s="41"/>
      <c r="N53" s="41"/>
      <c r="O53" s="41"/>
      <c r="P53" s="41"/>
      <c r="Q53" s="41"/>
      <c r="R53" s="41"/>
      <c r="S53" s="41"/>
      <c r="T53" s="41"/>
      <c r="U53" s="41"/>
      <c r="V53" s="41"/>
      <c r="W53" s="41"/>
      <c r="X53" s="41"/>
      <c r="Y53" s="41">
        <v>4</v>
      </c>
      <c r="Z53" s="41">
        <v>4</v>
      </c>
      <c r="AA53" s="41">
        <v>4</v>
      </c>
      <c r="AB53" s="41">
        <v>4</v>
      </c>
      <c r="AC53" s="41">
        <v>4</v>
      </c>
      <c r="AD53" s="41">
        <v>4</v>
      </c>
      <c r="AE53" s="50"/>
      <c r="AF53" s="50"/>
      <c r="AG53" s="50"/>
      <c r="AH53" s="62">
        <f>IF(A53="","",COUNTIF(C53:AG54,"&gt;2")/2)</f>
        <v>6</v>
      </c>
      <c r="AI53" s="63">
        <f>SUM(C53:AG54)</f>
        <v>48</v>
      </c>
      <c r="AJ53" s="63">
        <f>SUM(C55:AG55)</f>
        <v>18</v>
      </c>
      <c r="AK53" s="63">
        <f>AI53+AJ53</f>
        <v>66</v>
      </c>
      <c r="AL53" s="64">
        <v>0.27906976744186</v>
      </c>
      <c r="AM53" s="65" t="s">
        <v>82</v>
      </c>
      <c r="AN53" s="64" t="s">
        <v>23</v>
      </c>
      <c r="AO53" s="75" t="s">
        <v>83</v>
      </c>
      <c r="XFA53" s="78"/>
      <c r="XFB53" s="78"/>
      <c r="XFC53" s="78"/>
    </row>
    <row r="54" s="13" customFormat="1" ht="15" customHeight="1" spans="1:16383">
      <c r="A54" s="40"/>
      <c r="B54" s="39"/>
      <c r="C54" s="41"/>
      <c r="D54" s="41"/>
      <c r="E54" s="41"/>
      <c r="F54" s="41"/>
      <c r="G54" s="41"/>
      <c r="H54" s="41"/>
      <c r="I54" s="41"/>
      <c r="J54" s="41"/>
      <c r="K54" s="41"/>
      <c r="L54" s="41"/>
      <c r="M54" s="41"/>
      <c r="N54" s="41"/>
      <c r="O54" s="41"/>
      <c r="P54" s="41"/>
      <c r="Q54" s="41"/>
      <c r="R54" s="41"/>
      <c r="S54" s="41"/>
      <c r="T54" s="41"/>
      <c r="U54" s="41"/>
      <c r="V54" s="41"/>
      <c r="W54" s="41"/>
      <c r="X54" s="41"/>
      <c r="Y54" s="41">
        <v>4</v>
      </c>
      <c r="Z54" s="41">
        <v>4</v>
      </c>
      <c r="AA54" s="41">
        <v>4</v>
      </c>
      <c r="AB54" s="41">
        <v>4</v>
      </c>
      <c r="AC54" s="41">
        <v>4</v>
      </c>
      <c r="AD54" s="41">
        <v>4</v>
      </c>
      <c r="AE54" s="50"/>
      <c r="AF54" s="50"/>
      <c r="AG54" s="50"/>
      <c r="AH54" s="67"/>
      <c r="AI54" s="68"/>
      <c r="AJ54" s="68"/>
      <c r="AK54" s="68"/>
      <c r="AL54" s="64"/>
      <c r="AM54" s="65"/>
      <c r="AN54" s="64"/>
      <c r="AO54" s="76"/>
      <c r="XFA54" s="78"/>
      <c r="XFB54" s="78"/>
      <c r="XFC54" s="78"/>
    </row>
    <row r="55" s="13" customFormat="1" ht="15" customHeight="1" spans="1:16383">
      <c r="A55" s="42"/>
      <c r="B55" s="39"/>
      <c r="C55" s="41"/>
      <c r="D55" s="41"/>
      <c r="E55" s="41"/>
      <c r="F55" s="41"/>
      <c r="G55" s="41"/>
      <c r="H55" s="41"/>
      <c r="I55" s="41"/>
      <c r="J55" s="41"/>
      <c r="K55" s="41"/>
      <c r="L55" s="41"/>
      <c r="M55" s="41"/>
      <c r="N55" s="41"/>
      <c r="O55" s="41"/>
      <c r="P55" s="41"/>
      <c r="Q55" s="41"/>
      <c r="R55" s="41"/>
      <c r="S55" s="41"/>
      <c r="T55" s="41"/>
      <c r="U55" s="41"/>
      <c r="V55" s="41"/>
      <c r="W55" s="41"/>
      <c r="X55" s="41"/>
      <c r="Y55" s="41">
        <v>3</v>
      </c>
      <c r="Z55" s="41">
        <v>3</v>
      </c>
      <c r="AA55" s="41">
        <v>3</v>
      </c>
      <c r="AB55" s="41">
        <v>3</v>
      </c>
      <c r="AC55" s="41">
        <v>3</v>
      </c>
      <c r="AD55" s="41">
        <v>3</v>
      </c>
      <c r="AE55" s="50"/>
      <c r="AF55" s="50"/>
      <c r="AG55" s="50"/>
      <c r="AH55" s="69"/>
      <c r="AI55" s="70"/>
      <c r="AJ55" s="70"/>
      <c r="AK55" s="70"/>
      <c r="AL55" s="64"/>
      <c r="AM55" s="65"/>
      <c r="AN55" s="64"/>
      <c r="AO55" s="77"/>
      <c r="XFA55" s="78"/>
      <c r="XFB55" s="78"/>
      <c r="XFC55" s="78"/>
    </row>
    <row r="56" s="13" customFormat="1" ht="15" customHeight="1" spans="1:16383">
      <c r="A56" s="40" t="s">
        <v>41</v>
      </c>
      <c r="B56" s="39" t="s">
        <v>86</v>
      </c>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v>4</v>
      </c>
      <c r="AE56" s="50"/>
      <c r="AF56" s="50"/>
      <c r="AG56" s="50"/>
      <c r="AH56" s="62">
        <f>IF(A56="","",COUNTIF(C56:AG57,"&gt;2")/2)</f>
        <v>1</v>
      </c>
      <c r="AI56" s="63">
        <f>SUM(C56:AG57)</f>
        <v>8</v>
      </c>
      <c r="AJ56" s="63">
        <f>SUM(C58:AG58)</f>
        <v>3</v>
      </c>
      <c r="AK56" s="63">
        <f>AI56+AJ56</f>
        <v>11</v>
      </c>
      <c r="AL56" s="64">
        <v>0.0465116279069767</v>
      </c>
      <c r="AM56" s="65" t="s">
        <v>82</v>
      </c>
      <c r="AN56" s="64" t="s">
        <v>23</v>
      </c>
      <c r="AO56" s="75" t="s">
        <v>83</v>
      </c>
      <c r="XFA56" s="78"/>
      <c r="XFB56" s="78"/>
      <c r="XFC56" s="78"/>
    </row>
    <row r="57" s="13" customFormat="1" ht="15" customHeight="1" spans="1:16383">
      <c r="A57" s="40"/>
      <c r="B57" s="39"/>
      <c r="C57" s="41"/>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v>4</v>
      </c>
      <c r="AE57" s="50"/>
      <c r="AF57" s="50"/>
      <c r="AG57" s="50"/>
      <c r="AH57" s="67"/>
      <c r="AI57" s="68"/>
      <c r="AJ57" s="68"/>
      <c r="AK57" s="68"/>
      <c r="AL57" s="64"/>
      <c r="AM57" s="65"/>
      <c r="AN57" s="64"/>
      <c r="AO57" s="76"/>
      <c r="XFA57" s="78"/>
      <c r="XFB57" s="78"/>
      <c r="XFC57" s="78"/>
    </row>
    <row r="58" s="13" customFormat="1" ht="15" customHeight="1" spans="1:16383">
      <c r="A58" s="42"/>
      <c r="B58" s="39"/>
      <c r="C58" s="41"/>
      <c r="D58" s="41"/>
      <c r="E58" s="41"/>
      <c r="F58" s="41"/>
      <c r="G58" s="41"/>
      <c r="H58" s="41"/>
      <c r="I58" s="41"/>
      <c r="J58" s="41"/>
      <c r="K58" s="41"/>
      <c r="L58" s="41"/>
      <c r="M58" s="41"/>
      <c r="N58" s="41"/>
      <c r="O58" s="41"/>
      <c r="P58" s="41"/>
      <c r="Q58" s="41"/>
      <c r="R58" s="41"/>
      <c r="S58" s="41"/>
      <c r="T58" s="41"/>
      <c r="U58" s="41"/>
      <c r="V58" s="41"/>
      <c r="W58" s="41"/>
      <c r="X58" s="41"/>
      <c r="Y58" s="41"/>
      <c r="Z58" s="41"/>
      <c r="AA58" s="41"/>
      <c r="AB58" s="41"/>
      <c r="AC58" s="41"/>
      <c r="AD58" s="41">
        <v>3</v>
      </c>
      <c r="AE58" s="50"/>
      <c r="AF58" s="50"/>
      <c r="AG58" s="50"/>
      <c r="AH58" s="69"/>
      <c r="AI58" s="70"/>
      <c r="AJ58" s="70"/>
      <c r="AK58" s="70"/>
      <c r="AL58" s="64"/>
      <c r="AM58" s="65"/>
      <c r="AN58" s="64"/>
      <c r="AO58" s="77"/>
      <c r="XFA58" s="78"/>
      <c r="XFB58" s="78"/>
      <c r="XFC58" s="78"/>
    </row>
    <row r="59" s="13" customFormat="1" ht="15" customHeight="1" spans="1:16383">
      <c r="A59" s="40" t="s">
        <v>43</v>
      </c>
      <c r="B59" s="39" t="s">
        <v>86</v>
      </c>
      <c r="C59" s="41"/>
      <c r="D59" s="41"/>
      <c r="E59" s="41"/>
      <c r="F59" s="41"/>
      <c r="G59" s="41">
        <v>4</v>
      </c>
      <c r="H59" s="41">
        <v>4</v>
      </c>
      <c r="I59" s="41">
        <v>4</v>
      </c>
      <c r="J59" s="41">
        <v>4</v>
      </c>
      <c r="K59" s="41">
        <v>4</v>
      </c>
      <c r="L59" s="41">
        <v>4</v>
      </c>
      <c r="M59" s="41">
        <v>4</v>
      </c>
      <c r="N59" s="41">
        <v>4</v>
      </c>
      <c r="O59" s="41"/>
      <c r="P59" s="41"/>
      <c r="Q59" s="41"/>
      <c r="R59" s="41"/>
      <c r="S59" s="41"/>
      <c r="T59" s="41"/>
      <c r="U59" s="41"/>
      <c r="V59" s="41"/>
      <c r="W59" s="41"/>
      <c r="X59" s="41"/>
      <c r="Y59" s="41"/>
      <c r="Z59" s="41"/>
      <c r="AA59" s="41"/>
      <c r="AB59" s="41"/>
      <c r="AC59" s="41"/>
      <c r="AD59" s="41"/>
      <c r="AE59" s="50"/>
      <c r="AF59" s="50"/>
      <c r="AG59" s="50"/>
      <c r="AH59" s="62">
        <f>IF(A59="","",COUNTIF(C59:AG60,"&gt;2")/2)</f>
        <v>8</v>
      </c>
      <c r="AI59" s="63">
        <f>SUM(C59:AG60)</f>
        <v>64</v>
      </c>
      <c r="AJ59" s="63">
        <f>SUM(C61:AG61)</f>
        <v>21</v>
      </c>
      <c r="AK59" s="63">
        <f>AI59+AJ59</f>
        <v>85</v>
      </c>
      <c r="AL59" s="64">
        <v>0.0465116279069767</v>
      </c>
      <c r="AM59" s="65" t="s">
        <v>82</v>
      </c>
      <c r="AN59" s="64" t="s">
        <v>23</v>
      </c>
      <c r="AO59" s="75" t="s">
        <v>83</v>
      </c>
      <c r="XFA59" s="78"/>
      <c r="XFB59" s="78"/>
      <c r="XFC59" s="78"/>
    </row>
    <row r="60" s="13" customFormat="1" ht="15" customHeight="1" spans="1:16383">
      <c r="A60" s="40"/>
      <c r="B60" s="39"/>
      <c r="C60" s="41"/>
      <c r="D60" s="41"/>
      <c r="E60" s="41"/>
      <c r="F60" s="41"/>
      <c r="G60" s="41">
        <v>4</v>
      </c>
      <c r="H60" s="41">
        <v>4</v>
      </c>
      <c r="I60" s="41">
        <v>4</v>
      </c>
      <c r="J60" s="41">
        <v>4</v>
      </c>
      <c r="K60" s="41">
        <v>4</v>
      </c>
      <c r="L60" s="41">
        <v>4</v>
      </c>
      <c r="M60" s="41">
        <v>4</v>
      </c>
      <c r="N60" s="41">
        <v>4</v>
      </c>
      <c r="O60" s="41"/>
      <c r="P60" s="41"/>
      <c r="Q60" s="41"/>
      <c r="R60" s="41"/>
      <c r="S60" s="41"/>
      <c r="T60" s="41"/>
      <c r="U60" s="41"/>
      <c r="V60" s="41"/>
      <c r="W60" s="41"/>
      <c r="X60" s="41"/>
      <c r="Y60" s="41"/>
      <c r="Z60" s="41"/>
      <c r="AA60" s="41"/>
      <c r="AB60" s="41"/>
      <c r="AC60" s="41"/>
      <c r="AD60" s="41"/>
      <c r="AE60" s="50"/>
      <c r="AF60" s="50"/>
      <c r="AG60" s="50"/>
      <c r="AH60" s="67"/>
      <c r="AI60" s="68"/>
      <c r="AJ60" s="68"/>
      <c r="AK60" s="68"/>
      <c r="AL60" s="64"/>
      <c r="AM60" s="65"/>
      <c r="AN60" s="64"/>
      <c r="AO60" s="76"/>
      <c r="XFA60" s="78"/>
      <c r="XFB60" s="78"/>
      <c r="XFC60" s="78"/>
    </row>
    <row r="61" s="13" customFormat="1" ht="15" customHeight="1" spans="1:16383">
      <c r="A61" s="42"/>
      <c r="B61" s="39"/>
      <c r="C61" s="41"/>
      <c r="D61" s="41"/>
      <c r="E61" s="41"/>
      <c r="F61" s="41"/>
      <c r="G61" s="41"/>
      <c r="H61" s="41">
        <v>3</v>
      </c>
      <c r="I61" s="41">
        <v>3</v>
      </c>
      <c r="J61" s="41">
        <v>3</v>
      </c>
      <c r="K61" s="41">
        <v>3</v>
      </c>
      <c r="L61" s="41">
        <v>3</v>
      </c>
      <c r="M61" s="41">
        <v>3</v>
      </c>
      <c r="N61" s="41">
        <v>3</v>
      </c>
      <c r="O61" s="41"/>
      <c r="P61" s="41"/>
      <c r="Q61" s="41"/>
      <c r="R61" s="41"/>
      <c r="S61" s="41"/>
      <c r="T61" s="41"/>
      <c r="U61" s="41"/>
      <c r="V61" s="41"/>
      <c r="W61" s="41"/>
      <c r="X61" s="41"/>
      <c r="Y61" s="41"/>
      <c r="Z61" s="41"/>
      <c r="AA61" s="41"/>
      <c r="AB61" s="41"/>
      <c r="AC61" s="41"/>
      <c r="AD61" s="41"/>
      <c r="AE61" s="50"/>
      <c r="AF61" s="50"/>
      <c r="AG61" s="50"/>
      <c r="AH61" s="69"/>
      <c r="AI61" s="70"/>
      <c r="AJ61" s="70"/>
      <c r="AK61" s="70"/>
      <c r="AL61" s="64"/>
      <c r="AM61" s="65"/>
      <c r="AN61" s="64"/>
      <c r="AO61" s="77"/>
      <c r="XFA61" s="78"/>
      <c r="XFB61" s="78"/>
      <c r="XFC61" s="78"/>
    </row>
    <row r="62" s="13" customFormat="1" ht="15" customHeight="1" spans="1:16383">
      <c r="A62" s="40" t="s">
        <v>44</v>
      </c>
      <c r="B62" s="39" t="s">
        <v>86</v>
      </c>
      <c r="C62" s="41"/>
      <c r="D62" s="41"/>
      <c r="E62" s="41"/>
      <c r="F62" s="41">
        <v>4</v>
      </c>
      <c r="G62" s="41">
        <v>4</v>
      </c>
      <c r="H62" s="41">
        <v>4</v>
      </c>
      <c r="I62" s="41">
        <v>4</v>
      </c>
      <c r="J62" s="41">
        <v>4</v>
      </c>
      <c r="K62" s="41">
        <v>4</v>
      </c>
      <c r="L62" s="41">
        <v>4</v>
      </c>
      <c r="M62" s="41">
        <v>4</v>
      </c>
      <c r="N62" s="41">
        <v>4</v>
      </c>
      <c r="O62" s="41"/>
      <c r="P62" s="41"/>
      <c r="Q62" s="41"/>
      <c r="R62" s="41"/>
      <c r="S62" s="41"/>
      <c r="T62" s="41"/>
      <c r="U62" s="41"/>
      <c r="V62" s="41"/>
      <c r="W62" s="41"/>
      <c r="X62" s="41"/>
      <c r="Y62" s="41"/>
      <c r="Z62" s="41"/>
      <c r="AA62" s="41"/>
      <c r="AB62" s="41"/>
      <c r="AC62" s="41"/>
      <c r="AD62" s="41"/>
      <c r="AE62" s="50"/>
      <c r="AF62" s="50"/>
      <c r="AG62" s="50"/>
      <c r="AH62" s="62">
        <f>IF(A62="","",COUNTIF(C62:AG63,"&gt;2")/2)</f>
        <v>9</v>
      </c>
      <c r="AI62" s="63">
        <f>SUM(C62:AG63)</f>
        <v>72</v>
      </c>
      <c r="AJ62" s="63">
        <f>SUM(C64:AG64)</f>
        <v>24</v>
      </c>
      <c r="AK62" s="63">
        <f>AI62+AJ62</f>
        <v>96</v>
      </c>
      <c r="AL62" s="64">
        <v>0.0465116279069767</v>
      </c>
      <c r="AM62" s="65" t="s">
        <v>82</v>
      </c>
      <c r="AN62" s="64" t="s">
        <v>23</v>
      </c>
      <c r="AO62" s="75" t="s">
        <v>83</v>
      </c>
      <c r="XFA62" s="78"/>
      <c r="XFB62" s="78"/>
      <c r="XFC62" s="78"/>
    </row>
    <row r="63" s="13" customFormat="1" ht="15" customHeight="1" spans="1:16383">
      <c r="A63" s="40"/>
      <c r="B63" s="39"/>
      <c r="C63" s="41"/>
      <c r="D63" s="41"/>
      <c r="E63" s="41"/>
      <c r="F63" s="41">
        <v>4</v>
      </c>
      <c r="G63" s="41">
        <v>4</v>
      </c>
      <c r="H63" s="41">
        <v>4</v>
      </c>
      <c r="I63" s="41">
        <v>4</v>
      </c>
      <c r="J63" s="41">
        <v>4</v>
      </c>
      <c r="K63" s="41">
        <v>4</v>
      </c>
      <c r="L63" s="41">
        <v>4</v>
      </c>
      <c r="M63" s="41">
        <v>4</v>
      </c>
      <c r="N63" s="41">
        <v>4</v>
      </c>
      <c r="O63" s="41"/>
      <c r="P63" s="41"/>
      <c r="Q63" s="41"/>
      <c r="R63" s="41"/>
      <c r="S63" s="41"/>
      <c r="T63" s="41"/>
      <c r="U63" s="41"/>
      <c r="V63" s="41"/>
      <c r="W63" s="41"/>
      <c r="X63" s="41"/>
      <c r="Y63" s="41"/>
      <c r="Z63" s="41"/>
      <c r="AA63" s="41"/>
      <c r="AB63" s="41"/>
      <c r="AC63" s="41"/>
      <c r="AD63" s="41"/>
      <c r="AE63" s="50"/>
      <c r="AF63" s="50"/>
      <c r="AG63" s="50"/>
      <c r="AH63" s="67"/>
      <c r="AI63" s="68"/>
      <c r="AJ63" s="68"/>
      <c r="AK63" s="68"/>
      <c r="AL63" s="64"/>
      <c r="AM63" s="65"/>
      <c r="AN63" s="64"/>
      <c r="AO63" s="76"/>
      <c r="XFA63" s="78"/>
      <c r="XFB63" s="78"/>
      <c r="XFC63" s="78"/>
    </row>
    <row r="64" s="13" customFormat="1" ht="15" customHeight="1" spans="1:16383">
      <c r="A64" s="42"/>
      <c r="B64" s="39"/>
      <c r="C64" s="41"/>
      <c r="D64" s="41"/>
      <c r="E64" s="41"/>
      <c r="F64" s="41"/>
      <c r="G64" s="41">
        <v>3</v>
      </c>
      <c r="H64" s="41">
        <v>3</v>
      </c>
      <c r="I64" s="41">
        <v>3</v>
      </c>
      <c r="J64" s="41">
        <v>3</v>
      </c>
      <c r="K64" s="41">
        <v>3</v>
      </c>
      <c r="L64" s="41">
        <v>3</v>
      </c>
      <c r="M64" s="41">
        <v>3</v>
      </c>
      <c r="N64" s="41">
        <v>3</v>
      </c>
      <c r="O64" s="41"/>
      <c r="P64" s="41"/>
      <c r="Q64" s="41"/>
      <c r="R64" s="41"/>
      <c r="S64" s="41"/>
      <c r="T64" s="41"/>
      <c r="U64" s="41"/>
      <c r="V64" s="41"/>
      <c r="W64" s="41"/>
      <c r="X64" s="41"/>
      <c r="Y64" s="41"/>
      <c r="Z64" s="41"/>
      <c r="AA64" s="41"/>
      <c r="AB64" s="41"/>
      <c r="AC64" s="41"/>
      <c r="AD64" s="41"/>
      <c r="AE64" s="50"/>
      <c r="AF64" s="50"/>
      <c r="AG64" s="50"/>
      <c r="AH64" s="69"/>
      <c r="AI64" s="70"/>
      <c r="AJ64" s="70"/>
      <c r="AK64" s="70"/>
      <c r="AL64" s="64"/>
      <c r="AM64" s="65"/>
      <c r="AN64" s="64"/>
      <c r="AO64" s="77"/>
      <c r="XFA64" s="78"/>
      <c r="XFB64" s="78"/>
      <c r="XFC64" s="78"/>
    </row>
    <row r="65" s="13" customFormat="1" ht="16.5" spans="1:41">
      <c r="A65" s="79"/>
      <c r="B65" s="79"/>
      <c r="C65" s="79"/>
      <c r="D65" s="80"/>
      <c r="E65" s="80"/>
      <c r="F65" s="79"/>
      <c r="G65" s="79"/>
      <c r="H65" s="79"/>
      <c r="I65" s="79"/>
      <c r="J65" s="79"/>
      <c r="K65" s="79"/>
      <c r="L65" s="80"/>
      <c r="M65" s="79"/>
      <c r="N65" s="79"/>
      <c r="O65" s="79"/>
      <c r="P65" s="79"/>
      <c r="Q65" s="79"/>
      <c r="R65" s="80"/>
      <c r="S65" s="80"/>
      <c r="T65" s="79"/>
      <c r="U65" s="79"/>
      <c r="V65" s="79"/>
      <c r="W65" s="79"/>
      <c r="X65" s="79"/>
      <c r="Y65" s="79"/>
      <c r="Z65" s="82"/>
      <c r="AA65" s="79"/>
      <c r="AB65" s="79"/>
      <c r="AC65" s="79"/>
      <c r="AD65" s="79"/>
      <c r="AE65" s="83" t="s">
        <v>87</v>
      </c>
      <c r="AF65" s="83"/>
      <c r="AG65" s="83"/>
      <c r="AH65" s="83"/>
      <c r="AI65" s="85"/>
      <c r="AJ65" s="83" t="s">
        <v>88</v>
      </c>
      <c r="AK65" s="83"/>
      <c r="AL65" s="83"/>
      <c r="AM65" s="83"/>
      <c r="AO65" s="15"/>
    </row>
    <row r="66" s="13" customFormat="1" ht="16.5" spans="1:41">
      <c r="A66" s="81"/>
      <c r="B66" s="81"/>
      <c r="C66" s="81"/>
      <c r="D66" s="81"/>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16"/>
      <c r="AE66" s="84"/>
      <c r="AF66" s="84"/>
      <c r="AG66" s="84"/>
      <c r="AH66" s="86"/>
      <c r="AI66" s="86"/>
      <c r="AJ66" s="86"/>
      <c r="AK66" s="86"/>
      <c r="AL66" s="16"/>
      <c r="AM66" s="16"/>
      <c r="AO66" s="15"/>
    </row>
    <row r="67" s="13" customFormat="1" ht="16.5" spans="1:16383">
      <c r="A67" s="81" t="s">
        <v>89</v>
      </c>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O67" s="15"/>
      <c r="XFB67" s="16"/>
      <c r="XFC67" s="16"/>
    </row>
    <row r="68" s="13" customFormat="1" ht="16.5" spans="1:16383">
      <c r="A68" s="81" t="s">
        <v>90</v>
      </c>
      <c r="B68" s="81"/>
      <c r="C68" s="81"/>
      <c r="D68" s="81"/>
      <c r="E68" s="81"/>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O68" s="15"/>
      <c r="XFB68" s="16"/>
      <c r="XFC68" s="16"/>
    </row>
    <row r="69" s="13" customFormat="1" ht="16.5" spans="1:16383">
      <c r="A69" s="81" t="s">
        <v>91</v>
      </c>
      <c r="B69" s="81"/>
      <c r="C69" s="81"/>
      <c r="D69" s="81"/>
      <c r="E69" s="81"/>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O69" s="15"/>
      <c r="XFB69" s="16"/>
      <c r="XFC69" s="16"/>
    </row>
    <row r="70" s="13" customFormat="1" spans="41:16383">
      <c r="AO70" s="15"/>
      <c r="XFB70" s="16"/>
      <c r="XFC70" s="16"/>
    </row>
    <row r="71" s="14" customFormat="1" spans="1:16383">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5"/>
      <c r="XFB71" s="16"/>
      <c r="XFC71" s="16"/>
    </row>
    <row r="72" s="14" customFormat="1" spans="1:16383">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5"/>
      <c r="XFB72" s="16"/>
      <c r="XFC72" s="16"/>
    </row>
    <row r="73" s="14" customFormat="1" spans="1:16383">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5"/>
      <c r="XFB73" s="16"/>
      <c r="XFC73" s="16"/>
    </row>
    <row r="74" s="14" customFormat="1" spans="1:16383">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5"/>
      <c r="XFB74" s="16"/>
      <c r="XFC74" s="16"/>
    </row>
    <row r="75" s="14" customFormat="1" spans="1:16383">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5"/>
      <c r="XFB75" s="16"/>
      <c r="XFC75" s="16"/>
    </row>
    <row r="76" s="14" customFormat="1" spans="1:16383">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5"/>
      <c r="XFB76" s="16"/>
      <c r="XFC76" s="16"/>
    </row>
    <row r="77" s="14" customFormat="1" spans="1:16383">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5"/>
      <c r="XFB77" s="16"/>
      <c r="XFC77" s="16"/>
    </row>
    <row r="78" s="14" customFormat="1" spans="1:16383">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5"/>
      <c r="XFB78" s="16"/>
      <c r="XFC78" s="16"/>
    </row>
    <row r="79" s="14" customFormat="1" spans="1:16383">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5"/>
      <c r="XFB79" s="16"/>
      <c r="XFC79" s="16"/>
    </row>
    <row r="80" s="14" customFormat="1" spans="1:16383">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5"/>
      <c r="XFB80" s="16"/>
      <c r="XFC80" s="16"/>
    </row>
    <row r="81" s="14" customFormat="1" spans="1:16383">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5"/>
      <c r="XFB81" s="16"/>
      <c r="XFC81" s="16"/>
    </row>
    <row r="82" s="14" customFormat="1" spans="1:16383">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5"/>
      <c r="XFB82" s="16"/>
      <c r="XFC82" s="16"/>
    </row>
    <row r="83" s="14" customFormat="1" spans="1:16383">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5"/>
      <c r="XFB83" s="16"/>
      <c r="XFC83" s="16"/>
    </row>
    <row r="84" s="14" customFormat="1" spans="1:16383">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5"/>
      <c r="XFB84" s="16"/>
      <c r="XFC84" s="16"/>
    </row>
    <row r="85" s="14" customFormat="1" spans="1:16383">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5"/>
      <c r="XFB85" s="16"/>
      <c r="XFC85" s="16"/>
    </row>
    <row r="86" s="14" customFormat="1" spans="1:16383">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5"/>
      <c r="XFB86" s="16"/>
      <c r="XFC86" s="16"/>
    </row>
    <row r="87" s="14" customFormat="1" spans="1:16383">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5"/>
      <c r="XFB87" s="16"/>
      <c r="XFC87" s="16"/>
    </row>
    <row r="88" s="14" customFormat="1" spans="1:16383">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5"/>
      <c r="XFB88" s="16"/>
      <c r="XFC88" s="16"/>
    </row>
    <row r="89" s="14" customFormat="1" spans="1:16383">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5"/>
      <c r="XFB89" s="16"/>
      <c r="XFC89" s="16"/>
    </row>
    <row r="90" s="14" customFormat="1" spans="1:16383">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5"/>
      <c r="XFB90" s="16"/>
      <c r="XFC90" s="16"/>
    </row>
    <row r="91" s="14" customFormat="1" spans="1:16383">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5"/>
      <c r="XFB91" s="16"/>
      <c r="XFC91" s="16"/>
    </row>
    <row r="92" s="14" customFormat="1" spans="1:16383">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5"/>
      <c r="XFB92" s="16"/>
      <c r="XFC92" s="16"/>
    </row>
    <row r="93" s="14" customFormat="1" spans="1:16383">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5"/>
      <c r="XFB93" s="16"/>
      <c r="XFC93" s="16"/>
    </row>
    <row r="94" s="14" customFormat="1" spans="1:16383">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5"/>
      <c r="XFB94" s="16"/>
      <c r="XFC94" s="16"/>
    </row>
    <row r="95" s="14" customFormat="1" spans="1:16383">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5"/>
      <c r="XFB95" s="16"/>
      <c r="XFC95" s="16"/>
    </row>
    <row r="96" s="14" customFormat="1" spans="1:16383">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5"/>
      <c r="XFB96" s="16"/>
      <c r="XFC96" s="16"/>
    </row>
    <row r="97" s="14" customFormat="1" spans="1:16383">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5"/>
      <c r="XFB97" s="16"/>
      <c r="XFC97" s="16"/>
    </row>
    <row r="98" s="14" customFormat="1" spans="1:16383">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5"/>
      <c r="XFB98" s="16"/>
      <c r="XFC98" s="16"/>
    </row>
    <row r="99" s="14" customFormat="1" spans="1:16383">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5"/>
      <c r="XFB99" s="16"/>
      <c r="XFC99" s="16"/>
    </row>
    <row r="100" s="14" customFormat="1" spans="1:16383">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5"/>
      <c r="XFB100" s="16"/>
      <c r="XFC100" s="16"/>
    </row>
    <row r="101" s="14" customFormat="1" spans="1:16383">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5"/>
      <c r="XFB101" s="16"/>
      <c r="XFC101" s="16"/>
    </row>
    <row r="102" s="14" customFormat="1" spans="1:16383">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5"/>
      <c r="XFB102" s="16"/>
      <c r="XFC102" s="16"/>
    </row>
    <row r="103" s="14" customFormat="1" spans="1:16383">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5"/>
      <c r="XFB103" s="16"/>
      <c r="XFC103" s="16"/>
    </row>
    <row r="104" s="14" customFormat="1" spans="1:16383">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5"/>
      <c r="XFB104" s="16"/>
      <c r="XFC104" s="16"/>
    </row>
    <row r="105" s="14" customFormat="1" spans="1:16383">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5"/>
      <c r="XFB105" s="16"/>
      <c r="XFC105" s="16"/>
    </row>
    <row r="106" s="14" customFormat="1" spans="1:16383">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5"/>
      <c r="XFB106" s="16"/>
      <c r="XFC106" s="16"/>
    </row>
    <row r="107" s="14" customFormat="1" spans="1:16383">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5"/>
      <c r="XFB107" s="16"/>
      <c r="XFC107" s="16"/>
    </row>
    <row r="108" s="14" customFormat="1" spans="1:16383">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5"/>
      <c r="XFB108" s="16"/>
      <c r="XFC108" s="16"/>
    </row>
    <row r="109" s="14" customFormat="1" spans="1:16383">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5"/>
      <c r="XFB109" s="16"/>
      <c r="XFC109" s="16"/>
    </row>
    <row r="110" s="14" customFormat="1" spans="1:16383">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5"/>
      <c r="XFB110" s="16"/>
      <c r="XFC110" s="16"/>
    </row>
    <row r="111" s="14" customFormat="1" spans="1:16383">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5"/>
      <c r="XFB111" s="16"/>
      <c r="XFC111" s="16"/>
    </row>
    <row r="112" s="14" customFormat="1" spans="1:16383">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5"/>
      <c r="XFB112" s="16"/>
      <c r="XFC112" s="16"/>
    </row>
  </sheetData>
  <mergeCells count="216">
    <mergeCell ref="A1:AH1"/>
    <mergeCell ref="A2:AH2"/>
    <mergeCell ref="A65:AD65"/>
    <mergeCell ref="AE65:AI65"/>
    <mergeCell ref="AJ65:AM65"/>
    <mergeCell ref="A66:AC66"/>
    <mergeCell ref="A67:AD67"/>
    <mergeCell ref="A68:AD68"/>
    <mergeCell ref="A69:AD69"/>
    <mergeCell ref="A5:A6"/>
    <mergeCell ref="A8:A9"/>
    <mergeCell ref="A11:A12"/>
    <mergeCell ref="A14:A15"/>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B3:B4"/>
    <mergeCell ref="B5:B7"/>
    <mergeCell ref="B8:B10"/>
    <mergeCell ref="B17:B19"/>
    <mergeCell ref="B20:B22"/>
    <mergeCell ref="B23:B25"/>
    <mergeCell ref="B26:B28"/>
    <mergeCell ref="B29:B31"/>
    <mergeCell ref="B32:B34"/>
    <mergeCell ref="B35:B37"/>
    <mergeCell ref="B38:B40"/>
    <mergeCell ref="B41:B43"/>
    <mergeCell ref="B44:B46"/>
    <mergeCell ref="B47:B49"/>
    <mergeCell ref="B50:B52"/>
    <mergeCell ref="B53:B55"/>
    <mergeCell ref="B56:B58"/>
    <mergeCell ref="B59:B61"/>
    <mergeCell ref="B62:B64"/>
    <mergeCell ref="AH3:AH4"/>
    <mergeCell ref="AH5:AH7"/>
    <mergeCell ref="AH8:AH10"/>
    <mergeCell ref="AH11:AH13"/>
    <mergeCell ref="AH14:AH16"/>
    <mergeCell ref="AH17:AH19"/>
    <mergeCell ref="AH20:AH22"/>
    <mergeCell ref="AH23:AH25"/>
    <mergeCell ref="AH26:AH28"/>
    <mergeCell ref="AH29:AH31"/>
    <mergeCell ref="AH32:AH34"/>
    <mergeCell ref="AH35:AH37"/>
    <mergeCell ref="AH38:AH40"/>
    <mergeCell ref="AH41:AH43"/>
    <mergeCell ref="AH44:AH46"/>
    <mergeCell ref="AH47:AH49"/>
    <mergeCell ref="AH50:AH52"/>
    <mergeCell ref="AH53:AH55"/>
    <mergeCell ref="AH56:AH58"/>
    <mergeCell ref="AH59:AH61"/>
    <mergeCell ref="AH62:AH64"/>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K3:AK4"/>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L3:AL4"/>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s>
  <conditionalFormatting sqref="A11:A16">
    <cfRule type="duplicateValues" dxfId="0" priority="600"/>
  </conditionalFormatting>
  <conditionalFormatting sqref="A38:A40">
    <cfRule type="duplicateValues" dxfId="0" priority="599"/>
    <cfRule type="duplicateValues" dxfId="0" priority="598"/>
  </conditionalFormatting>
  <conditionalFormatting sqref="A59:A61">
    <cfRule type="duplicateValues" dxfId="0" priority="6"/>
    <cfRule type="duplicateValues" dxfId="0" priority="4"/>
  </conditionalFormatting>
  <conditionalFormatting sqref="A62:A64">
    <cfRule type="duplicateValues" dxfId="0" priority="3"/>
    <cfRule type="duplicateValues" dxfId="0" priority="1"/>
  </conditionalFormatting>
  <conditionalFormatting sqref="A1:A58 A65:A1048576">
    <cfRule type="duplicateValues" dxfId="0" priority="7"/>
  </conditionalFormatting>
  <conditionalFormatting sqref="A1:A4 A65:A1048576">
    <cfRule type="duplicateValues" dxfId="0" priority="614"/>
  </conditionalFormatting>
  <conditionalFormatting sqref="A41:A43 A44:A46 A47:A52 A53:A58">
    <cfRule type="duplicateValues" dxfId="0" priority="597"/>
  </conditionalFormatting>
  <dataValidations count="13">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P19:W19 Y19:Z19 P34 Q34 R34 S34 T34 U34 V34 W34 X34 Y34 Z34 AA34 AB34">
      <formula1>[7]数据源!#REF!</formula1>
    </dataValidation>
    <dataValidation type="list" allowBlank="1" showInputMessage="1" showErrorMessage="1" sqref="AM5 AM6 AM7 AM8 AM9 AM10 AM20 AM21 AM22 AM23 AM24 AM25 AM26 AM27 AM28 AM29 AM30 AM31 AM32 AM33 AM34 AM35 AM36 AM37 AM38 AM39 AM40 AM41 AM42 AM43 AM44 AM45 AM46 AM47 AM48 AM49 AM50 AM51 AM52 AM53 AM54 AM55 AM56 AM57 AM58 AM59 AM60 AM61 AM62 AM63 AM64 AM11:AM13 AM14:AM16 AM17:AM19">
      <formula1>"正常在职,本月离职,本月入职,本月调入,本月调出"</formula1>
    </dataValidation>
    <dataValidation type="list" allowBlank="1" showInputMessage="1" showErrorMessage="1" sqref="C19 D19 E19 F19 H19 I19 J19 K19 L19 M19 N19:O19 X19 AA19:AB19 AC19 AD19 C25 D25 E25 F25 I25 J25 C31 D31 E31 F31 I31 J31">
      <formula1>[6]数据源!#REF!</formula1>
    </dataValidation>
    <dataValidation type="list" allowBlank="1" showInputMessage="1" showErrorMessage="1" sqref="H11 I11 J11 K11 N11 O11 AC11 AD11 AE11:AG11 H12 I12 J12 K12 N12 O12 AC12 AD12 AE12:AG12 H13 I13 J13 K13 N13 O13 AC13 AD13 AE13:AG13 D14 E14 H14 I14 J14:K14 M14 N14 O14:P14 AC14 AD14 AE14:AG14 D15:E15 H15 I15 J15 K15 M15 N15 O15 P15 AC15 AD15 AE15:AG15 C16 D16:F16 G16 H16 I16 J16 K16 L16 M16 N16 O16 P16 Q16:AB16 AC16 AD16 AE16:AG16 C11:C15 L11:L15 M11:M13 P11:P13 F11:G15 Q11:AB15 D11:E13">
      <formula1>[1]数据源!#REF!</formula1>
    </dataValidation>
    <dataValidation type="list" allowBlank="1" showInputMessage="1" showErrorMessage="1" sqref="AF17 AF18 AE19 AF19 AG19 AF20 AG20 AF21 AG21 AE22 AF22 AG22 AG23 AG24 AG25 AG26 AG27 AG28 AG29 AG30 AG31 AG32 AG33 AG34 AG35 AG36 AG37 AG38 AG39 AG40 AG41 AG42 AG43 AG44 AG45 AG46 AG47 AG48 AG49 AG50 AG51 AG52 AG53 AG54 AG55 AG56 AG57 AG58 AG59 AG60 AG61 AG62 AG63 AG64 AE17:AE18 AE20:AE21 AG17:AG18">
      <formula1>[3]数据源!#REF!</formula1>
    </dataValidation>
    <dataValidation type="list" allowBlank="1" showInputMessage="1" showErrorMessage="1" sqref="G19 C22:E22 F22:M22 N22 O22:S22 T22:AC22 AD22 G25 H25 K25:L25 M25 N25 O25:P25 Q25 R25:S25 T25 U25 V25:W25 X25 Y25 Z25:AD25 C28:G28 H28 I28:J28 K28 L28 M28 N28 O28 P28 Q28:U28 V28:Y28 Z28:AD28 G31 H31 K31:L31 M31 N31 O31:P31 Q31 R31:U31 V31:X31 Y31 Z31 AA31 AB31:AD31 C34:G34 H34 I34 J34:L34 M34 N34 O34 AC34:AD34 H32:AD33 C17:AD18 C23:AD24 C29:AD30 C20:AD21 C26:AD27 C32:G33">
      <formula1>[8]数据源!#REF!</formula1>
    </dataValidation>
    <dataValidation type="list" allowBlank="1" showInputMessage="1" showErrorMessage="1" sqref="AF25 AE29 AF29 AE30 AF30 AE31 AF31 AE32 AF32 AE33 AF33 AE34 AF34 AE35 AF35 AE36 AF36 AE37 AF37 AE38 AF38 AE39 AF39 AE40 AF40 AE41 AF41 AE42 AF42 AE43 AF43 AE44 AF44 AE45 AF45 AE46 AF46 AE47 AF47 AE48 AF48 AE49 AF49 AE50 AF50 AE51 AF51 AE52 AF52 AE53 AF53 AE54 AF54 AE55 AF55 AE56 AF56 AE57 AF57 AE58 AF58 AE59 AF59 AE60 AF60 AE61 AF61 AE62 AF62 AE63 AF63 AE64 AF64 AE23:AE25 AF23:AF24">
      <formula1>[4]数据源!#REF!</formula1>
    </dataValidation>
    <dataValidation type="list" allowBlank="1" showInputMessage="1" showErrorMessage="1" sqref="AE28 AF28 AE26:AE27 AF26:AF27">
      <formula1>[5]数据源!#REF!</formula1>
    </dataValidation>
    <dataValidation type="list" allowBlank="1" showInputMessage="1" showErrorMessage="1" sqref="D38 E38 F38 G38 H38 I38 J38 K38 L38 M38 O38 Q38 R38 T38 U38 V38 W38 X38 Y38 Z38 AA38 AB38 AC38 AD38 D39 E39 F39 G39 H39 I39 J39 K39 L39 M39 O39 Q39 R39 T39 U39 V39 W39 X39 Y39 Z39 AA39 AB39 AC39 AD39 D40 E40 F40 G40 H40 I40 J40 K40 L40 M40 O40 Q40 R40 T40 U40 V40 W40 X40 Y40 Z40 AA40 AB40 AC40 AD40">
      <formula1>[10]数据源!#REF!</formula1>
    </dataValidation>
    <dataValidation type="list" allowBlank="1" showInputMessage="1" showErrorMessage="1" sqref="P38">
      <formula1>[9]数据源!#REF!</formula1>
    </dataValidation>
    <dataValidation type="list" allowBlank="1" showInputMessage="1" showErrorMessage="1" sqref="P40">
      <formula1>[11]数据源!#REF!</formula1>
    </dataValidation>
    <dataValidation type="list" allowBlank="1" showInputMessage="1" showErrorMessage="1" sqref="AO5:AO10 AO11:AO16 AO17:AO34 AO35:AO37 AO38:AO40 AO41:AO46 AO47:AO52 AO53:AO58 AO59:AO61 AO62:AO64">
      <formula1>"正式,劳务张,劳务田"</formula1>
    </dataValidation>
  </dataValidations>
  <pageMargins left="0.393055555555556" right="0.393055555555556" top="0.354166666666667" bottom="0.0388888888888889" header="0.354166666666667" footer="0.0784722222222222"/>
  <pageSetup paperSize="9" orientation="landscape" horizontalDpi="600"/>
  <headerFooter/>
  <drawing r:id="rId2"/>
  <legacyDrawing r:id="rId3"/>
  <mc:AlternateContent xmlns:mc="http://schemas.openxmlformats.org/markup-compatibility/2006">
    <mc:Choice Requires="x14">
      <controls>
        <mc:AlternateContent xmlns:mc="http://schemas.openxmlformats.org/markup-compatibility/2006">
          <mc:Choice Requires="x14">
            <control shapeId="1025" name="Spinner 1" r:id="rId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1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workbookViewId="0">
      <selection activeCell="C19" sqref="C19"/>
    </sheetView>
  </sheetViews>
  <sheetFormatPr defaultColWidth="9" defaultRowHeight="13.5" outlineLevelCol="3"/>
  <cols>
    <col min="3" max="3" width="46.625" customWidth="1"/>
    <col min="4" max="4" width="7.875" customWidth="1"/>
  </cols>
  <sheetData>
    <row r="1" spans="1:4">
      <c r="A1" s="2" t="s">
        <v>1</v>
      </c>
      <c r="B1" s="2" t="s">
        <v>3</v>
      </c>
      <c r="C1" s="2" t="s">
        <v>92</v>
      </c>
      <c r="D1" s="2" t="s">
        <v>93</v>
      </c>
    </row>
    <row r="2" spans="1:4">
      <c r="A2" s="4"/>
      <c r="B2" s="6" t="s">
        <v>17</v>
      </c>
      <c r="C2" s="7" t="s">
        <v>18</v>
      </c>
      <c r="D2" s="8">
        <v>40</v>
      </c>
    </row>
    <row r="3" spans="1:4">
      <c r="A3" s="4"/>
      <c r="B3" s="6" t="s">
        <v>20</v>
      </c>
      <c r="C3" s="7" t="s">
        <v>21</v>
      </c>
      <c r="D3" s="8">
        <f>-30+50</f>
        <v>20</v>
      </c>
    </row>
    <row r="4" spans="1:4">
      <c r="A4" s="4"/>
      <c r="B4" s="6" t="s">
        <v>32</v>
      </c>
      <c r="C4" s="7" t="s">
        <v>33</v>
      </c>
      <c r="D4" s="8">
        <f>-30-20</f>
        <v>-50</v>
      </c>
    </row>
    <row r="5" spans="1:4">
      <c r="A5" s="4"/>
      <c r="B5" s="6" t="s">
        <v>47</v>
      </c>
      <c r="C5" s="7" t="s">
        <v>48</v>
      </c>
      <c r="D5" s="8">
        <v>-20</v>
      </c>
    </row>
    <row r="6" spans="1:4">
      <c r="A6" s="4"/>
      <c r="B6" s="6" t="s">
        <v>26</v>
      </c>
      <c r="C6" s="7" t="s">
        <v>27</v>
      </c>
      <c r="D6" s="8">
        <v>-20</v>
      </c>
    </row>
    <row r="7" spans="1:4">
      <c r="A7" s="4"/>
      <c r="B7" s="6" t="s">
        <v>30</v>
      </c>
      <c r="C7" s="7" t="s">
        <v>31</v>
      </c>
      <c r="D7" s="8">
        <f>-10-10</f>
        <v>-20</v>
      </c>
    </row>
    <row r="8" spans="1:4">
      <c r="A8" s="9"/>
      <c r="B8" s="10"/>
      <c r="C8" s="11"/>
      <c r="D8" s="12"/>
    </row>
    <row r="9" spans="1:4">
      <c r="A9" s="9"/>
      <c r="B9" s="10"/>
      <c r="C9" s="11"/>
      <c r="D9" s="12"/>
    </row>
    <row r="10" spans="1:4">
      <c r="A10" t="s">
        <v>94</v>
      </c>
      <c r="D10">
        <f>SUM(D2:D9)</f>
        <v>-50</v>
      </c>
    </row>
  </sheetData>
  <conditionalFormatting sqref="B2">
    <cfRule type="duplicateValues" dxfId="0" priority="122"/>
    <cfRule type="duplicateValues" dxfId="0" priority="121"/>
    <cfRule type="duplicateValues" dxfId="0" priority="120"/>
    <cfRule type="duplicateValues" dxfId="0" priority="119"/>
    <cfRule type="duplicateValues" dxfId="0" priority="118"/>
    <cfRule type="duplicateValues" dxfId="0" priority="117"/>
    <cfRule type="duplicateValues" dxfId="0" priority="116"/>
    <cfRule type="duplicateValues" dxfId="0" priority="115"/>
  </conditionalFormatting>
  <conditionalFormatting sqref="B3">
    <cfRule type="duplicateValues" dxfId="0" priority="114"/>
    <cfRule type="duplicateValues" dxfId="0" priority="113"/>
    <cfRule type="duplicateValues" dxfId="0" priority="112"/>
    <cfRule type="duplicateValues" dxfId="0" priority="111"/>
    <cfRule type="duplicateValues" dxfId="0" priority="110"/>
    <cfRule type="duplicateValues" dxfId="0" priority="109"/>
    <cfRule type="duplicateValues" dxfId="0" priority="108"/>
    <cfRule type="duplicateValues" dxfId="0" priority="107"/>
  </conditionalFormatting>
  <conditionalFormatting sqref="B4">
    <cfRule type="duplicateValues" dxfId="0" priority="49"/>
    <cfRule type="duplicateValues" dxfId="0" priority="43"/>
    <cfRule type="duplicateValues" dxfId="0" priority="37"/>
    <cfRule type="duplicateValues" dxfId="0" priority="31"/>
    <cfRule type="duplicateValues" dxfId="0" priority="25"/>
    <cfRule type="duplicateValues" dxfId="0" priority="19"/>
    <cfRule type="duplicateValues" dxfId="0" priority="13"/>
    <cfRule type="duplicateValues" dxfId="0" priority="7"/>
  </conditionalFormatting>
  <conditionalFormatting sqref="B5">
    <cfRule type="duplicateValues" dxfId="0" priority="48"/>
    <cfRule type="duplicateValues" dxfId="0" priority="42"/>
    <cfRule type="duplicateValues" dxfId="0" priority="36"/>
    <cfRule type="duplicateValues" dxfId="0" priority="30"/>
    <cfRule type="duplicateValues" dxfId="0" priority="24"/>
    <cfRule type="duplicateValues" dxfId="0" priority="18"/>
    <cfRule type="duplicateValues" dxfId="0" priority="12"/>
    <cfRule type="duplicateValues" dxfId="0" priority="6"/>
  </conditionalFormatting>
  <conditionalFormatting sqref="B6">
    <cfRule type="duplicateValues" dxfId="0" priority="3"/>
    <cfRule type="duplicateValues" dxfId="0" priority="9"/>
    <cfRule type="duplicateValues" dxfId="0" priority="15"/>
    <cfRule type="duplicateValues" dxfId="0" priority="21"/>
    <cfRule type="duplicateValues" dxfId="0" priority="27"/>
    <cfRule type="duplicateValues" dxfId="0" priority="33"/>
    <cfRule type="duplicateValues" dxfId="0" priority="39"/>
    <cfRule type="duplicateValues" dxfId="0" priority="45"/>
  </conditionalFormatting>
  <conditionalFormatting sqref="B7">
    <cfRule type="duplicateValues" dxfId="0" priority="2"/>
    <cfRule type="duplicateValues" dxfId="0" priority="8"/>
    <cfRule type="duplicateValues" dxfId="0" priority="14"/>
    <cfRule type="duplicateValues" dxfId="0" priority="20"/>
    <cfRule type="duplicateValues" dxfId="0" priority="26"/>
    <cfRule type="duplicateValues" dxfId="0" priority="32"/>
    <cfRule type="duplicateValues" dxfId="0" priority="38"/>
    <cfRule type="duplicateValues" dxfId="0" priority="44"/>
  </conditionalFormatting>
  <conditionalFormatting sqref="B$1:B$1048576">
    <cfRule type="duplicateValues" dxfId="0" priority="1"/>
  </conditionalFormatting>
  <conditionalFormatting sqref="B8:B9">
    <cfRule type="duplicateValues" dxfId="0" priority="124"/>
    <cfRule type="duplicateValues" dxfId="0" priority="125"/>
  </conditionalFormatting>
  <conditionalFormatting sqref="B1 B10:B1048576">
    <cfRule type="duplicateValues" dxfId="0" priority="174"/>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K10" sqref="K10"/>
    </sheetView>
  </sheetViews>
  <sheetFormatPr defaultColWidth="9" defaultRowHeight="16.5" outlineLevelRow="4" outlineLevelCol="5"/>
  <cols>
    <col min="1" max="1" width="7.25" style="1" customWidth="1"/>
    <col min="2" max="2" width="9" style="1"/>
    <col min="3" max="3" width="25.75" style="1" customWidth="1"/>
    <col min="4" max="4" width="9" style="1"/>
    <col min="5" max="5" width="35.25" customWidth="1"/>
  </cols>
  <sheetData>
    <row r="1" ht="20" customHeight="1" spans="1:6">
      <c r="A1" s="2" t="s">
        <v>1</v>
      </c>
      <c r="B1" s="2" t="s">
        <v>3</v>
      </c>
      <c r="C1" s="2" t="s">
        <v>92</v>
      </c>
      <c r="D1" s="2" t="s">
        <v>95</v>
      </c>
      <c r="E1" s="3" t="s">
        <v>96</v>
      </c>
      <c r="F1" s="3"/>
    </row>
    <row r="2" ht="57" customHeight="1" spans="1:6">
      <c r="A2" s="4">
        <v>1</v>
      </c>
      <c r="B2" s="5"/>
      <c r="C2" s="5"/>
      <c r="D2" s="5"/>
      <c r="E2" s="5"/>
      <c r="F2" s="5"/>
    </row>
    <row r="3" ht="57" customHeight="1" spans="1:6">
      <c r="A3" s="4">
        <v>2</v>
      </c>
      <c r="B3" s="5"/>
      <c r="C3" s="5"/>
      <c r="D3" s="5"/>
      <c r="E3" s="5"/>
      <c r="F3" s="5"/>
    </row>
    <row r="4" ht="57" customHeight="1" spans="1:6">
      <c r="A4" s="4">
        <v>3</v>
      </c>
      <c r="B4" s="5"/>
      <c r="C4" s="5"/>
      <c r="D4" s="5"/>
      <c r="E4" s="5"/>
      <c r="F4" s="5"/>
    </row>
    <row r="5" ht="26" customHeight="1" spans="1:4">
      <c r="A5" s="1" t="s">
        <v>94</v>
      </c>
      <c r="D5" s="1">
        <f>SUM(D2:D4)</f>
        <v>0</v>
      </c>
    </row>
  </sheetData>
  <mergeCells count="4">
    <mergeCell ref="E1:F1"/>
    <mergeCell ref="E2:F2"/>
    <mergeCell ref="E3:F3"/>
    <mergeCell ref="E4:F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
  <sheetViews>
    <sheetView workbookViewId="0">
      <selection activeCell="A1" sqref="A$1:A$1048576"/>
    </sheetView>
  </sheetViews>
  <sheetFormatPr defaultColWidth="9" defaultRowHeight="13.5"/>
  <sheetData>
    <row r="1" spans="1:1">
      <c r="A1">
        <v>1</v>
      </c>
    </row>
    <row r="2" spans="1:1">
      <c r="A2">
        <v>3.5</v>
      </c>
    </row>
    <row r="3" spans="1:1">
      <c r="A3">
        <v>1.5</v>
      </c>
    </row>
    <row r="4" spans="1:1">
      <c r="A4">
        <v>2</v>
      </c>
    </row>
    <row r="5" spans="1:1">
      <c r="A5">
        <v>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劳务费 (2)</vt:lpstr>
      <vt:lpstr>劳务费</vt:lpstr>
      <vt:lpstr>考勤</vt:lpstr>
      <vt:lpstr>其他</vt:lpstr>
      <vt:lpstr>车间扣款</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2023-03-24T09:35:52Z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2052-11.1.0.13703</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