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 activeTab="1"/>
  </bookViews>
  <sheets>
    <sheet name="2022" sheetId="9" r:id="rId1"/>
    <sheet name="2023" sheetId="11" r:id="rId2"/>
    <sheet name="Sheet1" sheetId="10" r:id="rId3"/>
  </sheets>
  <definedNames>
    <definedName name="_xlnm.Print_Area" localSheetId="0">'2022'!$A$1:$N$30</definedName>
    <definedName name="_xlnm.Print_Area" localSheetId="1">'2023'!$A$1:$N$32</definedName>
  </definedNames>
  <calcPr calcId="144525"/>
</workbook>
</file>

<file path=xl/sharedStrings.xml><?xml version="1.0" encoding="utf-8"?>
<sst xmlns="http://schemas.openxmlformats.org/spreadsheetml/2006/main" count="156" uniqueCount="70">
  <si>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</si>
  <si>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</si>
  <si>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</si>
  <si>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黄骅市长生汽车灯镜有限公司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</si>
  <si>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</si>
  <si>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</si>
  <si>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</si>
  <si>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</si>
  <si>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</si>
  <si>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</si>
  <si>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</si>
  <si>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</si>
  <si>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</si>
  <si>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</si>
  <si>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</si>
  <si>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</si>
  <si>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</si>
  <si>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</si>
  <si>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</si>
  <si>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</si>
  <si>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</si>
  <si>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</si>
  <si>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SHT0000016</t>
  </si>
  <si>
    <t>正司机底支架</t>
  </si>
  <si>
    <t>YJ-6807000</t>
  </si>
  <si>
    <t>EA</t>
  </si>
  <si>
    <t>SHT0000015</t>
  </si>
  <si>
    <t>副司机底座</t>
  </si>
  <si>
    <t>YJ-6907000</t>
  </si>
  <si>
    <t>SHT0000021</t>
  </si>
  <si>
    <t>副司机座框</t>
  </si>
  <si>
    <t>YJ-6901100</t>
  </si>
  <si>
    <t>SHT0000061</t>
  </si>
  <si>
    <t>正司机座座盆</t>
  </si>
  <si>
    <t>H4681010050A0</t>
  </si>
  <si>
    <t>SHT0000060</t>
  </si>
  <si>
    <t>副司机座座盆</t>
  </si>
  <si>
    <t>YJ-6901106</t>
  </si>
  <si>
    <t>SHT0010184</t>
  </si>
  <si>
    <t>驾驶员座座盆总成</t>
  </si>
  <si>
    <t>D03-6801100</t>
  </si>
  <si>
    <t>前1000件含模具均摊费按含税33.36执行。</t>
  </si>
  <si>
    <t>SHT0010969</t>
  </si>
  <si>
    <t>风扇固定支架焊接总成</t>
  </si>
  <si>
    <t>SHT0000444</t>
  </si>
  <si>
    <t>D04底座总成</t>
  </si>
  <si>
    <t>D04-6807000</t>
  </si>
  <si>
    <t>SHT0000440</t>
  </si>
  <si>
    <t>H4A升级司机座座盆总成</t>
  </si>
  <si>
    <t>H4A-6801100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</si>
  <si>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</si>
  <si>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</si>
  <si>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</si>
  <si>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</si>
  <si>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</si>
  <si>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</si>
  <si>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</si>
  <si>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</si>
  <si>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</si>
  <si>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</si>
  <si>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</si>
  <si>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</si>
  <si>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</si>
  <si>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</si>
  <si>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SHT0014466</t>
  </si>
  <si>
    <t>副司机底支架焊接总成</t>
  </si>
  <si>
    <t>模具费100%分摊至10万件产品中或3年，先到者为准，到期未摊销完毕的，乙方开具剩余模具费的增值税发票，甲方一次性支付剩余模具款。</t>
  </si>
  <si>
    <t>SHT0014477</t>
  </si>
  <si>
    <t>司机底支架焊接总成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</si>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</sst>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0_ "/>
    <numFmt numFmtId="180" formatCode="0.0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0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9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/>
    </xf>
    <xf numFmtId="178" fontId="8" fillId="0" borderId="2" xfId="53" applyNumberFormat="1" applyFont="1" applyFill="1" applyBorder="1" applyAlignment="1">
      <alignment horizontal="center" vertical="center"/>
    </xf>
    <xf numFmtId="178" fontId="8" fillId="0" borderId="3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179" fontId="8" fillId="0" borderId="1" xfId="53" applyNumberFormat="1" applyFont="1" applyFill="1" applyBorder="1" applyAlignment="1">
      <alignment horizontal="center" vertical="center"/>
    </xf>
    <xf numFmtId="180" fontId="8" fillId="0" borderId="1" xfId="53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180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13" fillId="2" borderId="1" xfId="53" applyNumberFormat="1" applyFont="1" applyFill="1" applyBorder="1" applyAlignment="1">
      <alignment horizontal="center" vertical="center" wrapText="1" shrinkToFit="1"/>
    </xf>
    <xf numFmtId="0" fontId="8" fillId="0" borderId="1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shrinkToFit="1"/>
    </xf>
    <xf numFmtId="0" fontId="9" fillId="0" borderId="0" xfId="53" applyFont="1" applyFill="1" applyBorder="1" applyAlignment="1">
      <alignment horizontal="center" vertical="center"/>
    </xf>
    <xf numFmtId="0" fontId="9" fillId="0" borderId="0" xfId="53" applyFont="1" applyFill="1" applyBorder="1">
      <alignment vertical="center"/>
    </xf>
    <xf numFmtId="0" fontId="8" fillId="0" borderId="1" xfId="53" applyFont="1" applyFill="1" applyBorder="1" applyAlignment="1">
      <alignment horizontal="center" vertical="center" wrapText="1" shrinkToFit="1"/>
    </xf>
    <xf numFmtId="0" fontId="5" fillId="0" borderId="4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9" fillId="0" borderId="0" xfId="53" applyFont="1" applyFill="1" applyAlignment="1">
      <alignment horizontal="center" vertical="center"/>
    </xf>
    <xf numFmtId="0" fontId="9" fillId="0" borderId="0" xfId="53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view="pageBreakPreview" zoomScale="70" zoomScaleNormal="100" topLeftCell="A11" workbookViewId="0">
      <selection activeCell="F37" sqref="F37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6" width="10.5" style="7" customWidth="1"/>
    <col min="7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7.75" style="7" customWidth="1"/>
    <col min="14" max="14" width="22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customFormat="1" ht="23" customHeight="1" spans="1:205">
      <c r="A9" s="15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>
        <f>32.57*0.97</f>
        <v>31.5929</v>
      </c>
      <c r="G9" s="22">
        <f>32.57*0.97</f>
        <v>31.5929</v>
      </c>
      <c r="H9" s="22">
        <v>0</v>
      </c>
      <c r="I9" s="22">
        <v>0</v>
      </c>
      <c r="J9" s="22">
        <v>0</v>
      </c>
      <c r="K9" s="22">
        <f>G9+I9</f>
        <v>31.5929</v>
      </c>
      <c r="L9" s="22">
        <f>K9*0.13</f>
        <v>4.107077</v>
      </c>
      <c r="M9" s="22">
        <f>K9+L9</f>
        <v>35.699977</v>
      </c>
      <c r="N9" s="40"/>
      <c r="O9" s="41"/>
      <c r="P9" s="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</row>
    <row r="10" customFormat="1" ht="23" customHeight="1" spans="1:205">
      <c r="A10" s="15">
        <v>2</v>
      </c>
      <c r="B10" s="22" t="s">
        <v>26</v>
      </c>
      <c r="C10" s="22" t="s">
        <v>27</v>
      </c>
      <c r="D10" s="22" t="s">
        <v>28</v>
      </c>
      <c r="E10" s="22" t="s">
        <v>25</v>
      </c>
      <c r="F10" s="22">
        <f>104.79*0.95</f>
        <v>99.5505</v>
      </c>
      <c r="G10" s="22">
        <f>104.79*0.95</f>
        <v>99.5505</v>
      </c>
      <c r="H10" s="22">
        <v>0</v>
      </c>
      <c r="I10" s="22">
        <v>0</v>
      </c>
      <c r="J10" s="22">
        <v>0</v>
      </c>
      <c r="K10" s="22">
        <f t="shared" ref="K10:K17" si="0">G10+I10</f>
        <v>99.5505</v>
      </c>
      <c r="L10" s="22">
        <f t="shared" ref="L10:L17" si="1">K10*0.13</f>
        <v>12.941565</v>
      </c>
      <c r="M10" s="22">
        <f t="shared" ref="M10:M17" si="2">K10+L10</f>
        <v>112.492065</v>
      </c>
      <c r="N10" s="40"/>
      <c r="O10" s="41"/>
      <c r="P10" s="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</row>
    <row r="11" customFormat="1" ht="23" customHeight="1" spans="1:205">
      <c r="A11" s="15">
        <v>3</v>
      </c>
      <c r="B11" s="22" t="s">
        <v>29</v>
      </c>
      <c r="C11" s="22" t="s">
        <v>30</v>
      </c>
      <c r="D11" s="22" t="s">
        <v>31</v>
      </c>
      <c r="E11" s="22" t="s">
        <v>25</v>
      </c>
      <c r="F11" s="22">
        <f>27.21*0.95</f>
        <v>25.8495</v>
      </c>
      <c r="G11" s="22">
        <f>27.21*0.95</f>
        <v>25.8495</v>
      </c>
      <c r="H11" s="22">
        <v>0</v>
      </c>
      <c r="I11" s="22">
        <v>0</v>
      </c>
      <c r="J11" s="22">
        <v>0</v>
      </c>
      <c r="K11" s="22">
        <f t="shared" si="0"/>
        <v>25.8495</v>
      </c>
      <c r="L11" s="22">
        <f t="shared" si="1"/>
        <v>3.360435</v>
      </c>
      <c r="M11" s="22">
        <f t="shared" si="2"/>
        <v>29.209935</v>
      </c>
      <c r="N11" s="40"/>
      <c r="O11" s="41"/>
      <c r="P11" s="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</row>
    <row r="12" customFormat="1" ht="23" customHeight="1" spans="1:205">
      <c r="A12" s="15">
        <v>4</v>
      </c>
      <c r="B12" s="22" t="s">
        <v>32</v>
      </c>
      <c r="C12" s="22" t="s">
        <v>33</v>
      </c>
      <c r="D12" s="22" t="s">
        <v>34</v>
      </c>
      <c r="E12" s="22" t="s">
        <v>25</v>
      </c>
      <c r="F12" s="22">
        <f>17.61*0.97</f>
        <v>17.0817</v>
      </c>
      <c r="G12" s="22">
        <f>17.61*0.97</f>
        <v>17.0817</v>
      </c>
      <c r="H12" s="22">
        <v>0</v>
      </c>
      <c r="I12" s="22">
        <v>0</v>
      </c>
      <c r="J12" s="22">
        <v>0</v>
      </c>
      <c r="K12" s="22">
        <f t="shared" si="0"/>
        <v>17.0817</v>
      </c>
      <c r="L12" s="22">
        <f t="shared" si="1"/>
        <v>2.220621</v>
      </c>
      <c r="M12" s="22">
        <f t="shared" si="2"/>
        <v>19.302321</v>
      </c>
      <c r="N12" s="40"/>
      <c r="O12" s="41"/>
      <c r="P12" s="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</row>
    <row r="13" customFormat="1" ht="23" customHeight="1" spans="1:205">
      <c r="A13" s="15">
        <v>5</v>
      </c>
      <c r="B13" s="22" t="s">
        <v>35</v>
      </c>
      <c r="C13" s="22" t="s">
        <v>36</v>
      </c>
      <c r="D13" s="22" t="s">
        <v>37</v>
      </c>
      <c r="E13" s="22" t="s">
        <v>25</v>
      </c>
      <c r="F13" s="22">
        <f>17.18*0.97</f>
        <v>16.6646</v>
      </c>
      <c r="G13" s="22">
        <f>17.18*0.97</f>
        <v>16.6646</v>
      </c>
      <c r="H13" s="22">
        <v>0</v>
      </c>
      <c r="I13" s="22">
        <v>0</v>
      </c>
      <c r="J13" s="22">
        <v>0</v>
      </c>
      <c r="K13" s="22">
        <f t="shared" si="0"/>
        <v>16.6646</v>
      </c>
      <c r="L13" s="22">
        <f t="shared" si="1"/>
        <v>2.166398</v>
      </c>
      <c r="M13" s="22">
        <f t="shared" si="2"/>
        <v>18.830998</v>
      </c>
      <c r="N13" s="40"/>
      <c r="O13" s="41"/>
      <c r="P13" s="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</row>
    <row r="14" customFormat="1" ht="37" customHeight="1" spans="1:205">
      <c r="A14" s="15">
        <v>6</v>
      </c>
      <c r="B14" s="22" t="s">
        <v>38</v>
      </c>
      <c r="C14" s="22" t="s">
        <v>39</v>
      </c>
      <c r="D14" s="23" t="s">
        <v>40</v>
      </c>
      <c r="E14" s="22" t="s">
        <v>25</v>
      </c>
      <c r="F14" s="22">
        <v>26.21</v>
      </c>
      <c r="G14" s="22">
        <v>26.21</v>
      </c>
      <c r="H14" s="22">
        <v>0</v>
      </c>
      <c r="I14" s="22">
        <v>1.12</v>
      </c>
      <c r="J14" s="22">
        <v>0</v>
      </c>
      <c r="K14" s="22">
        <f t="shared" si="0"/>
        <v>27.33</v>
      </c>
      <c r="L14" s="22">
        <f t="shared" si="1"/>
        <v>3.5529</v>
      </c>
      <c r="M14" s="22">
        <f t="shared" si="2"/>
        <v>30.8829</v>
      </c>
      <c r="N14" s="42" t="s">
        <v>41</v>
      </c>
      <c r="O14" s="41"/>
      <c r="P14" s="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</row>
    <row r="15" s="1" customFormat="1" ht="23" customHeight="1" spans="1:205">
      <c r="A15" s="15">
        <v>7</v>
      </c>
      <c r="B15" s="22" t="s">
        <v>42</v>
      </c>
      <c r="C15" s="22" t="s">
        <v>43</v>
      </c>
      <c r="D15" s="24"/>
      <c r="E15" s="22" t="s">
        <v>25</v>
      </c>
      <c r="F15" s="22">
        <v>2.2</v>
      </c>
      <c r="G15" s="22">
        <v>2.2</v>
      </c>
      <c r="H15" s="22">
        <v>0</v>
      </c>
      <c r="I15" s="22">
        <v>0</v>
      </c>
      <c r="J15" s="22">
        <v>0</v>
      </c>
      <c r="K15" s="22">
        <f t="shared" si="0"/>
        <v>2.2</v>
      </c>
      <c r="L15" s="22">
        <f t="shared" si="1"/>
        <v>0.286</v>
      </c>
      <c r="M15" s="22">
        <f t="shared" si="2"/>
        <v>2.486</v>
      </c>
      <c r="N15" s="43"/>
      <c r="O15" s="44"/>
      <c r="P15" s="4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23" customHeight="1" spans="1:205">
      <c r="A16" s="15">
        <v>8</v>
      </c>
      <c r="B16" s="22" t="s">
        <v>44</v>
      </c>
      <c r="C16" s="22" t="s">
        <v>45</v>
      </c>
      <c r="D16" s="22" t="s">
        <v>46</v>
      </c>
      <c r="E16" s="22" t="s">
        <v>25</v>
      </c>
      <c r="F16" s="22">
        <v>34.07</v>
      </c>
      <c r="G16" s="22">
        <v>34.07</v>
      </c>
      <c r="H16" s="22">
        <v>0</v>
      </c>
      <c r="I16" s="22">
        <v>0</v>
      </c>
      <c r="J16" s="22">
        <v>0</v>
      </c>
      <c r="K16" s="22">
        <f t="shared" si="0"/>
        <v>34.07</v>
      </c>
      <c r="L16" s="22">
        <f t="shared" si="1"/>
        <v>4.4291</v>
      </c>
      <c r="M16" s="22">
        <f t="shared" si="2"/>
        <v>38.4991</v>
      </c>
      <c r="N16" s="43"/>
      <c r="O16" s="44"/>
      <c r="P16" s="4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23" customHeight="1" spans="1:205">
      <c r="A17" s="15">
        <v>9</v>
      </c>
      <c r="B17" s="22" t="s">
        <v>47</v>
      </c>
      <c r="C17" s="22" t="s">
        <v>48</v>
      </c>
      <c r="D17" s="22" t="s">
        <v>49</v>
      </c>
      <c r="E17" s="22" t="s">
        <v>25</v>
      </c>
      <c r="F17" s="22">
        <f>17.61*0.97</f>
        <v>17.0817</v>
      </c>
      <c r="G17" s="22">
        <f>17.61*0.97</f>
        <v>17.0817</v>
      </c>
      <c r="H17" s="22">
        <v>0</v>
      </c>
      <c r="I17" s="22">
        <v>0</v>
      </c>
      <c r="J17" s="22">
        <v>0</v>
      </c>
      <c r="K17" s="22">
        <f t="shared" si="0"/>
        <v>17.0817</v>
      </c>
      <c r="L17" s="22">
        <f t="shared" si="1"/>
        <v>2.220621</v>
      </c>
      <c r="M17" s="22">
        <f t="shared" si="2"/>
        <v>19.302321</v>
      </c>
      <c r="N17" s="43"/>
      <c r="O17" s="44"/>
      <c r="P17" s="4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2" customFormat="1" spans="1:16">
      <c r="A18" s="30" t="s">
        <v>50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8"/>
      <c r="P18" s="49"/>
    </row>
    <row r="19" s="2" customFormat="1" spans="1:16">
      <c r="A19" s="31" t="s">
        <v>51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9"/>
    </row>
    <row r="20" s="2" customFormat="1" spans="1:16">
      <c r="A20" s="30" t="s">
        <v>52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  <c r="P20" s="49"/>
    </row>
    <row r="21" s="2" customFormat="1" spans="1:16">
      <c r="A21" s="31" t="s">
        <v>53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9"/>
    </row>
    <row r="22" s="2" customFormat="1" spans="1:16">
      <c r="A22" s="31" t="s">
        <v>54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9"/>
    </row>
    <row r="23" s="2" customFormat="1" spans="1:16">
      <c r="A23" s="31" t="s">
        <v>55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9"/>
    </row>
    <row r="24" s="2" customFormat="1" spans="1:16">
      <c r="A24" s="32" t="s">
        <v>56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9"/>
    </row>
    <row r="25" s="2" customFormat="1" ht="23.25" customHeight="1" spans="1:16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49"/>
    </row>
    <row r="26" s="2" customFormat="1" spans="1:16">
      <c r="A26" s="33" t="s">
        <v>57</v>
      </c>
      <c r="B26" s="34"/>
      <c r="C26" s="35"/>
      <c r="H26" s="2" t="s">
        <v>58</v>
      </c>
      <c r="I26" s="50"/>
      <c r="J26" s="35"/>
      <c r="K26" s="37"/>
      <c r="L26" s="37"/>
      <c r="M26" s="37"/>
      <c r="N26" s="51"/>
      <c r="O26" s="52"/>
      <c r="P26" s="49"/>
    </row>
    <row r="27" s="2" customFormat="1" spans="1:16">
      <c r="A27" s="35" t="s">
        <v>59</v>
      </c>
      <c r="B27" s="34"/>
      <c r="C27" s="35"/>
      <c r="H27" s="2" t="s">
        <v>60</v>
      </c>
      <c r="I27" s="35"/>
      <c r="J27" s="35"/>
      <c r="K27" s="37"/>
      <c r="L27" s="35"/>
      <c r="M27" s="35"/>
      <c r="N27" s="53"/>
      <c r="O27" s="54"/>
      <c r="P27" s="49"/>
    </row>
    <row r="28" s="2" customFormat="1" spans="1:16">
      <c r="A28" s="35"/>
      <c r="B28" s="34"/>
      <c r="C28" s="35"/>
      <c r="I28" s="35"/>
      <c r="J28" s="35"/>
      <c r="K28" s="37"/>
      <c r="L28" s="35"/>
      <c r="M28" s="35"/>
      <c r="N28" s="53"/>
      <c r="O28" s="54"/>
      <c r="P28" s="49"/>
    </row>
    <row r="29" s="2" customFormat="1" spans="1:16">
      <c r="A29" s="33" t="s">
        <v>61</v>
      </c>
      <c r="B29" s="33"/>
      <c r="C29" s="36"/>
      <c r="H29" s="2" t="s">
        <v>62</v>
      </c>
      <c r="I29" s="33"/>
      <c r="J29" s="36"/>
      <c r="K29" s="37"/>
      <c r="L29" s="37"/>
      <c r="M29" s="37"/>
      <c r="N29" s="53"/>
      <c r="O29" s="54"/>
      <c r="P29" s="49"/>
    </row>
    <row r="30" s="2" customFormat="1" customHeight="1" spans="1:16">
      <c r="A30" s="37"/>
      <c r="B30" s="38" t="s">
        <v>63</v>
      </c>
      <c r="C30" s="37"/>
      <c r="I30" s="37" t="s">
        <v>63</v>
      </c>
      <c r="J30" s="37"/>
      <c r="K30" s="37"/>
      <c r="L30" s="37"/>
      <c r="M30" s="37"/>
      <c r="N30" s="53"/>
      <c r="O30" s="54"/>
      <c r="P30" s="49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D14:D15"/>
    <mergeCell ref="E7:E8"/>
    <mergeCell ref="N7:N8"/>
  </mergeCells>
  <conditionalFormatting sqref="D1:D8 I26:I30 D31:D1048576 D18:D25">
    <cfRule type="duplicateValues" dxfId="0" priority="7"/>
  </conditionalFormatting>
  <printOptions horizontalCentered="1"/>
  <pageMargins left="0.25" right="0.25" top="0.75" bottom="0.75" header="0.3" footer="0.3"/>
  <pageSetup paperSize="9" scale="7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tabSelected="1" zoomScaleSheetLayoutView="70" topLeftCell="A11" workbookViewId="0">
      <selection activeCell="A24" sqref="A24:N2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6" width="10.5" style="7" customWidth="1"/>
    <col min="7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0.875" style="7" customWidth="1"/>
    <col min="14" max="14" width="22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customFormat="1" ht="23" customHeight="1" spans="1:205">
      <c r="A9" s="15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>
        <f>32.57*0.97</f>
        <v>31.5929</v>
      </c>
      <c r="G9" s="22">
        <f>32.57*0.97</f>
        <v>31.5929</v>
      </c>
      <c r="H9" s="22">
        <v>0</v>
      </c>
      <c r="I9" s="22">
        <v>0</v>
      </c>
      <c r="J9" s="22">
        <v>0</v>
      </c>
      <c r="K9" s="22">
        <f t="shared" ref="K9:K19" si="0">G9+I9</f>
        <v>31.5929</v>
      </c>
      <c r="L9" s="22">
        <f t="shared" ref="L9:L19" si="1">K9*0.13</f>
        <v>4.107077</v>
      </c>
      <c r="M9" s="22">
        <f t="shared" ref="M9:M19" si="2">K9+L9</f>
        <v>35.699977</v>
      </c>
      <c r="N9" s="40"/>
      <c r="O9" s="41"/>
      <c r="P9" s="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</row>
    <row r="10" customFormat="1" ht="23" customHeight="1" spans="1:205">
      <c r="A10" s="15">
        <v>2</v>
      </c>
      <c r="B10" s="22" t="s">
        <v>26</v>
      </c>
      <c r="C10" s="22" t="s">
        <v>27</v>
      </c>
      <c r="D10" s="22" t="s">
        <v>28</v>
      </c>
      <c r="E10" s="22" t="s">
        <v>25</v>
      </c>
      <c r="F10" s="22">
        <f>104.79*0.95</f>
        <v>99.5505</v>
      </c>
      <c r="G10" s="22">
        <f>104.79*0.95</f>
        <v>99.5505</v>
      </c>
      <c r="H10" s="22">
        <v>0</v>
      </c>
      <c r="I10" s="22">
        <v>0</v>
      </c>
      <c r="J10" s="22">
        <v>0</v>
      </c>
      <c r="K10" s="22">
        <f t="shared" si="0"/>
        <v>99.5505</v>
      </c>
      <c r="L10" s="22">
        <f t="shared" si="1"/>
        <v>12.941565</v>
      </c>
      <c r="M10" s="22">
        <f t="shared" si="2"/>
        <v>112.492065</v>
      </c>
      <c r="N10" s="40"/>
      <c r="O10" s="41"/>
      <c r="P10" s="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</row>
    <row r="11" customFormat="1" ht="23" customHeight="1" spans="1:205">
      <c r="A11" s="15">
        <v>3</v>
      </c>
      <c r="B11" s="22" t="s">
        <v>29</v>
      </c>
      <c r="C11" s="22" t="s">
        <v>30</v>
      </c>
      <c r="D11" s="22" t="s">
        <v>31</v>
      </c>
      <c r="E11" s="22" t="s">
        <v>25</v>
      </c>
      <c r="F11" s="22">
        <f>27.21*0.95</f>
        <v>25.8495</v>
      </c>
      <c r="G11" s="22">
        <f>27.21*0.95</f>
        <v>25.8495</v>
      </c>
      <c r="H11" s="22">
        <v>0</v>
      </c>
      <c r="I11" s="22">
        <v>0</v>
      </c>
      <c r="J11" s="22">
        <v>0</v>
      </c>
      <c r="K11" s="22">
        <f t="shared" si="0"/>
        <v>25.8495</v>
      </c>
      <c r="L11" s="22">
        <f t="shared" si="1"/>
        <v>3.360435</v>
      </c>
      <c r="M11" s="22">
        <f t="shared" si="2"/>
        <v>29.209935</v>
      </c>
      <c r="N11" s="40"/>
      <c r="O11" s="41"/>
      <c r="P11" s="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</row>
    <row r="12" customFormat="1" ht="23" customHeight="1" spans="1:205">
      <c r="A12" s="15">
        <v>4</v>
      </c>
      <c r="B12" s="22" t="s">
        <v>32</v>
      </c>
      <c r="C12" s="22" t="s">
        <v>33</v>
      </c>
      <c r="D12" s="22" t="s">
        <v>34</v>
      </c>
      <c r="E12" s="22" t="s">
        <v>25</v>
      </c>
      <c r="F12" s="22">
        <f>17.61*0.97</f>
        <v>17.0817</v>
      </c>
      <c r="G12" s="22">
        <f>17.61*0.97</f>
        <v>17.0817</v>
      </c>
      <c r="H12" s="22">
        <v>0</v>
      </c>
      <c r="I12" s="22">
        <v>0</v>
      </c>
      <c r="J12" s="22">
        <v>0</v>
      </c>
      <c r="K12" s="22">
        <f t="shared" si="0"/>
        <v>17.0817</v>
      </c>
      <c r="L12" s="22">
        <f t="shared" si="1"/>
        <v>2.220621</v>
      </c>
      <c r="M12" s="22">
        <f t="shared" si="2"/>
        <v>19.302321</v>
      </c>
      <c r="N12" s="40"/>
      <c r="O12" s="41"/>
      <c r="P12" s="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</row>
    <row r="13" customFormat="1" ht="23" customHeight="1" spans="1:205">
      <c r="A13" s="15">
        <v>5</v>
      </c>
      <c r="B13" s="22" t="s">
        <v>35</v>
      </c>
      <c r="C13" s="22" t="s">
        <v>36</v>
      </c>
      <c r="D13" s="22" t="s">
        <v>37</v>
      </c>
      <c r="E13" s="22" t="s">
        <v>25</v>
      </c>
      <c r="F13" s="22">
        <f>17.18*0.97</f>
        <v>16.6646</v>
      </c>
      <c r="G13" s="22">
        <f>17.18*0.97</f>
        <v>16.6646</v>
      </c>
      <c r="H13" s="22">
        <v>0</v>
      </c>
      <c r="I13" s="22">
        <v>0</v>
      </c>
      <c r="J13" s="22">
        <v>0</v>
      </c>
      <c r="K13" s="22">
        <f t="shared" si="0"/>
        <v>16.6646</v>
      </c>
      <c r="L13" s="22">
        <f t="shared" si="1"/>
        <v>2.166398</v>
      </c>
      <c r="M13" s="22">
        <f t="shared" si="2"/>
        <v>18.830998</v>
      </c>
      <c r="N13" s="40"/>
      <c r="O13" s="41"/>
      <c r="P13" s="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</row>
    <row r="14" customFormat="1" ht="37" customHeight="1" spans="1:205">
      <c r="A14" s="15">
        <v>6</v>
      </c>
      <c r="B14" s="22" t="s">
        <v>38</v>
      </c>
      <c r="C14" s="22" t="s">
        <v>39</v>
      </c>
      <c r="D14" s="23" t="s">
        <v>40</v>
      </c>
      <c r="E14" s="22" t="s">
        <v>25</v>
      </c>
      <c r="F14" s="22">
        <v>26.21</v>
      </c>
      <c r="G14" s="22">
        <v>26.21</v>
      </c>
      <c r="H14" s="22">
        <v>0</v>
      </c>
      <c r="I14" s="22">
        <v>1.12</v>
      </c>
      <c r="J14" s="22">
        <v>0</v>
      </c>
      <c r="K14" s="22">
        <f t="shared" si="0"/>
        <v>27.33</v>
      </c>
      <c r="L14" s="22">
        <f t="shared" si="1"/>
        <v>3.5529</v>
      </c>
      <c r="M14" s="22">
        <f t="shared" si="2"/>
        <v>30.8829</v>
      </c>
      <c r="N14" s="42" t="s">
        <v>41</v>
      </c>
      <c r="O14" s="41"/>
      <c r="P14" s="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</row>
    <row r="15" s="1" customFormat="1" ht="23" customHeight="1" spans="1:205">
      <c r="A15" s="15">
        <v>7</v>
      </c>
      <c r="B15" s="22" t="s">
        <v>42</v>
      </c>
      <c r="C15" s="22" t="s">
        <v>43</v>
      </c>
      <c r="D15" s="24"/>
      <c r="E15" s="22" t="s">
        <v>25</v>
      </c>
      <c r="F15" s="22">
        <v>2.2</v>
      </c>
      <c r="G15" s="22">
        <v>2.2</v>
      </c>
      <c r="H15" s="22">
        <v>0</v>
      </c>
      <c r="I15" s="22">
        <v>0</v>
      </c>
      <c r="J15" s="22">
        <v>0</v>
      </c>
      <c r="K15" s="22">
        <f t="shared" si="0"/>
        <v>2.2</v>
      </c>
      <c r="L15" s="22">
        <f t="shared" si="1"/>
        <v>0.286</v>
      </c>
      <c r="M15" s="22">
        <f t="shared" si="2"/>
        <v>2.486</v>
      </c>
      <c r="N15" s="43"/>
      <c r="O15" s="44"/>
      <c r="P15" s="4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23" customHeight="1" spans="1:205">
      <c r="A16" s="15">
        <v>8</v>
      </c>
      <c r="B16" s="22" t="s">
        <v>44</v>
      </c>
      <c r="C16" s="22" t="s">
        <v>45</v>
      </c>
      <c r="D16" s="22" t="s">
        <v>46</v>
      </c>
      <c r="E16" s="22" t="s">
        <v>25</v>
      </c>
      <c r="F16" s="22">
        <v>34.07</v>
      </c>
      <c r="G16" s="22">
        <v>34.07</v>
      </c>
      <c r="H16" s="22">
        <v>0</v>
      </c>
      <c r="I16" s="22">
        <v>0</v>
      </c>
      <c r="J16" s="22">
        <v>0</v>
      </c>
      <c r="K16" s="22">
        <f t="shared" si="0"/>
        <v>34.07</v>
      </c>
      <c r="L16" s="22">
        <f t="shared" si="1"/>
        <v>4.4291</v>
      </c>
      <c r="M16" s="22">
        <f t="shared" si="2"/>
        <v>38.4991</v>
      </c>
      <c r="N16" s="43"/>
      <c r="O16" s="44"/>
      <c r="P16" s="4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23" customHeight="1" spans="1:205">
      <c r="A17" s="25">
        <v>9</v>
      </c>
      <c r="B17" s="22" t="s">
        <v>47</v>
      </c>
      <c r="C17" s="22" t="s">
        <v>48</v>
      </c>
      <c r="D17" s="22" t="s">
        <v>49</v>
      </c>
      <c r="E17" s="22" t="s">
        <v>25</v>
      </c>
      <c r="F17" s="22">
        <f>17.61*0.97</f>
        <v>17.0817</v>
      </c>
      <c r="G17" s="22">
        <f>17.61*0.97</f>
        <v>17.0817</v>
      </c>
      <c r="H17" s="22">
        <v>0</v>
      </c>
      <c r="I17" s="22">
        <v>0</v>
      </c>
      <c r="J17" s="22">
        <v>0</v>
      </c>
      <c r="K17" s="22">
        <f t="shared" si="0"/>
        <v>17.0817</v>
      </c>
      <c r="L17" s="22">
        <f t="shared" si="1"/>
        <v>2.220621</v>
      </c>
      <c r="M17" s="22">
        <f t="shared" si="2"/>
        <v>19.302321</v>
      </c>
      <c r="N17" s="43"/>
      <c r="O17" s="44"/>
      <c r="P17" s="4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1" customFormat="1" ht="81" customHeight="1" spans="1:205">
      <c r="A18" s="25">
        <v>10</v>
      </c>
      <c r="B18" s="22" t="s">
        <v>64</v>
      </c>
      <c r="C18" s="22" t="s">
        <v>65</v>
      </c>
      <c r="D18" s="22"/>
      <c r="E18" s="22" t="s">
        <v>25</v>
      </c>
      <c r="F18" s="26">
        <v>87.1504</v>
      </c>
      <c r="G18" s="26">
        <v>87.1504</v>
      </c>
      <c r="H18" s="27">
        <v>22123.8938</v>
      </c>
      <c r="I18" s="26">
        <v>0.2212</v>
      </c>
      <c r="J18" s="22">
        <v>0</v>
      </c>
      <c r="K18" s="26">
        <f t="shared" si="0"/>
        <v>87.3716</v>
      </c>
      <c r="L18" s="22">
        <f t="shared" si="1"/>
        <v>11.358308</v>
      </c>
      <c r="M18" s="26">
        <f t="shared" si="2"/>
        <v>98.729908</v>
      </c>
      <c r="N18" s="47" t="s">
        <v>66</v>
      </c>
      <c r="O18" s="44"/>
      <c r="P18" s="4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</row>
    <row r="19" s="1" customFormat="1" ht="78" customHeight="1" spans="1:205">
      <c r="A19" s="25">
        <v>11</v>
      </c>
      <c r="B19" s="22" t="s">
        <v>67</v>
      </c>
      <c r="C19" s="28" t="s">
        <v>68</v>
      </c>
      <c r="D19" s="28"/>
      <c r="E19" s="22" t="s">
        <v>25</v>
      </c>
      <c r="F19" s="26">
        <v>39.646</v>
      </c>
      <c r="G19" s="26">
        <v>39.646</v>
      </c>
      <c r="H19" s="29">
        <v>33716.8142</v>
      </c>
      <c r="I19" s="26">
        <v>0.3372</v>
      </c>
      <c r="J19" s="22">
        <v>0</v>
      </c>
      <c r="K19" s="26">
        <f t="shared" si="0"/>
        <v>39.9832</v>
      </c>
      <c r="L19" s="22">
        <f t="shared" si="1"/>
        <v>5.197816</v>
      </c>
      <c r="M19" s="26">
        <f t="shared" si="2"/>
        <v>45.181016</v>
      </c>
      <c r="N19" s="47" t="s">
        <v>66</v>
      </c>
      <c r="O19" s="44"/>
      <c r="P19" s="4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</row>
    <row r="20" s="2" customFormat="1" spans="1:16">
      <c r="A20" s="30" t="s">
        <v>50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8"/>
      <c r="P20" s="49"/>
    </row>
    <row r="21" s="2" customFormat="1" spans="1:16">
      <c r="A21" s="31" t="s">
        <v>69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9"/>
    </row>
    <row r="22" s="2" customFormat="1" spans="1:16">
      <c r="A22" s="30" t="s">
        <v>52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49"/>
    </row>
    <row r="23" s="2" customFormat="1" spans="1:16">
      <c r="A23" s="31" t="s">
        <v>53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9"/>
    </row>
    <row r="24" s="2" customFormat="1" spans="1:16">
      <c r="A24" s="31" t="s">
        <v>54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9"/>
    </row>
    <row r="25" s="2" customFormat="1" spans="1:16">
      <c r="A25" s="31" t="s">
        <v>55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49"/>
    </row>
    <row r="26" s="2" customFormat="1" spans="1:16">
      <c r="A26" s="32" t="s">
        <v>56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9"/>
    </row>
    <row r="27" s="2" customFormat="1" ht="23.25" customHeight="1" spans="1:16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49"/>
    </row>
    <row r="28" s="2" customFormat="1" spans="1:16">
      <c r="A28" s="33" t="s">
        <v>57</v>
      </c>
      <c r="B28" s="34"/>
      <c r="C28" s="35"/>
      <c r="H28" s="2" t="s">
        <v>58</v>
      </c>
      <c r="I28" s="50"/>
      <c r="J28" s="35"/>
      <c r="K28" s="37"/>
      <c r="L28" s="37"/>
      <c r="M28" s="37"/>
      <c r="N28" s="51"/>
      <c r="O28" s="52"/>
      <c r="P28" s="49"/>
    </row>
    <row r="29" s="2" customFormat="1" spans="1:16">
      <c r="A29" s="35" t="s">
        <v>59</v>
      </c>
      <c r="B29" s="34"/>
      <c r="C29" s="35"/>
      <c r="H29" s="2" t="s">
        <v>60</v>
      </c>
      <c r="I29" s="35"/>
      <c r="J29" s="35"/>
      <c r="K29" s="37"/>
      <c r="L29" s="35"/>
      <c r="M29" s="35"/>
      <c r="N29" s="53"/>
      <c r="O29" s="54"/>
      <c r="P29" s="49"/>
    </row>
    <row r="30" s="2" customFormat="1" spans="1:16">
      <c r="A30" s="35"/>
      <c r="B30" s="34"/>
      <c r="C30" s="35"/>
      <c r="I30" s="35"/>
      <c r="J30" s="35"/>
      <c r="K30" s="37"/>
      <c r="L30" s="35"/>
      <c r="M30" s="35"/>
      <c r="N30" s="53"/>
      <c r="O30" s="54"/>
      <c r="P30" s="49"/>
    </row>
    <row r="31" s="2" customFormat="1" spans="1:16">
      <c r="A31" s="33" t="s">
        <v>61</v>
      </c>
      <c r="B31" s="33"/>
      <c r="C31" s="36"/>
      <c r="H31" s="2" t="s">
        <v>62</v>
      </c>
      <c r="I31" s="33"/>
      <c r="J31" s="36"/>
      <c r="K31" s="37"/>
      <c r="L31" s="37"/>
      <c r="M31" s="37"/>
      <c r="N31" s="53"/>
      <c r="O31" s="54"/>
      <c r="P31" s="49"/>
    </row>
    <row r="32" s="2" customFormat="1" customHeight="1" spans="1:16">
      <c r="A32" s="37"/>
      <c r="B32" s="38" t="s">
        <v>63</v>
      </c>
      <c r="C32" s="37"/>
      <c r="I32" s="37" t="s">
        <v>63</v>
      </c>
      <c r="J32" s="37"/>
      <c r="K32" s="37"/>
      <c r="L32" s="37"/>
      <c r="M32" s="37"/>
      <c r="N32" s="53"/>
      <c r="O32" s="54"/>
      <c r="P32" s="49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D14:D15"/>
    <mergeCell ref="E7:E8"/>
    <mergeCell ref="N7:N8"/>
  </mergeCells>
  <conditionalFormatting sqref="D1:D8 I28:I32 D19:D27 D33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</vt:lpstr>
      <vt:lpstr>2023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2023-04-01T07:53:24Z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