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-60" yWindow="-60" windowWidth="24120" windowHeight="12960"/>
  </bookViews>
  <sheets>
    <sheet name="目标价格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2" i="1" l="1"/>
  <c r="V7" i="1" l="1"/>
  <c r="Q4" i="1"/>
  <c r="E18" i="1"/>
  <c r="E17" i="1"/>
  <c r="V11" i="1"/>
  <c r="Q11" i="1"/>
  <c r="V10" i="1"/>
  <c r="V9" i="1"/>
  <c r="V14" i="1" s="1"/>
  <c r="P9" i="1"/>
  <c r="N9" i="1"/>
  <c r="Q9" i="1" s="1"/>
  <c r="V6" i="1"/>
  <c r="V5" i="1"/>
  <c r="V4" i="1"/>
  <c r="J4" i="1"/>
  <c r="I4" i="1"/>
  <c r="N4" i="1" s="1"/>
  <c r="V8" i="1" l="1"/>
  <c r="P4" i="1"/>
  <c r="X9" i="1"/>
  <c r="Q14" i="1"/>
  <c r="Q8" i="1" l="1"/>
  <c r="X4" i="1"/>
</calcChain>
</file>

<file path=xl/sharedStrings.xml><?xml version="1.0" encoding="utf-8"?>
<sst xmlns="http://schemas.openxmlformats.org/spreadsheetml/2006/main" count="60" uniqueCount="47">
  <si>
    <t>目标价格核算明细表</t>
    <phoneticPr fontId="4" type="noConversion"/>
  </si>
  <si>
    <t>序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</si>
  <si>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</si>
  <si>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</si>
  <si>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</si>
  <si>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</si>
  <si>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</si>
  <si>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</si>
  <si>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</si>
  <si>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</si>
  <si>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</si>
  <si>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</si>
  <si>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</si>
  <si>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</si>
  <si>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</si>
  <si>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</si>
  <si>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</si>
  <si>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</si>
  <si>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</si>
  <si>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</si>
  <si>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</si>
  <si>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</si>
  <si>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</si>
  <si>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</si>
  <si>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</si>
  <si>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</si>
  <si>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</si>
  <si>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</si>
  <si>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</si>
  <si>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REM00001652</t>
    <phoneticPr fontId="4" type="noConversion"/>
  </si>
  <si>
    <t>1580定位片</t>
    <phoneticPr fontId="4" type="noConversion"/>
  </si>
  <si>
    <t>Q235</t>
  </si>
  <si>
    <t>落料</t>
  </si>
  <si>
    <t>冲孔</t>
    <phoneticPr fontId="4" type="noConversion"/>
  </si>
  <si>
    <t>25T</t>
  </si>
  <si>
    <t>成型</t>
    <phoneticPr fontId="4" type="noConversion"/>
  </si>
  <si>
    <t>电镀</t>
    <phoneticPr fontId="4" type="noConversion"/>
  </si>
  <si>
    <t>材料成本合计：</t>
  </si>
  <si>
    <t>加工成本合计：</t>
  </si>
  <si>
    <t>BFA0000438</t>
    <phoneticPr fontId="4" type="noConversion"/>
  </si>
  <si>
    <t>重卡下视镜紧固件</t>
    <phoneticPr fontId="4" type="noConversion"/>
  </si>
  <si>
    <t>BFA0000438</t>
  </si>
  <si>
    <t>重卡下视镜紧固件</t>
  </si>
  <si>
    <t>40T</t>
  </si>
  <si>
    <t>25T</t>
    <phoneticPr fontId="3" type="noConversion"/>
  </si>
  <si>
    <t>63T</t>
    <phoneticPr fontId="3" type="noConversion"/>
  </si>
  <si>
    <t>切弧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</si>
</sst>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0.00_);[Red]\(0.00\)"/>
    <numFmt numFmtId="178" formatCode="0.000_);[Red]\(0.000\)"/>
    <numFmt numFmtId="179" formatCode="0.0000_);[Red]\(0.0000\)"/>
    <numFmt numFmtId="180" formatCode="0.00_ "/>
    <numFmt numFmtId="181" formatCode="0.0_ 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Arial"/>
      <family val="2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8" fillId="0" borderId="3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 wrapText="1" shrinkToFit="1"/>
    </xf>
    <xf numFmtId="177" fontId="1" fillId="0" borderId="3" xfId="1" applyNumberFormat="1" applyBorder="1" applyAlignment="1">
      <alignment horizontal="center" vertical="center"/>
    </xf>
    <xf numFmtId="178" fontId="1" fillId="0" borderId="3" xfId="1" applyNumberFormat="1" applyBorder="1" applyAlignment="1">
      <alignment horizontal="center" vertical="center" shrinkToFit="1"/>
    </xf>
    <xf numFmtId="176" fontId="1" fillId="0" borderId="3" xfId="1" applyNumberForma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 wrapText="1"/>
    </xf>
    <xf numFmtId="177" fontId="5" fillId="0" borderId="3" xfId="2" applyNumberFormat="1" applyFont="1" applyFill="1" applyBorder="1" applyAlignment="1" applyProtection="1">
      <alignment vertical="center" wrapText="1"/>
      <protection locked="0"/>
    </xf>
    <xf numFmtId="178" fontId="5" fillId="0" borderId="3" xfId="3" applyNumberFormat="1" applyFont="1" applyBorder="1">
      <alignment vertical="center"/>
    </xf>
    <xf numFmtId="178" fontId="5" fillId="2" borderId="3" xfId="0" applyNumberFormat="1" applyFont="1" applyFill="1" applyBorder="1" applyAlignment="1">
      <alignment vertical="center" wrapText="1"/>
    </xf>
    <xf numFmtId="178" fontId="5" fillId="0" borderId="3" xfId="2" applyNumberFormat="1" applyFont="1" applyFill="1" applyBorder="1" applyAlignment="1" applyProtection="1">
      <alignment vertical="center" wrapText="1"/>
      <protection locked="0"/>
    </xf>
    <xf numFmtId="18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80" fontId="9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81" fontId="5" fillId="0" borderId="3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 wrapText="1"/>
    </xf>
    <xf numFmtId="180" fontId="0" fillId="0" borderId="3" xfId="0" applyNumberForma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178" fontId="1" fillId="0" borderId="3" xfId="1" applyNumberFormat="1" applyBorder="1" applyAlignment="1">
      <alignment horizontal="center" vertical="center" shrinkToFit="1"/>
    </xf>
    <xf numFmtId="177" fontId="1" fillId="0" borderId="3" xfId="1" applyNumberFormat="1" applyBorder="1" applyAlignment="1">
      <alignment horizontal="center" vertical="center"/>
    </xf>
    <xf numFmtId="179" fontId="1" fillId="0" borderId="3" xfId="1" applyNumberForma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176" fontId="1" fillId="0" borderId="3" xfId="1" applyNumberFormat="1" applyBorder="1" applyAlignment="1">
      <alignment horizontal="center" vertical="center" wrapText="1" shrinkToFit="1"/>
    </xf>
    <xf numFmtId="179" fontId="7" fillId="2" borderId="3" xfId="0" applyNumberFormat="1" applyFont="1" applyFill="1" applyBorder="1" applyAlignment="1">
      <alignment horizontal="center" vertical="center" wrapText="1"/>
    </xf>
  </cellXfs>
  <cellStyles count="4">
    <cellStyle name="BOM_Level_Below3" xfId="2"/>
    <cellStyle name="常规" xfId="0" builtinId="0"/>
    <cellStyle name="常规 2" xfId="1"/>
    <cellStyle name="常规 3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123826</xdr:colOff>
      <xdr:row>3</xdr:row>
      <xdr:rowOff>209550</xdr:rowOff>
    </xdr:from>
    <xdr:to>
      <xdr:col>3</xdr:col>
      <xdr:colOff>885826</xdr:colOff>
      <xdr:row>6</xdr:row>
      <xdr:rowOff>171450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9786704-86EF-4241-9297-8159A68AB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6" y="1076325"/>
          <a:ext cx="762000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123825</xdr:rowOff>
    </xdr:from>
    <xdr:to>
      <xdr:col>3</xdr:col>
      <xdr:colOff>1001487</xdr:colOff>
      <xdr:row>11</xdr:row>
      <xdr:rowOff>66675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B783EE8-9443-4D24-813D-57618F7B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1" y="2228850"/>
          <a:ext cx="1001486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18</xdr:row>
      <xdr:rowOff>2</xdr:rowOff>
    </xdr:from>
    <xdr:to>
      <xdr:col>9</xdr:col>
      <xdr:colOff>283370</xdr:colOff>
      <xdr:row>54</xdr:row>
      <xdr:rowOff>123825</xdr:rowOff>
    </xdr:to>
    <xdr:pic>
      <xdr:nvPicPr>
        <xdr:cNvPr id="4" name="图片 3" descr="C:\Users\wangguangqun\Documents\WXWork\1688851262543347\Cache\Image\2023-04\IMG_20230407_160705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3" y="4391027"/>
          <a:ext cx="4979192" cy="6638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</xdr:colOff>
      <xdr:row>18</xdr:row>
      <xdr:rowOff>1</xdr:rowOff>
    </xdr:from>
    <xdr:to>
      <xdr:col>19</xdr:col>
      <xdr:colOff>433391</xdr:colOff>
      <xdr:row>54</xdr:row>
      <xdr:rowOff>133351</xdr:rowOff>
    </xdr:to>
    <xdr:pic>
      <xdr:nvPicPr>
        <xdr:cNvPr id="6" name="图片 5" descr="C:\Users\wangguangqun\Documents\WXWork\1688851262543347\Cache\Image\2023-04\IMG_20230407_160651(1)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3" y="4391026"/>
          <a:ext cx="4986338" cy="664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pane xSplit="4" ySplit="3" topLeftCell="J4" activePane="bottomRight" state="frozen"/>
      <selection pane="topRight" activeCell="E1" sqref="E1"/>
      <selection pane="bottomLeft" activeCell="A4" sqref="A4"/>
      <selection pane="bottomRight" activeCell="R8" sqref="R8:U8"/>
    </sheetView>
  </sheetViews>
  <sheetFormatPr defaultRowHeight="14.25" x14ac:dyDescent="0.2"/>
  <cols>
    <col min="1" max="1" width="3.625" customWidth="1"/>
    <col min="2" max="2" width="11.375" customWidth="1"/>
    <col min="4" max="4" width="13.25" customWidth="1"/>
    <col min="5" max="5" width="10.125" customWidth="1"/>
    <col min="6" max="6" width="10.875" customWidth="1"/>
    <col min="7" max="7" width="4.625" customWidth="1"/>
    <col min="8" max="8" width="6.625" customWidth="1"/>
    <col min="9" max="10" width="7.125" customWidth="1"/>
    <col min="11" max="11" width="5.5" customWidth="1"/>
    <col min="12" max="13" width="5.75" customWidth="1"/>
    <col min="14" max="15" width="6.625" customWidth="1"/>
    <col min="16" max="16" width="7.125" customWidth="1"/>
    <col min="17" max="17" width="8" customWidth="1"/>
    <col min="18" max="18" width="6.875" customWidth="1"/>
    <col min="19" max="19" width="7.5" customWidth="1"/>
  </cols>
  <sheetData>
    <row r="1" spans="1:24" s="1" customFormat="1" ht="27.7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s="1" customFormat="1" ht="19.5" customHeight="1" x14ac:dyDescent="0.2">
      <c r="A2" s="2" t="s">
        <v>1</v>
      </c>
      <c r="B2" s="39" t="s">
        <v>2</v>
      </c>
      <c r="C2" s="39" t="s">
        <v>3</v>
      </c>
      <c r="D2" s="40" t="s">
        <v>4</v>
      </c>
      <c r="E2" s="39" t="s">
        <v>5</v>
      </c>
      <c r="F2" s="42" t="s">
        <v>6</v>
      </c>
      <c r="G2" s="39" t="s">
        <v>7</v>
      </c>
      <c r="H2" s="43" t="s">
        <v>8</v>
      </c>
      <c r="I2" s="45" t="s">
        <v>9</v>
      </c>
      <c r="J2" s="45"/>
      <c r="K2" s="45"/>
      <c r="L2" s="36" t="s">
        <v>10</v>
      </c>
      <c r="M2" s="36"/>
      <c r="N2" s="35" t="s">
        <v>11</v>
      </c>
      <c r="O2" s="35"/>
      <c r="P2" s="35"/>
      <c r="Q2" s="36" t="s">
        <v>12</v>
      </c>
      <c r="R2" s="36" t="s">
        <v>13</v>
      </c>
      <c r="S2" s="36"/>
      <c r="T2" s="36"/>
      <c r="U2" s="36"/>
      <c r="V2" s="36"/>
      <c r="W2" s="36" t="s">
        <v>14</v>
      </c>
      <c r="X2" s="37" t="s">
        <v>15</v>
      </c>
    </row>
    <row r="3" spans="1:24" s="1" customFormat="1" ht="21" customHeight="1" x14ac:dyDescent="0.2">
      <c r="A3" s="3" t="s">
        <v>16</v>
      </c>
      <c r="B3" s="39"/>
      <c r="C3" s="39"/>
      <c r="D3" s="41"/>
      <c r="E3" s="39"/>
      <c r="F3" s="42"/>
      <c r="G3" s="39"/>
      <c r="H3" s="44"/>
      <c r="I3" s="4" t="s">
        <v>17</v>
      </c>
      <c r="J3" s="4" t="s">
        <v>18</v>
      </c>
      <c r="K3" s="4" t="s">
        <v>19</v>
      </c>
      <c r="L3" s="5" t="s">
        <v>20</v>
      </c>
      <c r="M3" s="5" t="s">
        <v>21</v>
      </c>
      <c r="N3" s="6" t="s">
        <v>22</v>
      </c>
      <c r="O3" s="6" t="s">
        <v>23</v>
      </c>
      <c r="P3" s="6" t="s">
        <v>21</v>
      </c>
      <c r="Q3" s="36"/>
      <c r="R3" s="5" t="s">
        <v>24</v>
      </c>
      <c r="S3" s="5" t="s">
        <v>25</v>
      </c>
      <c r="T3" s="5" t="s">
        <v>26</v>
      </c>
      <c r="U3" s="7" t="s">
        <v>27</v>
      </c>
      <c r="V3" s="8" t="s">
        <v>28</v>
      </c>
      <c r="W3" s="36"/>
      <c r="X3" s="37"/>
    </row>
    <row r="4" spans="1:24" s="20" customFormat="1" ht="20.100000000000001" customHeight="1" x14ac:dyDescent="0.2">
      <c r="A4" s="31">
        <v>1</v>
      </c>
      <c r="B4" s="31" t="s">
        <v>29</v>
      </c>
      <c r="C4" s="31" t="s">
        <v>30</v>
      </c>
      <c r="D4" s="31"/>
      <c r="E4" s="9" t="s">
        <v>29</v>
      </c>
      <c r="F4" s="9" t="s">
        <v>30</v>
      </c>
      <c r="G4" s="9">
        <v>1</v>
      </c>
      <c r="H4" s="10" t="s">
        <v>31</v>
      </c>
      <c r="I4" s="11">
        <f>33.1+6</f>
        <v>39.1</v>
      </c>
      <c r="J4" s="11">
        <f>30+3</f>
        <v>33</v>
      </c>
      <c r="K4" s="11">
        <v>2</v>
      </c>
      <c r="L4" s="12">
        <v>4.18</v>
      </c>
      <c r="M4" s="12">
        <v>2.6</v>
      </c>
      <c r="N4" s="13">
        <f>I4*J4*K4*0.00000785</f>
        <v>2.0257709999999998E-2</v>
      </c>
      <c r="O4" s="14">
        <v>1.0999999999999999E-2</v>
      </c>
      <c r="P4" s="15">
        <f>N4-O4</f>
        <v>9.2577099999999989E-3</v>
      </c>
      <c r="Q4" s="12">
        <f>L4*N4-M4*P4</f>
        <v>6.0607181799999993E-2</v>
      </c>
      <c r="R4" s="16" t="s">
        <v>32</v>
      </c>
      <c r="S4" s="17" t="s">
        <v>44</v>
      </c>
      <c r="T4" s="18">
        <v>0.03</v>
      </c>
      <c r="U4" s="19">
        <v>1</v>
      </c>
      <c r="V4" s="18">
        <f>T4/U4</f>
        <v>0.03</v>
      </c>
      <c r="W4" s="34">
        <v>1.1200000000000001</v>
      </c>
      <c r="X4" s="46">
        <f>(Q4+V8)*W4+Q6*1.03</f>
        <v>0.20564004361600002</v>
      </c>
    </row>
    <row r="5" spans="1:24" s="20" customFormat="1" ht="20.100000000000001" customHeight="1" x14ac:dyDescent="0.2">
      <c r="A5" s="32"/>
      <c r="B5" s="32"/>
      <c r="C5" s="32"/>
      <c r="D5" s="32"/>
      <c r="E5" s="21"/>
      <c r="F5" s="21"/>
      <c r="G5" s="21"/>
      <c r="H5" s="21"/>
      <c r="I5" s="22"/>
      <c r="J5" s="22"/>
      <c r="K5" s="22"/>
      <c r="L5" s="23"/>
      <c r="M5" s="23"/>
      <c r="N5" s="24"/>
      <c r="O5" s="24"/>
      <c r="P5" s="24"/>
      <c r="Q5" s="23"/>
      <c r="R5" s="16" t="s">
        <v>33</v>
      </c>
      <c r="S5" s="17" t="s">
        <v>34</v>
      </c>
      <c r="T5" s="18">
        <v>0.03</v>
      </c>
      <c r="U5" s="25">
        <v>1</v>
      </c>
      <c r="V5" s="18">
        <f t="shared" ref="V5:V6" si="0">T5/U5</f>
        <v>0.03</v>
      </c>
      <c r="W5" s="34"/>
      <c r="X5" s="46"/>
    </row>
    <row r="6" spans="1:24" s="20" customFormat="1" ht="20.100000000000001" customHeight="1" x14ac:dyDescent="0.2">
      <c r="A6" s="32"/>
      <c r="B6" s="32"/>
      <c r="C6" s="32"/>
      <c r="D6" s="32"/>
      <c r="E6" s="9"/>
      <c r="F6" s="9"/>
      <c r="G6" s="9"/>
      <c r="H6" s="10"/>
      <c r="I6" s="11"/>
      <c r="J6" s="11"/>
      <c r="K6" s="11"/>
      <c r="L6" s="12"/>
      <c r="M6" s="12"/>
      <c r="N6" s="13"/>
      <c r="O6" s="26"/>
      <c r="P6" s="15"/>
      <c r="Q6" s="12"/>
      <c r="R6" s="16" t="s">
        <v>35</v>
      </c>
      <c r="S6" s="17" t="s">
        <v>34</v>
      </c>
      <c r="T6" s="18">
        <v>0.03</v>
      </c>
      <c r="U6" s="19">
        <v>1</v>
      </c>
      <c r="V6" s="18">
        <f t="shared" si="0"/>
        <v>0.03</v>
      </c>
      <c r="W6" s="34"/>
      <c r="X6" s="46"/>
    </row>
    <row r="7" spans="1:24" s="20" customFormat="1" ht="20.100000000000001" customHeight="1" x14ac:dyDescent="0.2">
      <c r="A7" s="32"/>
      <c r="B7" s="32"/>
      <c r="C7" s="32"/>
      <c r="D7" s="32"/>
      <c r="E7" s="9"/>
      <c r="F7" s="9"/>
      <c r="G7" s="9"/>
      <c r="H7" s="10"/>
      <c r="I7" s="11"/>
      <c r="J7" s="11"/>
      <c r="K7" s="11"/>
      <c r="L7" s="12"/>
      <c r="M7" s="12"/>
      <c r="N7" s="13"/>
      <c r="O7" s="26"/>
      <c r="P7" s="15"/>
      <c r="Q7" s="12"/>
      <c r="R7" s="16" t="s">
        <v>36</v>
      </c>
      <c r="S7" s="17"/>
      <c r="T7" s="18">
        <v>3</v>
      </c>
      <c r="U7" s="19">
        <v>1</v>
      </c>
      <c r="V7" s="18">
        <f>U7*T7*O4</f>
        <v>3.3000000000000002E-2</v>
      </c>
      <c r="W7" s="34"/>
      <c r="X7" s="46"/>
    </row>
    <row r="8" spans="1:24" s="20" customFormat="1" ht="20.100000000000001" customHeight="1" x14ac:dyDescent="0.2">
      <c r="A8" s="33"/>
      <c r="B8" s="33"/>
      <c r="C8" s="33"/>
      <c r="D8" s="33"/>
      <c r="E8" s="30" t="s">
        <v>37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3">
        <f>SUM(Q4:Q7)</f>
        <v>6.0607181799999993E-2</v>
      </c>
      <c r="R8" s="30" t="s">
        <v>38</v>
      </c>
      <c r="S8" s="30"/>
      <c r="T8" s="30"/>
      <c r="U8" s="30"/>
      <c r="V8" s="27">
        <f>SUM(V4:V7)</f>
        <v>0.123</v>
      </c>
      <c r="W8" s="34"/>
      <c r="X8" s="46"/>
    </row>
    <row r="9" spans="1:24" s="20" customFormat="1" ht="25.5" customHeight="1" x14ac:dyDescent="0.2">
      <c r="A9" s="31">
        <v>2</v>
      </c>
      <c r="B9" s="31" t="s">
        <v>39</v>
      </c>
      <c r="C9" s="31" t="s">
        <v>40</v>
      </c>
      <c r="D9" s="31"/>
      <c r="E9" s="9" t="s">
        <v>41</v>
      </c>
      <c r="F9" s="28" t="s">
        <v>42</v>
      </c>
      <c r="G9" s="9">
        <v>1</v>
      </c>
      <c r="H9" s="10" t="s">
        <v>31</v>
      </c>
      <c r="I9" s="11">
        <v>65</v>
      </c>
      <c r="J9" s="11">
        <v>49</v>
      </c>
      <c r="K9" s="11">
        <v>1.5</v>
      </c>
      <c r="L9" s="12">
        <v>4.18</v>
      </c>
      <c r="M9" s="12">
        <v>2.6</v>
      </c>
      <c r="N9" s="13">
        <f>I9*J9*K9*0.00000785</f>
        <v>3.7503374999999999E-2</v>
      </c>
      <c r="O9" s="14">
        <v>1.9E-2</v>
      </c>
      <c r="P9" s="15">
        <f>N9-O9</f>
        <v>1.8503374999999999E-2</v>
      </c>
      <c r="Q9" s="12">
        <f>L9*N9-M9*P9</f>
        <v>0.10865533249999998</v>
      </c>
      <c r="R9" s="16" t="s">
        <v>32</v>
      </c>
      <c r="S9" s="17" t="s">
        <v>43</v>
      </c>
      <c r="T9" s="18">
        <v>0.03</v>
      </c>
      <c r="U9" s="19">
        <v>1</v>
      </c>
      <c r="V9" s="18">
        <f>T9/U9</f>
        <v>0.03</v>
      </c>
      <c r="W9" s="34">
        <v>1.1200000000000001</v>
      </c>
      <c r="X9" s="46">
        <f>(Q9+V14)*W9+Q11*1.03</f>
        <v>0.31209397239999997</v>
      </c>
    </row>
    <row r="10" spans="1:24" s="20" customFormat="1" ht="20.100000000000001" customHeight="1" x14ac:dyDescent="0.2">
      <c r="A10" s="32"/>
      <c r="B10" s="32"/>
      <c r="C10" s="32"/>
      <c r="D10" s="32"/>
      <c r="E10" s="21"/>
      <c r="F10" s="21"/>
      <c r="G10" s="21"/>
      <c r="H10" s="21"/>
      <c r="I10" s="22"/>
      <c r="J10" s="22"/>
      <c r="K10" s="22"/>
      <c r="L10" s="23"/>
      <c r="M10" s="23"/>
      <c r="N10" s="24"/>
      <c r="O10" s="24"/>
      <c r="P10" s="24"/>
      <c r="Q10" s="23"/>
      <c r="R10" s="16" t="s">
        <v>33</v>
      </c>
      <c r="S10" s="17" t="s">
        <v>44</v>
      </c>
      <c r="T10" s="18">
        <v>0.03</v>
      </c>
      <c r="U10" s="25">
        <v>1</v>
      </c>
      <c r="V10" s="18">
        <f t="shared" ref="V10:V12" si="1">T10/U10</f>
        <v>0.03</v>
      </c>
      <c r="W10" s="34"/>
      <c r="X10" s="46"/>
    </row>
    <row r="11" spans="1:24" s="20" customFormat="1" ht="20.100000000000001" customHeight="1" x14ac:dyDescent="0.2">
      <c r="A11" s="32"/>
      <c r="B11" s="32"/>
      <c r="C11" s="32"/>
      <c r="D11" s="32"/>
      <c r="E11" s="9"/>
      <c r="F11" s="9"/>
      <c r="G11" s="9"/>
      <c r="H11" s="10"/>
      <c r="I11" s="11"/>
      <c r="J11" s="11"/>
      <c r="K11" s="11"/>
      <c r="L11" s="12"/>
      <c r="M11" s="12"/>
      <c r="N11" s="13"/>
      <c r="O11" s="26"/>
      <c r="P11" s="15"/>
      <c r="Q11" s="12">
        <f>G11*L11</f>
        <v>0</v>
      </c>
      <c r="R11" s="16" t="s">
        <v>35</v>
      </c>
      <c r="S11" s="17" t="s">
        <v>45</v>
      </c>
      <c r="T11" s="18">
        <v>0.03</v>
      </c>
      <c r="U11" s="19">
        <v>1</v>
      </c>
      <c r="V11" s="18">
        <f t="shared" si="1"/>
        <v>0.03</v>
      </c>
      <c r="W11" s="34"/>
      <c r="X11" s="46"/>
    </row>
    <row r="12" spans="1:24" s="20" customFormat="1" ht="20.100000000000001" customHeight="1" x14ac:dyDescent="0.2">
      <c r="A12" s="32"/>
      <c r="B12" s="32"/>
      <c r="C12" s="32"/>
      <c r="D12" s="32"/>
      <c r="E12" s="9"/>
      <c r="F12" s="9"/>
      <c r="G12" s="9"/>
      <c r="H12" s="10"/>
      <c r="I12" s="11"/>
      <c r="J12" s="11"/>
      <c r="K12" s="11"/>
      <c r="L12" s="12"/>
      <c r="M12" s="12"/>
      <c r="N12" s="13"/>
      <c r="O12" s="26"/>
      <c r="P12" s="15"/>
      <c r="Q12" s="12"/>
      <c r="R12" s="16" t="s">
        <v>46</v>
      </c>
      <c r="S12" s="17" t="s">
        <v>44</v>
      </c>
      <c r="T12" s="18">
        <v>0.03</v>
      </c>
      <c r="U12" s="19">
        <v>1</v>
      </c>
      <c r="V12" s="18">
        <f t="shared" si="1"/>
        <v>0.03</v>
      </c>
      <c r="W12" s="34"/>
      <c r="X12" s="46"/>
    </row>
    <row r="13" spans="1:24" s="20" customFormat="1" ht="20.100000000000001" customHeight="1" x14ac:dyDescent="0.2">
      <c r="A13" s="32"/>
      <c r="B13" s="32"/>
      <c r="C13" s="32"/>
      <c r="D13" s="32"/>
      <c r="E13" s="9"/>
      <c r="F13" s="9"/>
      <c r="G13" s="9"/>
      <c r="H13" s="10"/>
      <c r="I13" s="11"/>
      <c r="J13" s="11"/>
      <c r="K13" s="11"/>
      <c r="L13" s="12"/>
      <c r="M13" s="12"/>
      <c r="N13" s="13"/>
      <c r="O13" s="26"/>
      <c r="P13" s="15"/>
      <c r="Q13" s="12"/>
      <c r="R13" s="16" t="s">
        <v>36</v>
      </c>
      <c r="S13" s="17"/>
      <c r="T13" s="18">
        <v>3</v>
      </c>
      <c r="U13" s="19">
        <v>1</v>
      </c>
      <c r="V13" s="18">
        <v>0.05</v>
      </c>
      <c r="W13" s="34"/>
      <c r="X13" s="46"/>
    </row>
    <row r="14" spans="1:24" s="20" customFormat="1" ht="20.100000000000001" customHeight="1" x14ac:dyDescent="0.2">
      <c r="A14" s="33"/>
      <c r="B14" s="33"/>
      <c r="C14" s="33"/>
      <c r="D14" s="33"/>
      <c r="E14" s="30" t="s">
        <v>37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3">
        <f>SUM(Q9:Q13)</f>
        <v>0.10865533249999998</v>
      </c>
      <c r="R14" s="30" t="s">
        <v>38</v>
      </c>
      <c r="S14" s="30"/>
      <c r="T14" s="30"/>
      <c r="U14" s="30"/>
      <c r="V14" s="27">
        <f>SUM(V9:V13)</f>
        <v>0.16999999999999998</v>
      </c>
      <c r="W14" s="34"/>
      <c r="X14" s="46"/>
    </row>
    <row r="17" spans="2:5" x14ac:dyDescent="0.2">
      <c r="B17" s="29">
        <v>39.1</v>
      </c>
      <c r="C17" s="29">
        <v>33</v>
      </c>
      <c r="D17" s="29">
        <v>2</v>
      </c>
      <c r="E17" s="29">
        <f>(B17+C17)*2*D17*440/9800</f>
        <v>12.948571428571427</v>
      </c>
    </row>
    <row r="18" spans="2:5" x14ac:dyDescent="0.2">
      <c r="B18" s="29">
        <v>65</v>
      </c>
      <c r="C18" s="29">
        <v>49</v>
      </c>
      <c r="D18" s="29">
        <v>1.5</v>
      </c>
      <c r="E18" s="29">
        <f t="shared" ref="E18" si="2">(B18+C18)*2*D18*440/9800</f>
        <v>15.355102040816327</v>
      </c>
    </row>
  </sheetData>
  <mergeCells count="31">
    <mergeCell ref="A1:X1"/>
    <mergeCell ref="B2:B3"/>
    <mergeCell ref="C2:C3"/>
    <mergeCell ref="D2:D3"/>
    <mergeCell ref="E2:E3"/>
    <mergeCell ref="F2:F3"/>
    <mergeCell ref="G2:G3"/>
    <mergeCell ref="H2:H3"/>
    <mergeCell ref="I2:K2"/>
    <mergeCell ref="L2:M2"/>
    <mergeCell ref="N2:P2"/>
    <mergeCell ref="Q2:Q3"/>
    <mergeCell ref="R2:V2"/>
    <mergeCell ref="W2:W3"/>
    <mergeCell ref="X2:X3"/>
    <mergeCell ref="R14:U14"/>
    <mergeCell ref="X4:X8"/>
    <mergeCell ref="E8:P8"/>
    <mergeCell ref="R8:U8"/>
    <mergeCell ref="A9:A14"/>
    <mergeCell ref="B9:B14"/>
    <mergeCell ref="C9:C14"/>
    <mergeCell ref="D9:D14"/>
    <mergeCell ref="W9:W14"/>
    <mergeCell ref="X9:X14"/>
    <mergeCell ref="E14:P14"/>
    <mergeCell ref="A4:A8"/>
    <mergeCell ref="B4:B8"/>
    <mergeCell ref="C4:C8"/>
    <mergeCell ref="D4:D8"/>
    <mergeCell ref="W4:W8"/>
  </mergeCells>
  <phoneticPr fontId="3" type="noConversion"/>
  <conditionalFormatting sqref="I6:K7">
    <cfRule type="duplicateValues" dxfId="5" priority="3"/>
  </conditionalFormatting>
  <conditionalFormatting sqref="B1">
    <cfRule type="duplicateValues" dxfId="4" priority="5"/>
  </conditionalFormatting>
  <conditionalFormatting sqref="I4:K4">
    <cfRule type="duplicateValues" dxfId="3" priority="6"/>
  </conditionalFormatting>
  <conditionalFormatting sqref="E2:E3">
    <cfRule type="duplicateValues" dxfId="2" priority="4"/>
  </conditionalFormatting>
  <conditionalFormatting sqref="I11:K13">
    <cfRule type="duplicateValues" dxfId="1" priority="1"/>
  </conditionalFormatting>
  <conditionalFormatting sqref="I9:K9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目标价格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2023-04-07T08:10:39Z</dcterms:created>
  <dcterms:modified xsi:type="dcterms:W3CDTF">2023-04-07T09:19:40Z</dcterms:modified>
</cp:coreProperties>
</file>