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价格测算\紧固件\沧州旭兴\2023.5.22\"/>
    </mc:Choice>
  </mc:AlternateContent>
  <bookViews>
    <workbookView xWindow="0" yWindow="0" windowWidth="21600" windowHeight="9600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建议!$A$1:$N$29</definedName>
  </definedNames>
  <calcPr calcId="162913"/>
</workbook>
</file>

<file path=xl/calcChain.xml><?xml version="1.0" encoding="utf-8"?>
<calcChain xmlns="http://schemas.openxmlformats.org/spreadsheetml/2006/main">
  <c r="L16" i="9" l="1"/>
  <c r="M16" i="9" s="1"/>
  <c r="K10" i="9"/>
  <c r="L10" i="9" s="1"/>
  <c r="M10" i="9" s="1"/>
  <c r="K11" i="9"/>
  <c r="L11" i="9" s="1"/>
  <c r="M11" i="9" s="1"/>
  <c r="K12" i="9"/>
  <c r="L12" i="9" s="1"/>
  <c r="M12" i="9" s="1"/>
  <c r="K13" i="9"/>
  <c r="L13" i="9" s="1"/>
  <c r="M13" i="9" s="1"/>
  <c r="K14" i="9"/>
  <c r="L14" i="9" s="1"/>
  <c r="M14" i="9" s="1"/>
  <c r="K15" i="9"/>
  <c r="L15" i="9" s="1"/>
  <c r="M15" i="9" s="1"/>
  <c r="K16" i="9"/>
  <c r="K9" i="9"/>
  <c r="L9" i="9" l="1"/>
  <c r="M9" i="9" s="1"/>
  <c r="N10" i="9" l="1"/>
  <c r="O10" i="9" s="1"/>
  <c r="N11" i="9"/>
  <c r="O11" i="9" s="1"/>
  <c r="N12" i="9"/>
  <c r="O12" i="9" s="1"/>
  <c r="N13" i="9"/>
  <c r="O13" i="9" s="1"/>
  <c r="N14" i="9"/>
  <c r="O14" i="9" s="1"/>
  <c r="N15" i="9"/>
  <c r="O15" i="9" s="1"/>
  <c r="N16" i="9"/>
  <c r="O16" i="9" s="1"/>
  <c r="N9" i="9"/>
  <c r="O9" i="9" s="1"/>
</calcChain>
</file>

<file path=xl/sharedStrings.xml><?xml version="1.0" encoding="utf-8"?>
<sst xmlns="http://schemas.openxmlformats.org/spreadsheetml/2006/main" count="78" uniqueCount="56">
  <si>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</si>
  <si>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</si>
  <si>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</si>
  <si>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</si>
  <si>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</si>
  <si>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</si>
  <si>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</si>
  <si>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</si>
  <si>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</si>
  <si>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</si>
  <si>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</si>
  <si>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</si>
  <si>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</si>
  <si>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</si>
  <si>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</si>
  <si>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</si>
  <si>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</si>
  <si>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</si>
  <si>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</si>
  <si>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</si>
  <si>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</si>
  <si>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</si>
  <si>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</si>
  <si>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</si>
  <si>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</si>
  <si>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</si>
  <si>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</si>
  <si>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</si>
  <si>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</si>
  <si>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</si>
  <si>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t>零部件采购价格协议</t>
    <phoneticPr fontId="7" type="noConversion"/>
  </si>
  <si>
    <t>——</t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</si>
  <si>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</si>
  <si>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</si>
  <si>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</si>
  <si>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</si>
  <si>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</si>
  <si>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沧州旭兴五金制造有限公司</t>
    </r>
    <phoneticPr fontId="4" type="noConversion"/>
  </si>
  <si>
    <t>SHT0001149</t>
    <phoneticPr fontId="21" type="noConversion"/>
  </si>
  <si>
    <t>连接杆2</t>
    <phoneticPr fontId="21" type="noConversion"/>
  </si>
  <si>
    <t>SLT0010910</t>
    <phoneticPr fontId="21" type="noConversion"/>
  </si>
  <si>
    <t>扶手旋转轴</t>
    <phoneticPr fontId="21" type="noConversion"/>
  </si>
  <si>
    <r>
      <t>S</t>
    </r>
    <r>
      <rPr>
        <sz val="12"/>
        <rFont val="宋体"/>
        <family val="3"/>
        <charset val="134"/>
      </rPr>
      <t>LT0011113</t>
    </r>
    <phoneticPr fontId="21" type="noConversion"/>
  </si>
  <si>
    <t>解锁旋转轴</t>
    <phoneticPr fontId="21" type="noConversion"/>
  </si>
  <si>
    <r>
      <t>S</t>
    </r>
    <r>
      <rPr>
        <sz val="12"/>
        <rFont val="宋体"/>
        <family val="3"/>
        <charset val="134"/>
      </rPr>
      <t>LT0010889</t>
    </r>
    <phoneticPr fontId="21" type="noConversion"/>
  </si>
  <si>
    <t>靠背锁付阶梯螺栓</t>
    <phoneticPr fontId="21" type="noConversion"/>
  </si>
  <si>
    <t>SLT0011546</t>
    <phoneticPr fontId="21" type="noConversion"/>
  </si>
  <si>
    <t>扶手旋转轴</t>
    <phoneticPr fontId="21" type="noConversion"/>
  </si>
  <si>
    <t>BFA0010014</t>
    <phoneticPr fontId="21" type="noConversion"/>
  </si>
  <si>
    <t>扶手锁止销</t>
    <phoneticPr fontId="21" type="noConversion"/>
  </si>
  <si>
    <t>SHT0012059</t>
    <phoneticPr fontId="21" type="noConversion"/>
  </si>
  <si>
    <t>连接轴</t>
    <phoneticPr fontId="21" type="noConversion"/>
  </si>
  <si>
    <t>SHT0011596</t>
    <phoneticPr fontId="21" type="noConversion"/>
  </si>
  <si>
    <t>连接杆</t>
    <phoneticPr fontId="21" type="noConversion"/>
  </si>
  <si>
    <t>乙方：沧州旭兴五金制造有限公司</t>
    <phoneticPr fontId="5" type="noConversion"/>
  </si>
  <si>
    <t xml:space="preserve">                                                协议编号：HBZYXY-20230512-L01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</si>
</sst>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0.000"/>
    <numFmt numFmtId="180" formatCode="_ * #,##0.0000_ ;_ * \-#,##0.0000_ ;_ * &quot;-&quot;??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9" fillId="2" borderId="0" xfId="7" applyFont="1" applyFill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178" fontId="16" fillId="0" borderId="1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0" fontId="20" fillId="2" borderId="1" xfId="7" applyFont="1" applyFill="1" applyBorder="1" applyAlignment="1">
      <alignment horizontal="center" vertical="center" wrapText="1"/>
    </xf>
    <xf numFmtId="179" fontId="16" fillId="0" borderId="1" xfId="8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3" borderId="1" xfId="7" applyNumberFormat="1" applyFont="1" applyFill="1" applyBorder="1" applyAlignment="1">
      <alignment horizontal="center" vertical="center" shrinkToFit="1"/>
    </xf>
    <xf numFmtId="178" fontId="16" fillId="3" borderId="1" xfId="6" applyNumberFormat="1" applyFont="1" applyFill="1" applyBorder="1" applyAlignment="1">
      <alignment horizontal="center" vertical="center"/>
    </xf>
    <xf numFmtId="180" fontId="9" fillId="2" borderId="0" xfId="7" applyNumberFormat="1" applyFont="1" applyFill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93;&#20852;&#20215;&#26684;&#35780;&#2345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采购价格调整审批表"/>
    </sheetNames>
    <sheetDataSet>
      <sheetData sheetId="0">
        <row r="4">
          <cell r="B4" t="str">
            <v>SHT0001149</v>
          </cell>
          <cell r="C4" t="str">
            <v>连接杆2</v>
          </cell>
          <cell r="D4" t="str">
            <v>件</v>
          </cell>
          <cell r="E4">
            <v>2.6219999999999999</v>
          </cell>
          <cell r="F4">
            <v>3.6</v>
          </cell>
          <cell r="G4">
            <v>3.9820000000000002</v>
          </cell>
          <cell r="H4">
            <v>3.6</v>
          </cell>
          <cell r="I4">
            <v>0.37299771167048063</v>
          </cell>
          <cell r="J4">
            <v>3.6</v>
          </cell>
        </row>
        <row r="5">
          <cell r="B5" t="str">
            <v>BFA0010014</v>
          </cell>
          <cell r="C5" t="str">
            <v>扶手锁止销</v>
          </cell>
          <cell r="D5" t="str">
            <v>件</v>
          </cell>
          <cell r="E5">
            <v>0.95</v>
          </cell>
          <cell r="F5">
            <v>1</v>
          </cell>
          <cell r="G5">
            <v>0.95</v>
          </cell>
          <cell r="H5">
            <v>1</v>
          </cell>
          <cell r="I5">
            <v>5.2631578947368474E-2</v>
          </cell>
          <cell r="J5">
            <v>0.95</v>
          </cell>
        </row>
        <row r="6">
          <cell r="B6" t="str">
            <v>SHT0011596</v>
          </cell>
          <cell r="C6" t="str">
            <v>连接杆</v>
          </cell>
          <cell r="D6" t="str">
            <v>件</v>
          </cell>
          <cell r="E6">
            <v>2.6640000000000001</v>
          </cell>
          <cell r="F6">
            <v>3.6</v>
          </cell>
          <cell r="H6">
            <v>3.6</v>
          </cell>
          <cell r="I6">
            <v>0.35135135135135132</v>
          </cell>
          <cell r="J6">
            <v>3.6</v>
          </cell>
        </row>
        <row r="7">
          <cell r="B7" t="str">
            <v>SHT0012059</v>
          </cell>
          <cell r="C7" t="str">
            <v>连接轴</v>
          </cell>
          <cell r="D7" t="str">
            <v>件</v>
          </cell>
          <cell r="E7">
            <v>2.819</v>
          </cell>
          <cell r="F7">
            <v>3.2</v>
          </cell>
          <cell r="G7">
            <v>2.8195000000000001</v>
          </cell>
          <cell r="H7">
            <v>3.2</v>
          </cell>
          <cell r="I7">
            <v>0.13515431003902101</v>
          </cell>
          <cell r="J7">
            <v>2.8</v>
          </cell>
        </row>
        <row r="8">
          <cell r="B8" t="str">
            <v>SLT0010889</v>
          </cell>
          <cell r="C8" t="str">
            <v>靠背锁付阶梯螺栓</v>
          </cell>
          <cell r="D8" t="str">
            <v>件</v>
          </cell>
          <cell r="E8">
            <v>0.69</v>
          </cell>
          <cell r="F8">
            <v>0.9</v>
          </cell>
          <cell r="G8">
            <v>0.69</v>
          </cell>
          <cell r="H8">
            <v>0.9</v>
          </cell>
          <cell r="I8">
            <v>0.30434782608695665</v>
          </cell>
          <cell r="J8">
            <v>0.69</v>
          </cell>
        </row>
        <row r="9">
          <cell r="B9" t="str">
            <v>SLT0011546</v>
          </cell>
          <cell r="C9" t="str">
            <v>扶手旋转轴</v>
          </cell>
          <cell r="D9" t="str">
            <v>件</v>
          </cell>
          <cell r="E9">
            <v>1.55</v>
          </cell>
          <cell r="F9">
            <v>1.55</v>
          </cell>
          <cell r="H9">
            <v>1.55</v>
          </cell>
          <cell r="I9">
            <v>0</v>
          </cell>
          <cell r="J9">
            <v>1.55</v>
          </cell>
        </row>
        <row r="10">
          <cell r="B10" t="str">
            <v>SLT0010910</v>
          </cell>
          <cell r="C10" t="str">
            <v>扶手旋转轴</v>
          </cell>
          <cell r="D10" t="str">
            <v>件</v>
          </cell>
          <cell r="E10">
            <v>1.68</v>
          </cell>
          <cell r="F10">
            <v>1.4</v>
          </cell>
          <cell r="G10">
            <v>1.68</v>
          </cell>
          <cell r="H10">
            <v>1.4</v>
          </cell>
          <cell r="I10">
            <v>-0.16666666666666669</v>
          </cell>
          <cell r="J10">
            <v>1.4</v>
          </cell>
        </row>
        <row r="11">
          <cell r="B11" t="str">
            <v>SLT0011113</v>
          </cell>
          <cell r="C11" t="str">
            <v>解锁旋转轴</v>
          </cell>
          <cell r="D11" t="str">
            <v>件</v>
          </cell>
          <cell r="E11">
            <v>0.51</v>
          </cell>
          <cell r="F11">
            <v>0.45</v>
          </cell>
          <cell r="G11">
            <v>0.51</v>
          </cell>
          <cell r="H11">
            <v>0.45</v>
          </cell>
          <cell r="I11">
            <v>-0.11764705882352941</v>
          </cell>
          <cell r="J11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1"/>
  <sheetViews>
    <sheetView tabSelected="1" view="pageBreakPreview" zoomScale="85" zoomScaleNormal="85" zoomScaleSheetLayoutView="85" workbookViewId="0">
      <selection activeCell="A23" sqref="A23:N23"/>
    </sheetView>
  </sheetViews>
  <sheetFormatPr defaultRowHeight="14.25" x14ac:dyDescent="0.15"/>
  <cols>
    <col min="1" max="1" width="6.5" style="1" customWidth="1"/>
    <col min="2" max="2" width="12.25" style="20" customWidth="1"/>
    <col min="3" max="3" width="22.125" style="1" customWidth="1"/>
    <col min="4" max="4" width="12.375" style="16" customWidth="1"/>
    <col min="5" max="5" width="5.625" style="17" customWidth="1"/>
    <col min="6" max="6" width="8.25" style="18" customWidth="1"/>
    <col min="7" max="7" width="9.5" style="18" customWidth="1"/>
    <col min="8" max="8" width="9.375" style="18" customWidth="1"/>
    <col min="9" max="9" width="8.5" style="18" customWidth="1"/>
    <col min="10" max="10" width="16" style="18" customWidth="1"/>
    <col min="11" max="11" width="10.5" style="18" customWidth="1"/>
    <col min="12" max="12" width="9.75" style="18" bestFit="1" customWidth="1"/>
    <col min="13" max="13" width="12.75" style="18" bestFit="1" customWidth="1"/>
    <col min="14" max="14" width="15.25" style="19" customWidth="1"/>
    <col min="15" max="16384" width="9" style="1"/>
  </cols>
  <sheetData>
    <row r="1" spans="1:15" ht="22.5" x14ac:dyDescent="0.1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16.5" customHeight="1" x14ac:dyDescent="0.15">
      <c r="A2" s="31" t="s">
        <v>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x14ac:dyDescent="0.15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21" customHeight="1" x14ac:dyDescent="0.15">
      <c r="A4" s="32" t="s">
        <v>37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5" x14ac:dyDescent="0.15">
      <c r="A5" s="33" t="s">
        <v>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 x14ac:dyDescent="0.15">
      <c r="A6" s="34" t="s">
        <v>15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5" ht="60" customHeight="1" x14ac:dyDescent="0.15">
      <c r="A7" s="38" t="s">
        <v>0</v>
      </c>
      <c r="B7" s="39" t="s">
        <v>1</v>
      </c>
      <c r="C7" s="40" t="s">
        <v>2</v>
      </c>
      <c r="D7" s="40" t="s">
        <v>3</v>
      </c>
      <c r="E7" s="41" t="s">
        <v>4</v>
      </c>
      <c r="F7" s="42" t="s">
        <v>7</v>
      </c>
      <c r="G7" s="42"/>
      <c r="H7" s="36" t="s">
        <v>8</v>
      </c>
      <c r="I7" s="36"/>
      <c r="J7" s="36"/>
      <c r="K7" s="21" t="s">
        <v>9</v>
      </c>
      <c r="L7" s="21" t="s">
        <v>10</v>
      </c>
      <c r="M7" s="21" t="s">
        <v>11</v>
      </c>
      <c r="N7" s="37" t="s">
        <v>5</v>
      </c>
    </row>
    <row r="8" spans="1:15" ht="21.75" customHeight="1" x14ac:dyDescent="0.15">
      <c r="A8" s="38"/>
      <c r="B8" s="39"/>
      <c r="C8" s="40"/>
      <c r="D8" s="40"/>
      <c r="E8" s="41"/>
      <c r="F8" s="2" t="s">
        <v>29</v>
      </c>
      <c r="G8" s="2" t="s">
        <v>36</v>
      </c>
      <c r="H8" s="22" t="s">
        <v>12</v>
      </c>
      <c r="I8" s="22" t="s">
        <v>13</v>
      </c>
      <c r="J8" s="22" t="s">
        <v>14</v>
      </c>
      <c r="K8" s="45" t="s">
        <v>36</v>
      </c>
      <c r="L8" s="45"/>
      <c r="M8" s="45"/>
      <c r="N8" s="37"/>
    </row>
    <row r="9" spans="1:15" ht="21.75" customHeight="1" x14ac:dyDescent="0.15">
      <c r="A9" s="26">
        <v>1</v>
      </c>
      <c r="B9" s="4" t="s">
        <v>38</v>
      </c>
      <c r="C9" s="4" t="s">
        <v>39</v>
      </c>
      <c r="D9" s="27" t="s">
        <v>31</v>
      </c>
      <c r="E9" s="27" t="s">
        <v>32</v>
      </c>
      <c r="F9" s="4">
        <v>3.9820000000000002</v>
      </c>
      <c r="G9" s="4">
        <v>3.6</v>
      </c>
      <c r="H9" s="4">
        <v>0</v>
      </c>
      <c r="I9" s="4">
        <v>0</v>
      </c>
      <c r="J9" s="3" t="s">
        <v>28</v>
      </c>
      <c r="K9" s="4">
        <f>G9</f>
        <v>3.6</v>
      </c>
      <c r="L9" s="4">
        <f>K9*0.13</f>
        <v>0.46800000000000003</v>
      </c>
      <c r="M9" s="28">
        <f>L9+K9</f>
        <v>4.0680000000000005</v>
      </c>
      <c r="N9" s="25">
        <f>VLOOKUP(B9,[1]物料采购价格调整审批表!$B$4:$J$11,8,0)</f>
        <v>0.37299771167048063</v>
      </c>
      <c r="O9" s="48">
        <f>K9-N9</f>
        <v>3.2270022883295195</v>
      </c>
    </row>
    <row r="10" spans="1:15" ht="21.75" customHeight="1" x14ac:dyDescent="0.15">
      <c r="A10" s="26">
        <v>2</v>
      </c>
      <c r="B10" s="4" t="s">
        <v>40</v>
      </c>
      <c r="C10" s="4" t="s">
        <v>41</v>
      </c>
      <c r="D10" s="27" t="s">
        <v>31</v>
      </c>
      <c r="E10" s="27" t="s">
        <v>32</v>
      </c>
      <c r="F10" s="4">
        <v>1.68</v>
      </c>
      <c r="G10" s="4">
        <v>1.4</v>
      </c>
      <c r="H10" s="4">
        <v>0</v>
      </c>
      <c r="I10" s="4">
        <v>0</v>
      </c>
      <c r="J10" s="3" t="s">
        <v>28</v>
      </c>
      <c r="K10" s="4">
        <f t="shared" ref="K10:K16" si="0">G10</f>
        <v>1.4</v>
      </c>
      <c r="L10" s="4">
        <f t="shared" ref="L10:L16" si="1">K10*0.13</f>
        <v>0.182</v>
      </c>
      <c r="M10" s="28">
        <f t="shared" ref="M10:M16" si="2">L10+K10</f>
        <v>1.5819999999999999</v>
      </c>
      <c r="N10" s="29">
        <f>VLOOKUP(B10,[1]物料采购价格调整审批表!$B$4:$J$11,8,0)</f>
        <v>-0.16666666666666669</v>
      </c>
      <c r="O10" s="48">
        <f t="shared" ref="O10:O16" si="3">K10-N10</f>
        <v>1.5666666666666667</v>
      </c>
    </row>
    <row r="11" spans="1:15" ht="21.75" customHeight="1" x14ac:dyDescent="0.15">
      <c r="A11" s="26">
        <v>3</v>
      </c>
      <c r="B11" s="4" t="s">
        <v>42</v>
      </c>
      <c r="C11" s="4" t="s">
        <v>43</v>
      </c>
      <c r="D11" s="27" t="s">
        <v>31</v>
      </c>
      <c r="E11" s="27" t="s">
        <v>32</v>
      </c>
      <c r="F11" s="4">
        <v>0.51</v>
      </c>
      <c r="G11" s="4">
        <v>0.45</v>
      </c>
      <c r="H11" s="4">
        <v>0</v>
      </c>
      <c r="I11" s="4">
        <v>0</v>
      </c>
      <c r="J11" s="3" t="s">
        <v>28</v>
      </c>
      <c r="K11" s="4">
        <f t="shared" si="0"/>
        <v>0.45</v>
      </c>
      <c r="L11" s="4">
        <f t="shared" si="1"/>
        <v>5.8500000000000003E-2</v>
      </c>
      <c r="M11" s="28">
        <f t="shared" si="2"/>
        <v>0.50850000000000006</v>
      </c>
      <c r="N11" s="29">
        <f>VLOOKUP(B11,[1]物料采购价格调整审批表!$B$4:$J$11,8,0)</f>
        <v>-0.11764705882352941</v>
      </c>
      <c r="O11" s="48">
        <f t="shared" si="3"/>
        <v>0.56764705882352939</v>
      </c>
    </row>
    <row r="12" spans="1:15" ht="21.75" customHeight="1" x14ac:dyDescent="0.15">
      <c r="A12" s="26">
        <v>4</v>
      </c>
      <c r="B12" s="4" t="s">
        <v>44</v>
      </c>
      <c r="C12" s="4" t="s">
        <v>45</v>
      </c>
      <c r="D12" s="27" t="s">
        <v>31</v>
      </c>
      <c r="E12" s="27" t="s">
        <v>32</v>
      </c>
      <c r="F12" s="4">
        <v>0.69</v>
      </c>
      <c r="G12" s="4">
        <v>0.9</v>
      </c>
      <c r="H12" s="4">
        <v>0</v>
      </c>
      <c r="I12" s="4">
        <v>0</v>
      </c>
      <c r="J12" s="3" t="s">
        <v>28</v>
      </c>
      <c r="K12" s="47">
        <f t="shared" si="0"/>
        <v>0.9</v>
      </c>
      <c r="L12" s="4">
        <f t="shared" si="1"/>
        <v>0.11700000000000001</v>
      </c>
      <c r="M12" s="28">
        <f t="shared" si="2"/>
        <v>1.0170000000000001</v>
      </c>
      <c r="N12" s="46">
        <f>VLOOKUP(B12,[1]物料采购价格调整审批表!$B$4:$J$11,8,0)</f>
        <v>0.30434782608695665</v>
      </c>
      <c r="O12" s="48">
        <f t="shared" si="3"/>
        <v>0.59565217391304337</v>
      </c>
    </row>
    <row r="13" spans="1:15" ht="21.75" customHeight="1" x14ac:dyDescent="0.15">
      <c r="A13" s="26">
        <v>5</v>
      </c>
      <c r="B13" s="4" t="s">
        <v>46</v>
      </c>
      <c r="C13" s="4" t="s">
        <v>47</v>
      </c>
      <c r="D13" s="27" t="s">
        <v>31</v>
      </c>
      <c r="E13" s="27" t="s">
        <v>32</v>
      </c>
      <c r="F13" s="4">
        <v>1.55</v>
      </c>
      <c r="G13" s="4">
        <v>1.55</v>
      </c>
      <c r="H13" s="4">
        <v>0</v>
      </c>
      <c r="I13" s="4">
        <v>0</v>
      </c>
      <c r="J13" s="3" t="s">
        <v>28</v>
      </c>
      <c r="K13" s="4">
        <f t="shared" si="0"/>
        <v>1.55</v>
      </c>
      <c r="L13" s="4">
        <f t="shared" si="1"/>
        <v>0.20150000000000001</v>
      </c>
      <c r="M13" s="28">
        <f t="shared" si="2"/>
        <v>1.7515000000000001</v>
      </c>
      <c r="N13" s="29">
        <f>VLOOKUP(B13,[1]物料采购价格调整审批表!$B$4:$J$11,8,0)</f>
        <v>0</v>
      </c>
      <c r="O13" s="48">
        <f t="shared" si="3"/>
        <v>1.55</v>
      </c>
    </row>
    <row r="14" spans="1:15" ht="21.75" customHeight="1" x14ac:dyDescent="0.15">
      <c r="A14" s="26">
        <v>6</v>
      </c>
      <c r="B14" s="4" t="s">
        <v>48</v>
      </c>
      <c r="C14" s="4" t="s">
        <v>49</v>
      </c>
      <c r="D14" s="27" t="s">
        <v>31</v>
      </c>
      <c r="E14" s="27" t="s">
        <v>32</v>
      </c>
      <c r="F14" s="4">
        <v>0.95</v>
      </c>
      <c r="G14" s="4">
        <v>1</v>
      </c>
      <c r="H14" s="4">
        <v>0</v>
      </c>
      <c r="I14" s="4">
        <v>0</v>
      </c>
      <c r="J14" s="3" t="s">
        <v>28</v>
      </c>
      <c r="K14" s="47">
        <f t="shared" si="0"/>
        <v>1</v>
      </c>
      <c r="L14" s="4">
        <f t="shared" si="1"/>
        <v>0.13</v>
      </c>
      <c r="M14" s="28">
        <f t="shared" si="2"/>
        <v>1.1299999999999999</v>
      </c>
      <c r="N14" s="46">
        <f>VLOOKUP(B14,[1]物料采购价格调整审批表!$B$4:$J$11,8,0)</f>
        <v>5.2631578947368474E-2</v>
      </c>
      <c r="O14" s="48">
        <f t="shared" si="3"/>
        <v>0.94736842105263153</v>
      </c>
    </row>
    <row r="15" spans="1:15" ht="21.75" customHeight="1" x14ac:dyDescent="0.15">
      <c r="A15" s="26">
        <v>7</v>
      </c>
      <c r="B15" s="4" t="s">
        <v>50</v>
      </c>
      <c r="C15" s="4" t="s">
        <v>51</v>
      </c>
      <c r="D15" s="27" t="s">
        <v>31</v>
      </c>
      <c r="E15" s="27" t="s">
        <v>32</v>
      </c>
      <c r="F15" s="4">
        <v>2.819</v>
      </c>
      <c r="G15" s="4">
        <v>3.2</v>
      </c>
      <c r="H15" s="4">
        <v>0</v>
      </c>
      <c r="I15" s="4">
        <v>0</v>
      </c>
      <c r="J15" s="3" t="s">
        <v>28</v>
      </c>
      <c r="K15" s="47">
        <f t="shared" si="0"/>
        <v>3.2</v>
      </c>
      <c r="L15" s="4">
        <f t="shared" si="1"/>
        <v>0.41600000000000004</v>
      </c>
      <c r="M15" s="28">
        <f t="shared" si="2"/>
        <v>3.6160000000000001</v>
      </c>
      <c r="N15" s="46">
        <f>VLOOKUP(B15,[1]物料采购价格调整审批表!$B$4:$J$11,8,0)</f>
        <v>0.13515431003902101</v>
      </c>
      <c r="O15" s="48">
        <f t="shared" si="3"/>
        <v>3.0648456899609791</v>
      </c>
    </row>
    <row r="16" spans="1:15" ht="21.75" customHeight="1" x14ac:dyDescent="0.15">
      <c r="A16" s="26">
        <v>8</v>
      </c>
      <c r="B16" s="4" t="s">
        <v>52</v>
      </c>
      <c r="C16" s="4" t="s">
        <v>53</v>
      </c>
      <c r="D16" s="27" t="s">
        <v>31</v>
      </c>
      <c r="E16" s="27" t="s">
        <v>32</v>
      </c>
      <c r="F16" s="4">
        <v>2.6663999999999999</v>
      </c>
      <c r="G16" s="4">
        <v>3.6</v>
      </c>
      <c r="H16" s="4">
        <v>0</v>
      </c>
      <c r="I16" s="4">
        <v>0</v>
      </c>
      <c r="J16" s="3" t="s">
        <v>28</v>
      </c>
      <c r="K16" s="4">
        <f t="shared" si="0"/>
        <v>3.6</v>
      </c>
      <c r="L16" s="4">
        <f t="shared" si="1"/>
        <v>0.46800000000000003</v>
      </c>
      <c r="M16" s="28">
        <f t="shared" si="2"/>
        <v>4.0680000000000005</v>
      </c>
      <c r="N16" s="29">
        <f>VLOOKUP(B16,[1]物料采购价格调整审批表!$B$4:$J$11,8,0)</f>
        <v>0.35135135135135132</v>
      </c>
      <c r="O16" s="48">
        <f t="shared" si="3"/>
        <v>3.2486486486486488</v>
      </c>
    </row>
    <row r="17" spans="1:14" s="5" customFormat="1" x14ac:dyDescent="0.15">
      <c r="A17" s="35" t="s">
        <v>16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s="5" customFormat="1" x14ac:dyDescent="0.15">
      <c r="A18" s="43" t="s">
        <v>35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s="5" customFormat="1" x14ac:dyDescent="0.15">
      <c r="A19" s="35" t="s">
        <v>23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s="5" customFormat="1" x14ac:dyDescent="0.15">
      <c r="A20" s="43" t="s">
        <v>27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s="5" customFormat="1" x14ac:dyDescent="0.15">
      <c r="A21" s="43" t="s">
        <v>26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s="5" customFormat="1" x14ac:dyDescent="0.15">
      <c r="A22" s="43" t="s">
        <v>24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s="5" customFormat="1" x14ac:dyDescent="0.15">
      <c r="A23" s="44" t="s">
        <v>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s="5" customFormat="1" ht="23.2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5" customFormat="1" x14ac:dyDescent="0.15">
      <c r="A25" s="7" t="s">
        <v>34</v>
      </c>
      <c r="B25" s="8"/>
      <c r="C25" s="9"/>
      <c r="H25" s="23" t="s">
        <v>54</v>
      </c>
      <c r="I25" s="10"/>
      <c r="J25" s="9"/>
      <c r="K25" s="11"/>
      <c r="L25" s="11"/>
      <c r="M25" s="11"/>
      <c r="N25" s="12"/>
    </row>
    <row r="26" spans="1:14" s="5" customFormat="1" x14ac:dyDescent="0.15">
      <c r="A26" s="9" t="s">
        <v>21</v>
      </c>
      <c r="B26" s="8"/>
      <c r="C26" s="9"/>
      <c r="H26" s="23" t="s">
        <v>17</v>
      </c>
      <c r="I26" s="9"/>
      <c r="J26" s="9"/>
      <c r="K26" s="11"/>
      <c r="L26" s="9"/>
      <c r="M26" s="9"/>
      <c r="N26" s="13"/>
    </row>
    <row r="27" spans="1:14" s="5" customFormat="1" x14ac:dyDescent="0.15">
      <c r="A27" s="9"/>
      <c r="B27" s="8"/>
      <c r="C27" s="9"/>
      <c r="H27" s="23"/>
      <c r="I27" s="9"/>
      <c r="J27" s="9"/>
      <c r="K27" s="11"/>
      <c r="L27" s="9"/>
      <c r="M27" s="9"/>
      <c r="N27" s="13"/>
    </row>
    <row r="28" spans="1:14" s="5" customFormat="1" x14ac:dyDescent="0.15">
      <c r="A28" s="7" t="s">
        <v>22</v>
      </c>
      <c r="B28" s="7"/>
      <c r="C28" s="14"/>
      <c r="H28" s="23" t="s">
        <v>18</v>
      </c>
      <c r="I28" s="7"/>
      <c r="J28" s="14"/>
      <c r="K28" s="11"/>
      <c r="L28" s="11"/>
      <c r="M28" s="11"/>
      <c r="N28" s="13"/>
    </row>
    <row r="29" spans="1:14" s="5" customFormat="1" ht="14.25" customHeight="1" x14ac:dyDescent="0.15">
      <c r="A29" s="11"/>
      <c r="B29" s="15" t="s">
        <v>20</v>
      </c>
      <c r="C29" s="11"/>
      <c r="H29" s="23"/>
      <c r="I29" s="11" t="s">
        <v>19</v>
      </c>
      <c r="J29" s="11"/>
      <c r="K29" s="11"/>
      <c r="L29" s="11"/>
      <c r="M29" s="11"/>
      <c r="N29" s="13"/>
    </row>
    <row r="30" spans="1:14" x14ac:dyDescent="0.15">
      <c r="B30" s="1"/>
      <c r="H30" s="24"/>
      <c r="I30" s="24"/>
      <c r="J30" s="24"/>
    </row>
    <row r="31" spans="1:14" x14ac:dyDescent="0.15">
      <c r="B31" s="1"/>
    </row>
    <row r="32" spans="1:14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  <row r="49" spans="2:2" x14ac:dyDescent="0.15">
      <c r="B49" s="1"/>
    </row>
    <row r="50" spans="2:2" x14ac:dyDescent="0.15">
      <c r="B50" s="1"/>
    </row>
    <row r="51" spans="2:2" x14ac:dyDescent="0.15">
      <c r="B51" s="1"/>
    </row>
  </sheetData>
  <mergeCells count="22">
    <mergeCell ref="A20:N20"/>
    <mergeCell ref="A18:N18"/>
    <mergeCell ref="A22:N22"/>
    <mergeCell ref="A23:N23"/>
    <mergeCell ref="K8:M8"/>
    <mergeCell ref="A21:N21"/>
    <mergeCell ref="A6:N6"/>
    <mergeCell ref="A19:N19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A1:N1"/>
    <mergeCell ref="A2:N2"/>
    <mergeCell ref="A3:N3"/>
    <mergeCell ref="A4:N4"/>
    <mergeCell ref="A5:N5"/>
  </mergeCells>
  <phoneticPr fontId="21" type="noConversion"/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2023-04-07T08:41:25Z</cp:lastPrinted>
  <dcterms:created xsi:type="dcterms:W3CDTF">2006-09-13T11:21:00Z</dcterms:created>
  <dcterms:modified xsi:type="dcterms:W3CDTF">2023-05-22T02:55:05Z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