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2023\H6样品\"/>
    </mc:Choice>
  </mc:AlternateContent>
  <bookViews>
    <workbookView xWindow="0" yWindow="0" windowWidth="28800" windowHeight="12210"/>
  </bookViews>
  <sheets>
    <sheet name="Sheet1" sheetId="1" r:id="rId1"/>
    <sheet name="Sheet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" i="2" l="1"/>
  <c r="O8" i="2"/>
  <c r="H8" i="2"/>
  <c r="J8" i="2"/>
  <c r="J5" i="2"/>
  <c r="J4" i="2"/>
  <c r="J6" i="2"/>
  <c r="J3" i="2"/>
  <c r="H4" i="2"/>
  <c r="H5" i="2"/>
  <c r="H6" i="2"/>
  <c r="H3" i="2"/>
  <c r="F4" i="2"/>
  <c r="F5" i="2"/>
  <c r="F6" i="2"/>
  <c r="F7" i="2"/>
  <c r="H7" i="2" s="1"/>
  <c r="F3" i="2"/>
  <c r="I3" i="1"/>
  <c r="J12" i="2" l="1"/>
  <c r="J7" i="2"/>
</calcChain>
</file>

<file path=xl/sharedStrings.xml><?xml version="1.0" encoding="utf-8"?>
<sst xmlns="http://schemas.openxmlformats.org/spreadsheetml/2006/main" count="38" uniqueCount="36">
  <si>
    <t>样件采购价格审批表（元，含税）</t>
    <phoneticPr fontId="3" type="noConversion"/>
  </si>
  <si>
    <t>序号</t>
    <phoneticPr fontId="3" type="noConversion"/>
  </si>
  <si>
    <t>图号/编码</t>
    <phoneticPr fontId="3" type="noConversion"/>
  </si>
  <si>
    <t>物料/工装名称</t>
    <phoneticPr fontId="3" type="noConversion"/>
  </si>
  <si>
    <t>单位</t>
    <phoneticPr fontId="3" type="noConversion"/>
  </si>
  <si>
    <t>数量</t>
    <phoneticPr fontId="3" type="noConversion"/>
  </si>
  <si>
    <t>单价</t>
    <phoneticPr fontId="3" type="noConversion"/>
  </si>
  <si>
    <t>降幅</t>
    <phoneticPr fontId="3" type="noConversion"/>
  </si>
  <si>
    <t>审批单价</t>
    <phoneticPr fontId="3" type="noConversion"/>
  </si>
  <si>
    <t>总价</t>
    <phoneticPr fontId="3" type="noConversion"/>
  </si>
  <si>
    <t>供应商</t>
    <phoneticPr fontId="3" type="noConversion"/>
  </si>
  <si>
    <t>备注</t>
    <phoneticPr fontId="3" type="noConversion"/>
  </si>
  <si>
    <t xml:space="preserve">
总经理
日期：
</t>
    <phoneticPr fontId="3" type="noConversion"/>
  </si>
  <si>
    <t xml:space="preserve">
采购
日期：
</t>
    <phoneticPr fontId="3" type="noConversion"/>
  </si>
  <si>
    <t>TMA0000576</t>
    <phoneticPr fontId="2" type="noConversion"/>
  </si>
  <si>
    <t>新补盲镜内衬</t>
    <phoneticPr fontId="2" type="noConversion"/>
  </si>
  <si>
    <t>件</t>
    <phoneticPr fontId="2" type="noConversion"/>
  </si>
  <si>
    <t>河北莫特美橡塑科技有限公司</t>
    <phoneticPr fontId="2" type="noConversion"/>
  </si>
  <si>
    <t>灰色中空板</t>
    <phoneticPr fontId="2" type="noConversion"/>
  </si>
  <si>
    <t>长</t>
    <phoneticPr fontId="2" type="noConversion"/>
  </si>
  <si>
    <t>宽</t>
    <phoneticPr fontId="2" type="noConversion"/>
  </si>
  <si>
    <t>高</t>
    <phoneticPr fontId="2" type="noConversion"/>
  </si>
  <si>
    <t>数量</t>
    <phoneticPr fontId="2" type="noConversion"/>
  </si>
  <si>
    <t>平米</t>
    <phoneticPr fontId="2" type="noConversion"/>
  </si>
  <si>
    <t>合计</t>
    <phoneticPr fontId="2" type="noConversion"/>
  </si>
  <si>
    <t>平米单价</t>
    <phoneticPr fontId="2" type="noConversion"/>
  </si>
  <si>
    <t>绒布价格</t>
    <phoneticPr fontId="2" type="noConversion"/>
  </si>
  <si>
    <t>中空板价格</t>
    <phoneticPr fontId="2" type="noConversion"/>
  </si>
  <si>
    <t>加工费</t>
    <phoneticPr fontId="2" type="noConversion"/>
  </si>
  <si>
    <t>运输费用</t>
    <phoneticPr fontId="2" type="noConversion"/>
  </si>
  <si>
    <t>发货到黄骅工厂200</t>
    <phoneticPr fontId="2" type="noConversion"/>
  </si>
  <si>
    <t>两人三天每人200，合计800</t>
    <phoneticPr fontId="2" type="noConversion"/>
  </si>
  <si>
    <t>利润+财务费用+管理费用</t>
    <phoneticPr fontId="2" type="noConversion"/>
  </si>
  <si>
    <t xml:space="preserve">
采购负责人
日期：
</t>
    <phoneticPr fontId="3" type="noConversion"/>
  </si>
  <si>
    <t>备注：1、H6（HSJ2206)新补盲镜包装箱内衬。
      2、以上报价含税运费，增值税额13%。</t>
    <phoneticPr fontId="3" type="noConversion"/>
  </si>
  <si>
    <t>莫特美价格分析：1.中空板使用量6.12平米，单价：13/平米，合计80元；
               2.绒布使用量5.34平米，单价15/平米，合计80元；
               3.加工费（下料，粘接，焊接）手工制作需要两人三天干完8套，每人每天200元，合计1200元。
               4.运输费用200元； 
               5.（财务费+管理费+利润）*20%=312元，
             合计：1872元,单件234元。
       对比北京双海包装报价单件245元，不含运费，合计1960元。建议选用莫特美制作。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</si>
</sst>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[$-409]h:mm:ss\ AM/PM;@"/>
    <numFmt numFmtId="180" formatCode="0.0"/>
    <numFmt numFmtId="182" formatCode="0.0000000_ "/>
  </numFmts>
  <fonts count="6" x14ac:knownFonts="1">
    <font>
      <sz val="11"/>
      <color theme="1"/>
      <name val="等线"/>
      <family val="2"/>
      <charset val="134"/>
      <scheme val="minor"/>
    </font>
    <font>
      <b/>
      <sz val="18"/>
      <name val="宋体"/>
      <family val="3"/>
      <charset val="134"/>
    </font>
    <font>
      <sz val="9"/>
      <name val="等线"/>
      <family val="2"/>
      <charset val="134"/>
      <scheme val="minor"/>
    </font>
    <font>
      <sz val="9"/>
      <name val="宋体"/>
      <family val="3"/>
      <charset val="134"/>
    </font>
    <font>
      <sz val="11"/>
      <name val="宋体"/>
      <family val="3"/>
      <charset val="134"/>
    </font>
    <font>
      <sz val="1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4" fillId="0" borderId="3" xfId="0" applyNumberFormat="1" applyFont="1" applyBorder="1" applyAlignment="1">
      <alignment horizontal="center" vertical="center"/>
    </xf>
    <xf numFmtId="2" fontId="4" fillId="2" borderId="3" xfId="0" applyNumberFormat="1" applyFont="1" applyFill="1" applyBorder="1" applyAlignment="1">
      <alignment horizontal="center" vertical="center"/>
    </xf>
    <xf numFmtId="0" fontId="4" fillId="2" borderId="3" xfId="0" applyNumberFormat="1" applyFont="1" applyFill="1" applyBorder="1" applyAlignment="1">
      <alignment horizontal="center" vertical="center"/>
    </xf>
    <xf numFmtId="176" fontId="4" fillId="0" borderId="3" xfId="0" applyNumberFormat="1" applyFont="1" applyBorder="1" applyAlignment="1">
      <alignment horizontal="center" vertical="center"/>
    </xf>
    <xf numFmtId="9" fontId="4" fillId="2" borderId="3" xfId="0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left" vertical="center"/>
    </xf>
    <xf numFmtId="0" fontId="4" fillId="2" borderId="5" xfId="0" applyFont="1" applyFill="1" applyBorder="1" applyAlignment="1">
      <alignment horizontal="left" vertical="center"/>
    </xf>
    <xf numFmtId="9" fontId="4" fillId="2" borderId="2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82" fontId="0" fillId="0" borderId="0" xfId="0" applyNumberFormat="1">
      <alignment vertical="center"/>
    </xf>
    <xf numFmtId="0" fontId="4" fillId="2" borderId="8" xfId="0" applyFont="1" applyFill="1" applyBorder="1" applyAlignment="1">
      <alignment horizontal="left" vertical="top"/>
    </xf>
    <xf numFmtId="0" fontId="4" fillId="2" borderId="9" xfId="0" applyFont="1" applyFill="1" applyBorder="1" applyAlignment="1">
      <alignment horizontal="left" vertical="top"/>
    </xf>
    <xf numFmtId="0" fontId="4" fillId="2" borderId="10" xfId="0" applyFont="1" applyFill="1" applyBorder="1" applyAlignment="1">
      <alignment horizontal="left" vertical="top"/>
    </xf>
    <xf numFmtId="0" fontId="4" fillId="2" borderId="0" xfId="0" applyFont="1" applyFill="1" applyBorder="1" applyAlignment="1">
      <alignment horizontal="left" vertical="top"/>
    </xf>
    <xf numFmtId="0" fontId="4" fillId="2" borderId="11" xfId="0" applyFont="1" applyFill="1" applyBorder="1" applyAlignment="1">
      <alignment horizontal="left" vertical="top"/>
    </xf>
    <xf numFmtId="0" fontId="4" fillId="2" borderId="12" xfId="0" applyFont="1" applyFill="1" applyBorder="1" applyAlignment="1">
      <alignment horizontal="left" vertical="top"/>
    </xf>
    <xf numFmtId="0" fontId="4" fillId="2" borderId="1" xfId="0" applyFont="1" applyFill="1" applyBorder="1" applyAlignment="1">
      <alignment horizontal="left" vertical="top"/>
    </xf>
    <xf numFmtId="0" fontId="4" fillId="2" borderId="13" xfId="0" applyFont="1" applyFill="1" applyBorder="1" applyAlignment="1">
      <alignment horizontal="left" vertical="top"/>
    </xf>
    <xf numFmtId="0" fontId="5" fillId="2" borderId="4" xfId="0" applyFont="1" applyFill="1" applyBorder="1" applyAlignment="1">
      <alignment horizontal="left" vertical="top" wrapText="1"/>
    </xf>
    <xf numFmtId="0" fontId="5" fillId="2" borderId="6" xfId="0" applyFont="1" applyFill="1" applyBorder="1" applyAlignment="1">
      <alignment horizontal="left" vertical="top" wrapText="1"/>
    </xf>
    <xf numFmtId="0" fontId="5" fillId="2" borderId="5" xfId="0" applyFont="1" applyFill="1" applyBorder="1" applyAlignment="1">
      <alignment horizontal="left" vertical="top" wrapText="1"/>
    </xf>
    <xf numFmtId="0" fontId="3" fillId="2" borderId="7" xfId="0" applyFont="1" applyFill="1" applyBorder="1" applyAlignment="1">
      <alignment horizontal="left" vertical="top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tabSelected="1" zoomScale="160" zoomScaleNormal="160" workbookViewId="0">
      <selection activeCell="A7" sqref="A7:K11"/>
    </sheetView>
  </sheetViews>
  <sheetFormatPr defaultRowHeight="14.25" x14ac:dyDescent="0.2"/>
  <cols>
    <col min="1" max="1" width="6.75" customWidth="1"/>
    <col min="2" max="2" width="11.375" customWidth="1"/>
    <col min="3" max="3" width="11.5" customWidth="1"/>
    <col min="10" max="10" width="24.125" customWidth="1"/>
  </cols>
  <sheetData>
    <row r="1" spans="1:11" ht="22.5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27" x14ac:dyDescent="0.2">
      <c r="A2" s="2" t="s">
        <v>1</v>
      </c>
      <c r="B2" s="2" t="s">
        <v>2</v>
      </c>
      <c r="C2" s="2" t="s">
        <v>3</v>
      </c>
      <c r="D2" s="2" t="s">
        <v>4</v>
      </c>
      <c r="E2" s="3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</row>
    <row r="3" spans="1:11" x14ac:dyDescent="0.2">
      <c r="A3" s="4">
        <v>1</v>
      </c>
      <c r="B3" s="5" t="s">
        <v>14</v>
      </c>
      <c r="C3" s="5" t="s">
        <v>15</v>
      </c>
      <c r="D3" s="4" t="s">
        <v>16</v>
      </c>
      <c r="E3" s="4">
        <v>8</v>
      </c>
      <c r="F3" s="4">
        <v>325</v>
      </c>
      <c r="G3" s="6">
        <v>235</v>
      </c>
      <c r="H3" s="4">
        <v>234</v>
      </c>
      <c r="I3" s="7">
        <f>H3*E3</f>
        <v>1872</v>
      </c>
      <c r="J3" s="8" t="s">
        <v>17</v>
      </c>
      <c r="K3" s="9"/>
    </row>
    <row r="4" spans="1:11" x14ac:dyDescent="0.2">
      <c r="A4" s="4"/>
      <c r="B4" s="5"/>
      <c r="C4" s="5"/>
      <c r="D4" s="4"/>
      <c r="E4" s="4"/>
      <c r="F4" s="4"/>
      <c r="G4" s="6"/>
      <c r="H4" s="4"/>
      <c r="I4" s="7"/>
      <c r="J4" s="8"/>
      <c r="K4" s="13"/>
    </row>
    <row r="5" spans="1:11" x14ac:dyDescent="0.2">
      <c r="A5" s="4"/>
      <c r="B5" s="5"/>
      <c r="C5" s="5"/>
      <c r="D5" s="4"/>
      <c r="E5" s="4"/>
      <c r="F5" s="4"/>
      <c r="G5" s="6"/>
      <c r="H5" s="4"/>
      <c r="I5" s="7"/>
      <c r="J5" s="8"/>
      <c r="K5" s="13"/>
    </row>
    <row r="6" spans="1:11" x14ac:dyDescent="0.2">
      <c r="A6" s="4"/>
      <c r="B6" s="5"/>
      <c r="C6" s="5"/>
      <c r="D6" s="4"/>
      <c r="E6" s="4"/>
      <c r="F6" s="4"/>
      <c r="G6" s="6"/>
      <c r="H6" s="4"/>
      <c r="I6" s="7"/>
      <c r="J6" s="8"/>
      <c r="K6" s="13"/>
    </row>
    <row r="7" spans="1:11" x14ac:dyDescent="0.2">
      <c r="A7" s="28" t="s">
        <v>35</v>
      </c>
      <c r="B7" s="17"/>
      <c r="C7" s="17"/>
      <c r="D7" s="17"/>
      <c r="E7" s="17"/>
      <c r="F7" s="17"/>
      <c r="G7" s="17"/>
      <c r="H7" s="17"/>
      <c r="I7" s="17"/>
      <c r="J7" s="17"/>
      <c r="K7" s="18"/>
    </row>
    <row r="8" spans="1:11" x14ac:dyDescent="0.2">
      <c r="A8" s="19"/>
      <c r="B8" s="20"/>
      <c r="C8" s="20"/>
      <c r="D8" s="20"/>
      <c r="E8" s="20"/>
      <c r="F8" s="20"/>
      <c r="G8" s="20"/>
      <c r="H8" s="20"/>
      <c r="I8" s="20"/>
      <c r="J8" s="20"/>
      <c r="K8" s="21"/>
    </row>
    <row r="9" spans="1:11" x14ac:dyDescent="0.2">
      <c r="A9" s="19"/>
      <c r="B9" s="20"/>
      <c r="C9" s="20"/>
      <c r="D9" s="20"/>
      <c r="E9" s="20"/>
      <c r="F9" s="20"/>
      <c r="G9" s="20"/>
      <c r="H9" s="20"/>
      <c r="I9" s="20"/>
      <c r="J9" s="20"/>
      <c r="K9" s="21"/>
    </row>
    <row r="10" spans="1:11" x14ac:dyDescent="0.2">
      <c r="A10" s="19"/>
      <c r="B10" s="20"/>
      <c r="C10" s="20"/>
      <c r="D10" s="20"/>
      <c r="E10" s="20"/>
      <c r="F10" s="20"/>
      <c r="G10" s="20"/>
      <c r="H10" s="20"/>
      <c r="I10" s="20"/>
      <c r="J10" s="20"/>
      <c r="K10" s="21"/>
    </row>
    <row r="11" spans="1:11" ht="28.5" customHeight="1" x14ac:dyDescent="0.2">
      <c r="A11" s="22"/>
      <c r="B11" s="23"/>
      <c r="C11" s="23"/>
      <c r="D11" s="23"/>
      <c r="E11" s="23"/>
      <c r="F11" s="23"/>
      <c r="G11" s="23"/>
      <c r="H11" s="23"/>
      <c r="I11" s="23"/>
      <c r="J11" s="23"/>
      <c r="K11" s="24"/>
    </row>
    <row r="12" spans="1:11" ht="54" customHeight="1" x14ac:dyDescent="0.2">
      <c r="A12" s="10" t="s">
        <v>34</v>
      </c>
      <c r="B12" s="11"/>
      <c r="C12" s="11"/>
      <c r="D12" s="11"/>
      <c r="E12" s="11"/>
      <c r="F12" s="11"/>
      <c r="G12" s="11"/>
      <c r="H12" s="11"/>
      <c r="I12" s="11"/>
      <c r="J12" s="11"/>
      <c r="K12" s="12"/>
    </row>
    <row r="13" spans="1:11" ht="72" customHeight="1" x14ac:dyDescent="0.2">
      <c r="A13" s="25" t="s">
        <v>12</v>
      </c>
      <c r="B13" s="26"/>
      <c r="C13" s="26"/>
      <c r="D13" s="26"/>
      <c r="E13" s="27"/>
      <c r="F13" s="25" t="s">
        <v>33</v>
      </c>
      <c r="G13" s="26"/>
      <c r="H13" s="26"/>
      <c r="I13" s="27"/>
      <c r="J13" s="26" t="s">
        <v>13</v>
      </c>
      <c r="K13" s="27"/>
    </row>
  </sheetData>
  <mergeCells count="6">
    <mergeCell ref="A13:E13"/>
    <mergeCell ref="A1:K1"/>
    <mergeCell ref="A12:K12"/>
    <mergeCell ref="A7:K11"/>
    <mergeCell ref="J13:K13"/>
    <mergeCell ref="F13:I13"/>
  </mergeCells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"/>
  <sheetViews>
    <sheetView workbookViewId="0">
      <selection activeCell="G16" sqref="G16"/>
    </sheetView>
  </sheetViews>
  <sheetFormatPr defaultRowHeight="14.25" x14ac:dyDescent="0.2"/>
  <cols>
    <col min="1" max="1" width="11.75" customWidth="1"/>
    <col min="9" max="9" width="10.5" customWidth="1"/>
    <col min="10" max="10" width="13.375" customWidth="1"/>
    <col min="12" max="12" width="18.125" customWidth="1"/>
    <col min="15" max="15" width="13" customWidth="1"/>
    <col min="16" max="16" width="12.125" customWidth="1"/>
  </cols>
  <sheetData>
    <row r="1" spans="1:16" x14ac:dyDescent="0.2">
      <c r="G1" s="14" t="s">
        <v>27</v>
      </c>
      <c r="H1" s="14"/>
      <c r="I1" s="14" t="s">
        <v>26</v>
      </c>
      <c r="J1" s="14"/>
      <c r="K1" s="14" t="s">
        <v>28</v>
      </c>
      <c r="L1" s="14"/>
      <c r="M1" s="14" t="s">
        <v>29</v>
      </c>
      <c r="N1" s="14"/>
      <c r="O1" s="14" t="s">
        <v>32</v>
      </c>
      <c r="P1" s="14"/>
    </row>
    <row r="2" spans="1:16" x14ac:dyDescent="0.2">
      <c r="B2" t="s">
        <v>19</v>
      </c>
      <c r="C2" t="s">
        <v>20</v>
      </c>
      <c r="D2" t="s">
        <v>21</v>
      </c>
      <c r="E2" t="s">
        <v>22</v>
      </c>
      <c r="F2" t="s">
        <v>23</v>
      </c>
      <c r="G2" t="s">
        <v>25</v>
      </c>
      <c r="H2" t="s">
        <v>24</v>
      </c>
      <c r="I2" t="s">
        <v>25</v>
      </c>
      <c r="J2" t="s">
        <v>24</v>
      </c>
    </row>
    <row r="3" spans="1:16" x14ac:dyDescent="0.2">
      <c r="A3" t="s">
        <v>18</v>
      </c>
      <c r="B3">
        <v>1140</v>
      </c>
      <c r="C3">
        <v>940</v>
      </c>
      <c r="D3">
        <v>6</v>
      </c>
      <c r="E3">
        <v>1</v>
      </c>
      <c r="F3">
        <f>B3*C3*E3/1000000</f>
        <v>1.0716000000000001</v>
      </c>
      <c r="G3">
        <v>13</v>
      </c>
      <c r="H3">
        <f>F3*G3</f>
        <v>13.930800000000001</v>
      </c>
      <c r="I3">
        <v>15</v>
      </c>
      <c r="J3">
        <f>F3*I3</f>
        <v>16.074000000000002</v>
      </c>
      <c r="K3" s="14" t="s">
        <v>31</v>
      </c>
      <c r="L3" s="14"/>
      <c r="M3" s="14" t="s">
        <v>30</v>
      </c>
      <c r="N3" s="14"/>
      <c r="O3" s="14"/>
      <c r="P3" s="14"/>
    </row>
    <row r="4" spans="1:16" x14ac:dyDescent="0.2">
      <c r="B4">
        <v>1140</v>
      </c>
      <c r="C4">
        <v>364</v>
      </c>
      <c r="D4">
        <v>6</v>
      </c>
      <c r="E4">
        <v>2</v>
      </c>
      <c r="F4">
        <f t="shared" ref="F4:F7" si="0">B4*C4*E4/1000000</f>
        <v>0.82991999999999999</v>
      </c>
      <c r="G4">
        <v>13</v>
      </c>
      <c r="H4">
        <f t="shared" ref="H4:H7" si="1">F4*G4</f>
        <v>10.788959999999999</v>
      </c>
      <c r="I4">
        <v>15</v>
      </c>
      <c r="J4">
        <f>F4*I4/2</f>
        <v>6.2244000000000002</v>
      </c>
      <c r="K4" s="14"/>
      <c r="L4" s="14"/>
      <c r="M4" s="14"/>
      <c r="N4" s="14"/>
      <c r="O4" s="14"/>
      <c r="P4" s="14"/>
    </row>
    <row r="5" spans="1:16" x14ac:dyDescent="0.2">
      <c r="B5">
        <v>928</v>
      </c>
      <c r="C5">
        <v>364</v>
      </c>
      <c r="D5">
        <v>6</v>
      </c>
      <c r="E5">
        <v>2</v>
      </c>
      <c r="F5">
        <f t="shared" si="0"/>
        <v>0.67558399999999996</v>
      </c>
      <c r="G5">
        <v>13</v>
      </c>
      <c r="H5">
        <f t="shared" si="1"/>
        <v>8.7825919999999993</v>
      </c>
      <c r="I5">
        <v>15</v>
      </c>
      <c r="J5">
        <f>F5*I5/2</f>
        <v>5.0668799999999994</v>
      </c>
      <c r="K5" s="14"/>
      <c r="L5" s="14"/>
      <c r="M5" s="14"/>
      <c r="N5" s="14"/>
      <c r="O5" s="14"/>
      <c r="P5" s="14"/>
    </row>
    <row r="6" spans="1:16" x14ac:dyDescent="0.2">
      <c r="B6">
        <v>928</v>
      </c>
      <c r="C6">
        <v>364</v>
      </c>
      <c r="D6">
        <v>6</v>
      </c>
      <c r="E6">
        <v>2</v>
      </c>
      <c r="F6">
        <f t="shared" si="0"/>
        <v>0.67558399999999996</v>
      </c>
      <c r="G6">
        <v>13</v>
      </c>
      <c r="H6">
        <f t="shared" si="1"/>
        <v>8.7825919999999993</v>
      </c>
      <c r="I6">
        <v>15</v>
      </c>
      <c r="J6">
        <f t="shared" ref="J4:J7" si="2">F6*I6</f>
        <v>10.133759999999999</v>
      </c>
      <c r="K6" s="14"/>
      <c r="L6" s="14"/>
      <c r="M6" s="14"/>
      <c r="N6" s="14"/>
      <c r="O6" s="14"/>
      <c r="P6" s="14"/>
    </row>
    <row r="7" spans="1:16" x14ac:dyDescent="0.2">
      <c r="B7">
        <v>1128</v>
      </c>
      <c r="C7">
        <v>364</v>
      </c>
      <c r="D7">
        <v>6</v>
      </c>
      <c r="E7">
        <v>7</v>
      </c>
      <c r="F7">
        <f t="shared" si="0"/>
        <v>2.8741439999999998</v>
      </c>
      <c r="G7">
        <v>13</v>
      </c>
      <c r="H7">
        <f t="shared" si="1"/>
        <v>37.363872000000001</v>
      </c>
      <c r="I7">
        <v>15</v>
      </c>
      <c r="J7">
        <f t="shared" si="2"/>
        <v>43.112159999999996</v>
      </c>
      <c r="K7" s="14"/>
      <c r="L7" s="14"/>
      <c r="M7" s="14"/>
      <c r="N7" s="14"/>
      <c r="O7" s="14"/>
      <c r="P7" s="14"/>
    </row>
    <row r="8" spans="1:16" x14ac:dyDescent="0.2">
      <c r="H8" s="15">
        <f>SUM(H3:H7)</f>
        <v>79.648816000000011</v>
      </c>
      <c r="J8" s="15">
        <f>SUM(J3:J7)</f>
        <v>80.611199999999997</v>
      </c>
      <c r="K8" s="14">
        <v>1200</v>
      </c>
      <c r="L8" s="14"/>
      <c r="M8" s="14">
        <v>200</v>
      </c>
      <c r="N8" s="14"/>
      <c r="O8" s="14">
        <f>(M8+K8+J8+H8)*0.25</f>
        <v>390.06500400000004</v>
      </c>
      <c r="P8" s="14"/>
    </row>
    <row r="12" spans="1:16" x14ac:dyDescent="0.2">
      <c r="J12" s="16">
        <f>H8+J8+K8+M8+O8</f>
        <v>1950.32502</v>
      </c>
    </row>
    <row r="15" spans="1:16" x14ac:dyDescent="0.2">
      <c r="G15">
        <f>F3+F4/2+F5/2+F6+F7</f>
        <v>5.3740799999999993</v>
      </c>
    </row>
  </sheetData>
  <mergeCells count="11">
    <mergeCell ref="K8:L8"/>
    <mergeCell ref="M8:N8"/>
    <mergeCell ref="O1:P1"/>
    <mergeCell ref="O3:P7"/>
    <mergeCell ref="O8:P8"/>
    <mergeCell ref="G1:H1"/>
    <mergeCell ref="I1:J1"/>
    <mergeCell ref="K1:L1"/>
    <mergeCell ref="K3:L7"/>
    <mergeCell ref="M1:N1"/>
    <mergeCell ref="M3:N7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2023-06-05T02:57:32Z</dcterms:created>
  <dcterms:modified xsi:type="dcterms:W3CDTF">2023-06-05T03:36:17Z</dcterms:modified>
</cp:coreProperties>
</file>