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activeTab="4"/>
  </bookViews>
  <sheets>
    <sheet name="驾驶员首页" sheetId="4" r:id="rId1"/>
    <sheet name="总清单" sheetId="1" r:id="rId2"/>
    <sheet name="驾驶员座总成EBOM清单" sheetId="5" r:id="rId3"/>
    <sheet name="副驾驶员首页" sheetId="8" r:id="rId4"/>
    <sheet name="副驾驶员座椅总成EBOM" sheetId="7" r:id="rId5"/>
  </sheets>
  <definedNames>
    <definedName name="_xlnm._FilterDatabase" localSheetId="2" hidden="1">驾驶员座总成EBOM清单!$A$8:$AJ$205</definedName>
    <definedName name="_xlnm._FilterDatabase" localSheetId="4" hidden="1">副驾驶员座椅总成EBOM!$A$8:$AQ$234</definedName>
    <definedName name="_xlnm.Print_Area" localSheetId="3">副驾驶员首页!$A$1:$AC$114</definedName>
    <definedName name="_xlnm.Print_Area" localSheetId="4">副驾驶员座椅总成EBOM!$A$1:$AT$234</definedName>
    <definedName name="_xlnm.Print_Area" localSheetId="0">驾驶员首页!$A$1:$AA$73</definedName>
    <definedName name="_xlnm.Print_Area" localSheetId="2">驾驶员座总成EBOM清单!$A$1:$AN$205</definedName>
    <definedName name="_xlnm.Print_Titles" localSheetId="4">副驾驶员座椅总成EBOM!$7:$8</definedName>
    <definedName name="_xlnm.Print_Titles" localSheetId="2">驾驶员座总成EBOM清单!$7:$8</definedName>
  </definedNames>
  <calcPr calcId="144525"/>
</workbook>
</file>

<file path=xl/comments1.xml><?xml version="1.0" encoding="utf-8"?>
<comments xmlns="http://schemas.openxmlformats.org/spreadsheetml/2006/main">
  <authors>
    <author>wangyangguang</author>
    <author>作者</author>
  </authors>
  <commentList>
    <comment ref="B9" authorId="0">
      <text>
        <r>
          <rPr>
            <sz val="9"/>
            <rFont val="宋体"/>
            <charset val="134"/>
          </rPr>
          <t xml:space="preserve">通风配置
</t>
        </r>
      </text>
    </comment>
    <comment ref="B10" authorId="0">
      <text>
        <r>
          <rPr>
            <sz val="9"/>
            <rFont val="宋体"/>
            <charset val="134"/>
          </rPr>
          <t xml:space="preserve">通风配置
</t>
        </r>
      </text>
    </comment>
    <comment ref="L24" authorId="0">
      <text>
        <r>
          <rPr>
            <sz val="9"/>
            <rFont val="宋体"/>
            <charset val="134"/>
          </rPr>
          <t>借用B40L产品</t>
        </r>
      </text>
    </comment>
    <comment ref="L25" authorId="0">
      <text>
        <r>
          <rPr>
            <sz val="9"/>
            <rFont val="宋体"/>
            <charset val="134"/>
          </rPr>
          <t>借用B40L产品</t>
        </r>
      </text>
    </comment>
    <comment ref="M91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</commentList>
</comments>
</file>

<file path=xl/comments2.xml><?xml version="1.0" encoding="utf-8"?>
<comments xmlns="http://schemas.openxmlformats.org/spreadsheetml/2006/main">
  <authors>
    <author>wangyangguang</author>
  </authors>
  <commentList>
    <comment ref="B16" authorId="0">
      <text>
        <r>
          <rPr>
            <b/>
            <sz val="9"/>
            <rFont val="宋体"/>
            <charset val="134"/>
          </rPr>
          <t>1895车身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<sst xmlns="http://schemas.openxmlformats.org/spreadsheetml/2006/main" count="7775" uniqueCount="1371">
  <si>
    <t xml:space="preserve">版本：K
</t>
  </si>
  <si>
    <t>编号：GR-21-01-23</t>
  </si>
  <si>
    <t xml:space="preserve">    </t>
  </si>
  <si>
    <t>车型</t>
  </si>
  <si>
    <t>J7F&amp;J6F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</si>
  <si>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</si>
  <si>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</si>
  <si>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</si>
  <si>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</si>
  <si>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</si>
  <si>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</si>
  <si>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</si>
  <si>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</si>
  <si>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王万胜</t>
  </si>
  <si>
    <t>张磊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</si>
  <si>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</si>
  <si>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</si>
  <si>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</si>
  <si>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</si>
  <si>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</si>
  <si>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</si>
  <si>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</si>
  <si>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</si>
  <si>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</si>
  <si>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6800010EH26-C00</t>
  </si>
  <si>
    <t>驾驶员座总成</t>
  </si>
  <si>
    <t>座椅总成（扶手+座靠通风+靠背腰托，通风面套，织物面料）</t>
  </si>
  <si>
    <t>1895/2010</t>
  </si>
  <si>
    <t>基础型号增加通风腰托</t>
  </si>
  <si>
    <t>6800010-H05-C00</t>
  </si>
  <si>
    <t>座椅总成（无座靠通风，无靠背腰托，辅料PVC）</t>
  </si>
  <si>
    <t>低配</t>
  </si>
  <si>
    <t>6800010CH26-C00</t>
  </si>
  <si>
    <t>座椅总成（扶手+电加热，非通风面套，织物面料）</t>
  </si>
  <si>
    <t>基础型号增加电加热</t>
  </si>
  <si>
    <t>6800010JH26-C00</t>
  </si>
  <si>
    <t>座椅总成（扶手+电加热+座靠通风+靠背腰托，通风面料，织物面料）</t>
  </si>
  <si>
    <t>基础型号增加电加热通风腰托</t>
  </si>
  <si>
    <t>6800010AH95-C00</t>
  </si>
  <si>
    <t>座椅总成（扶手+电加热+座靠通风，通风面料，织物面料）</t>
  </si>
  <si>
    <t>基础型号增加电加热通风，主面料为蓝白格，缝线蓝色，头枕带刺绣</t>
  </si>
  <si>
    <t>变更履历</t>
  </si>
  <si>
    <t>No</t>
  </si>
  <si>
    <t>日期</t>
  </si>
  <si>
    <t>版本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</si>
  <si>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</si>
  <si>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</si>
  <si>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</si>
  <si>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</si>
  <si>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</si>
  <si>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</si>
  <si>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A</t>
  </si>
  <si>
    <t>初次下发</t>
  </si>
  <si>
    <t>E</t>
  </si>
  <si>
    <t xml:space="preserve">BPC0000027 </t>
  </si>
  <si>
    <t>气管接头</t>
  </si>
  <si>
    <t>规格变更</t>
  </si>
  <si>
    <t>供应商输入</t>
  </si>
  <si>
    <t>19-GGT-040</t>
  </si>
  <si>
    <t>B</t>
  </si>
  <si>
    <t>件号变更</t>
  </si>
  <si>
    <t>客户新增配置并变更件号</t>
  </si>
  <si>
    <t>客户输入</t>
  </si>
  <si>
    <t>SLT0010085</t>
  </si>
  <si>
    <t>气管卡扣</t>
  </si>
  <si>
    <t>零件新增</t>
  </si>
  <si>
    <t>内部评审</t>
  </si>
  <si>
    <t>6800010DH26-C00</t>
  </si>
  <si>
    <t>20191211</t>
  </si>
  <si>
    <t>F</t>
  </si>
  <si>
    <t>6804550X2001A</t>
  </si>
  <si>
    <t>驾驶员调角器总成</t>
  </si>
  <si>
    <t>取消，层级变更</t>
  </si>
  <si>
    <t>19-GGT-067</t>
  </si>
  <si>
    <t>6805500X2001A</t>
  </si>
  <si>
    <t>驾驶员座椅靠背总成</t>
  </si>
  <si>
    <t>新增</t>
  </si>
  <si>
    <t>客户新增配置</t>
  </si>
  <si>
    <t>6801621X2001A</t>
  </si>
  <si>
    <t>驾驶员调角器上连接板</t>
  </si>
  <si>
    <t>规格重量变更</t>
  </si>
  <si>
    <t>6805430X2001A</t>
  </si>
  <si>
    <t>驾驶员靠背泡沫总成</t>
  </si>
  <si>
    <t>6801622X2001A</t>
  </si>
  <si>
    <t>前排靠背复位卷簧限位支架</t>
  </si>
  <si>
    <t>造型规格变更</t>
  </si>
  <si>
    <t>6805429X2001A</t>
  </si>
  <si>
    <t>驾驶员靠背泡沫本体</t>
  </si>
  <si>
    <t>6801631X2001A</t>
  </si>
  <si>
    <t>驾驶员调角器下连接板</t>
  </si>
  <si>
    <t>6805428X2001A</t>
  </si>
  <si>
    <t>驾驶员靠背泡沫无纺布</t>
  </si>
  <si>
    <t>SLT0010190</t>
  </si>
  <si>
    <t>复位卷簧下限位支架</t>
  </si>
  <si>
    <t>新开</t>
  </si>
  <si>
    <t>6803300X2001A</t>
  </si>
  <si>
    <t>驾驶员座椅座垫总成</t>
  </si>
  <si>
    <t>6801634X2001A</t>
  </si>
  <si>
    <t>前排靠背复位卷簧安装支架</t>
  </si>
  <si>
    <t>6803260X2001A</t>
  </si>
  <si>
    <t>驾驶员座垫泡沫及护面总成</t>
  </si>
  <si>
    <t>6801636X2001A</t>
  </si>
  <si>
    <t>靠背调角器涡簧</t>
  </si>
  <si>
    <t>规格变更，层级变更</t>
  </si>
  <si>
    <t>6803230X2001A</t>
  </si>
  <si>
    <t>驾驶员座垫泡沫总成</t>
  </si>
  <si>
    <t>20200408</t>
  </si>
  <si>
    <t>G</t>
  </si>
  <si>
    <t>SLT0010193</t>
  </si>
  <si>
    <t>气管接线头固定钢丝</t>
  </si>
  <si>
    <t>20-GGT-010</t>
  </si>
  <si>
    <t>6803229X2001A</t>
  </si>
  <si>
    <t>驾驶员座垫泡沫本体</t>
  </si>
  <si>
    <t>20200620</t>
  </si>
  <si>
    <t>H</t>
  </si>
  <si>
    <t>6804411X2001A</t>
  </si>
  <si>
    <t>风扇</t>
  </si>
  <si>
    <t>取消</t>
  </si>
  <si>
    <t>20-GGT-018</t>
  </si>
  <si>
    <t>6803225X2001A</t>
  </si>
  <si>
    <t>驾驶员座垫泡沫无纺布</t>
  </si>
  <si>
    <t>SHT0010958</t>
  </si>
  <si>
    <t>6803232X2001A</t>
  </si>
  <si>
    <t>驾驶员左侧护板</t>
  </si>
  <si>
    <t>SHT0011332</t>
  </si>
  <si>
    <t>气袋支撑板</t>
  </si>
  <si>
    <t>6801670X2001A</t>
  </si>
  <si>
    <t>驾驶员靠背支撑钢丝总成</t>
  </si>
  <si>
    <t>H5-6802105</t>
  </si>
  <si>
    <t>圣诞树卡扣</t>
  </si>
  <si>
    <t>供应商确定供货单元，新增件号</t>
  </si>
  <si>
    <t>H5-6802103</t>
  </si>
  <si>
    <t>腰托气袋</t>
  </si>
  <si>
    <t>6804412X2001A</t>
  </si>
  <si>
    <t>靠背通风袋体</t>
  </si>
  <si>
    <t>BPC0010111</t>
  </si>
  <si>
    <t>黑色气管</t>
  </si>
  <si>
    <t>6804431X2001A</t>
  </si>
  <si>
    <t>坐垫通风袋体及转接风道</t>
  </si>
  <si>
    <t>BPC0010112</t>
  </si>
  <si>
    <t>白色气管</t>
  </si>
  <si>
    <t>6803911X2001A</t>
  </si>
  <si>
    <t>风扇延长线</t>
  </si>
  <si>
    <t>BPC0010125</t>
  </si>
  <si>
    <t>尼龙管卡箍</t>
  </si>
  <si>
    <t>6805426X2001A</t>
  </si>
  <si>
    <t>驾驶员靠背泡沫预埋钢丝C</t>
  </si>
  <si>
    <t>座椅变更造型</t>
  </si>
  <si>
    <t>SLT0010195</t>
  </si>
  <si>
    <t>驾驶员靠背上骨架焊接总成</t>
  </si>
  <si>
    <t>6805427X2001A</t>
  </si>
  <si>
    <t>驾驶员靠背泡沫预埋钢丝D</t>
  </si>
  <si>
    <t>SLT0010194</t>
  </si>
  <si>
    <t>气动腰托支撑钣金</t>
  </si>
  <si>
    <t>6803226X2001A</t>
  </si>
  <si>
    <t>驾驶员座垫泡沫预埋钢丝C</t>
  </si>
  <si>
    <t>Q2724819F</t>
  </si>
  <si>
    <t>十字槽盘头自攻螺钉</t>
  </si>
  <si>
    <t>6801233X2001A</t>
  </si>
  <si>
    <t>驾驶员座垫面套左固定钢丝</t>
  </si>
  <si>
    <t>方案优化，与6801664X2001A共用</t>
  </si>
  <si>
    <t>黄骅反馈，相近件共用</t>
  </si>
  <si>
    <t>SHT0010959</t>
  </si>
  <si>
    <t>减震钉</t>
  </si>
  <si>
    <t>6801234X2001A</t>
  </si>
  <si>
    <t>驾驶员座垫面套右固定钢丝</t>
  </si>
  <si>
    <t>SHT0010956</t>
  </si>
  <si>
    <t>转接风道</t>
  </si>
  <si>
    <t>6801635X2001A</t>
  </si>
  <si>
    <t>调角器下连接板上加强板</t>
  </si>
  <si>
    <t>加强骨架结构</t>
  </si>
  <si>
    <t>6801637X2001A</t>
  </si>
  <si>
    <t>调角器下连接板下加强板</t>
  </si>
  <si>
    <t>坐垫通风袋体</t>
  </si>
  <si>
    <t>状态变更，取消转接风道</t>
  </si>
  <si>
    <t>6801643X2001A</t>
  </si>
  <si>
    <t>台阶铆钉</t>
  </si>
  <si>
    <t>材料变更，由20钢更改为35钢</t>
  </si>
  <si>
    <t>工厂反馈，材料采购困难</t>
  </si>
  <si>
    <t>黄骅输入</t>
  </si>
  <si>
    <t>6804440X2001A</t>
  </si>
  <si>
    <t>驾驶员通风开关</t>
  </si>
  <si>
    <t>6801612X2001A</t>
  </si>
  <si>
    <t>靠背风扇安装板</t>
  </si>
  <si>
    <t>材料变更，由Q195更改为Q235</t>
  </si>
  <si>
    <t>SHT0010954</t>
  </si>
  <si>
    <t>6801138X2001A</t>
  </si>
  <si>
    <t>座垫风扇安装板</t>
  </si>
  <si>
    <t>20200722</t>
  </si>
  <si>
    <t>SLT0010198</t>
  </si>
  <si>
    <t>驾驶员靠背骨架总成</t>
  </si>
  <si>
    <t>6801104X2001A</t>
  </si>
  <si>
    <t>驾驶员旁侧板固定支架</t>
  </si>
  <si>
    <t>塑料喉箍</t>
  </si>
  <si>
    <t>名称变更，状态变更</t>
  </si>
  <si>
    <t>MP-X-6805070S</t>
  </si>
  <si>
    <t>头枕主插管</t>
  </si>
  <si>
    <t>件名件号变更</t>
  </si>
  <si>
    <t>借用件的件名件号与图纸保持一致</t>
  </si>
  <si>
    <t>前期质量部输入</t>
  </si>
  <si>
    <t>20220929</t>
  </si>
  <si>
    <t>I</t>
  </si>
  <si>
    <t>取消此配置件号</t>
  </si>
  <si>
    <t>此配置升级为减震款，基础款此件号不再使用</t>
  </si>
  <si>
    <t>客户输入图纸</t>
  </si>
  <si>
    <t>MP-X-6805071S</t>
  </si>
  <si>
    <t>头枕副插管</t>
  </si>
  <si>
    <t>20221009</t>
  </si>
  <si>
    <t>J</t>
  </si>
  <si>
    <t>SLT0011559</t>
  </si>
  <si>
    <t xml:space="preserve">客户新增新能源座椅配置，带通风加热，主面料为蓝白格，缝线为蓝色，头枕带刺绣
</t>
  </si>
  <si>
    <t>C</t>
  </si>
  <si>
    <t>6800010-H37-C00</t>
  </si>
  <si>
    <t>驾驶员座总成（高配）</t>
  </si>
  <si>
    <t>客户变更图号</t>
  </si>
  <si>
    <t>SLT0011553</t>
  </si>
  <si>
    <t>驾驶员头枕总成</t>
  </si>
  <si>
    <t>驾驶员座总成（低配）</t>
  </si>
  <si>
    <t>SLT0011554</t>
  </si>
  <si>
    <t>驾驶员头枕护面总成</t>
  </si>
  <si>
    <t>6802701X2001A</t>
  </si>
  <si>
    <t>驾驶员靠背通风护面总成</t>
  </si>
  <si>
    <t>SLT0011567</t>
  </si>
  <si>
    <t>6802101X2001A</t>
  </si>
  <si>
    <t>驾驶员座垫通风护面总成</t>
  </si>
  <si>
    <t>SLT0011568</t>
  </si>
  <si>
    <t xml:space="preserve">驾驶员靠背泡沫及护面总成 </t>
  </si>
  <si>
    <t>6801739X2001A</t>
  </si>
  <si>
    <t>驾驶员靠背弯管螺接总成</t>
  </si>
  <si>
    <t>名称变更</t>
  </si>
  <si>
    <t>骨架结构变更
（铆接改螺接）</t>
  </si>
  <si>
    <t>ECR0001641</t>
  </si>
  <si>
    <t>SLT0011569</t>
  </si>
  <si>
    <t>驾驶员靠背护面总成</t>
  </si>
  <si>
    <t>6801644X2001A</t>
  </si>
  <si>
    <t>软垫轴承</t>
  </si>
  <si>
    <t>SLT0011570</t>
  </si>
  <si>
    <t>SLT0011571</t>
  </si>
  <si>
    <t>1B180-6805009</t>
  </si>
  <si>
    <t>司机背右旋转阶梯螺栓</t>
  </si>
  <si>
    <t>SLT0011572</t>
  </si>
  <si>
    <t>驾驶员座垫护面总成</t>
  </si>
  <si>
    <t>321721801400</t>
  </si>
  <si>
    <t>中排独立软带轴承</t>
  </si>
  <si>
    <t>SLT0011573</t>
  </si>
  <si>
    <t>驾驶员左侧护板-加热+通风</t>
  </si>
  <si>
    <t>Q40208</t>
  </si>
  <si>
    <t>大垫圈</t>
  </si>
  <si>
    <t>20221128</t>
  </si>
  <si>
    <t>K</t>
  </si>
  <si>
    <t>BFA0000760（Q12618）</t>
  </si>
  <si>
    <t>不锈钢开口型抽芯铆钉</t>
  </si>
  <si>
    <t>钢丝固定方式变更</t>
  </si>
  <si>
    <t>ECR0008603</t>
  </si>
  <si>
    <t>Q395B08</t>
  </si>
  <si>
    <t>盖型螺母</t>
  </si>
  <si>
    <t>BFA0010037</t>
  </si>
  <si>
    <t>内梅花盘头三角牙自攻钉</t>
  </si>
  <si>
    <t>20190530</t>
  </si>
  <si>
    <t>D</t>
  </si>
  <si>
    <t>配置取消</t>
  </si>
  <si>
    <t>客户增加配置</t>
  </si>
  <si>
    <t>SLT0010415</t>
  </si>
  <si>
    <t>驾驶员左侧护板固定钢丝A</t>
  </si>
  <si>
    <t>钢丝扩孔</t>
  </si>
  <si>
    <t>件号新增</t>
  </si>
  <si>
    <t>SLT0010416</t>
  </si>
  <si>
    <t>驾驶员左侧护板固定钢丝B</t>
  </si>
  <si>
    <t>SLT0010342</t>
  </si>
  <si>
    <t>驾驶员左侧护板固定支架A</t>
  </si>
  <si>
    <t>钣金件扩孔</t>
  </si>
  <si>
    <t>6808100X2001B</t>
  </si>
  <si>
    <t>SLT0010380</t>
  </si>
  <si>
    <t>驾驶员左侧护板固定支架B</t>
  </si>
  <si>
    <t>6808130X2001B</t>
  </si>
  <si>
    <t>6805400X2001B</t>
  </si>
  <si>
    <t>6805400X2001C</t>
  </si>
  <si>
    <t>6802700X2001B</t>
  </si>
  <si>
    <t>十字槽盘头自攻螺钉（风扇固定）</t>
  </si>
  <si>
    <t>规格件号变更</t>
  </si>
  <si>
    <t>试装确认变更</t>
  </si>
  <si>
    <t>6803300X2001B</t>
  </si>
  <si>
    <t>6803260X2001B</t>
  </si>
  <si>
    <t>6802100X2001B</t>
  </si>
  <si>
    <t>PU6</t>
  </si>
  <si>
    <t>Q12618</t>
  </si>
  <si>
    <t>Q2714213F31E</t>
  </si>
  <si>
    <t>十字槽盘头自攻螺钉（安装罩壳）</t>
  </si>
  <si>
    <t>6800203X2001A</t>
  </si>
  <si>
    <t>驾驶员座椅座垫包装袋</t>
  </si>
  <si>
    <t>BFA0000004</t>
  </si>
  <si>
    <t>扎带</t>
  </si>
  <si>
    <t>8212035AA95-C00</t>
  </si>
  <si>
    <t>安全带插锁总成</t>
  </si>
  <si>
    <t>件号规格变更</t>
  </si>
  <si>
    <t>客户变更</t>
  </si>
  <si>
    <t>J7F&amp;J6F-BA95&amp;BA97造型座椅供货清单</t>
  </si>
  <si>
    <t>面套信息</t>
  </si>
  <si>
    <t>序号</t>
  </si>
  <si>
    <t>零部件名称</t>
  </si>
  <si>
    <t>配置</t>
  </si>
  <si>
    <t>头枕面套件号</t>
  </si>
  <si>
    <t>靠背面套件号</t>
  </si>
  <si>
    <t>小背面套件号</t>
  </si>
  <si>
    <t>座垫面套件号</t>
  </si>
  <si>
    <t>面料信息</t>
  </si>
  <si>
    <t>6800010JH26-C00(SLT0011473)</t>
  </si>
  <si>
    <t>扶手+座靠通风+加热+靠背腰托，通风面套，织物面料</t>
  </si>
  <si>
    <t>6802701X2001A
（SLT0011700）</t>
  </si>
  <si>
    <t>6802101X2001A
(SLT0011702)</t>
  </si>
  <si>
    <t xml:space="preserve">通风主料11.LAD3005
辅料：11.LA1528E
</t>
  </si>
  <si>
    <t>6800010AH95-C00
（SLT0011559）</t>
  </si>
  <si>
    <t>扶手+电加热+座靠通风，无靠背腰托，通风面套，织物面料</t>
  </si>
  <si>
    <t xml:space="preserve">通风主料：FAWML5022
辅料：11.LA1528E缝线蓝色，头枕带刺绣
</t>
  </si>
  <si>
    <t>扶手+座靠通风+靠背腰托，通风面套，织物面料</t>
  </si>
  <si>
    <t>6802101X2001A
(SLT0011703)</t>
  </si>
  <si>
    <t>6800010CH26-C00(SLT0011474)</t>
  </si>
  <si>
    <t>扶手+电加热，非通风面套，织物面料</t>
  </si>
  <si>
    <t>6802700X2001B
（SLT0011701）</t>
  </si>
  <si>
    <t>6802100X2001B
（SLT0011705）</t>
  </si>
  <si>
    <t xml:space="preserve">非通风主料11.LAD3001
辅料：11.LA1528E
</t>
  </si>
  <si>
    <t>6800010LH26-C00   SLT0011692</t>
  </si>
  <si>
    <t>扶手+座靠通风+靠背腰托，通风面料，织物面料</t>
  </si>
  <si>
    <t>6802101X2001A
(SLT0011704)</t>
  </si>
  <si>
    <t>6905020CH26-C00</t>
  </si>
  <si>
    <t>主靠背总成-前座</t>
  </si>
  <si>
    <t>织物通风面套</t>
  </si>
  <si>
    <t>6905020BH26-C00</t>
  </si>
  <si>
    <t>织物非通风面套</t>
  </si>
  <si>
    <t>6905020-H05-C00</t>
  </si>
  <si>
    <t>非通风面套，PVC辅料</t>
  </si>
  <si>
    <t>6905020BA95-C00</t>
  </si>
  <si>
    <t>织物面料（主料：FDZQ0427PGOA1；辅料：FDVQ0304BKOA1）</t>
  </si>
  <si>
    <t>6905020-H95-C00</t>
  </si>
  <si>
    <t>——</t>
  </si>
  <si>
    <t>6905100-H26-C00</t>
  </si>
  <si>
    <t>副靠背总成-前座</t>
  </si>
  <si>
    <t>织物面料</t>
  </si>
  <si>
    <t>6905100-H05-C00</t>
  </si>
  <si>
    <t>PVC面料</t>
  </si>
  <si>
    <t>6905100BA95-C00</t>
  </si>
  <si>
    <t>6905100-H95-C00</t>
  </si>
  <si>
    <t>6905100-H22-C00</t>
  </si>
  <si>
    <t>6905100AA97-C00</t>
  </si>
  <si>
    <t>织物面料（辅料：FDVQ0304BKOA1）</t>
  </si>
  <si>
    <t>6905100-H87-C00</t>
  </si>
  <si>
    <t>6900015-H26-C00</t>
  </si>
  <si>
    <t>固定支架焊接总成</t>
  </si>
  <si>
    <t>随车件</t>
  </si>
  <si>
    <t>6903010AH26-C00</t>
  </si>
  <si>
    <t>坐垫总成-前座</t>
  </si>
  <si>
    <t>6903010-H26-C00</t>
  </si>
  <si>
    <t>6903010-H05-C00</t>
  </si>
  <si>
    <t>6903010BA95-C00</t>
  </si>
  <si>
    <t>6903010-H95-C00</t>
  </si>
  <si>
    <t>6903010AH22-C00</t>
  </si>
  <si>
    <t>6903010-H22-C00</t>
  </si>
  <si>
    <t>6903010AA97-C00</t>
  </si>
  <si>
    <t>织物面料（主料：FAWML5021；辅料：FAWML5011）</t>
  </si>
  <si>
    <t>6903010-H87-C00</t>
  </si>
  <si>
    <t>J7F&amp;J6F-BA95&amp;BA97副驾驶员座椅总成配置表</t>
  </si>
  <si>
    <t>副驾驶总成</t>
  </si>
  <si>
    <t>6900500X2001C
副驾驶员座椅总成
（通风面套，织物面料）</t>
  </si>
  <si>
    <t>主靠背总成-前座（织物通风面套）</t>
  </si>
  <si>
    <t>2010车身</t>
  </si>
  <si>
    <t xml:space="preserve">通风主料11.LAD3005
辅料11.LA1528E
</t>
  </si>
  <si>
    <t>副靠背总成-前座（织物面料）</t>
  </si>
  <si>
    <t>6902900X2001C</t>
  </si>
  <si>
    <t>坐垫总成-前座（织物通风面套）</t>
  </si>
  <si>
    <t>6907100X2001A</t>
  </si>
  <si>
    <t>6907300X2001B</t>
  </si>
  <si>
    <t>6900500X2001B
副驾驶员座椅总成
（非通风面套，织物面料）</t>
  </si>
  <si>
    <t>主靠背总成-前座（织物非通风面套）</t>
  </si>
  <si>
    <t xml:space="preserve">非通风主料11.LAD3001
辅料11.LA1528E
</t>
  </si>
  <si>
    <t>6902900X2001B</t>
  </si>
  <si>
    <t>坐垫总成-前座（织物非通风面套）</t>
  </si>
  <si>
    <t>6907300X2001A</t>
  </si>
  <si>
    <t>SLT0011504副驾驶员座椅总成织物面料（主料：FDZQ0427PGOA1；辅料：FDVQ0304BKOA1）</t>
  </si>
  <si>
    <t>主靠背总成-前座（织物面套）</t>
  </si>
  <si>
    <t>SLT0011519</t>
  </si>
  <si>
    <t xml:space="preserve">非通风主料：FDZQ0427PG0A1
辅料：FDVQ0304BK0A1
</t>
  </si>
  <si>
    <t>SLT0011512</t>
  </si>
  <si>
    <t>坐垫总成-前座（织物面套）</t>
  </si>
  <si>
    <t>SLT0011513</t>
  </si>
  <si>
    <t>SLT0011514</t>
  </si>
  <si>
    <t>SLT0011560副驾驶员座椅总成
织物面料（通风面料，主料：蓝白格；缝线蓝色，头枕带刺绣）</t>
  </si>
  <si>
    <t>主靠背总成-前座（织物通风面料，主料蓝白格，缝线蓝色，头枕带刺绣）</t>
  </si>
  <si>
    <t>通风主料：FAWML5022
辅料：11.LA1528E
缝线蓝色，头枕带刺绣</t>
  </si>
  <si>
    <t>副靠背总成-前座（缝线蓝色）</t>
  </si>
  <si>
    <t>SLT0011576</t>
  </si>
  <si>
    <t>坐垫总成-前座（织物通风面料，主料蓝白格，缝线蓝色）</t>
  </si>
  <si>
    <t>SLT0011577</t>
  </si>
  <si>
    <t>SLT0011579</t>
  </si>
  <si>
    <t>6900500X2001A
副驾驶员座椅总成
（非通风面套，PVC辅料）</t>
  </si>
  <si>
    <t>主靠背总成-前座（非通风面套，PVC辅料）</t>
  </si>
  <si>
    <t>6808130X2001A</t>
  </si>
  <si>
    <t xml:space="preserve">非通风主料11.LAD3001
辅料PVC 11.LA1528E
</t>
  </si>
  <si>
    <t>副靠背总成-前座（PVC面料）</t>
  </si>
  <si>
    <t>6902900X2001A</t>
  </si>
  <si>
    <t>坐垫总成-前座（非通风面套，PVC辅料）</t>
  </si>
  <si>
    <t>6902601X2001A</t>
  </si>
  <si>
    <t>6902300X2001A</t>
  </si>
  <si>
    <t>SLT0010186
副驾驶员座椅总成
（通风面套，织物面料）</t>
  </si>
  <si>
    <t>1895车身</t>
  </si>
  <si>
    <t>6907200X2001A</t>
  </si>
  <si>
    <t>SLT0010189</t>
  </si>
  <si>
    <t>6900600X2001A
副驾驶员座椅总成
（非通风面套，织物面料）</t>
  </si>
  <si>
    <t>6907400X2001A</t>
  </si>
  <si>
    <t>SLT0011532
副驾驶员座椅总成
（织物面料）</t>
  </si>
  <si>
    <t>主靠背总成-前座（织物面料）</t>
  </si>
  <si>
    <t xml:space="preserve">主料：FDZQ0427PG0A1
辅料：FDVQ0304BK0A1
</t>
  </si>
  <si>
    <t>坐垫总成-前座（织物面料）</t>
  </si>
  <si>
    <t>SLT0011535</t>
  </si>
  <si>
    <t>SLT0011536</t>
  </si>
  <si>
    <t>SLI0011561
副驾驶员座椅总成
（通风面料，主料：蓝白格；缝线蓝色，头枕带刺绣）</t>
  </si>
  <si>
    <t>主靠背总成-前座（缝线蓝色，头枕带刺绣）</t>
  </si>
  <si>
    <t>副靠背总成-前座（——）</t>
  </si>
  <si>
    <t>SLT0011578</t>
  </si>
  <si>
    <t>SLT0011580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</si>
  <si>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  <r>
      <rPr>
        <b/>
        <sz val="14"/>
        <rFont val="宋体"/>
        <charset val="134"/>
      </rPr>
      <t>王万胜</t>
    </r>
  </si>
  <si>
    <t>校核：</t>
  </si>
  <si>
    <t>标准化：</t>
  </si>
  <si>
    <t>分体式头枕-BA95-驾驶员座总成EBOM清单</t>
  </si>
  <si>
    <t>6800010LH26-C00</t>
  </si>
  <si>
    <t>会签：</t>
  </si>
  <si>
    <t>中文名称</t>
  </si>
  <si>
    <r>
      <rPr>
        <b/>
        <sz val="14"/>
        <rFont val="宋体"/>
        <charset val="134"/>
      </rPr>
      <t>批准</t>
    </r>
    <r>
      <rPr>
        <b/>
        <sz val="14"/>
        <rFont val="Arial"/>
        <charset val="134"/>
      </rPr>
      <t xml:space="preserve">: </t>
    </r>
  </si>
  <si>
    <r>
      <rPr>
        <b/>
        <sz val="14"/>
        <rFont val="微软雅黑"/>
        <charset val="134"/>
      </rPr>
      <t>日期：</t>
    </r>
    <r>
      <rPr>
        <sz val="14"/>
        <rFont val="微软雅黑"/>
        <charset val="134"/>
      </rPr>
      <t>2023/3/1</t>
    </r>
  </si>
  <si>
    <t>规格型号</t>
  </si>
  <si>
    <t>座椅总成：电加热+通风+空气腰托+宽扶手</t>
  </si>
  <si>
    <t>座椅总成：通风+空气腰托+宽扶手</t>
  </si>
  <si>
    <t>座椅总成：电加热+宽扶手</t>
  </si>
  <si>
    <t>座椅总成：电加热+通风+宽扶手</t>
  </si>
  <si>
    <t>座椅总成：通风+空气腰托+窄扶手</t>
  </si>
  <si>
    <t>版本：L</t>
  </si>
  <si>
    <r>
      <rPr>
        <b/>
        <sz val="14"/>
        <rFont val="宋体"/>
        <charset val="134"/>
      </rPr>
      <t xml:space="preserve">说明： </t>
    </r>
    <r>
      <rPr>
        <b/>
        <sz val="11"/>
        <rFont val="宋体"/>
        <charset val="134"/>
      </rPr>
      <t xml:space="preserve">
1.新增整椅号6800010LH26-C00，其与6800010EH26-C00差异为：更换常州立天扶手，更换扶手安装支架（借用减震款零部件，已开发），无其他差异点.            2.原配置ECU及线束总成配置错误，新增单加热ECU及线束总成和通风加热ECU及线束总成。</t>
    </r>
  </si>
  <si>
    <t>重量</t>
  </si>
  <si>
    <t>价格</t>
  </si>
  <si>
    <t>装配等级</t>
  </si>
  <si>
    <t>零件描述</t>
  </si>
  <si>
    <t>重要度</t>
  </si>
  <si>
    <t>单位</t>
  </si>
  <si>
    <t>数据版本</t>
  </si>
  <si>
    <r>
      <rPr>
        <sz val="11"/>
        <rFont val="宋体"/>
        <charset val="134"/>
      </rPr>
      <t>图纸号</t>
    </r>
  </si>
  <si>
    <r>
      <rPr>
        <sz val="11"/>
        <rFont val="宋体"/>
        <charset val="134"/>
      </rPr>
      <t>图纸版本</t>
    </r>
  </si>
  <si>
    <t>是否申请新零件号</t>
  </si>
  <si>
    <r>
      <rPr>
        <sz val="11"/>
        <rFont val="宋体"/>
        <charset val="134"/>
      </rPr>
      <t>沿用件</t>
    </r>
    <r>
      <rPr>
        <sz val="11"/>
        <rFont val="Arial"/>
        <charset val="134"/>
      </rPr>
      <t xml:space="preserve">            Y/N</t>
    </r>
  </si>
  <si>
    <r>
      <rPr>
        <sz val="11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</si>
  <si>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</si>
  <si>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</si>
  <si>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</si>
  <si>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</si>
  <si>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</si>
  <si>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</si>
  <si>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</si>
  <si>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</si>
  <si>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宋体"/>
        <charset val="134"/>
        <scheme val="minor"/>
      </rPr>
      <t>涂装面积
（m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）</t>
    </r>
  </si>
  <si>
    <t>外购/ 自制</t>
  </si>
  <si>
    <r>
      <rPr>
        <sz val="11"/>
        <rFont val="宋体"/>
        <charset val="134"/>
      </rPr>
      <t>备注</t>
    </r>
  </si>
  <si>
    <t>用量</t>
  </si>
  <si>
    <t>座椅总成：电加热+通风+空气腰托</t>
  </si>
  <si>
    <t>个</t>
  </si>
  <si>
    <t>A1</t>
  </si>
  <si>
    <t>Y</t>
  </si>
  <si>
    <t>N</t>
  </si>
  <si>
    <t>总成件</t>
  </si>
  <si>
    <t>ASSY</t>
  </si>
  <si>
    <t>座椅总成：电加热+通风</t>
  </si>
  <si>
    <t>座椅总成：电加热</t>
  </si>
  <si>
    <t>w</t>
  </si>
  <si>
    <t>N/A</t>
  </si>
  <si>
    <t>新开，织物面料(缝线蓝色，带刺绣)</t>
  </si>
  <si>
    <t>6808110X2001A</t>
  </si>
  <si>
    <t>驾驶员头枕骨架泡沫总成</t>
  </si>
  <si>
    <t>分总成</t>
  </si>
  <si>
    <t>6808100X2002A</t>
  </si>
  <si>
    <t>6808111X2001A</t>
  </si>
  <si>
    <t>驾驶员头枕杆</t>
  </si>
  <si>
    <t>线材</t>
  </si>
  <si>
    <t>Q235 φ10</t>
  </si>
  <si>
    <t>GB/T 342
GB/T 700</t>
  </si>
  <si>
    <t>306*130*10</t>
  </si>
  <si>
    <t>6808121X2001A</t>
  </si>
  <si>
    <t>驾驶员头枕泡沫</t>
  </si>
  <si>
    <t>聚氨酯</t>
  </si>
  <si>
    <r>
      <rPr>
        <sz val="10"/>
        <rFont val="宋体"/>
        <charset val="134"/>
        <scheme val="minor"/>
      </rPr>
      <t>PUR,40kg/</t>
    </r>
    <r>
      <rPr>
        <sz val="10"/>
        <rFont val="宋体"/>
        <charset val="134"/>
        <scheme val="minor"/>
      </rPr>
      <t>㎥</t>
    </r>
  </si>
  <si>
    <r>
      <rPr>
        <sz val="10"/>
        <rFont val="宋体"/>
        <charset val="134"/>
        <scheme val="minor"/>
      </rPr>
      <t>40kg/</t>
    </r>
    <r>
      <rPr>
        <sz val="10"/>
        <rFont val="宋体"/>
        <charset val="134"/>
        <scheme val="minor"/>
      </rPr>
      <t>㎥</t>
    </r>
  </si>
  <si>
    <t>新开，织物面料</t>
  </si>
  <si>
    <t>新开，织物面料(缝线蓝色，带刺绣）</t>
  </si>
  <si>
    <t>SLT0010814</t>
  </si>
  <si>
    <t>分总成，织物通风面套</t>
  </si>
  <si>
    <t>SLT0010815</t>
  </si>
  <si>
    <t>分总成，织物非通风面套</t>
  </si>
  <si>
    <t>分总成，主面料为蓝白格，缝线蓝色</t>
  </si>
  <si>
    <t>SCS0004029</t>
  </si>
  <si>
    <t>借用B40（老）</t>
  </si>
  <si>
    <t>注塑件</t>
  </si>
  <si>
    <t>SCS0004036</t>
  </si>
  <si>
    <t xml:space="preserve"> 头枕副插管</t>
  </si>
  <si>
    <t>6805410X2001A</t>
  </si>
  <si>
    <t>6805510X2001B</t>
  </si>
  <si>
    <t>6805420X2001</t>
  </si>
  <si>
    <t>新开通风-增加扶手槽</t>
  </si>
  <si>
    <t>6805420X2001A</t>
  </si>
  <si>
    <t>6805430X2001</t>
  </si>
  <si>
    <t>新开非通风-增加扶手槽</t>
  </si>
  <si>
    <t>6805421X2001</t>
  </si>
  <si>
    <r>
      <rPr>
        <sz val="10"/>
        <rFont val="宋体"/>
        <charset val="134"/>
        <scheme val="minor"/>
      </rPr>
      <t>PUR 60kg/</t>
    </r>
    <r>
      <rPr>
        <sz val="10"/>
        <rFont val="宋体"/>
        <charset val="134"/>
        <scheme val="minor"/>
      </rPr>
      <t>㎥</t>
    </r>
  </si>
  <si>
    <r>
      <rPr>
        <sz val="10"/>
        <rFont val="宋体"/>
        <charset val="134"/>
        <scheme val="minor"/>
      </rPr>
      <t>60kg/</t>
    </r>
    <r>
      <rPr>
        <sz val="10"/>
        <rFont val="宋体"/>
        <charset val="134"/>
        <scheme val="minor"/>
      </rPr>
      <t>㎥</t>
    </r>
  </si>
  <si>
    <t>6805429X2001</t>
  </si>
  <si>
    <t>6805422X2001A</t>
  </si>
  <si>
    <t>驾驶员靠背泡沫预埋钢丝A</t>
  </si>
  <si>
    <t>60 Φ2</t>
  </si>
  <si>
    <t>GB/T 342
GB/T 699</t>
  </si>
  <si>
    <t>6805423X2001A</t>
  </si>
  <si>
    <t>驾驶员靠背泡沫预埋钢丝B</t>
  </si>
  <si>
    <t>新开（对称）</t>
  </si>
  <si>
    <t>6805424X2001A</t>
  </si>
  <si>
    <t>新开通风</t>
  </si>
  <si>
    <t>无纺布</t>
  </si>
  <si>
    <t>100g/㎡</t>
  </si>
  <si>
    <t>新开非通风</t>
  </si>
  <si>
    <t>新开，织物通风面套</t>
  </si>
  <si>
    <t>驾驶员靠背非通风护面总成</t>
  </si>
  <si>
    <t>新开，织物非通风面套</t>
  </si>
  <si>
    <t>新开，主面料为蓝白格，缝线为蓝色</t>
  </si>
  <si>
    <t>BEC0010135</t>
  </si>
  <si>
    <t>电加热</t>
  </si>
  <si>
    <t>A2</t>
  </si>
  <si>
    <t>6804410X2001A</t>
  </si>
  <si>
    <t>驾驶员靠背通风系统</t>
  </si>
  <si>
    <t>外购</t>
  </si>
  <si>
    <t>270*197*830</t>
  </si>
  <si>
    <t>借用D03</t>
  </si>
  <si>
    <t>GHRC00001</t>
  </si>
  <si>
    <t>C型钉</t>
  </si>
  <si>
    <t>标准件</t>
  </si>
  <si>
    <t>6804420X2001A</t>
  </si>
  <si>
    <t>驾驶员靠背腰托总成</t>
  </si>
  <si>
    <t>借用H6</t>
  </si>
  <si>
    <t>毛毡</t>
  </si>
  <si>
    <t>塑料件</t>
  </si>
  <si>
    <t>PA66</t>
  </si>
  <si>
    <t>φ6×790</t>
  </si>
  <si>
    <t>φ6×740</t>
  </si>
  <si>
    <t>4X6</t>
  </si>
  <si>
    <t>SLT0011484</t>
  </si>
  <si>
    <t>分总成，通风骨架</t>
  </si>
  <si>
    <t>SLT0011481</t>
  </si>
  <si>
    <t>分总成，非通风骨架</t>
  </si>
  <si>
    <t>SLT0011483</t>
  </si>
  <si>
    <t>SLT0011482</t>
  </si>
  <si>
    <t>6804570X2001A</t>
  </si>
  <si>
    <t>驾驶员调角器焊接总成</t>
  </si>
  <si>
    <t>6801720X2001A</t>
  </si>
  <si>
    <t>驾驶员调角器上连接板总成</t>
  </si>
  <si>
    <t>钣金件</t>
  </si>
  <si>
    <t>QStE500TM 2.5</t>
  </si>
  <si>
    <t>Q/BQB 301
Q/BQB 310</t>
  </si>
  <si>
    <t>116.5*15.5*270.5</t>
  </si>
  <si>
    <t>SPFH590 3.0</t>
  </si>
  <si>
    <t>19.5*30.5*13</t>
  </si>
  <si>
    <t>20*30.5*12</t>
  </si>
  <si>
    <t>SLT0011475</t>
  </si>
  <si>
    <t>下连接板焊接总成</t>
  </si>
  <si>
    <t>电泳后件号为：SLT0011476</t>
  </si>
  <si>
    <t>SLT0010686</t>
  </si>
  <si>
    <t>驾驶员座垫右侧安装板总成</t>
  </si>
  <si>
    <t>借用M60</t>
  </si>
  <si>
    <t>DC01 0.5</t>
  </si>
  <si>
    <t>20*3.5*20</t>
  </si>
  <si>
    <t>SLT0010682</t>
  </si>
  <si>
    <t>驾驶员座垫右侧安装板</t>
  </si>
  <si>
    <t>QStE500 2.5</t>
  </si>
  <si>
    <t>190*60.5*195</t>
  </si>
  <si>
    <t>电泳</t>
  </si>
  <si>
    <t>QC /T712</t>
  </si>
  <si>
    <t>7/16'螺母</t>
  </si>
  <si>
    <t>借用BA95</t>
  </si>
  <si>
    <t xml:space="preserve"> </t>
  </si>
  <si>
    <t>6801630X2001A</t>
  </si>
  <si>
    <t>驾驶员左调角器下连接板总成</t>
  </si>
  <si>
    <t>驾驶员左调角器下连接板</t>
  </si>
  <si>
    <t>QStE500TM 3.5</t>
  </si>
  <si>
    <t>190*50*195.5</t>
  </si>
  <si>
    <t>SAPH440 4.0</t>
  </si>
  <si>
    <t>26*54*6</t>
  </si>
  <si>
    <t>6801150X200A</t>
  </si>
  <si>
    <t>驾驶员座垫后横梁总成</t>
  </si>
  <si>
    <t>6801151X2001A</t>
  </si>
  <si>
    <t>驾驶员座垫后横梁</t>
  </si>
  <si>
    <t>管材</t>
  </si>
  <si>
    <t>Q235 φ22×1.5</t>
  </si>
  <si>
    <t>GB/T 13793
GB/T 700</t>
  </si>
  <si>
    <t>25*434*45</t>
  </si>
  <si>
    <t>6801103X2001A</t>
  </si>
  <si>
    <t>驾驶员座垫固定支架</t>
  </si>
  <si>
    <t>QStE420TM 2.0</t>
  </si>
  <si>
    <t>65*32*22</t>
  </si>
  <si>
    <t>Q235 φ5</t>
  </si>
  <si>
    <t>6804520X2001A</t>
  </si>
  <si>
    <t>左侧手动调角器总成</t>
  </si>
  <si>
    <t>6801740X2001A</t>
  </si>
  <si>
    <t>驾驶员靠背弯管总成</t>
  </si>
  <si>
    <t>6801741X2001A</t>
  </si>
  <si>
    <t>驾驶员靠背弯管</t>
  </si>
  <si>
    <t>B340LA φ25×2.0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</si>
  <si>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</si>
  <si>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</si>
  <si>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</si>
  <si>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</si>
  <si>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</si>
  <si>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</si>
  <si>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借用M4-2060</t>
  </si>
  <si>
    <t>紧固件</t>
  </si>
  <si>
    <t>φ20 45</t>
  </si>
  <si>
    <t>20*21*20</t>
  </si>
  <si>
    <r>
      <rPr>
        <sz val="10"/>
        <rFont val="微软雅黑"/>
        <charset val="134"/>
      </rPr>
      <t>S</t>
    </r>
    <r>
      <rPr>
        <sz val="10"/>
        <rFont val="微软雅黑"/>
        <charset val="134"/>
      </rPr>
      <t>LT0010682</t>
    </r>
  </si>
  <si>
    <t>6801111X2001A</t>
  </si>
  <si>
    <t>焊接方螺母</t>
  </si>
  <si>
    <t>8</t>
  </si>
  <si>
    <t>24*2*24</t>
  </si>
  <si>
    <t>M8</t>
  </si>
  <si>
    <t>15*15*13</t>
  </si>
  <si>
    <t>SLT0010412</t>
  </si>
  <si>
    <t>驾驶员扶手安装钣金焊接总成</t>
  </si>
  <si>
    <t>借用统帅</t>
  </si>
  <si>
    <t>— —</t>
  </si>
  <si>
    <t>SLT0010336</t>
  </si>
  <si>
    <t>驾驶员扶手安装钣金</t>
  </si>
  <si>
    <t>54*29*90</t>
  </si>
  <si>
    <t>BFA0000518</t>
  </si>
  <si>
    <t>标准件
Q37108</t>
  </si>
  <si>
    <t>BQB40-6802131</t>
  </si>
  <si>
    <t>主头枕管</t>
  </si>
  <si>
    <t>借用B40</t>
  </si>
  <si>
    <t>Q195  φ20×2.0</t>
  </si>
  <si>
    <t>26*20*59</t>
  </si>
  <si>
    <t>BQB40-6802139</t>
  </si>
  <si>
    <t>副头枕管</t>
  </si>
  <si>
    <t>6801611X2001A</t>
  </si>
  <si>
    <t>驾驶员靠背下弯管</t>
  </si>
  <si>
    <t>Q235 φ20×1.5</t>
  </si>
  <si>
    <t>54*361*138</t>
  </si>
  <si>
    <t>6801660X2001A</t>
  </si>
  <si>
    <t>驾驶员靠背支撑焊接总成</t>
  </si>
  <si>
    <t>6801712X2001A</t>
  </si>
  <si>
    <t>驾驶员靠背支撑钢丝G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</si>
  <si>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</si>
  <si>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</si>
  <si>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</si>
  <si>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</si>
  <si>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</si>
  <si>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</si>
  <si>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6801715X2001A</t>
  </si>
  <si>
    <t>6801714X2001A</t>
  </si>
  <si>
    <t>驾驶员靠背支撑钢丝B</t>
  </si>
  <si>
    <t>借用AA95</t>
  </si>
  <si>
    <t>13*375*32</t>
  </si>
  <si>
    <t>6801664X2001A</t>
  </si>
  <si>
    <t>驾驶员靠背支撑钢丝D</t>
  </si>
  <si>
    <t>5*156*5</t>
  </si>
  <si>
    <t>Q235 1.0</t>
  </si>
  <si>
    <t>20*155*98</t>
  </si>
  <si>
    <t>Q235 2.0</t>
  </si>
  <si>
    <t>6801711X2001A</t>
  </si>
  <si>
    <t>驾驶员靠背支撑钢丝F</t>
  </si>
  <si>
    <t>26*355*60</t>
  </si>
  <si>
    <t>6801614X2001A</t>
  </si>
  <si>
    <t>驾驶员左侧侧翼支撑钢丝</t>
  </si>
  <si>
    <t>Q235 φ6</t>
  </si>
  <si>
    <t>112.5*46*193</t>
  </si>
  <si>
    <t>6801615X2001A</t>
  </si>
  <si>
    <t>驾驶员右侧侧翼支撑钢丝</t>
  </si>
  <si>
    <t>115*46.5*203.5</t>
  </si>
  <si>
    <t>曲簧</t>
  </si>
  <si>
    <t>65Mn</t>
  </si>
  <si>
    <t>GB/T1222</t>
  </si>
  <si>
    <t>6804530X2001A</t>
  </si>
  <si>
    <t>驾驶员左侧滑轨总成</t>
  </si>
  <si>
    <t>6804540X2001A</t>
  </si>
  <si>
    <t>驾驶员右侧滑轨总成</t>
  </si>
  <si>
    <t>6801101X2001A</t>
  </si>
  <si>
    <t>驾驶员U型把手</t>
  </si>
  <si>
    <t>SPCC φ10</t>
  </si>
  <si>
    <t>141*379*11</t>
  </si>
  <si>
    <t>SLT0010411</t>
  </si>
  <si>
    <t>驾驶员座垫前横梁总成</t>
  </si>
  <si>
    <t>6801141X2001A</t>
  </si>
  <si>
    <t>驾驶员座垫前横管</t>
  </si>
  <si>
    <t>Q235 φ22×2.0</t>
  </si>
  <si>
    <t>25*347*25</t>
  </si>
  <si>
    <t>6801142X2001A</t>
  </si>
  <si>
    <t>驾驶员座垫滑轨前搭接支架</t>
  </si>
  <si>
    <t>QStE420TM 2.5</t>
  </si>
  <si>
    <t>85*45.5*33</t>
  </si>
  <si>
    <t>GB/T 708
GB/T 700</t>
  </si>
  <si>
    <t>60*60*25</t>
  </si>
  <si>
    <t>Q33008F31</t>
  </si>
  <si>
    <t>全金属六角法兰面锁紧螺母</t>
  </si>
  <si>
    <t>横梁，安装板与滑轨固定</t>
  </si>
  <si>
    <t>镀黑锌</t>
  </si>
  <si>
    <t>SLT0010646</t>
  </si>
  <si>
    <t>扶手安装支架焊接总成</t>
  </si>
  <si>
    <t>借用减震款</t>
  </si>
  <si>
    <t>SLT0010629</t>
  </si>
  <si>
    <t>扶手安装支架</t>
  </si>
  <si>
    <t>SLT0010414</t>
  </si>
  <si>
    <t>扶手旋转轴</t>
  </si>
  <si>
    <t>45#</t>
  </si>
  <si>
    <t>SHT0011363</t>
  </si>
  <si>
    <t>焊接轴套</t>
  </si>
  <si>
    <t>借用H6，冷镦</t>
  </si>
  <si>
    <t>冷镦</t>
  </si>
  <si>
    <t>20#</t>
  </si>
  <si>
    <t>GB/T 702       GB/T699</t>
  </si>
  <si>
    <t>96*19*84</t>
  </si>
  <si>
    <t>BFA0000012</t>
  </si>
  <si>
    <t>M8*25外六角螺栓</t>
  </si>
  <si>
    <t>M8*25</t>
  </si>
  <si>
    <t>发黑</t>
  </si>
  <si>
    <t>涂螺纹胶</t>
  </si>
  <si>
    <t>SLT0011547</t>
  </si>
  <si>
    <t>SLT0010547</t>
  </si>
  <si>
    <t>SLT0011546</t>
  </si>
  <si>
    <t>SLT0010680</t>
  </si>
  <si>
    <t>减震器右侧支撑轴套</t>
  </si>
  <si>
    <t>BFA0000130</t>
  </si>
  <si>
    <t>外六角盘头螺钉（Q2150820，靠背骨架与扶手安装支架固定）</t>
  </si>
  <si>
    <t>M8*20</t>
  </si>
  <si>
    <t>6803200X2001A</t>
  </si>
  <si>
    <t>6803210X2001A</t>
  </si>
  <si>
    <r>
      <rPr>
        <sz val="10"/>
        <rFont val="微软雅黑"/>
        <charset val="134"/>
      </rPr>
      <t>S</t>
    </r>
    <r>
      <rPr>
        <sz val="10"/>
        <rFont val="微软雅黑"/>
        <charset val="134"/>
      </rPr>
      <t>LT0010670</t>
    </r>
  </si>
  <si>
    <r>
      <rPr>
        <sz val="10"/>
        <rFont val="微软雅黑"/>
        <charset val="134"/>
      </rPr>
      <t>S</t>
    </r>
    <r>
      <rPr>
        <sz val="10"/>
        <rFont val="微软雅黑"/>
        <charset val="134"/>
      </rPr>
      <t>LT0010671</t>
    </r>
  </si>
  <si>
    <t>SLT0010825</t>
  </si>
  <si>
    <t>泡沫</t>
  </si>
  <si>
    <t>PUR,65kg/m³</t>
  </si>
  <si>
    <t>65kg/m³</t>
  </si>
  <si>
    <t>SLT0010826</t>
  </si>
  <si>
    <t>6803222X2001A</t>
  </si>
  <si>
    <t>驾驶员座垫泡沫预埋钢丝A</t>
  </si>
  <si>
    <t>钢丝</t>
  </si>
  <si>
    <t>60 φ2</t>
  </si>
  <si>
    <t>6803223X2001A</t>
  </si>
  <si>
    <t>驾驶员座垫泡沫预埋钢丝B</t>
  </si>
  <si>
    <t>250*φ2</t>
  </si>
  <si>
    <t>6803224X2001A</t>
  </si>
  <si>
    <t>BEC0010136</t>
  </si>
  <si>
    <t>坐垫加热垫总成</t>
  </si>
  <si>
    <t>电器件</t>
  </si>
  <si>
    <t>445x340x2</t>
  </si>
  <si>
    <t>驾驶员座垫非通风护面总成</t>
  </si>
  <si>
    <t>6804430X2001A</t>
  </si>
  <si>
    <t>驾驶员座垫通风系统</t>
  </si>
  <si>
    <t>6801120X2001A</t>
  </si>
  <si>
    <t>驾驶员座垫骨架总成</t>
  </si>
  <si>
    <t>6801130X2001A</t>
  </si>
  <si>
    <t>驾驶员座垫框架总成</t>
  </si>
  <si>
    <t>6801131X2001A</t>
  </si>
  <si>
    <t>驾驶员座垫框架左侧钢丝</t>
  </si>
  <si>
    <t>Q235 φ8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</si>
  <si>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</si>
  <si>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</si>
  <si>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</si>
  <si>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</si>
  <si>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</si>
  <si>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</si>
  <si>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</si>
  <si>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</si>
  <si>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</si>
  <si>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</si>
  <si>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</si>
  <si>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</si>
  <si>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</si>
  <si>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</si>
  <si>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</si>
  <si>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</si>
  <si>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</si>
  <si>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</si>
  <si>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</si>
  <si>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</si>
  <si>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</si>
  <si>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</si>
  <si>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</si>
  <si>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</si>
  <si>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</si>
  <si>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</si>
  <si>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</si>
  <si>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</si>
  <si>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</si>
  <si>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</si>
  <si>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92*162*52</t>
  </si>
  <si>
    <t>借用D03，风扇固定</t>
  </si>
  <si>
    <t>橡胶</t>
  </si>
  <si>
    <t>电泳件</t>
  </si>
  <si>
    <t>M3*12</t>
  </si>
  <si>
    <t>固定护板钢丝
借用H6</t>
  </si>
  <si>
    <t>M5*10</t>
  </si>
  <si>
    <t>SLT0010731</t>
  </si>
  <si>
    <t>驾驶员左侧护板-加热</t>
  </si>
  <si>
    <t>新开-SLT0010346基础上，增加加热孔</t>
  </si>
  <si>
    <t>SLT0010346</t>
  </si>
  <si>
    <t>PP-TP15 2.5</t>
  </si>
  <si>
    <t>SLT0010732</t>
  </si>
  <si>
    <t>驾驶员左侧护板-通风＋空气腰托</t>
  </si>
  <si>
    <t xml:space="preserve">SLT0010346
</t>
  </si>
  <si>
    <t>2.5
PP-TP15</t>
  </si>
  <si>
    <t>SLT0010733</t>
  </si>
  <si>
    <t>驾驶员左侧护板
驾驶员左侧护板-加热+通风+空气腰托</t>
  </si>
  <si>
    <t>A3</t>
  </si>
  <si>
    <t>驾驶员左侧护板加热+通风</t>
  </si>
  <si>
    <t>6803201X2001A</t>
  </si>
  <si>
    <t>驾驶员右侧护板</t>
  </si>
  <si>
    <t>BEC0010142</t>
  </si>
  <si>
    <t>加热开关总成</t>
  </si>
  <si>
    <t>6804450X2001A</t>
  </si>
  <si>
    <t>驾驶员腰托开关</t>
  </si>
  <si>
    <t xml:space="preserve">BPC0010100  </t>
  </si>
  <si>
    <t>φ6卡箍</t>
  </si>
  <si>
    <t>安路普车间</t>
  </si>
  <si>
    <t>PC</t>
  </si>
  <si>
    <t>Q2714213F31</t>
  </si>
  <si>
    <t>旁侧板固定</t>
  </si>
  <si>
    <t>ST4.2*13</t>
  </si>
  <si>
    <t>BQB40-6807121</t>
  </si>
  <si>
    <t>弹簧钢丝</t>
  </si>
  <si>
    <t>SLT0010345</t>
  </si>
  <si>
    <t>驾驶员调角器手柄</t>
  </si>
  <si>
    <t>PA6+GF30 2.5</t>
  </si>
  <si>
    <t>BEC0010240</t>
  </si>
  <si>
    <t>一汽轻卡基础款单加加热线束(含ECU)</t>
  </si>
  <si>
    <t>BEC0010239</t>
  </si>
  <si>
    <t>一汽轻卡基础款通风加热集成线束(含ECU)</t>
  </si>
  <si>
    <t>6803910X2001A</t>
  </si>
  <si>
    <t>ECU及通风线束总成</t>
  </si>
  <si>
    <t>座框安装螺母</t>
  </si>
  <si>
    <t>固定线束、接口</t>
  </si>
  <si>
    <t>4*200</t>
  </si>
  <si>
    <t>白色</t>
  </si>
  <si>
    <t>SLT0010315</t>
  </si>
  <si>
    <t>外购件</t>
  </si>
  <si>
    <t>6800201X2001A</t>
  </si>
  <si>
    <t>驾驶员座椅头枕包装袋</t>
  </si>
  <si>
    <t>PE袋</t>
  </si>
  <si>
    <t>6800202X2001A</t>
  </si>
  <si>
    <t>驾驶员座椅包装袋</t>
  </si>
  <si>
    <t>6800204X2001A</t>
  </si>
  <si>
    <t>驾驶员座椅产品标识</t>
  </si>
  <si>
    <t>产品标签</t>
  </si>
  <si>
    <t>1</t>
  </si>
  <si>
    <t>L0681028005A0</t>
  </si>
  <si>
    <t>螺栓帽</t>
  </si>
  <si>
    <t>PP-TP15</t>
  </si>
  <si>
    <t>黑色</t>
  </si>
  <si>
    <t>SLT0010347</t>
  </si>
  <si>
    <t>扶手总成</t>
  </si>
  <si>
    <t>借用D03，不带旋转轴</t>
  </si>
  <si>
    <t>SLT0010423</t>
  </si>
  <si>
    <t>扶手固定螺栓</t>
  </si>
  <si>
    <t>非标件</t>
  </si>
  <si>
    <t>M12</t>
  </si>
  <si>
    <t>SLT0010427</t>
  </si>
  <si>
    <t>扶手堵盖C</t>
  </si>
  <si>
    <t>SLT0010696</t>
  </si>
  <si>
    <t>SLT0010697</t>
  </si>
  <si>
    <t>M10</t>
  </si>
  <si>
    <t>SLT0010701</t>
  </si>
  <si>
    <t>扶手总成堵盖</t>
  </si>
  <si>
    <t>BFA0010075</t>
  </si>
  <si>
    <t>标准件-Q2712995
扶手堵盖固定</t>
  </si>
  <si>
    <t>ST2.9*10</t>
  </si>
  <si>
    <t xml:space="preserve">版本:M
</t>
  </si>
  <si>
    <t>J7F</t>
  </si>
  <si>
    <r>
      <rPr>
        <b/>
        <sz val="17"/>
        <rFont val="微软雅黑"/>
        <charset val="134"/>
      </rPr>
      <t xml:space="preserve">                          </t>
    </r>
    <r>
      <rPr>
        <b/>
        <u/>
        <sz val="17"/>
        <rFont val="微软雅黑"/>
        <charset val="134"/>
      </rPr>
      <t xml:space="preserve"> 副驾驶员座椅总成EBOM清单 </t>
    </r>
  </si>
  <si>
    <t>6900500X2001C</t>
  </si>
  <si>
    <t>副驾驶员座椅总成</t>
  </si>
  <si>
    <t>座椅总成</t>
  </si>
  <si>
    <t>6900500X2001B</t>
  </si>
  <si>
    <t>6900500X2001A</t>
  </si>
  <si>
    <t>非通风面套，辅料PVC</t>
  </si>
  <si>
    <t>6900600X2001A</t>
  </si>
  <si>
    <t>SLT0010186</t>
  </si>
  <si>
    <t>SLT0011504</t>
  </si>
  <si>
    <t>织物面套</t>
  </si>
  <si>
    <t>SLT0011532</t>
  </si>
  <si>
    <t>SLT0011560</t>
  </si>
  <si>
    <t>非通风面套，缝线蓝色，头枕刺绣</t>
  </si>
  <si>
    <t>SLT0011816</t>
  </si>
  <si>
    <t>黑色辅料0670-79，橙色主料TR565-25</t>
  </si>
  <si>
    <t>SLT0011817</t>
  </si>
  <si>
    <t>SLT0011561</t>
  </si>
  <si>
    <t>6900501X2001A</t>
  </si>
  <si>
    <t>副驾驶员座椅总成（通风面套）</t>
  </si>
  <si>
    <t>副靠背总成</t>
  </si>
  <si>
    <t>客户变更件号</t>
  </si>
  <si>
    <t>6905020-H37-C00</t>
  </si>
  <si>
    <t>副靠背总成（通风面套）</t>
  </si>
  <si>
    <t>中间座靠背总成</t>
  </si>
  <si>
    <t>副靠背总成（不通风面套）</t>
  </si>
  <si>
    <t>6901811X2001A</t>
  </si>
  <si>
    <t>前座副背骨架泡沫通风面套总成</t>
  </si>
  <si>
    <t>6905511X2001A</t>
  </si>
  <si>
    <t>前座副靠背泡沫及通风护面总成</t>
  </si>
  <si>
    <t>前座座垫总成</t>
  </si>
  <si>
    <t>6902901X2001A</t>
  </si>
  <si>
    <t>前座副靠背通风面套总成</t>
  </si>
  <si>
    <t>6905100-H37-C00</t>
  </si>
  <si>
    <t>6905522X2001A</t>
  </si>
  <si>
    <t>前座副靠背无纺布</t>
  </si>
  <si>
    <t>座椅造型变更</t>
  </si>
  <si>
    <t>330102404900</t>
  </si>
  <si>
    <t>2060小背合棉支撑钢丝</t>
  </si>
  <si>
    <t>取消此件</t>
  </si>
  <si>
    <t>M4降本取消此钢丝，已设变</t>
  </si>
  <si>
    <t>6905523X2001A</t>
  </si>
  <si>
    <t>前座副靠背预埋钢丝A</t>
  </si>
  <si>
    <t>6903010-H37-C00</t>
  </si>
  <si>
    <t>前座座垫总成（通风面套）</t>
  </si>
  <si>
    <t>6905524X2001A</t>
  </si>
  <si>
    <t>前座副靠背预埋钢丝C</t>
  </si>
  <si>
    <t>前座座垫总成（不通风面套）</t>
  </si>
  <si>
    <t>6902301X2001A</t>
  </si>
  <si>
    <t>副驾驶员座垫通风护面总成</t>
  </si>
  <si>
    <t>6903313X2001A</t>
  </si>
  <si>
    <t>副驾驶员座垫内嵌钢丝2</t>
  </si>
  <si>
    <t>6902401X2001A</t>
  </si>
  <si>
    <t>中间座靠背护面总成（2010）</t>
  </si>
  <si>
    <t>零件号变更</t>
  </si>
  <si>
    <t>零件号重复</t>
  </si>
  <si>
    <t>6903315X2001A</t>
  </si>
  <si>
    <t>副驾驶员座垫内嵌钢丝4</t>
  </si>
  <si>
    <t>6902701X2001A</t>
  </si>
  <si>
    <t>中间座靠背护面总成（1895）</t>
  </si>
  <si>
    <t>6903316X2001A</t>
  </si>
  <si>
    <t>副驾驶员座垫内嵌钢丝5</t>
  </si>
  <si>
    <t>6900301X2001A</t>
  </si>
  <si>
    <t>副靠背包装袋</t>
  </si>
  <si>
    <t>6903321X2001A</t>
  </si>
  <si>
    <t>副驾驶员座垫内嵌钢丝8</t>
  </si>
  <si>
    <t>6900302X2001A</t>
  </si>
  <si>
    <t>副靠背产品标识</t>
  </si>
  <si>
    <t>6903317X2001A</t>
  </si>
  <si>
    <t>副驾驶员座垫内嵌钢丝6</t>
  </si>
  <si>
    <t>6900303X2001A</t>
  </si>
  <si>
    <t>固定支架产品标识</t>
  </si>
  <si>
    <t>6903322X2001A</t>
  </si>
  <si>
    <t>副驾驶员座垫内嵌钢丝9</t>
  </si>
  <si>
    <t>6900304X2001A</t>
  </si>
  <si>
    <t>中间座靠背产品标识</t>
  </si>
  <si>
    <t>6903318X2001A</t>
  </si>
  <si>
    <t>副驾驶员座垫内嵌钢丝7</t>
  </si>
  <si>
    <t>6900305X2001A</t>
  </si>
  <si>
    <t>6900306X2001A</t>
  </si>
  <si>
    <t>前座座垫产品标识</t>
  </si>
  <si>
    <t>20180808</t>
  </si>
  <si>
    <t>6900307X2001A</t>
  </si>
  <si>
    <t>330102303800-1</t>
  </si>
  <si>
    <t>小背置物盒总成</t>
  </si>
  <si>
    <t>客户要求重新开发小背储物盒</t>
  </si>
  <si>
    <t>ECR0002281</t>
  </si>
  <si>
    <t>330102303900-1</t>
  </si>
  <si>
    <t>小背置物盒上盒</t>
  </si>
  <si>
    <t>SLT0011505</t>
  </si>
  <si>
    <t>330102304000-1</t>
  </si>
  <si>
    <t>小背置物盒下盒</t>
  </si>
  <si>
    <t>SLT0011506</t>
  </si>
  <si>
    <t>小背置物盒开关总成</t>
  </si>
  <si>
    <t>SLT0011507</t>
  </si>
  <si>
    <t>SLT0010052</t>
  </si>
  <si>
    <t>小背储物盒总成</t>
  </si>
  <si>
    <t>SLT0011518</t>
  </si>
  <si>
    <t>SLT0010053</t>
  </si>
  <si>
    <t>小背储物盒上盒</t>
  </si>
  <si>
    <t>SLT0010054</t>
  </si>
  <si>
    <t>小背储物盒下盒</t>
  </si>
  <si>
    <t>SLT0011510</t>
  </si>
  <si>
    <t>前座副背骨架泡沫面套总成</t>
  </si>
  <si>
    <t>SLT0011511</t>
  </si>
  <si>
    <t>前座副靠背泡沫及护面总成</t>
  </si>
  <si>
    <t>副驾驶员座椅总成（织物面套）</t>
  </si>
  <si>
    <t>前座副靠背面套总成</t>
  </si>
  <si>
    <t>中间座靠背护面总成</t>
  </si>
  <si>
    <t>6905020BH26C00</t>
  </si>
  <si>
    <t>副驾驶员座垫护面总成</t>
  </si>
  <si>
    <t>6901810X2001C</t>
  </si>
  <si>
    <t>副驾驶员座椅总成（1895）</t>
  </si>
  <si>
    <t>ECR0007984</t>
  </si>
  <si>
    <t>6901810X2001B</t>
  </si>
  <si>
    <t>SLT0011533</t>
  </si>
  <si>
    <t>`</t>
  </si>
  <si>
    <t>6905510X2001C</t>
  </si>
  <si>
    <t>SLT0011534</t>
  </si>
  <si>
    <t>6905510X2001B</t>
  </si>
  <si>
    <t>副驾驶员座椅总成（2010）</t>
  </si>
  <si>
    <t>客户输入
（1895/2010各新增一种配置，主料蓝白格，缝线蓝色，头枕刺绣）</t>
  </si>
  <si>
    <t>6905401X2001A</t>
  </si>
  <si>
    <t>前座副靠背支撑纸板</t>
  </si>
  <si>
    <t>评审后取消</t>
  </si>
  <si>
    <t>19-GGT-047</t>
  </si>
  <si>
    <t>SLT0011562</t>
  </si>
  <si>
    <t>Q2740412F31</t>
  </si>
  <si>
    <t>十字槽沉头自攻螺钉（安装合页）</t>
  </si>
  <si>
    <t>根据实物变更</t>
  </si>
  <si>
    <t>SLT0011574</t>
  </si>
  <si>
    <t>SLT0011575</t>
  </si>
  <si>
    <t>SLT0011563</t>
  </si>
  <si>
    <t>客户要求没有标识</t>
  </si>
  <si>
    <t>SLT0011564</t>
  </si>
  <si>
    <t>6903301X2001A</t>
  </si>
  <si>
    <t>前座座垫无纺布</t>
  </si>
  <si>
    <t>内部变更</t>
  </si>
  <si>
    <t>19-GGT-039</t>
  </si>
  <si>
    <t>6903401X2001A</t>
  </si>
  <si>
    <t>SLT0011565</t>
  </si>
  <si>
    <t>坐垫总成-前座（2010）</t>
  </si>
  <si>
    <t>SLT0010188</t>
  </si>
  <si>
    <t>坐垫总成-前座（1895）</t>
  </si>
  <si>
    <t>SLT0011566</t>
  </si>
  <si>
    <t>SLT0011350</t>
  </si>
  <si>
    <t>小背置物盒</t>
  </si>
  <si>
    <t>置物盒颜色为黑色</t>
  </si>
  <si>
    <t>BOM核查更新</t>
  </si>
  <si>
    <t>2023.6.5</t>
  </si>
  <si>
    <t>M</t>
  </si>
  <si>
    <t>副驾驶员座椅总成(2010)</t>
  </si>
  <si>
    <t>客户输入新增配置，黑色辅料0670-79，橙色主料TR565-25），输入外漏塑料件色板，B40调色（色号QKYS001苏州禾昌）</t>
  </si>
  <si>
    <t>6905020MA96
(SLT0011818)</t>
  </si>
  <si>
    <t>SLT0011806</t>
  </si>
  <si>
    <t>SLT0011807</t>
  </si>
  <si>
    <t>SLT0011803</t>
  </si>
  <si>
    <t>SLT0011804</t>
  </si>
  <si>
    <t>SLT0011819</t>
  </si>
  <si>
    <t>SLT0011820</t>
  </si>
  <si>
    <t>SLT0011821</t>
  </si>
  <si>
    <t>SLT0011822</t>
  </si>
  <si>
    <t>大背折叠器塑料手把</t>
  </si>
  <si>
    <t>6905100MA96
(SLT0011823)</t>
  </si>
  <si>
    <t>6905100MA98
(SLT0011824)</t>
  </si>
  <si>
    <t>SLT0011825</t>
  </si>
  <si>
    <t>SLT0011826</t>
  </si>
  <si>
    <t>SLT0011827</t>
  </si>
  <si>
    <t>SLT0011828</t>
  </si>
  <si>
    <t>SLT0011829</t>
  </si>
  <si>
    <t>SLT0011830</t>
  </si>
  <si>
    <t>6903010MA96
(SLT0011831)</t>
  </si>
  <si>
    <t>6903010MA98
(SLT0011831)</t>
  </si>
  <si>
    <t>SLT0011833</t>
  </si>
  <si>
    <t>SLT0011834</t>
  </si>
  <si>
    <t>SLT0011846</t>
  </si>
  <si>
    <t>副驾驶员大背折叠器总成</t>
  </si>
  <si>
    <t>SLT0011847</t>
  </si>
  <si>
    <t>副驾驶员小背折叠器总成</t>
  </si>
  <si>
    <r>
      <t>设计</t>
    </r>
    <r>
      <rPr>
        <b/>
        <sz val="14"/>
        <rFont val="Arial"/>
        <charset val="134"/>
      </rPr>
      <t>:</t>
    </r>
  </si>
  <si>
    <t>J7F&amp;J6F副驾驶员座椅总成EBOM清单</t>
  </si>
  <si>
    <t>SLI0011561</t>
  </si>
  <si>
    <t>日期：2023/6/5</t>
  </si>
  <si>
    <t>BA95</t>
  </si>
  <si>
    <t>BA97</t>
  </si>
  <si>
    <t>版本：M</t>
  </si>
  <si>
    <r>
      <t xml:space="preserve">说明：
</t>
    </r>
    <r>
      <rPr>
        <sz val="12"/>
        <rFont val="宋体"/>
        <charset val="134"/>
      </rPr>
      <t>1.新增配置（新增面料）黑色辅料0670-79，橙色主料TR565-25,外露塑料件颜色按照客户提供色板调色（色号QKYS001苏州禾昌）
2.下表中绿色部分为客户新增配置和零件号信息，以及外漏塑料件重新调色根据客户输入样板色板信息。</t>
    </r>
  </si>
  <si>
    <t>座椅总成，织物通风面套</t>
  </si>
  <si>
    <t>座椅总成，织物非通风面套</t>
  </si>
  <si>
    <t>座椅总成，非通风面套，PVC辅料</t>
  </si>
  <si>
    <t>座椅总成，织物面料（主料：FDZQ0427PGOA1；辅料：FDVQ0304BKOA1）</t>
  </si>
  <si>
    <t>座椅总成，织物面料（主料：蓝白格；缝线蓝色，头枕带刺绣）</t>
  </si>
  <si>
    <t>座椅总成，（黑色辅料0670-79，橙色主料TR565-25）</t>
  </si>
  <si>
    <t>(SLT0011505)  6905020BA95-C00</t>
  </si>
  <si>
    <t>6905020-H95-C00
SLT0011562</t>
  </si>
  <si>
    <t>主料蓝白格，缝线蓝色，头枕带刺绣</t>
  </si>
  <si>
    <t>新开，（黑色辅料0670-79，橙色主料TR565-25）</t>
  </si>
  <si>
    <t>借用蒙派克</t>
  </si>
  <si>
    <t>B40调色（色号QKYS001苏州禾昌）</t>
  </si>
  <si>
    <t>头枕总成，织物面料</t>
  </si>
  <si>
    <t>6808100X2001A</t>
  </si>
  <si>
    <t>同主驾</t>
  </si>
  <si>
    <t>头枕总成，PVC面料</t>
  </si>
  <si>
    <t>头枕总成，面料:FDVQ0304BKOA1</t>
  </si>
  <si>
    <t>头枕总成，缝线蓝色，带刺绣</t>
  </si>
  <si>
    <t>Q235  φ10</t>
  </si>
  <si>
    <r>
      <rPr>
        <sz val="10"/>
        <rFont val="宋体"/>
        <charset val="134"/>
        <scheme val="minor"/>
      </rPr>
      <t>PUR 40kg/</t>
    </r>
    <r>
      <rPr>
        <sz val="10"/>
        <rFont val="宋体"/>
        <charset val="134"/>
        <scheme val="minor"/>
      </rPr>
      <t>㎥</t>
    </r>
  </si>
  <si>
    <t>新开，PVC面料</t>
  </si>
  <si>
    <t>新开，面料:FDVQ0304BKOA1</t>
  </si>
  <si>
    <t>新开，缝线蓝色，带刺绣</t>
  </si>
  <si>
    <t>新开（黑色辅料0670-79，橙色主料TR565-25）</t>
  </si>
  <si>
    <t>6901810X2001A</t>
  </si>
  <si>
    <t>分总成，非通风面套，辅料PVC</t>
  </si>
  <si>
    <t>分总成（主料：FDZQ0427PGOA1；辅料：FDVQ0304BKOA1）</t>
  </si>
  <si>
    <t>分总成（主料：蓝白格，带刺绣）</t>
  </si>
  <si>
    <t>6901820X2001A</t>
  </si>
  <si>
    <t>前座副背骨架焊接总成</t>
  </si>
  <si>
    <t>骨架总成</t>
  </si>
  <si>
    <t>副司机背左旋转轴固定座</t>
  </si>
  <si>
    <t>借用M4</t>
  </si>
  <si>
    <t>3.0
Q235</t>
  </si>
  <si>
    <t>40*30*55</t>
  </si>
  <si>
    <t>6901821X2001A</t>
  </si>
  <si>
    <t>前座副靠背弯管</t>
  </si>
  <si>
    <t>148*405*523</t>
  </si>
  <si>
    <t>副司机背下支撑管</t>
  </si>
  <si>
    <t>Φ25x1.5
Q195</t>
  </si>
  <si>
    <t>Q/BQB 301
GB/T 700</t>
  </si>
  <si>
    <t>25*354*25</t>
  </si>
  <si>
    <t>6901622X2001A</t>
  </si>
  <si>
    <t>副司机背侧翼支撑钢丝</t>
  </si>
  <si>
    <t>Φ7
Q235</t>
  </si>
  <si>
    <t>120*19.5*304</t>
  </si>
  <si>
    <t>6901520X2001A</t>
  </si>
  <si>
    <t>副司机背右旁接板总成</t>
  </si>
  <si>
    <t>71*33*117</t>
  </si>
  <si>
    <t>副司机背右旁接板</t>
  </si>
  <si>
    <t>Q370C08</t>
  </si>
  <si>
    <t>焊接六角螺母</t>
  </si>
  <si>
    <r>
      <rPr>
        <sz val="10"/>
        <rFont val="宋体"/>
        <charset val="134"/>
        <scheme val="minor"/>
      </rPr>
      <t>标准件</t>
    </r>
    <r>
      <rPr>
        <sz val="12"/>
        <rFont val="宋体"/>
        <charset val="134"/>
        <scheme val="minor"/>
      </rPr>
      <t xml:space="preserve">      </t>
    </r>
  </si>
  <si>
    <t>16*6.5*14</t>
  </si>
  <si>
    <t>6901710X2001A</t>
  </si>
  <si>
    <t>前座副靠背支撑钢丝总成</t>
  </si>
  <si>
    <t>总成</t>
  </si>
  <si>
    <t>6901711X2001A</t>
  </si>
  <si>
    <t>前座副靠背支撑钢丝L</t>
  </si>
  <si>
    <t>35.5*355*31</t>
  </si>
  <si>
    <t>6901712X2001A</t>
  </si>
  <si>
    <t>前座副靠背支撑钢丝M</t>
  </si>
  <si>
    <t>35*316*30</t>
  </si>
  <si>
    <t>6901713X2001A</t>
  </si>
  <si>
    <t>前座副靠背支撑钢丝N</t>
  </si>
  <si>
    <t>6901714X2001A</t>
  </si>
  <si>
    <t>前座副靠背支撑钢丝O</t>
  </si>
  <si>
    <t>13*355*32</t>
  </si>
  <si>
    <t>总成，通风面料</t>
  </si>
  <si>
    <t>总成，织物面料</t>
  </si>
  <si>
    <t>6905510X2001A</t>
  </si>
  <si>
    <t>总成，PVC辅料</t>
  </si>
  <si>
    <t>新开（主料：FDZQ0427PGOA1；辅料：FDVQ0304BKOA1）</t>
  </si>
  <si>
    <t>新开（主料：蓝白格，缝线蓝色）</t>
  </si>
  <si>
    <t>新开，通风面料</t>
  </si>
  <si>
    <t>面套</t>
  </si>
  <si>
    <t>新开，PVC辅料</t>
  </si>
  <si>
    <t>新开（主线蓝白格，缝线蓝色）</t>
  </si>
  <si>
    <t>6905520X2001A</t>
  </si>
  <si>
    <t>前座副靠背泡沫总成</t>
  </si>
  <si>
    <t>6905120X2001A</t>
  </si>
  <si>
    <t>6905521X2001A</t>
  </si>
  <si>
    <t>前座副靠背泡沫本体</t>
  </si>
  <si>
    <t>泡沫 新开</t>
  </si>
  <si>
    <t>PUR，60kg/m3</t>
  </si>
  <si>
    <t>60kg/m3</t>
  </si>
  <si>
    <t>Φ2,60</t>
  </si>
  <si>
    <t>同主驾 右</t>
  </si>
  <si>
    <t>同主驾（对称）左</t>
  </si>
  <si>
    <t>6904300A2001A</t>
  </si>
  <si>
    <t>装车钣金变动</t>
  </si>
  <si>
    <t xml:space="preserve"> 分总成 </t>
  </si>
  <si>
    <t>1B180-6904111</t>
  </si>
  <si>
    <t>大背折叠器上连接板</t>
  </si>
  <si>
    <t>2.0
SAPH440</t>
  </si>
  <si>
    <t>106*22*256</t>
  </si>
  <si>
    <t>1B180-6904112</t>
  </si>
  <si>
    <t>大背折叠器铆钉A</t>
  </si>
  <si>
    <t>GB/T 699</t>
  </si>
  <si>
    <t>12*15*12</t>
  </si>
  <si>
    <t>1B180-6904113</t>
  </si>
  <si>
    <t>大背折叠器铆钉B</t>
  </si>
  <si>
    <t>14*22*14</t>
  </si>
  <si>
    <t>1B180-6904114</t>
  </si>
  <si>
    <t>大背折叠器旋转中心铆钉</t>
  </si>
  <si>
    <t>20*15*20</t>
  </si>
  <si>
    <t>1B180-6904115</t>
  </si>
  <si>
    <t>大背折叠器下连接板固定铆钉</t>
  </si>
  <si>
    <t>12*11*12</t>
  </si>
  <si>
    <t>1B180-6904101-1</t>
  </si>
  <si>
    <t>43*15*68</t>
  </si>
  <si>
    <t>1B180-6904116</t>
  </si>
  <si>
    <t>大背折叠器手把</t>
  </si>
  <si>
    <t>Q235</t>
  </si>
  <si>
    <t>26*7*50</t>
  </si>
  <si>
    <t>1B180-6904117</t>
  </si>
  <si>
    <t>大背折叠器解锁块</t>
  </si>
  <si>
    <t>5.0
Q235</t>
  </si>
  <si>
    <t>1B180-6904118</t>
  </si>
  <si>
    <t>大背折叠器上齿板</t>
  </si>
  <si>
    <t>5.0
45</t>
  </si>
  <si>
    <t>GB/T 708
GB/T 699</t>
  </si>
  <si>
    <t>65*5*42</t>
  </si>
  <si>
    <t>6804302X2001A</t>
  </si>
  <si>
    <t>大背折叠器下齿板</t>
  </si>
  <si>
    <t>102*5*83</t>
  </si>
  <si>
    <t>1B180-6904121</t>
  </si>
  <si>
    <t>大背折叠器固定板</t>
  </si>
  <si>
    <t>2.0
Q235</t>
  </si>
  <si>
    <t>72*2*99</t>
  </si>
  <si>
    <t>6804301A2001A</t>
  </si>
  <si>
    <t>大背折叠器下连接板</t>
  </si>
  <si>
    <t>2.5
SAPH440</t>
  </si>
  <si>
    <t>154*35*158</t>
  </si>
  <si>
    <t>GB/T5782-2000</t>
  </si>
  <si>
    <t>六角头螺栓</t>
  </si>
  <si>
    <t>M8x25</t>
  </si>
  <si>
    <t>GB/T93-1987</t>
  </si>
  <si>
    <t>弹簧垫圈</t>
  </si>
  <si>
    <t>GB/T95-1985</t>
  </si>
  <si>
    <t>平垫圈</t>
  </si>
  <si>
    <t>6905101X2001A</t>
  </si>
  <si>
    <t>旋转轴套</t>
  </si>
  <si>
    <t>ASA</t>
  </si>
  <si>
    <t>30*10*30</t>
  </si>
  <si>
    <t>2010车身，织物面料</t>
  </si>
  <si>
    <t>2010车身，PVC面料</t>
  </si>
  <si>
    <t>(SLT0011506) 6905100BA95-C00</t>
  </si>
  <si>
    <t>新开，织物面料（主料：FDZQ0427PGOA1；辅料：FDVQ0304BKOA1）</t>
  </si>
  <si>
    <t>6905100-H95-C00
(SLT0011563)</t>
  </si>
  <si>
    <t>2010车身，缝线蓝色</t>
  </si>
  <si>
    <t>(SLT0011533)
6905100AA97-C00</t>
  </si>
  <si>
    <t>新开，织物面料（辅料：FDVQ0304BKOA1）</t>
  </si>
  <si>
    <t>6905100-H87-C00
(SLT0011564)</t>
  </si>
  <si>
    <t>1895车身，缝线蓝色</t>
  </si>
  <si>
    <t>中间座靠背骨架总成</t>
  </si>
  <si>
    <t>6901610X2001A</t>
  </si>
  <si>
    <t>中间座靠背弯管</t>
  </si>
  <si>
    <t xml:space="preserve">管材 </t>
  </si>
  <si>
    <t>Φ22x1.5
Q195</t>
  </si>
  <si>
    <t>131*372*406</t>
  </si>
  <si>
    <t>中间座靠背置物盒固定支架</t>
  </si>
  <si>
    <t>1.5
Q235</t>
  </si>
  <si>
    <t>21*18*23</t>
  </si>
  <si>
    <t>中间座靠背支撑板</t>
  </si>
  <si>
    <t>34*353*31</t>
  </si>
  <si>
    <t>1B180-6905101</t>
  </si>
  <si>
    <t>小背旋转轴固定座</t>
  </si>
  <si>
    <t>33*25*44</t>
  </si>
  <si>
    <t>中间座靠背下连接管</t>
  </si>
  <si>
    <t>22*327*22</t>
  </si>
  <si>
    <t>6901601X2001A</t>
  </si>
  <si>
    <t>借用A97</t>
  </si>
  <si>
    <t>6901604X2001A</t>
  </si>
  <si>
    <t>6901603X2001A</t>
  </si>
  <si>
    <t>6901602X2001A</t>
  </si>
  <si>
    <t>6901630X2001A</t>
  </si>
  <si>
    <t>中间座靠背左旁接板总成</t>
  </si>
  <si>
    <t>借用A95</t>
  </si>
  <si>
    <t>67*23*116</t>
  </si>
  <si>
    <t>小背左旁接板</t>
  </si>
  <si>
    <t>2.5
Q235</t>
  </si>
  <si>
    <t>16*7*14</t>
  </si>
  <si>
    <t>6904400A2001A</t>
  </si>
  <si>
    <t>结构变更，件号新增</t>
  </si>
  <si>
    <t>小背折叠器上连接板</t>
  </si>
  <si>
    <t>小背折叠器铆钉B</t>
  </si>
  <si>
    <t>小背折叠器解锁块</t>
  </si>
  <si>
    <t>GB/T 709
GB/T 700</t>
  </si>
  <si>
    <t>GB/T 709
GB/T 699</t>
  </si>
  <si>
    <t>6904401A2001A</t>
  </si>
  <si>
    <t>小背折叠器下连接板</t>
  </si>
  <si>
    <t>161*40*162</t>
  </si>
  <si>
    <t>衬套</t>
  </si>
  <si>
    <t>2</t>
  </si>
  <si>
    <t>6905210X2001A</t>
  </si>
  <si>
    <t>中间座靠背泡沫总成</t>
  </si>
  <si>
    <t>198*393*473</t>
  </si>
  <si>
    <t>6905310X2001A</t>
  </si>
  <si>
    <t>6905201X2001A</t>
  </si>
  <si>
    <t>中间座靠背泡沫本体</t>
  </si>
  <si>
    <t>60Kg/m³,PUR</t>
  </si>
  <si>
    <t>60Kg/m³</t>
  </si>
  <si>
    <t>中间座靠背泡沫预埋钢丝</t>
  </si>
  <si>
    <t>φ2
20</t>
  </si>
  <si>
    <t>GB/T 699
GB/T 700</t>
  </si>
  <si>
    <t>6905301X2001A</t>
  </si>
  <si>
    <t>6905302X2001A</t>
  </si>
  <si>
    <t>204*399*479</t>
  </si>
  <si>
    <t>新开2010车身，缝线蓝色</t>
  </si>
  <si>
    <t>1895车身，新开</t>
  </si>
  <si>
    <t>新开（辅料：FDVQ0304BKOA1）</t>
  </si>
  <si>
    <t>新开1895车身，缝线蓝色</t>
  </si>
  <si>
    <t>2.5
PP-TD20</t>
  </si>
  <si>
    <t>141*359*409</t>
  </si>
  <si>
    <t>146*360*411</t>
  </si>
  <si>
    <t>合页</t>
  </si>
  <si>
    <t>冲压件</t>
  </si>
  <si>
    <t>13*196*29</t>
  </si>
  <si>
    <t>缓冲垫</t>
  </si>
  <si>
    <t>25*10*25</t>
  </si>
  <si>
    <t>十字槽沉头自攻螺钉</t>
  </si>
  <si>
    <t>借用M4-2060，装合页</t>
  </si>
  <si>
    <t>ST4.2X12</t>
  </si>
  <si>
    <t>12*8*8</t>
  </si>
  <si>
    <t xml:space="preserve">— — </t>
  </si>
  <si>
    <t>153*351*404</t>
  </si>
  <si>
    <t>ST4.2X13</t>
  </si>
  <si>
    <t>1895/2010车身</t>
  </si>
  <si>
    <t>190*30*163</t>
  </si>
  <si>
    <t>6906001X2001A</t>
  </si>
  <si>
    <t>中间连接板</t>
  </si>
  <si>
    <t>结构变更，新开</t>
  </si>
  <si>
    <t>6905001X2001A</t>
  </si>
  <si>
    <t>3.0
SAPH440</t>
  </si>
  <si>
    <t>L0180-6905102</t>
  </si>
  <si>
    <t>中间连接板旋转轴</t>
  </si>
  <si>
    <t>Φ12
20</t>
  </si>
  <si>
    <t>20*36*20</t>
  </si>
  <si>
    <t>2010车身，织物通风面套</t>
  </si>
  <si>
    <t>528*889*204</t>
  </si>
  <si>
    <t>2010车身，织物非通风面料</t>
  </si>
  <si>
    <t>2010车身，非通风面套，辅料PVC</t>
  </si>
  <si>
    <t>(SLT0011507) 6903010BA95-C00</t>
  </si>
  <si>
    <t>6903010-H95-C00
(SLT0011565)</t>
  </si>
  <si>
    <t>新开2010车身，织物非通风面料，主料蓝白格，缝线蓝色</t>
  </si>
  <si>
    <t>6903010AH22-C00
（SLT0010188）</t>
  </si>
  <si>
    <t>1895车身，织物通风面套</t>
  </si>
  <si>
    <t>520*846*225</t>
  </si>
  <si>
    <t>1895车身，织物非通风面料</t>
  </si>
  <si>
    <t>6903010AA97-C00
(SLT0011534)</t>
  </si>
  <si>
    <t>6903010-H87-C00
(SLT0011566)</t>
  </si>
  <si>
    <t>1895车身，织物非通风面料，主料蓝白格，缝线蓝色</t>
  </si>
  <si>
    <t>护面</t>
  </si>
  <si>
    <t>2010车身，非通风，辅料PVC</t>
  </si>
  <si>
    <t>2010车身，主面料蓝白格，缝线蓝色</t>
  </si>
  <si>
    <t>新开（主料：FAWML5021；辅料：FAWML5011）</t>
  </si>
  <si>
    <t>6903310X2001A</t>
  </si>
  <si>
    <t>副驾驶员座垫泡沫总成</t>
  </si>
  <si>
    <t>2010车身，新开</t>
  </si>
  <si>
    <t>6903410X2001A</t>
  </si>
  <si>
    <t>6903311X2001A</t>
  </si>
  <si>
    <t>副驾驶员座垫泡沫本体</t>
  </si>
  <si>
    <t>PUR，65km/m³</t>
  </si>
  <si>
    <t>65km/m³</t>
  </si>
  <si>
    <t>6903411X2001A</t>
  </si>
  <si>
    <t>6903112X2001A</t>
  </si>
  <si>
    <t>副驾驶员座垫内嵌钢丝1</t>
  </si>
  <si>
    <t>φ2
60</t>
  </si>
  <si>
    <t>新开，BA97</t>
  </si>
  <si>
    <t>右侧硬质泡沫</t>
  </si>
  <si>
    <t>再生棉</t>
  </si>
  <si>
    <t>310*64*80</t>
  </si>
  <si>
    <t>6903120X2001A</t>
  </si>
  <si>
    <t>副驾驶员座椅座垫骨架总成</t>
  </si>
  <si>
    <t>6903220X2001A</t>
  </si>
  <si>
    <t>6903122X2001A</t>
  </si>
  <si>
    <t>副驾驶员座椅座垫骨架钢丝A</t>
  </si>
  <si>
    <t>φ4.5
Q195</t>
  </si>
  <si>
    <t>6903123X2001A</t>
  </si>
  <si>
    <t>副驾驶员座椅座垫骨架钢丝B</t>
  </si>
  <si>
    <t>6903124X2001A</t>
  </si>
  <si>
    <t>副驾驶员座椅座垫骨架钢丝C</t>
  </si>
  <si>
    <t>6903126X2001A</t>
  </si>
  <si>
    <t>副驾驶员座椅座垫骨架钢丝D</t>
  </si>
  <si>
    <t>6903127X2001A</t>
  </si>
  <si>
    <t>副驾驶员座椅座垫骨架钢丝E</t>
  </si>
  <si>
    <t>6903128X2001A</t>
  </si>
  <si>
    <t>副驾驶员座椅座垫骨架钢丝F</t>
  </si>
  <si>
    <t>6903221X2001A</t>
  </si>
  <si>
    <t>副驾驶员座椅座垫骨架钢丝G</t>
  </si>
  <si>
    <t>6903222X2001A</t>
  </si>
  <si>
    <t>副驾驶员座椅座垫骨架钢丝H</t>
  </si>
  <si>
    <t xml:space="preserve">6903125X2001A </t>
  </si>
  <si>
    <t>副驾驶员座椅座垫骨架支架总成</t>
  </si>
  <si>
    <t>6903121X2001A</t>
  </si>
  <si>
    <t>副驾驶员座椅座垫骨架支架</t>
  </si>
  <si>
    <t>Q1980630F</t>
  </si>
  <si>
    <t>20
M6*30</t>
  </si>
  <si>
    <t>8.8级</t>
  </si>
  <si>
    <t>主靠背总成-前座包装袋</t>
  </si>
  <si>
    <t>6900102X2001A</t>
  </si>
  <si>
    <t>副靠背总成-前座包装袋</t>
  </si>
  <si>
    <t>6900103X2001A</t>
  </si>
  <si>
    <t>坐垫总成-前座包装袋</t>
  </si>
  <si>
    <t>6900203X2001A</t>
  </si>
  <si>
    <t>主靠背总成-前座产品标识</t>
  </si>
  <si>
    <t>标签</t>
  </si>
  <si>
    <t>副靠背总成-前座产品标识</t>
  </si>
  <si>
    <t>坐垫总成-前座产品标识</t>
  </si>
  <si>
    <t>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</si>
</sst>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"/>
    <numFmt numFmtId="178" formatCode="0_);[Red]\(0\)"/>
    <numFmt numFmtId="179" formatCode="0.0000_ "/>
    <numFmt numFmtId="180" formatCode="0.000_);[Red]\(0.000\)"/>
  </numFmts>
  <fonts count="74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strike/>
      <sz val="11"/>
      <name val="Arial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trike/>
      <sz val="10"/>
      <name val="宋体"/>
      <charset val="134"/>
      <scheme val="minor"/>
    </font>
    <font>
      <strike/>
      <sz val="10"/>
      <name val="宋体"/>
      <charset val="134"/>
      <scheme val="major"/>
    </font>
    <font>
      <b/>
      <sz val="14"/>
      <name val="微软雅黑"/>
      <charset val="134"/>
    </font>
    <font>
      <b/>
      <sz val="20"/>
      <name val="宋体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12"/>
      <name val="宋体"/>
      <charset val="134"/>
      <scheme val="minor"/>
    </font>
    <font>
      <b/>
      <sz val="20"/>
      <name val="微软雅黑"/>
      <charset val="134"/>
    </font>
    <font>
      <strike/>
      <sz val="1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sz val="14"/>
      <name val="微软雅黑"/>
      <charset val="134"/>
    </font>
    <font>
      <sz val="11"/>
      <color rgb="FFFF0000"/>
      <name val="Arial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strike/>
      <sz val="10"/>
      <name val="微软雅黑"/>
      <charset val="134"/>
    </font>
    <font>
      <b/>
      <sz val="11"/>
      <color theme="1"/>
      <name val="微软雅黑"/>
      <charset val="134"/>
    </font>
    <font>
      <strike/>
      <sz val="11"/>
      <name val="宋体"/>
      <charset val="134"/>
      <scheme val="minor"/>
    </font>
    <font>
      <sz val="10"/>
      <name val="Microsoft YaHei Light"/>
      <charset val="134"/>
    </font>
    <font>
      <sz val="12"/>
      <name val="宋体"/>
      <charset val="134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vertAlign val="superscript"/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5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6" fillId="0" borderId="0"/>
    <xf numFmtId="41" fontId="0" fillId="0" borderId="0" applyFont="0" applyFill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22" borderId="56" applyNumberFormat="0" applyFon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/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57" applyNumberFormat="0" applyFill="0" applyAlignment="0" applyProtection="0">
      <alignment vertical="center"/>
    </xf>
    <xf numFmtId="0" fontId="62" fillId="0" borderId="57" applyNumberFormat="0" applyFill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6" fillId="0" borderId="58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63" fillId="26" borderId="59" applyNumberFormat="0" applyAlignment="0" applyProtection="0">
      <alignment vertical="center"/>
    </xf>
    <xf numFmtId="0" fontId="64" fillId="26" borderId="55" applyNumberFormat="0" applyAlignment="0" applyProtection="0">
      <alignment vertical="center"/>
    </xf>
    <xf numFmtId="0" fontId="65" fillId="27" borderId="60" applyNumberFormat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66" fillId="0" borderId="61" applyNumberFormat="0" applyFill="0" applyAlignment="0" applyProtection="0">
      <alignment vertical="center"/>
    </xf>
    <xf numFmtId="0" fontId="67" fillId="0" borderId="62" applyNumberFormat="0" applyFill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46" fillId="0" borderId="0"/>
    <xf numFmtId="0" fontId="49" fillId="43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46" fillId="0" borderId="0"/>
    <xf numFmtId="0" fontId="49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4" fillId="0" borderId="0"/>
    <xf numFmtId="0" fontId="46" fillId="0" borderId="0"/>
  </cellStyleXfs>
  <cellXfs count="887">
    <xf numFmtId="0" fontId="0" fillId="0" borderId="0" xfId="0">
      <alignment vertical="center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" fillId="2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56" applyNumberFormat="1" applyFont="1" applyFill="1" applyAlignment="1" applyProtection="1">
      <alignment horizontal="center" vertical="center" wrapText="1"/>
      <protection locked="0"/>
    </xf>
    <xf numFmtId="0" fontId="1" fillId="0" borderId="0" xfId="56" applyNumberFormat="1" applyFont="1" applyFill="1" applyAlignment="1" applyProtection="1">
      <alignment horizontal="center" vertical="center" wrapText="1"/>
      <protection locked="0"/>
    </xf>
    <xf numFmtId="0" fontId="1" fillId="0" borderId="0" xfId="56" applyNumberFormat="1" applyFont="1" applyFill="1" applyAlignment="1" applyProtection="1">
      <alignment horizontal="center" vertical="center" wrapText="1"/>
      <protection locked="0"/>
    </xf>
    <xf numFmtId="0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6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horizontal="center" vertical="center" wrapText="1"/>
      <protection locked="0"/>
    </xf>
    <xf numFmtId="49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6" applyFont="1" applyFill="1" applyBorder="1" applyAlignment="1" applyProtection="1">
      <alignment horizontal="left" vertical="center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0" fontId="6" fillId="0" borderId="1" xfId="56" applyFont="1" applyFill="1" applyBorder="1" applyAlignment="1" applyProtection="1">
      <alignment horizontal="left" vertical="center"/>
      <protection locked="0"/>
    </xf>
    <xf numFmtId="0" fontId="7" fillId="0" borderId="2" xfId="56" applyFont="1" applyFill="1" applyBorder="1" applyAlignment="1" applyProtection="1">
      <alignment horizontal="left" vertical="center" wrapText="1"/>
      <protection locked="0"/>
    </xf>
    <xf numFmtId="0" fontId="7" fillId="0" borderId="1" xfId="56" applyFont="1" applyFill="1" applyBorder="1" applyAlignment="1" applyProtection="1">
      <alignment horizontal="left" vertical="center" wrapText="1"/>
      <protection locked="0"/>
    </xf>
    <xf numFmtId="0" fontId="6" fillId="0" borderId="2" xfId="56" applyFont="1" applyFill="1" applyBorder="1" applyAlignment="1" applyProtection="1">
      <alignment horizontal="left" vertical="center" wrapText="1"/>
      <protection locked="0"/>
    </xf>
    <xf numFmtId="0" fontId="6" fillId="0" borderId="1" xfId="56" applyFont="1" applyFill="1" applyBorder="1" applyAlignment="1" applyProtection="1">
      <alignment horizontal="left" vertical="center" wrapText="1"/>
      <protection locked="0"/>
    </xf>
    <xf numFmtId="0" fontId="8" fillId="0" borderId="2" xfId="56" applyFont="1" applyFill="1" applyBorder="1" applyAlignment="1" applyProtection="1">
      <alignment horizontal="left" vertical="top" wrapText="1"/>
      <protection locked="0"/>
    </xf>
    <xf numFmtId="0" fontId="8" fillId="0" borderId="1" xfId="56" applyFont="1" applyFill="1" applyBorder="1" applyAlignment="1" applyProtection="1">
      <alignment horizontal="left" vertical="top" wrapText="1"/>
      <protection locked="0"/>
    </xf>
    <xf numFmtId="0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6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2" xfId="1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56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vertical="center" wrapText="1"/>
    </xf>
    <xf numFmtId="0" fontId="9" fillId="2" borderId="1" xfId="56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vertical="center" wrapText="1"/>
    </xf>
    <xf numFmtId="0" fontId="11" fillId="0" borderId="1" xfId="56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56" applyFont="1" applyFill="1" applyBorder="1" applyAlignment="1" applyProtection="1">
      <alignment horizontal="left" vertical="center" wrapText="1"/>
      <protection locked="0"/>
    </xf>
    <xf numFmtId="0" fontId="1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6" applyFont="1" applyFill="1" applyBorder="1" applyAlignment="1" applyProtection="1">
      <alignment horizontal="left" vertical="center"/>
      <protection locked="0"/>
    </xf>
    <xf numFmtId="0" fontId="15" fillId="0" borderId="1" xfId="56" applyFont="1" applyFill="1" applyBorder="1" applyAlignment="1" applyProtection="1">
      <alignment horizontal="left" vertical="top" wrapText="1"/>
      <protection locked="0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0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7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0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7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0" applyNumberFormat="1" applyFont="1" applyFill="1" applyBorder="1" applyAlignment="1" applyProtection="1">
      <alignment horizontal="center" vertical="center" wrapText="1"/>
      <protection locked="0"/>
    </xf>
    <xf numFmtId="178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7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10" applyNumberFormat="1" applyFont="1" applyFill="1" applyBorder="1" applyAlignment="1" applyProtection="1">
      <alignment horizontal="left" vertical="center" wrapText="1"/>
      <protection locked="0"/>
    </xf>
    <xf numFmtId="49" fontId="16" fillId="2" borderId="1" xfId="0" applyNumberFormat="1" applyFont="1" applyFill="1" applyBorder="1" applyAlignment="1">
      <alignment horizontal="center" vertical="center" wrapText="1"/>
    </xf>
    <xf numFmtId="0" fontId="18" fillId="2" borderId="1" xfId="10" applyFont="1" applyFill="1" applyBorder="1" applyAlignment="1" applyProtection="1">
      <alignment vertical="center" wrapText="1" shrinkToFit="1"/>
      <protection locked="0"/>
    </xf>
    <xf numFmtId="0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2" borderId="1" xfId="56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left" vertical="center" wrapText="1"/>
    </xf>
    <xf numFmtId="0" fontId="11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6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56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>
      <alignment horizontal="center" vertical="center" wrapText="1"/>
    </xf>
    <xf numFmtId="49" fontId="17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56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>
      <alignment horizontal="center" vertical="center" wrapText="1"/>
    </xf>
    <xf numFmtId="49" fontId="17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6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56" applyNumberFormat="1" applyFont="1" applyFill="1" applyBorder="1" applyAlignment="1" applyProtection="1">
      <alignment horizontal="center" vertical="center" wrapText="1"/>
      <protection locked="0"/>
    </xf>
    <xf numFmtId="178" fontId="9" fillId="2" borderId="1" xfId="0" applyNumberFormat="1" applyFont="1" applyFill="1" applyBorder="1" applyAlignment="1">
      <alignment horizontal="center" vertical="center" wrapText="1"/>
    </xf>
    <xf numFmtId="49" fontId="17" fillId="2" borderId="1" xfId="1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56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4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9" fillId="0" borderId="1" xfId="54" applyNumberFormat="1" applyFont="1" applyFill="1" applyBorder="1" applyAlignment="1">
      <alignment horizontal="center" vertical="center" wrapText="1"/>
    </xf>
    <xf numFmtId="0" fontId="20" fillId="0" borderId="1" xfId="56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10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10" applyNumberFormat="1" applyFont="1" applyFill="1" applyBorder="1" applyAlignment="1" applyProtection="1">
      <alignment horizontal="center" vertical="center" wrapText="1"/>
      <protection locked="0"/>
    </xf>
    <xf numFmtId="176" fontId="16" fillId="2" borderId="1" xfId="0" applyNumberFormat="1" applyFont="1" applyFill="1" applyBorder="1" applyAlignment="1">
      <alignment horizontal="center" vertical="center" wrapText="1"/>
    </xf>
    <xf numFmtId="0" fontId="17" fillId="2" borderId="1" xfId="10" applyNumberFormat="1" applyFont="1" applyFill="1" applyBorder="1" applyAlignment="1" applyProtection="1">
      <alignment horizontal="center" vertical="center" wrapText="1"/>
      <protection locked="0"/>
    </xf>
    <xf numFmtId="179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179" fontId="16" fillId="2" borderId="1" xfId="0" applyNumberFormat="1" applyFont="1" applyFill="1" applyBorder="1" applyAlignment="1">
      <alignment horizontal="center" vertical="center" wrapText="1"/>
    </xf>
    <xf numFmtId="180" fontId="9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10" applyNumberFormat="1" applyFont="1" applyFill="1" applyBorder="1" applyAlignment="1" applyProtection="1">
      <alignment horizontal="center" vertical="center" wrapText="1"/>
      <protection locked="0"/>
    </xf>
    <xf numFmtId="178" fontId="9" fillId="0" borderId="3" xfId="0" applyNumberFormat="1" applyFont="1" applyFill="1" applyBorder="1" applyAlignment="1">
      <alignment horizontal="left" vertical="center" wrapText="1"/>
    </xf>
    <xf numFmtId="178" fontId="9" fillId="0" borderId="3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2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0" applyFont="1" applyFill="1" applyBorder="1" applyAlignment="1" applyProtection="1">
      <alignment horizontal="center" vertical="center" wrapText="1" shrinkToFit="1"/>
      <protection locked="0"/>
    </xf>
    <xf numFmtId="0" fontId="2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9" fillId="0" borderId="1" xfId="10" applyFont="1" applyFill="1" applyBorder="1" applyAlignment="1" applyProtection="1">
      <alignment horizontal="left" vertical="center" wrapText="1" shrinkToFi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9" fillId="0" borderId="1" xfId="10" applyFont="1" applyFill="1" applyBorder="1" applyAlignment="1" applyProtection="1">
      <alignment horizontal="left" vertical="center" wrapText="1" shrinkToFit="1"/>
      <protection locked="0"/>
    </xf>
    <xf numFmtId="0" fontId="1" fillId="2" borderId="1" xfId="56" applyFont="1" applyFill="1" applyBorder="1" applyAlignment="1" applyProtection="1">
      <alignment horizontal="center" vertical="center" wrapText="1"/>
      <protection locked="0"/>
    </xf>
    <xf numFmtId="0" fontId="2" fillId="2" borderId="1" xfId="56" applyFont="1" applyFill="1" applyBorder="1" applyAlignment="1" applyProtection="1">
      <alignment horizontal="center" vertical="center" wrapText="1"/>
      <protection locked="0"/>
    </xf>
    <xf numFmtId="0" fontId="9" fillId="2" borderId="1" xfId="10" applyFont="1" applyFill="1" applyBorder="1" applyAlignment="1" applyProtection="1">
      <alignment horizontal="left" vertical="center" wrapText="1" shrinkToFit="1"/>
      <protection locked="0"/>
    </xf>
    <xf numFmtId="0" fontId="9" fillId="2" borderId="3" xfId="0" applyFont="1" applyFill="1" applyBorder="1" applyAlignment="1">
      <alignment horizontal="center" vertical="center" wrapText="1"/>
    </xf>
    <xf numFmtId="180" fontId="9" fillId="0" borderId="1" xfId="1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1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10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56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7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7" fillId="2" borderId="3" xfId="56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7" fillId="2" borderId="1" xfId="56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0" applyNumberFormat="1" applyFont="1" applyFill="1" applyBorder="1" applyAlignment="1" applyProtection="1">
      <alignment horizontal="left" vertical="center" wrapText="1" shrinkToFit="1"/>
      <protection locked="0"/>
    </xf>
    <xf numFmtId="0" fontId="9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56" applyNumberFormat="1" applyFont="1" applyFill="1" applyBorder="1" applyAlignment="1" applyProtection="1">
      <alignment horizontal="center" vertical="center" wrapText="1"/>
      <protection locked="0"/>
    </xf>
    <xf numFmtId="178" fontId="9" fillId="2" borderId="3" xfId="0" applyNumberFormat="1" applyFont="1" applyFill="1" applyBorder="1" applyAlignment="1">
      <alignment horizontal="left" vertical="center" wrapText="1"/>
    </xf>
    <xf numFmtId="0" fontId="24" fillId="2" borderId="1" xfId="56" applyNumberFormat="1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5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Fill="1" applyBorder="1" applyAlignment="1" applyProtection="1">
      <alignment horizontal="center" vertical="center" wrapText="1"/>
      <protection locked="0"/>
    </xf>
    <xf numFmtId="0" fontId="9" fillId="0" borderId="3" xfId="5" applyFont="1" applyFill="1" applyBorder="1" applyAlignment="1" applyProtection="1">
      <alignment horizontal="center" vertical="center" wrapText="1"/>
      <protection locked="0"/>
    </xf>
    <xf numFmtId="0" fontId="5" fillId="2" borderId="3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56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0" applyFont="1" applyFill="1" applyBorder="1" applyAlignment="1" applyProtection="1">
      <alignment horizontal="center" vertical="center" wrapText="1"/>
      <protection locked="0"/>
    </xf>
    <xf numFmtId="0" fontId="5" fillId="0" borderId="3" xfId="10" applyFont="1" applyFill="1" applyBorder="1" applyAlignment="1" applyProtection="1">
      <alignment horizontal="center" vertical="center" wrapText="1"/>
      <protection locked="0"/>
    </xf>
    <xf numFmtId="0" fontId="1" fillId="2" borderId="1" xfId="10" applyFont="1" applyFill="1" applyBorder="1" applyAlignment="1" applyProtection="1">
      <alignment horizontal="center" vertical="center" wrapText="1"/>
      <protection locked="0"/>
    </xf>
    <xf numFmtId="0" fontId="5" fillId="2" borderId="3" xfId="10" applyFont="1" applyFill="1" applyBorder="1" applyAlignment="1" applyProtection="1">
      <alignment horizontal="center" vertical="center" wrapText="1"/>
      <protection locked="0"/>
    </xf>
    <xf numFmtId="0" fontId="5" fillId="0" borderId="1" xfId="10" applyFont="1" applyFill="1" applyBorder="1" applyAlignment="1" applyProtection="1">
      <alignment horizontal="center" vertical="center" wrapText="1"/>
      <protection locked="0"/>
    </xf>
    <xf numFmtId="0" fontId="5" fillId="2" borderId="1" xfId="10" applyFont="1" applyFill="1" applyBorder="1" applyAlignment="1" applyProtection="1">
      <alignment horizontal="center" vertical="center" wrapText="1"/>
      <protection locked="0"/>
    </xf>
    <xf numFmtId="0" fontId="5" fillId="2" borderId="3" xfId="10" applyFont="1" applyFill="1" applyBorder="1" applyAlignment="1" applyProtection="1">
      <alignment horizontal="center" vertical="center" wrapText="1"/>
      <protection locked="0"/>
    </xf>
    <xf numFmtId="0" fontId="5" fillId="0" borderId="3" xfId="10" applyFont="1" applyFill="1" applyBorder="1" applyAlignment="1" applyProtection="1">
      <alignment horizontal="center" vertical="center" wrapText="1"/>
      <protection locked="0"/>
    </xf>
    <xf numFmtId="0" fontId="1" fillId="0" borderId="1" xfId="10" applyFont="1" applyFill="1" applyBorder="1" applyAlignment="1" applyProtection="1">
      <alignment horizontal="center" vertical="center" wrapText="1"/>
      <protection locked="0"/>
    </xf>
    <xf numFmtId="0" fontId="5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7" fillId="0" borderId="1" xfId="10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>
      <alignment horizontal="center" vertical="center" wrapText="1"/>
    </xf>
    <xf numFmtId="0" fontId="17" fillId="0" borderId="1" xfId="10" applyFont="1" applyFill="1" applyBorder="1" applyAlignment="1" applyProtection="1">
      <alignment vertical="center" wrapText="1" shrinkToFit="1"/>
      <protection locked="0"/>
    </xf>
    <xf numFmtId="0" fontId="9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9" fillId="2" borderId="1" xfId="56" applyNumberFormat="1" applyFont="1" applyFill="1" applyBorder="1" applyAlignment="1" applyProtection="1">
      <alignment horizontal="left" vertical="center" wrapText="1"/>
      <protection locked="0"/>
    </xf>
    <xf numFmtId="0" fontId="9" fillId="0" borderId="1" xfId="10" applyFont="1" applyFill="1" applyBorder="1" applyAlignment="1" applyProtection="1">
      <alignment horizontal="left" vertical="center" wrapText="1"/>
      <protection locked="0"/>
    </xf>
    <xf numFmtId="0" fontId="9" fillId="0" borderId="1" xfId="10" applyFont="1" applyFill="1" applyBorder="1" applyAlignment="1" applyProtection="1">
      <alignment horizontal="left" vertical="center" wrapText="1"/>
      <protection locked="0"/>
    </xf>
    <xf numFmtId="0" fontId="9" fillId="2" borderId="1" xfId="10" applyFont="1" applyFill="1" applyBorder="1" applyAlignment="1" applyProtection="1">
      <alignment horizontal="left" vertical="center" wrapText="1"/>
      <protection locked="0"/>
    </xf>
    <xf numFmtId="49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0" applyFont="1" applyFill="1" applyBorder="1" applyAlignment="1" applyProtection="1">
      <alignment horizontal="center" vertical="center" wrapText="1"/>
      <protection locked="0"/>
    </xf>
    <xf numFmtId="49" fontId="9" fillId="2" borderId="1" xfId="56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Fill="1" applyBorder="1" applyAlignment="1">
      <alignment horizontal="center" vertical="center"/>
    </xf>
    <xf numFmtId="0" fontId="9" fillId="0" borderId="1" xfId="10" applyFont="1" applyFill="1" applyBorder="1" applyAlignment="1" applyProtection="1">
      <alignment horizontal="center" vertical="center" wrapText="1"/>
      <protection locked="0"/>
    </xf>
    <xf numFmtId="176" fontId="16" fillId="2" borderId="1" xfId="0" applyNumberFormat="1" applyFont="1" applyFill="1" applyBorder="1" applyAlignment="1">
      <alignment horizontal="center" vertical="center"/>
    </xf>
    <xf numFmtId="0" fontId="9" fillId="2" borderId="1" xfId="1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10" applyFont="1" applyFill="1" applyBorder="1" applyAlignment="1" applyProtection="1">
      <alignment horizontal="left" vertical="center" wrapText="1" shrinkToFit="1"/>
      <protection locked="0"/>
    </xf>
    <xf numFmtId="0" fontId="9" fillId="0" borderId="7" xfId="10" applyFont="1" applyFill="1" applyBorder="1" applyAlignment="1" applyProtection="1">
      <alignment horizontal="left" vertical="center" wrapText="1" shrinkToFit="1"/>
      <protection locked="0"/>
    </xf>
    <xf numFmtId="0" fontId="9" fillId="2" borderId="7" xfId="10" applyFont="1" applyFill="1" applyBorder="1" applyAlignment="1" applyProtection="1">
      <alignment horizontal="left" vertical="center" wrapText="1" shrinkToFit="1"/>
      <protection locked="0"/>
    </xf>
    <xf numFmtId="0" fontId="5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>
      <alignment vertical="center"/>
    </xf>
    <xf numFmtId="0" fontId="18" fillId="0" borderId="1" xfId="10" applyFont="1" applyFill="1" applyBorder="1" applyAlignment="1" applyProtection="1">
      <alignment vertical="center" wrapText="1" shrinkToFit="1"/>
      <protection locked="0"/>
    </xf>
    <xf numFmtId="178" fontId="16" fillId="0" borderId="1" xfId="55" applyNumberFormat="1" applyFont="1" applyFill="1" applyBorder="1" applyAlignment="1">
      <alignment horizontal="center" vertical="center" wrapText="1"/>
    </xf>
    <xf numFmtId="178" fontId="16" fillId="2" borderId="1" xfId="55" applyNumberFormat="1" applyFont="1" applyFill="1" applyBorder="1" applyAlignment="1">
      <alignment horizontal="center" vertical="center" wrapText="1"/>
    </xf>
    <xf numFmtId="178" fontId="16" fillId="0" borderId="1" xfId="55" applyNumberFormat="1" applyFont="1" applyFill="1" applyBorder="1" applyAlignment="1">
      <alignment horizontal="center" vertical="center" wrapText="1"/>
    </xf>
    <xf numFmtId="178" fontId="9" fillId="0" borderId="1" xfId="55" applyNumberFormat="1" applyFont="1" applyFill="1" applyBorder="1" applyAlignment="1">
      <alignment horizontal="center" vertical="center" wrapText="1"/>
    </xf>
    <xf numFmtId="178" fontId="9" fillId="0" borderId="1" xfId="55" applyNumberFormat="1" applyFont="1" applyFill="1" applyBorder="1" applyAlignment="1">
      <alignment horizontal="center" vertical="center" wrapText="1"/>
    </xf>
    <xf numFmtId="178" fontId="9" fillId="2" borderId="1" xfId="55" applyNumberFormat="1" applyFont="1" applyFill="1" applyBorder="1" applyAlignment="1">
      <alignment horizontal="center" vertical="center" wrapText="1"/>
    </xf>
    <xf numFmtId="176" fontId="16" fillId="0" borderId="1" xfId="55" applyNumberFormat="1" applyFont="1" applyFill="1" applyBorder="1" applyAlignment="1">
      <alignment horizontal="center" vertical="center" wrapText="1"/>
    </xf>
    <xf numFmtId="176" fontId="16" fillId="2" borderId="1" xfId="55" applyNumberFormat="1" applyFont="1" applyFill="1" applyBorder="1" applyAlignment="1">
      <alignment horizontal="center" vertical="center" wrapText="1"/>
    </xf>
    <xf numFmtId="176" fontId="16" fillId="0" borderId="1" xfId="55" applyNumberFormat="1" applyFont="1" applyFill="1" applyBorder="1" applyAlignment="1">
      <alignment horizontal="center" vertical="center" wrapText="1"/>
    </xf>
    <xf numFmtId="0" fontId="17" fillId="0" borderId="7" xfId="56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7" xfId="10" applyFont="1" applyFill="1" applyBorder="1" applyAlignment="1" applyProtection="1">
      <alignment horizontal="center" vertical="center" wrapText="1" shrinkToFi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9" fillId="0" borderId="8" xfId="56" applyNumberFormat="1" applyFont="1" applyFill="1" applyBorder="1" applyAlignment="1" applyProtection="1">
      <alignment horizontal="center" vertical="center" wrapText="1"/>
      <protection locked="0"/>
    </xf>
    <xf numFmtId="178" fontId="16" fillId="0" borderId="8" xfId="55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left" vertical="center" wrapText="1"/>
    </xf>
    <xf numFmtId="0" fontId="17" fillId="0" borderId="8" xfId="56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>
      <alignment horizontal="center" vertical="center" wrapText="1"/>
    </xf>
    <xf numFmtId="49" fontId="17" fillId="0" borderId="8" xfId="56" applyNumberFormat="1" applyFont="1" applyFill="1" applyBorder="1" applyAlignment="1" applyProtection="1">
      <alignment horizontal="center" vertical="center" wrapText="1"/>
      <protection locked="0"/>
    </xf>
    <xf numFmtId="178" fontId="9" fillId="0" borderId="8" xfId="0" applyNumberFormat="1" applyFont="1" applyFill="1" applyBorder="1" applyAlignment="1">
      <alignment horizontal="center" vertical="center" wrapText="1"/>
    </xf>
    <xf numFmtId="0" fontId="9" fillId="0" borderId="8" xfId="56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>
      <alignment horizontal="center" vertical="center" wrapText="1"/>
    </xf>
    <xf numFmtId="176" fontId="16" fillId="0" borderId="1" xfId="55" applyNumberFormat="1" applyFont="1" applyFill="1" applyBorder="1" applyAlignment="1">
      <alignment horizontal="center" vertical="center"/>
    </xf>
    <xf numFmtId="0" fontId="16" fillId="0" borderId="1" xfId="10" applyFont="1" applyFill="1" applyBorder="1" applyAlignment="1" applyProtection="1">
      <alignment horizontal="center" vertical="center" wrapText="1" shrinkToFit="1"/>
      <protection locked="0"/>
    </xf>
    <xf numFmtId="176" fontId="16" fillId="0" borderId="8" xfId="55" applyNumberFormat="1" applyFont="1" applyFill="1" applyBorder="1" applyAlignment="1">
      <alignment horizontal="center" vertical="center" wrapText="1"/>
    </xf>
    <xf numFmtId="49" fontId="9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0" applyFont="1" applyFill="1" applyBorder="1" applyAlignment="1" applyProtection="1">
      <alignment horizontal="center" vertical="center" wrapText="1" shrinkToFit="1"/>
      <protection locked="0"/>
    </xf>
    <xf numFmtId="180" fontId="9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56" applyNumberFormat="1" applyFont="1" applyFill="1" applyBorder="1" applyAlignment="1" applyProtection="1">
      <alignment horizontal="left" vertical="center" wrapText="1"/>
      <protection locked="0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1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56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9" applyFont="1" applyFill="1" applyAlignment="1">
      <alignment vertical="center"/>
    </xf>
    <xf numFmtId="0" fontId="25" fillId="0" borderId="0" xfId="19" applyFont="1" applyAlignment="1">
      <alignment vertical="center"/>
    </xf>
    <xf numFmtId="0" fontId="26" fillId="0" borderId="0" xfId="19" applyFont="1" applyFill="1" applyAlignment="1">
      <alignment vertical="center"/>
    </xf>
    <xf numFmtId="0" fontId="26" fillId="0" borderId="0" xfId="19" applyFont="1" applyBorder="1" applyAlignment="1">
      <alignment vertical="center"/>
    </xf>
    <xf numFmtId="0" fontId="26" fillId="0" borderId="0" xfId="19" applyFont="1" applyAlignment="1">
      <alignment vertical="center"/>
    </xf>
    <xf numFmtId="0" fontId="13" fillId="0" borderId="10" xfId="19" applyFont="1" applyFill="1" applyBorder="1" applyAlignment="1">
      <alignment horizontal="left" vertical="center"/>
    </xf>
    <xf numFmtId="0" fontId="13" fillId="0" borderId="11" xfId="19" applyFont="1" applyFill="1" applyBorder="1" applyAlignment="1">
      <alignment horizontal="left" vertical="center"/>
    </xf>
    <xf numFmtId="0" fontId="27" fillId="0" borderId="11" xfId="19" applyFont="1" applyFill="1" applyBorder="1" applyAlignment="1">
      <alignment horizontal="center" vertical="center"/>
    </xf>
    <xf numFmtId="0" fontId="13" fillId="0" borderId="12" xfId="19" applyFont="1" applyFill="1" applyBorder="1" applyAlignment="1">
      <alignment horizontal="left" vertical="center"/>
    </xf>
    <xf numFmtId="0" fontId="13" fillId="0" borderId="13" xfId="19" applyFont="1" applyFill="1" applyBorder="1" applyAlignment="1">
      <alignment horizontal="left" vertical="center"/>
    </xf>
    <xf numFmtId="0" fontId="13" fillId="0" borderId="0" xfId="19" applyFont="1" applyFill="1" applyBorder="1" applyAlignment="1">
      <alignment horizontal="left" vertical="center"/>
    </xf>
    <xf numFmtId="0" fontId="27" fillId="0" borderId="0" xfId="19" applyFont="1" applyFill="1" applyBorder="1" applyAlignment="1">
      <alignment horizontal="left" vertical="center"/>
    </xf>
    <xf numFmtId="0" fontId="20" fillId="0" borderId="0" xfId="19" applyFont="1" applyFill="1" applyBorder="1" applyAlignment="1">
      <alignment horizontal="center" vertical="center"/>
    </xf>
    <xf numFmtId="0" fontId="13" fillId="3" borderId="10" xfId="19" applyFont="1" applyFill="1" applyBorder="1" applyAlignment="1">
      <alignment horizontal="center" vertical="center" wrapText="1"/>
    </xf>
    <xf numFmtId="0" fontId="13" fillId="3" borderId="11" xfId="19" applyFont="1" applyFill="1" applyBorder="1" applyAlignment="1">
      <alignment horizontal="center" vertical="center" wrapText="1"/>
    </xf>
    <xf numFmtId="0" fontId="28" fillId="3" borderId="10" xfId="19" applyFont="1" applyFill="1" applyBorder="1" applyAlignment="1">
      <alignment horizontal="center" vertical="center"/>
    </xf>
    <xf numFmtId="0" fontId="28" fillId="3" borderId="11" xfId="19" applyFont="1" applyFill="1" applyBorder="1" applyAlignment="1">
      <alignment horizontal="center" vertical="center"/>
    </xf>
    <xf numFmtId="0" fontId="28" fillId="3" borderId="14" xfId="19" applyFont="1" applyFill="1" applyBorder="1" applyAlignment="1">
      <alignment horizontal="center" vertical="center"/>
    </xf>
    <xf numFmtId="0" fontId="27" fillId="3" borderId="10" xfId="19" applyFont="1" applyFill="1" applyBorder="1" applyAlignment="1">
      <alignment horizontal="center" vertical="center"/>
    </xf>
    <xf numFmtId="0" fontId="29" fillId="0" borderId="11" xfId="19" applyFont="1" applyFill="1" applyBorder="1" applyAlignment="1">
      <alignment horizontal="center" vertical="center"/>
    </xf>
    <xf numFmtId="0" fontId="13" fillId="3" borderId="15" xfId="19" applyFont="1" applyFill="1" applyBorder="1" applyAlignment="1">
      <alignment horizontal="center" vertical="center" wrapText="1"/>
    </xf>
    <xf numFmtId="0" fontId="13" fillId="3" borderId="0" xfId="19" applyFont="1" applyFill="1" applyBorder="1" applyAlignment="1">
      <alignment horizontal="center" vertical="center" wrapText="1"/>
    </xf>
    <xf numFmtId="0" fontId="28" fillId="3" borderId="12" xfId="19" applyFont="1" applyFill="1" applyBorder="1" applyAlignment="1">
      <alignment horizontal="center" vertical="center"/>
    </xf>
    <xf numFmtId="0" fontId="28" fillId="3" borderId="13" xfId="19" applyFont="1" applyFill="1" applyBorder="1" applyAlignment="1">
      <alignment horizontal="center" vertical="center"/>
    </xf>
    <xf numFmtId="0" fontId="28" fillId="3" borderId="16" xfId="19" applyFont="1" applyFill="1" applyBorder="1" applyAlignment="1">
      <alignment horizontal="center" vertical="center"/>
    </xf>
    <xf numFmtId="0" fontId="27" fillId="3" borderId="12" xfId="19" applyFont="1" applyFill="1" applyBorder="1" applyAlignment="1">
      <alignment horizontal="center" vertical="center"/>
    </xf>
    <xf numFmtId="0" fontId="30" fillId="3" borderId="13" xfId="19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26" fillId="0" borderId="10" xfId="47" applyFont="1" applyFill="1" applyBorder="1" applyAlignment="1">
      <alignment horizontal="center" vertical="center" wrapText="1"/>
    </xf>
    <xf numFmtId="0" fontId="26" fillId="0" borderId="11" xfId="47" applyFont="1" applyFill="1" applyBorder="1" applyAlignment="1">
      <alignment horizontal="center" vertical="center" wrapText="1"/>
    </xf>
    <xf numFmtId="0" fontId="26" fillId="0" borderId="14" xfId="47" applyFont="1" applyFill="1" applyBorder="1" applyAlignment="1">
      <alignment horizontal="center" vertical="center" wrapText="1"/>
    </xf>
    <xf numFmtId="0" fontId="26" fillId="0" borderId="17" xfId="47" applyFont="1" applyBorder="1" applyAlignment="1">
      <alignment horizontal="center" vertical="center"/>
    </xf>
    <xf numFmtId="0" fontId="26" fillId="0" borderId="18" xfId="47" applyFont="1" applyBorder="1" applyAlignment="1">
      <alignment horizontal="center" vertical="center"/>
    </xf>
    <xf numFmtId="0" fontId="26" fillId="0" borderId="19" xfId="47" applyFont="1" applyBorder="1" applyAlignment="1">
      <alignment horizontal="center" vertical="center"/>
    </xf>
    <xf numFmtId="0" fontId="26" fillId="0" borderId="10" xfId="47" applyFont="1" applyBorder="1" applyAlignment="1">
      <alignment horizontal="center" vertical="center"/>
    </xf>
    <xf numFmtId="0" fontId="26" fillId="0" borderId="11" xfId="47" applyFont="1" applyBorder="1" applyAlignment="1">
      <alignment horizontal="center" vertical="center"/>
    </xf>
    <xf numFmtId="0" fontId="26" fillId="0" borderId="14" xfId="47" applyFont="1" applyBorder="1" applyAlignment="1">
      <alignment horizontal="center" vertical="center"/>
    </xf>
    <xf numFmtId="0" fontId="26" fillId="0" borderId="20" xfId="47" applyFont="1" applyBorder="1" applyAlignment="1">
      <alignment horizontal="center" vertical="center"/>
    </xf>
    <xf numFmtId="178" fontId="31" fillId="0" borderId="3" xfId="0" applyNumberFormat="1" applyFont="1" applyFill="1" applyBorder="1" applyAlignment="1">
      <alignment horizontal="center" vertical="center" wrapText="1"/>
    </xf>
    <xf numFmtId="178" fontId="31" fillId="0" borderId="21" xfId="0" applyNumberFormat="1" applyFont="1" applyFill="1" applyBorder="1" applyAlignment="1">
      <alignment horizontal="center" vertical="center" wrapText="1"/>
    </xf>
    <xf numFmtId="0" fontId="26" fillId="0" borderId="15" xfId="47" applyFont="1" applyBorder="1" applyAlignment="1">
      <alignment horizontal="center" vertical="center"/>
    </xf>
    <xf numFmtId="0" fontId="26" fillId="0" borderId="0" xfId="47" applyFont="1" applyAlignment="1">
      <alignment horizontal="center" vertical="center"/>
    </xf>
    <xf numFmtId="0" fontId="26" fillId="0" borderId="22" xfId="47" applyFont="1" applyBorder="1" applyAlignment="1">
      <alignment horizontal="center" vertical="center"/>
    </xf>
    <xf numFmtId="0" fontId="26" fillId="0" borderId="21" xfId="47" applyFont="1" applyBorder="1" applyAlignment="1">
      <alignment horizontal="center" vertical="center"/>
    </xf>
    <xf numFmtId="0" fontId="26" fillId="0" borderId="23" xfId="47" applyFont="1" applyBorder="1" applyAlignment="1">
      <alignment horizontal="center" vertical="center"/>
    </xf>
    <xf numFmtId="0" fontId="26" fillId="0" borderId="24" xfId="47" applyFont="1" applyBorder="1" applyAlignment="1">
      <alignment horizontal="center" vertical="center"/>
    </xf>
    <xf numFmtId="178" fontId="31" fillId="0" borderId="4" xfId="0" applyNumberFormat="1" applyFont="1" applyFill="1" applyBorder="1" applyAlignment="1">
      <alignment horizontal="center" vertical="center" wrapText="1"/>
    </xf>
    <xf numFmtId="178" fontId="31" fillId="0" borderId="25" xfId="0" applyNumberFormat="1" applyFont="1" applyFill="1" applyBorder="1" applyAlignment="1">
      <alignment horizontal="center" vertical="center" wrapText="1"/>
    </xf>
    <xf numFmtId="0" fontId="26" fillId="0" borderId="15" xfId="47" applyFont="1" applyBorder="1" applyAlignment="1">
      <alignment horizontal="center" vertical="center"/>
    </xf>
    <xf numFmtId="0" fontId="26" fillId="0" borderId="22" xfId="47" applyFont="1" applyBorder="1" applyAlignment="1">
      <alignment horizontal="center" vertical="center"/>
    </xf>
    <xf numFmtId="0" fontId="26" fillId="0" borderId="12" xfId="47" applyFont="1" applyBorder="1" applyAlignment="1">
      <alignment horizontal="center" vertical="center"/>
    </xf>
    <xf numFmtId="0" fontId="26" fillId="0" borderId="13" xfId="47" applyFont="1" applyBorder="1" applyAlignment="1">
      <alignment horizontal="center" vertical="center"/>
    </xf>
    <xf numFmtId="0" fontId="26" fillId="0" borderId="16" xfId="47" applyFont="1" applyBorder="1" applyAlignment="1">
      <alignment horizontal="center" vertical="center"/>
    </xf>
    <xf numFmtId="0" fontId="26" fillId="0" borderId="26" xfId="19" applyFont="1" applyFill="1" applyBorder="1" applyAlignment="1">
      <alignment horizontal="center" vertical="center"/>
    </xf>
    <xf numFmtId="0" fontId="26" fillId="0" borderId="27" xfId="19" applyFont="1" applyFill="1" applyBorder="1" applyAlignment="1">
      <alignment horizontal="center" vertical="center"/>
    </xf>
    <xf numFmtId="0" fontId="26" fillId="0" borderId="28" xfId="19" applyFont="1" applyFill="1" applyBorder="1" applyAlignment="1">
      <alignment horizontal="center" vertical="center"/>
    </xf>
    <xf numFmtId="0" fontId="26" fillId="0" borderId="29" xfId="47" applyFont="1" applyBorder="1" applyAlignment="1">
      <alignment horizontal="center" vertical="center"/>
    </xf>
    <xf numFmtId="0" fontId="26" fillId="0" borderId="30" xfId="47" applyFont="1" applyBorder="1" applyAlignment="1">
      <alignment horizontal="center" vertical="center"/>
    </xf>
    <xf numFmtId="0" fontId="26" fillId="0" borderId="31" xfId="19" applyFont="1" applyFill="1" applyBorder="1" applyAlignment="1">
      <alignment vertical="center"/>
    </xf>
    <xf numFmtId="0" fontId="26" fillId="0" borderId="32" xfId="19" applyFont="1" applyFill="1" applyBorder="1" applyAlignment="1">
      <alignment horizontal="center" vertical="center"/>
    </xf>
    <xf numFmtId="0" fontId="26" fillId="0" borderId="1" xfId="19" applyFont="1" applyFill="1" applyBorder="1" applyAlignment="1">
      <alignment horizontal="center" vertical="center"/>
    </xf>
    <xf numFmtId="0" fontId="26" fillId="0" borderId="1" xfId="19" applyFont="1" applyFill="1" applyBorder="1" applyAlignment="1">
      <alignment vertical="center"/>
    </xf>
    <xf numFmtId="0" fontId="26" fillId="4" borderId="1" xfId="19" applyFont="1" applyFill="1" applyBorder="1" applyAlignment="1">
      <alignment horizontal="center" vertical="center"/>
    </xf>
    <xf numFmtId="0" fontId="26" fillId="0" borderId="1" xfId="19" applyFont="1" applyFill="1" applyBorder="1" applyAlignment="1">
      <alignment horizontal="left" vertical="center"/>
    </xf>
    <xf numFmtId="0" fontId="26" fillId="0" borderId="1" xfId="19" applyFont="1" applyFill="1" applyBorder="1" applyAlignment="1">
      <alignment horizontal="left" vertical="center" wrapText="1"/>
    </xf>
    <xf numFmtId="49" fontId="26" fillId="4" borderId="1" xfId="19" applyNumberFormat="1" applyFont="1" applyFill="1" applyBorder="1" applyAlignment="1">
      <alignment horizontal="center" vertical="center"/>
    </xf>
    <xf numFmtId="0" fontId="26" fillId="0" borderId="1" xfId="19" applyFont="1" applyFill="1" applyBorder="1" applyAlignment="1">
      <alignment horizontal="center" vertical="center" wrapText="1"/>
    </xf>
    <xf numFmtId="49" fontId="26" fillId="5" borderId="1" xfId="19" applyNumberFormat="1" applyFont="1" applyFill="1" applyBorder="1" applyAlignment="1">
      <alignment horizontal="center" vertical="center"/>
    </xf>
    <xf numFmtId="178" fontId="26" fillId="0" borderId="1" xfId="55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49" fontId="26" fillId="2" borderId="1" xfId="19" applyNumberFormat="1" applyFont="1" applyFill="1" applyBorder="1" applyAlignment="1">
      <alignment horizontal="center" vertical="center"/>
    </xf>
    <xf numFmtId="0" fontId="26" fillId="0" borderId="1" xfId="47" applyFont="1" applyFill="1" applyBorder="1" applyAlignment="1">
      <alignment horizontal="left" vertical="center" wrapText="1"/>
    </xf>
    <xf numFmtId="0" fontId="26" fillId="0" borderId="1" xfId="19" applyFont="1" applyFill="1" applyBorder="1" applyAlignment="1">
      <alignment vertical="center" wrapText="1"/>
    </xf>
    <xf numFmtId="0" fontId="26" fillId="0" borderId="1" xfId="47" applyFont="1" applyFill="1" applyBorder="1" applyAlignment="1">
      <alignment horizontal="left" vertical="center"/>
    </xf>
    <xf numFmtId="0" fontId="26" fillId="0" borderId="1" xfId="19" applyFont="1" applyBorder="1" applyAlignment="1">
      <alignment vertical="center"/>
    </xf>
    <xf numFmtId="0" fontId="26" fillId="0" borderId="33" xfId="47" applyFont="1" applyBorder="1" applyAlignment="1">
      <alignment horizontal="center" vertical="center"/>
    </xf>
    <xf numFmtId="178" fontId="31" fillId="0" borderId="23" xfId="0" applyNumberFormat="1" applyFont="1" applyFill="1" applyBorder="1" applyAlignment="1">
      <alignment horizontal="center" vertical="center" wrapText="1"/>
    </xf>
    <xf numFmtId="0" fontId="31" fillId="0" borderId="1" xfId="47" applyFont="1" applyBorder="1" applyAlignment="1">
      <alignment horizontal="center" vertical="center"/>
    </xf>
    <xf numFmtId="0" fontId="31" fillId="0" borderId="3" xfId="47" applyFont="1" applyBorder="1" applyAlignment="1">
      <alignment horizontal="center" vertical="center" wrapText="1"/>
    </xf>
    <xf numFmtId="0" fontId="31" fillId="0" borderId="21" xfId="47" applyFont="1" applyBorder="1" applyAlignment="1">
      <alignment horizontal="center" vertical="center" wrapText="1"/>
    </xf>
    <xf numFmtId="178" fontId="31" fillId="0" borderId="24" xfId="0" applyNumberFormat="1" applyFont="1" applyFill="1" applyBorder="1" applyAlignment="1">
      <alignment horizontal="center" vertical="center" wrapText="1"/>
    </xf>
    <xf numFmtId="0" fontId="31" fillId="0" borderId="5" xfId="47" applyFont="1" applyBorder="1" applyAlignment="1">
      <alignment horizontal="center" vertical="center"/>
    </xf>
    <xf numFmtId="0" fontId="26" fillId="0" borderId="1" xfId="19" applyFont="1" applyBorder="1" applyAlignment="1">
      <alignment horizontal="center" vertical="center"/>
    </xf>
    <xf numFmtId="0" fontId="32" fillId="0" borderId="11" xfId="19" applyFont="1" applyFill="1" applyBorder="1" applyAlignment="1">
      <alignment vertical="center"/>
    </xf>
    <xf numFmtId="0" fontId="25" fillId="0" borderId="0" xfId="19" applyFont="1" applyFill="1" applyBorder="1" applyAlignment="1">
      <alignment vertical="center"/>
    </xf>
    <xf numFmtId="0" fontId="29" fillId="3" borderId="14" xfId="19" applyFont="1" applyFill="1" applyBorder="1" applyAlignment="1">
      <alignment horizontal="center" vertical="center"/>
    </xf>
    <xf numFmtId="0" fontId="6" fillId="0" borderId="34" xfId="19" applyFont="1" applyFill="1" applyBorder="1" applyAlignment="1">
      <alignment horizontal="center" vertical="center"/>
    </xf>
    <xf numFmtId="0" fontId="6" fillId="0" borderId="17" xfId="19" applyFont="1" applyFill="1" applyBorder="1" applyAlignment="1">
      <alignment horizontal="center" vertical="center"/>
    </xf>
    <xf numFmtId="0" fontId="25" fillId="0" borderId="13" xfId="19" applyFont="1" applyBorder="1" applyAlignment="1">
      <alignment vertical="center"/>
    </xf>
    <xf numFmtId="0" fontId="25" fillId="0" borderId="16" xfId="19" applyFont="1" applyBorder="1" applyAlignment="1">
      <alignment vertical="center"/>
    </xf>
    <xf numFmtId="0" fontId="33" fillId="0" borderId="35" xfId="19" applyFont="1" applyFill="1" applyBorder="1" applyAlignment="1">
      <alignment horizontal="center" vertical="center"/>
    </xf>
    <xf numFmtId="0" fontId="33" fillId="0" borderId="36" xfId="19" applyFont="1" applyFill="1" applyBorder="1" applyAlignment="1">
      <alignment horizontal="center" vertical="center"/>
    </xf>
    <xf numFmtId="0" fontId="31" fillId="0" borderId="23" xfId="47" applyFont="1" applyBorder="1" applyAlignment="1">
      <alignment horizontal="center" vertical="center" wrapText="1"/>
    </xf>
    <xf numFmtId="0" fontId="31" fillId="0" borderId="3" xfId="47" applyFont="1" applyBorder="1" applyAlignment="1">
      <alignment horizontal="center" vertical="center"/>
    </xf>
    <xf numFmtId="0" fontId="31" fillId="0" borderId="23" xfId="47" applyFont="1" applyBorder="1" applyAlignment="1">
      <alignment horizontal="center" vertical="center"/>
    </xf>
    <xf numFmtId="0" fontId="26" fillId="0" borderId="1" xfId="47" applyFont="1" applyBorder="1" applyAlignment="1">
      <alignment horizontal="center" vertical="center"/>
    </xf>
    <xf numFmtId="0" fontId="26" fillId="0" borderId="5" xfId="47" applyFont="1" applyBorder="1" applyAlignment="1">
      <alignment horizontal="center" vertical="center"/>
    </xf>
    <xf numFmtId="0" fontId="26" fillId="6" borderId="1" xfId="19" applyFont="1" applyFill="1" applyBorder="1" applyAlignment="1">
      <alignment horizontal="center" vertical="center"/>
    </xf>
    <xf numFmtId="0" fontId="26" fillId="7" borderId="1" xfId="19" applyFont="1" applyFill="1" applyBorder="1" applyAlignment="1">
      <alignment horizontal="center" vertical="center"/>
    </xf>
    <xf numFmtId="0" fontId="26" fillId="8" borderId="1" xfId="19" applyFont="1" applyFill="1" applyBorder="1" applyAlignment="1">
      <alignment horizontal="center" vertical="center"/>
    </xf>
    <xf numFmtId="0" fontId="32" fillId="0" borderId="11" xfId="19" applyFont="1" applyFill="1" applyBorder="1" applyAlignment="1">
      <alignment horizontal="left" vertical="center" wrapText="1"/>
    </xf>
    <xf numFmtId="0" fontId="32" fillId="0" borderId="14" xfId="19" applyFont="1" applyFill="1" applyBorder="1" applyAlignment="1">
      <alignment horizontal="left" vertical="center" wrapText="1"/>
    </xf>
    <xf numFmtId="0" fontId="32" fillId="0" borderId="0" xfId="19" applyFont="1" applyFill="1" applyBorder="1" applyAlignment="1">
      <alignment vertical="center"/>
    </xf>
    <xf numFmtId="0" fontId="32" fillId="0" borderId="0" xfId="19" applyFont="1" applyFill="1" applyBorder="1" applyAlignment="1">
      <alignment horizontal="left" vertical="center" wrapText="1"/>
    </xf>
    <xf numFmtId="0" fontId="32" fillId="0" borderId="22" xfId="19" applyFont="1" applyFill="1" applyBorder="1" applyAlignment="1">
      <alignment horizontal="left" vertical="center" wrapText="1"/>
    </xf>
    <xf numFmtId="0" fontId="6" fillId="0" borderId="33" xfId="19" applyFont="1" applyFill="1" applyBorder="1" applyAlignment="1">
      <alignment horizontal="center" vertical="center"/>
    </xf>
    <xf numFmtId="0" fontId="6" fillId="0" borderId="33" xfId="47" applyFont="1" applyFill="1" applyBorder="1" applyAlignment="1">
      <alignment horizontal="center" vertical="center"/>
    </xf>
    <xf numFmtId="0" fontId="6" fillId="0" borderId="37" xfId="19" applyFont="1" applyFill="1" applyBorder="1" applyAlignment="1">
      <alignment horizontal="center" vertical="center"/>
    </xf>
    <xf numFmtId="0" fontId="25" fillId="0" borderId="0" xfId="19" applyFont="1" applyFill="1" applyBorder="1" applyAlignment="1">
      <alignment vertical="center" wrapText="1"/>
    </xf>
    <xf numFmtId="0" fontId="25" fillId="0" borderId="0" xfId="19" applyFont="1" applyBorder="1" applyAlignment="1">
      <alignment vertical="center"/>
    </xf>
    <xf numFmtId="0" fontId="33" fillId="0" borderId="8" xfId="19" applyFont="1" applyFill="1" applyBorder="1" applyAlignment="1">
      <alignment horizontal="center" vertical="center"/>
    </xf>
    <xf numFmtId="14" fontId="6" fillId="0" borderId="8" xfId="19" applyNumberFormat="1" applyFont="1" applyFill="1" applyBorder="1" applyAlignment="1">
      <alignment horizontal="center" vertical="center" shrinkToFit="1"/>
    </xf>
    <xf numFmtId="49" fontId="33" fillId="0" borderId="9" xfId="19" applyNumberFormat="1" applyFont="1" applyFill="1" applyBorder="1" applyAlignment="1">
      <alignment horizontal="center" vertical="center" shrinkToFit="1"/>
    </xf>
    <xf numFmtId="14" fontId="33" fillId="0" borderId="38" xfId="19" applyNumberFormat="1" applyFont="1" applyBorder="1" applyAlignment="1">
      <alignment horizontal="center" vertical="center" shrinkToFit="1"/>
    </xf>
    <xf numFmtId="0" fontId="26" fillId="0" borderId="18" xfId="19" applyFont="1" applyBorder="1" applyAlignment="1">
      <alignment horizontal="center" vertical="center"/>
    </xf>
    <xf numFmtId="0" fontId="26" fillId="0" borderId="19" xfId="19" applyFont="1" applyBorder="1" applyAlignment="1">
      <alignment horizontal="center" vertical="center"/>
    </xf>
    <xf numFmtId="0" fontId="26" fillId="0" borderId="17" xfId="19" applyFont="1" applyBorder="1" applyAlignment="1">
      <alignment horizontal="center" vertical="center"/>
    </xf>
    <xf numFmtId="0" fontId="26" fillId="0" borderId="39" xfId="19" applyFont="1" applyBorder="1" applyAlignment="1">
      <alignment horizontal="center" vertical="center"/>
    </xf>
    <xf numFmtId="0" fontId="31" fillId="0" borderId="3" xfId="19" applyFont="1" applyBorder="1" applyAlignment="1">
      <alignment horizontal="center" vertical="center"/>
    </xf>
    <xf numFmtId="0" fontId="31" fillId="0" borderId="21" xfId="19" applyFont="1" applyBorder="1" applyAlignment="1">
      <alignment horizontal="center" vertical="center"/>
    </xf>
    <xf numFmtId="0" fontId="31" fillId="0" borderId="23" xfId="19" applyFont="1" applyBorder="1" applyAlignment="1">
      <alignment horizontal="center" vertical="center"/>
    </xf>
    <xf numFmtId="0" fontId="26" fillId="0" borderId="1" xfId="19" applyFont="1" applyBorder="1" applyAlignment="1">
      <alignment horizontal="left" vertical="center"/>
    </xf>
    <xf numFmtId="0" fontId="26" fillId="0" borderId="40" xfId="19" applyFont="1" applyBorder="1" applyAlignment="1">
      <alignment horizontal="left" vertical="center"/>
    </xf>
    <xf numFmtId="0" fontId="31" fillId="0" borderId="4" xfId="19" applyFont="1" applyBorder="1" applyAlignment="1">
      <alignment horizontal="center" vertical="center"/>
    </xf>
    <xf numFmtId="0" fontId="31" fillId="0" borderId="25" xfId="19" applyFont="1" applyBorder="1" applyAlignment="1">
      <alignment horizontal="center" vertical="center"/>
    </xf>
    <xf numFmtId="0" fontId="31" fillId="0" borderId="24" xfId="19" applyFont="1" applyBorder="1" applyAlignment="1">
      <alignment horizontal="center" vertical="center"/>
    </xf>
    <xf numFmtId="0" fontId="26" fillId="0" borderId="1" xfId="47" applyFont="1" applyBorder="1" applyAlignment="1">
      <alignment horizontal="left" vertical="center"/>
    </xf>
    <xf numFmtId="0" fontId="26" fillId="0" borderId="40" xfId="47" applyFont="1" applyBorder="1" applyAlignment="1">
      <alignment horizontal="left" vertical="center"/>
    </xf>
    <xf numFmtId="0" fontId="26" fillId="0" borderId="5" xfId="47" applyFont="1" applyBorder="1" applyAlignment="1">
      <alignment horizontal="left" vertical="center"/>
    </xf>
    <xf numFmtId="0" fontId="26" fillId="0" borderId="41" xfId="47" applyFont="1" applyBorder="1" applyAlignment="1">
      <alignment horizontal="left" vertical="center"/>
    </xf>
    <xf numFmtId="0" fontId="26" fillId="0" borderId="5" xfId="47" applyFont="1" applyBorder="1" applyAlignment="1">
      <alignment horizontal="left" vertical="center" wrapText="1"/>
    </xf>
    <xf numFmtId="0" fontId="26" fillId="0" borderId="41" xfId="47" applyFont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/>
    </xf>
    <xf numFmtId="0" fontId="26" fillId="0" borderId="42" xfId="47" applyFont="1" applyBorder="1" applyAlignment="1">
      <alignment horizontal="center" vertical="center"/>
    </xf>
    <xf numFmtId="0" fontId="26" fillId="0" borderId="3" xfId="19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/>
    </xf>
    <xf numFmtId="0" fontId="4" fillId="0" borderId="3" xfId="19" applyFont="1" applyFill="1" applyBorder="1" applyAlignment="1">
      <alignment horizontal="center" vertical="center"/>
    </xf>
    <xf numFmtId="0" fontId="26" fillId="0" borderId="4" xfId="19" applyFont="1" applyBorder="1" applyAlignment="1">
      <alignment horizontal="center" vertical="center" wrapText="1"/>
    </xf>
    <xf numFmtId="0" fontId="26" fillId="0" borderId="24" xfId="19" applyFont="1" applyBorder="1" applyAlignment="1">
      <alignment horizontal="center" vertical="center"/>
    </xf>
    <xf numFmtId="0" fontId="26" fillId="0" borderId="4" xfId="19" applyFont="1" applyBorder="1" applyAlignment="1">
      <alignment horizontal="center" vertical="center"/>
    </xf>
    <xf numFmtId="0" fontId="26" fillId="0" borderId="43" xfId="19" applyFont="1" applyBorder="1" applyAlignment="1">
      <alignment horizontal="center" vertical="center"/>
    </xf>
    <xf numFmtId="0" fontId="26" fillId="0" borderId="44" xfId="19" applyFont="1" applyBorder="1" applyAlignment="1">
      <alignment horizontal="center" vertical="center"/>
    </xf>
    <xf numFmtId="0" fontId="26" fillId="9" borderId="1" xfId="19" applyFont="1" applyFill="1" applyBorder="1" applyAlignment="1">
      <alignment horizontal="center" vertical="center"/>
    </xf>
    <xf numFmtId="0" fontId="26" fillId="10" borderId="1" xfId="19" applyFont="1" applyFill="1" applyBorder="1" applyAlignment="1">
      <alignment horizontal="center" vertical="center"/>
    </xf>
    <xf numFmtId="0" fontId="26" fillId="2" borderId="1" xfId="19" applyFont="1" applyFill="1" applyBorder="1" applyAlignment="1">
      <alignment horizontal="center" vertical="center"/>
    </xf>
    <xf numFmtId="0" fontId="26" fillId="2" borderId="1" xfId="19" applyFont="1" applyFill="1" applyBorder="1" applyAlignment="1">
      <alignment vertical="center"/>
    </xf>
    <xf numFmtId="0" fontId="26" fillId="2" borderId="4" xfId="19" applyFont="1" applyFill="1" applyBorder="1" applyAlignment="1">
      <alignment horizontal="center" vertical="center" wrapText="1"/>
    </xf>
    <xf numFmtId="0" fontId="26" fillId="2" borderId="43" xfId="19" applyFont="1" applyFill="1" applyBorder="1" applyAlignment="1">
      <alignment horizontal="center" vertical="center" wrapText="1"/>
    </xf>
    <xf numFmtId="0" fontId="26" fillId="2" borderId="1" xfId="19" applyFont="1" applyFill="1" applyBorder="1" applyAlignment="1">
      <alignment horizontal="center" vertical="center" wrapText="1"/>
    </xf>
    <xf numFmtId="0" fontId="26" fillId="11" borderId="1" xfId="19" applyFont="1" applyFill="1" applyBorder="1" applyAlignment="1">
      <alignment horizontal="center" vertical="center"/>
    </xf>
    <xf numFmtId="0" fontId="26" fillId="2" borderId="6" xfId="19" applyFont="1" applyFill="1" applyBorder="1" applyAlignment="1">
      <alignment horizontal="center" vertical="center" wrapText="1"/>
    </xf>
    <xf numFmtId="0" fontId="26" fillId="2" borderId="25" xfId="19" applyFont="1" applyFill="1" applyBorder="1" applyAlignment="1">
      <alignment horizontal="center" vertical="center" wrapText="1"/>
    </xf>
    <xf numFmtId="0" fontId="26" fillId="2" borderId="24" xfId="19" applyFont="1" applyFill="1" applyBorder="1" applyAlignment="1">
      <alignment horizontal="center" vertical="center" wrapText="1"/>
    </xf>
    <xf numFmtId="0" fontId="26" fillId="2" borderId="0" xfId="19" applyFont="1" applyFill="1" applyAlignment="1">
      <alignment horizontal="center" vertical="center" wrapText="1"/>
    </xf>
    <xf numFmtId="0" fontId="26" fillId="2" borderId="44" xfId="19" applyFont="1" applyFill="1" applyBorder="1" applyAlignment="1">
      <alignment horizontal="center" vertical="center" wrapText="1"/>
    </xf>
    <xf numFmtId="0" fontId="26" fillId="2" borderId="20" xfId="19" applyFont="1" applyFill="1" applyBorder="1" applyAlignment="1">
      <alignment horizontal="center" vertical="center" wrapText="1"/>
    </xf>
    <xf numFmtId="0" fontId="26" fillId="2" borderId="45" xfId="19" applyFont="1" applyFill="1" applyBorder="1" applyAlignment="1">
      <alignment horizontal="center" vertical="center" wrapText="1"/>
    </xf>
    <xf numFmtId="0" fontId="26" fillId="0" borderId="3" xfId="19" applyFont="1" applyBorder="1" applyAlignment="1">
      <alignment horizontal="center" vertical="center"/>
    </xf>
    <xf numFmtId="0" fontId="26" fillId="0" borderId="23" xfId="19" applyFont="1" applyBorder="1" applyAlignment="1">
      <alignment horizontal="center" vertical="center"/>
    </xf>
    <xf numFmtId="0" fontId="26" fillId="0" borderId="21" xfId="19" applyFont="1" applyBorder="1" applyAlignment="1">
      <alignment horizontal="center" vertical="center"/>
    </xf>
    <xf numFmtId="0" fontId="26" fillId="0" borderId="6" xfId="19" applyFont="1" applyBorder="1" applyAlignment="1">
      <alignment horizontal="center" vertical="center"/>
    </xf>
    <xf numFmtId="0" fontId="26" fillId="0" borderId="45" xfId="19" applyFont="1" applyBorder="1" applyAlignment="1">
      <alignment horizontal="center" vertical="center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" fillId="10" borderId="0" xfId="10" applyFont="1" applyFill="1" applyBorder="1" applyAlignment="1" applyProtection="1">
      <alignment horizontal="center" vertical="center" wrapText="1"/>
      <protection locked="0"/>
    </xf>
    <xf numFmtId="0" fontId="1" fillId="5" borderId="0" xfId="10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1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56" applyNumberFormat="1" applyFont="1" applyFill="1" applyAlignment="1" applyProtection="1">
      <alignment horizontal="center" vertical="center" wrapText="1"/>
      <protection locked="0"/>
    </xf>
    <xf numFmtId="0" fontId="1" fillId="0" borderId="0" xfId="56" applyNumberFormat="1" applyFont="1" applyFill="1" applyAlignment="1" applyProtection="1">
      <alignment horizontal="center" vertical="center" wrapText="1"/>
      <protection locked="0"/>
    </xf>
    <xf numFmtId="0" fontId="34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56" applyNumberFormat="1" applyFont="1" applyFill="1" applyAlignment="1" applyProtection="1">
      <alignment horizontal="center" vertical="center" wrapText="1"/>
      <protection locked="0"/>
    </xf>
    <xf numFmtId="0" fontId="1" fillId="6" borderId="0" xfId="56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>
      <alignment vertical="center"/>
    </xf>
    <xf numFmtId="0" fontId="35" fillId="5" borderId="0" xfId="0" applyFont="1" applyFill="1">
      <alignment vertical="center"/>
    </xf>
    <xf numFmtId="0" fontId="4" fillId="10" borderId="0" xfId="56" applyNumberFormat="1" applyFont="1" applyFill="1" applyAlignment="1" applyProtection="1">
      <alignment horizontal="center" vertical="center" wrapText="1"/>
      <protection locked="0"/>
    </xf>
    <xf numFmtId="0" fontId="36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4" fillId="1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12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56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56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56" applyNumberFormat="1" applyFont="1" applyFill="1" applyAlignment="1" applyProtection="1">
      <alignment horizontal="center" vertical="center" wrapText="1"/>
      <protection locked="0"/>
    </xf>
    <xf numFmtId="0" fontId="1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6" applyNumberFormat="1" applyFont="1" applyFill="1" applyBorder="1" applyAlignment="1" applyProtection="1">
      <alignment horizontal="left" vertical="center" wrapText="1"/>
      <protection locked="0"/>
    </xf>
    <xf numFmtId="0" fontId="1" fillId="13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6" applyFont="1" applyFill="1" applyBorder="1" applyAlignment="1" applyProtection="1">
      <alignment horizontal="center" vertical="center" wrapText="1"/>
      <protection locked="0"/>
    </xf>
    <xf numFmtId="49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7" fillId="8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 applyProtection="1">
      <alignment horizontal="left" vertical="center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0" fontId="7" fillId="0" borderId="1" xfId="56" applyFont="1" applyFill="1" applyBorder="1" applyAlignment="1" applyProtection="1">
      <alignment horizontal="left" vertical="center" wrapText="1"/>
      <protection locked="0"/>
    </xf>
    <xf numFmtId="0" fontId="6" fillId="0" borderId="1" xfId="56" applyFont="1" applyFill="1" applyBorder="1" applyAlignment="1" applyProtection="1">
      <alignment horizontal="left" vertical="center" wrapText="1"/>
      <protection locked="0"/>
    </xf>
    <xf numFmtId="0" fontId="6" fillId="0" borderId="1" xfId="56" applyFont="1" applyFill="1" applyBorder="1" applyAlignment="1" applyProtection="1">
      <alignment horizontal="left" vertical="top" wrapText="1"/>
      <protection locked="0"/>
    </xf>
    <xf numFmtId="0" fontId="37" fillId="0" borderId="1" xfId="56" applyFont="1" applyFill="1" applyBorder="1" applyAlignment="1" applyProtection="1">
      <alignment horizontal="left" vertical="top" wrapText="1"/>
      <protection locked="0"/>
    </xf>
    <xf numFmtId="0" fontId="2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6" applyFont="1" applyFill="1" applyBorder="1" applyAlignment="1" applyProtection="1">
      <alignment horizontal="center" vertical="center" wrapText="1"/>
      <protection locked="0"/>
    </xf>
    <xf numFmtId="0" fontId="2" fillId="5" borderId="1" xfId="10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56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3" fillId="0" borderId="1" xfId="56" applyFont="1" applyFill="1" applyBorder="1" applyAlignment="1" applyProtection="1">
      <alignment horizontal="left" vertical="center" wrapText="1"/>
      <protection locked="0"/>
    </xf>
    <xf numFmtId="0" fontId="20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6" applyFont="1" applyFill="1" applyBorder="1" applyAlignment="1" applyProtection="1">
      <alignment horizontal="left" vertical="center"/>
      <protection locked="0"/>
    </xf>
    <xf numFmtId="0" fontId="38" fillId="0" borderId="1" xfId="56" applyFont="1" applyFill="1" applyBorder="1" applyAlignment="1" applyProtection="1">
      <alignment horizontal="left" vertical="top" wrapText="1"/>
      <protection locked="0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9" fillId="5" borderId="1" xfId="10" applyNumberFormat="1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56" applyNumberFormat="1" applyFont="1" applyFill="1" applyBorder="1" applyAlignment="1" applyProtection="1">
      <alignment horizontal="center" vertical="center" wrapText="1"/>
      <protection locked="0"/>
    </xf>
    <xf numFmtId="0" fontId="16" fillId="5" borderId="1" xfId="1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vertical="center" wrapText="1" shrinkToFit="1"/>
      <protection locked="0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10" applyFont="1" applyFill="1" applyBorder="1" applyAlignment="1" applyProtection="1">
      <alignment horizontal="left" vertical="center" wrapText="1" shrinkToFit="1"/>
      <protection locked="0"/>
    </xf>
    <xf numFmtId="0" fontId="9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6" fillId="0" borderId="7" xfId="10" applyFont="1" applyFill="1" applyBorder="1" applyAlignment="1" applyProtection="1">
      <alignment horizontal="left" vertical="center" wrapText="1" shrinkToFit="1"/>
      <protection locked="0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56" applyNumberFormat="1" applyFont="1" applyFill="1" applyBorder="1" applyAlignment="1" applyProtection="1">
      <alignment horizontal="center" vertical="center" wrapText="1"/>
      <protection locked="0"/>
    </xf>
    <xf numFmtId="49" fontId="17" fillId="5" borderId="1" xfId="56" applyNumberFormat="1" applyFont="1" applyFill="1" applyBorder="1" applyAlignment="1" applyProtection="1">
      <alignment horizontal="center" vertical="center" wrapText="1"/>
      <protection locked="0"/>
    </xf>
    <xf numFmtId="49" fontId="5" fillId="5" borderId="1" xfId="56" applyNumberFormat="1" applyFont="1" applyFill="1" applyBorder="1" applyAlignment="1" applyProtection="1">
      <alignment horizontal="center" vertical="center" wrapText="1"/>
      <protection locked="0"/>
    </xf>
    <xf numFmtId="49" fontId="5" fillId="5" borderId="1" xfId="10" applyNumberFormat="1" applyFont="1" applyFill="1" applyBorder="1" applyAlignment="1" applyProtection="1">
      <alignment horizontal="center" vertical="center" wrapText="1"/>
      <protection locked="0"/>
    </xf>
    <xf numFmtId="49" fontId="17" fillId="5" borderId="1" xfId="1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4" applyNumberFormat="1" applyFont="1" applyFill="1" applyBorder="1" applyAlignment="1">
      <alignment horizontal="center" vertical="center" wrapText="1"/>
    </xf>
    <xf numFmtId="0" fontId="17" fillId="0" borderId="1" xfId="10" applyFont="1" applyFill="1" applyBorder="1" applyAlignment="1" applyProtection="1">
      <alignment horizontal="center" vertical="center" wrapText="1"/>
      <protection locked="0"/>
    </xf>
    <xf numFmtId="49" fontId="2" fillId="0" borderId="7" xfId="56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16" fillId="0" borderId="1" xfId="56" applyNumberFormat="1" applyFont="1" applyFill="1" applyBorder="1" applyAlignment="1" applyProtection="1">
      <alignment vertical="center"/>
      <protection locked="0"/>
    </xf>
    <xf numFmtId="0" fontId="17" fillId="0" borderId="1" xfId="56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56" applyNumberFormat="1" applyFont="1" applyFill="1" applyBorder="1" applyAlignment="1" applyProtection="1">
      <alignment horizontal="center" vertical="center" wrapText="1"/>
      <protection locked="0"/>
    </xf>
    <xf numFmtId="176" fontId="16" fillId="5" borderId="1" xfId="56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16" fillId="0" borderId="1" xfId="10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Fill="1" applyBorder="1" applyAlignment="1">
      <alignment vertical="center"/>
    </xf>
    <xf numFmtId="0" fontId="17" fillId="0" borderId="1" xfId="10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80" fontId="9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6" applyFont="1" applyFill="1" applyBorder="1" applyAlignment="1" applyProtection="1">
      <alignment horizontal="center" vertical="center" wrapText="1"/>
      <protection locked="0"/>
    </xf>
    <xf numFmtId="0" fontId="17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17" fillId="1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6" fillId="8" borderId="1" xfId="10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176" fontId="17" fillId="0" borderId="1" xfId="56" applyNumberFormat="1" applyFont="1" applyFill="1" applyBorder="1" applyAlignment="1" applyProtection="1">
      <alignment horizontal="center" vertical="center" wrapText="1"/>
      <protection locked="0"/>
    </xf>
    <xf numFmtId="176" fontId="17" fillId="8" borderId="3" xfId="56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56" applyNumberFormat="1" applyFont="1" applyFill="1" applyBorder="1" applyAlignment="1" applyProtection="1">
      <alignment horizontal="left" vertical="center" wrapText="1"/>
      <protection locked="0"/>
    </xf>
    <xf numFmtId="176" fontId="17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7" fillId="8" borderId="3" xfId="56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0" applyFont="1" applyFill="1" applyBorder="1" applyAlignment="1" applyProtection="1">
      <alignment horizontal="center" vertical="center" wrapText="1" shrinkToFit="1"/>
      <protection locked="0"/>
    </xf>
    <xf numFmtId="0" fontId="2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17" fillId="8" borderId="4" xfId="56" applyNumberFormat="1" applyFont="1" applyFill="1" applyBorder="1" applyAlignment="1" applyProtection="1">
      <alignment horizontal="center" vertical="center" wrapText="1"/>
      <protection locked="0"/>
    </xf>
    <xf numFmtId="0" fontId="17" fillId="8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17" fillId="8" borderId="6" xfId="56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56" applyFont="1" applyFill="1" applyBorder="1" applyAlignment="1" applyProtection="1">
      <alignment horizontal="center" vertical="center" wrapText="1"/>
      <protection locked="0"/>
    </xf>
    <xf numFmtId="0" fontId="17" fillId="0" borderId="1" xfId="56" applyFont="1" applyFill="1" applyBorder="1" applyAlignment="1" applyProtection="1">
      <alignment horizontal="center" vertical="center" wrapText="1"/>
      <protection locked="0"/>
    </xf>
    <xf numFmtId="0" fontId="9" fillId="0" borderId="1" xfId="10" applyFont="1" applyFill="1" applyBorder="1" applyAlignment="1" applyProtection="1">
      <alignment horizontal="center" vertical="center" wrapText="1" shrinkToFit="1"/>
      <protection locked="0"/>
    </xf>
    <xf numFmtId="0" fontId="9" fillId="8" borderId="3" xfId="0" applyFont="1" applyFill="1" applyBorder="1" applyAlignment="1">
      <alignment horizontal="center" vertical="center" wrapText="1"/>
    </xf>
    <xf numFmtId="0" fontId="1" fillId="0" borderId="1" xfId="1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1" fillId="10" borderId="1" xfId="10" applyFont="1" applyFill="1" applyBorder="1" applyAlignment="1" applyProtection="1">
      <alignment horizontal="center" vertical="center" wrapText="1"/>
      <protection locked="0"/>
    </xf>
    <xf numFmtId="0" fontId="24" fillId="5" borderId="1" xfId="56" applyFont="1" applyFill="1" applyBorder="1" applyAlignment="1" applyProtection="1">
      <alignment horizontal="center" vertical="center" wrapText="1"/>
      <protection locked="0"/>
    </xf>
    <xf numFmtId="0" fontId="17" fillId="5" borderId="1" xfId="56" applyFont="1" applyFill="1" applyBorder="1" applyAlignment="1" applyProtection="1">
      <alignment horizontal="center" vertical="center" wrapText="1"/>
      <protection locked="0"/>
    </xf>
    <xf numFmtId="0" fontId="9" fillId="5" borderId="1" xfId="10" applyFont="1" applyFill="1" applyBorder="1" applyAlignment="1" applyProtection="1">
      <alignment horizontal="center" vertical="center" wrapText="1" shrinkToFit="1"/>
      <protection locked="0"/>
    </xf>
    <xf numFmtId="0" fontId="9" fillId="5" borderId="3" xfId="0" applyFont="1" applyFill="1" applyBorder="1" applyAlignment="1">
      <alignment horizontal="center" vertical="center" wrapText="1"/>
    </xf>
    <xf numFmtId="0" fontId="1" fillId="5" borderId="1" xfId="1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>
      <alignment vertical="center"/>
    </xf>
    <xf numFmtId="0" fontId="2" fillId="10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10" borderId="1" xfId="56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10" applyFont="1" applyFill="1" applyBorder="1" applyAlignment="1" applyProtection="1">
      <alignment horizontal="center" vertical="center" wrapText="1" shrinkToFit="1"/>
      <protection locked="0"/>
    </xf>
    <xf numFmtId="0" fontId="16" fillId="0" borderId="3" xfId="0" applyFont="1" applyFill="1" applyBorder="1" applyAlignment="1">
      <alignment horizontal="center" vertical="center" wrapText="1"/>
    </xf>
    <xf numFmtId="0" fontId="16" fillId="8" borderId="3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56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56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56" applyNumberFormat="1" applyFont="1" applyFill="1" applyBorder="1" applyAlignment="1" applyProtection="1">
      <alignment horizontal="left" vertical="center" wrapText="1"/>
      <protection locked="0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5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5" fillId="0" borderId="7" xfId="56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54" applyNumberFormat="1" applyFont="1" applyFill="1" applyBorder="1" applyAlignment="1">
      <alignment horizontal="center" vertical="center" wrapText="1"/>
    </xf>
    <xf numFmtId="49" fontId="17" fillId="0" borderId="5" xfId="56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>
      <alignment horizontal="center" vertical="center" wrapText="1"/>
    </xf>
    <xf numFmtId="49" fontId="5" fillId="0" borderId="5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5" borderId="1" xfId="54" applyNumberFormat="1" applyFont="1" applyFill="1" applyBorder="1" applyAlignment="1">
      <alignment horizontal="center" vertical="center" wrapText="1"/>
    </xf>
    <xf numFmtId="49" fontId="4" fillId="5" borderId="1" xfId="56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5" xfId="56" applyFont="1" applyFill="1" applyBorder="1" applyAlignment="1" applyProtection="1">
      <alignment horizontal="center" vertical="center" wrapText="1"/>
      <protection locked="0"/>
    </xf>
    <xf numFmtId="176" fontId="16" fillId="0" borderId="5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179" fontId="39" fillId="0" borderId="1" xfId="0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 applyProtection="1">
      <alignment horizontal="left" vertical="center" wrapText="1"/>
      <protection locked="0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4" fillId="0" borderId="7" xfId="10" applyNumberFormat="1" applyFont="1" applyFill="1" applyBorder="1" applyAlignment="1" applyProtection="1">
      <alignment horizontal="left" vertical="center" wrapText="1"/>
      <protection locked="0"/>
    </xf>
    <xf numFmtId="49" fontId="4" fillId="5" borderId="1" xfId="56" applyNumberFormat="1" applyFont="1" applyFill="1" applyBorder="1" applyAlignment="1" applyProtection="1">
      <alignment horizontal="left" vertical="center" wrapText="1"/>
      <protection locked="0"/>
    </xf>
    <xf numFmtId="179" fontId="4" fillId="5" borderId="1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 wrapText="1"/>
    </xf>
    <xf numFmtId="179" fontId="4" fillId="5" borderId="1" xfId="56" applyNumberFormat="1" applyFont="1" applyFill="1" applyBorder="1" applyAlignment="1" applyProtection="1">
      <alignment horizontal="left" vertical="center"/>
      <protection locked="0"/>
    </xf>
    <xf numFmtId="49" fontId="4" fillId="5" borderId="7" xfId="10" applyNumberFormat="1" applyFont="1" applyFill="1" applyBorder="1" applyAlignment="1" applyProtection="1">
      <alignment horizontal="left" vertical="center" wrapText="1"/>
      <protection locked="0"/>
    </xf>
    <xf numFmtId="0" fontId="16" fillId="8" borderId="3" xfId="0" applyFont="1" applyFill="1" applyBorder="1" applyAlignment="1">
      <alignment horizontal="center" vertical="center" wrapText="1"/>
    </xf>
    <xf numFmtId="0" fontId="1" fillId="6" borderId="1" xfId="56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10" applyFont="1" applyFill="1" applyBorder="1" applyAlignment="1" applyProtection="1">
      <alignment horizontal="center" vertical="center" wrapText="1" shrinkToFit="1"/>
      <protection locked="0"/>
    </xf>
    <xf numFmtId="0" fontId="35" fillId="0" borderId="1" xfId="0" applyFont="1" applyBorder="1">
      <alignment vertical="center"/>
    </xf>
    <xf numFmtId="0" fontId="4" fillId="0" borderId="1" xfId="10" applyFont="1" applyFill="1" applyBorder="1" applyAlignment="1" applyProtection="1">
      <alignment horizontal="center" vertical="center" wrapText="1" shrinkToFit="1"/>
      <protection locked="0"/>
    </xf>
    <xf numFmtId="180" fontId="4" fillId="5" borderId="1" xfId="10" applyNumberFormat="1" applyFont="1" applyFill="1" applyBorder="1" applyAlignment="1" applyProtection="1">
      <alignment horizontal="center" vertical="center" wrapText="1"/>
      <protection locked="0"/>
    </xf>
    <xf numFmtId="0" fontId="40" fillId="5" borderId="1" xfId="10" applyFont="1" applyFill="1" applyBorder="1" applyAlignment="1" applyProtection="1">
      <alignment horizontal="center" vertical="center" wrapText="1" shrinkToFit="1"/>
      <protection locked="0"/>
    </xf>
    <xf numFmtId="0" fontId="4" fillId="5" borderId="1" xfId="10" applyFont="1" applyFill="1" applyBorder="1" applyAlignment="1" applyProtection="1">
      <alignment horizontal="center" vertical="center" wrapText="1" shrinkToFit="1"/>
      <protection locked="0"/>
    </xf>
    <xf numFmtId="0" fontId="4" fillId="5" borderId="3" xfId="0" applyFont="1" applyFill="1" applyBorder="1" applyAlignment="1">
      <alignment horizontal="center" vertical="center" wrapText="1"/>
    </xf>
    <xf numFmtId="0" fontId="35" fillId="5" borderId="3" xfId="0" applyFont="1" applyFill="1" applyBorder="1">
      <alignment vertical="center"/>
    </xf>
    <xf numFmtId="0" fontId="41" fillId="5" borderId="3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/>
    </xf>
    <xf numFmtId="0" fontId="35" fillId="5" borderId="23" xfId="0" applyFont="1" applyFill="1" applyBorder="1" applyAlignment="1">
      <alignment horizontal="center" vertical="center"/>
    </xf>
    <xf numFmtId="0" fontId="26" fillId="0" borderId="1" xfId="56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 applyProtection="1">
      <alignment horizontal="left" vertical="center" wrapText="1"/>
      <protection locked="0"/>
    </xf>
    <xf numFmtId="49" fontId="35" fillId="0" borderId="1" xfId="0" applyNumberFormat="1" applyFont="1" applyFill="1" applyBorder="1" applyAlignment="1">
      <alignment horizontal="left" vertical="center" wrapText="1"/>
    </xf>
    <xf numFmtId="0" fontId="35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0" applyFont="1" applyFill="1" applyBorder="1" applyAlignment="1" applyProtection="1">
      <alignment horizontal="left" vertical="center" wrapText="1"/>
      <protection locked="0"/>
    </xf>
    <xf numFmtId="178" fontId="42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10" applyFont="1" applyFill="1" applyBorder="1" applyAlignment="1" applyProtection="1">
      <alignment horizontal="left" vertical="center" wrapText="1"/>
      <protection locked="0"/>
    </xf>
    <xf numFmtId="0" fontId="11" fillId="0" borderId="1" xfId="51" applyNumberFormat="1" applyFont="1" applyFill="1" applyBorder="1" applyAlignment="1">
      <alignment horizontal="center" vertical="center" wrapText="1"/>
    </xf>
    <xf numFmtId="0" fontId="11" fillId="0" borderId="1" xfId="56" applyFont="1" applyFill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51" applyNumberFormat="1" applyFont="1" applyFill="1" applyBorder="1" applyAlignment="1">
      <alignment horizontal="center" vertical="center" wrapText="1"/>
    </xf>
    <xf numFmtId="0" fontId="26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1" applyNumberFormat="1" applyFont="1" applyFill="1" applyBorder="1" applyAlignment="1">
      <alignment horizontal="center" vertical="center" wrapText="1"/>
    </xf>
    <xf numFmtId="0" fontId="16" fillId="0" borderId="1" xfId="56" applyFont="1" applyFill="1" applyBorder="1" applyAlignment="1" applyProtection="1">
      <alignment horizontal="left" vertical="center" wrapText="1"/>
      <protection locked="0"/>
    </xf>
    <xf numFmtId="0" fontId="9" fillId="5" borderId="1" xfId="56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left" vertical="center" wrapText="1"/>
    </xf>
    <xf numFmtId="0" fontId="9" fillId="5" borderId="1" xfId="51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49" fontId="35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0" applyFont="1" applyFill="1" applyBorder="1" applyAlignment="1" applyProtection="1">
      <alignment horizontal="center" vertical="center" wrapText="1"/>
      <protection locked="0"/>
    </xf>
    <xf numFmtId="49" fontId="4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4" fillId="0" borderId="7" xfId="56" applyNumberFormat="1" applyFont="1" applyFill="1" applyBorder="1" applyAlignment="1" applyProtection="1">
      <alignment horizontal="center" vertical="center" wrapText="1"/>
      <protection locked="0"/>
    </xf>
    <xf numFmtId="49" fontId="44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26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/>
    </xf>
    <xf numFmtId="49" fontId="9" fillId="5" borderId="1" xfId="56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35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35" fillId="0" borderId="7" xfId="10" applyNumberFormat="1" applyFont="1" applyFill="1" applyBorder="1" applyAlignment="1" applyProtection="1">
      <alignment horizontal="center" vertical="center" wrapText="1"/>
      <protection locked="0"/>
    </xf>
    <xf numFmtId="177" fontId="35" fillId="0" borderId="7" xfId="10" applyNumberFormat="1" applyFont="1" applyFill="1" applyBorder="1" applyAlignment="1" applyProtection="1">
      <alignment horizontal="center" vertical="center"/>
      <protection locked="0"/>
    </xf>
    <xf numFmtId="49" fontId="4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42" fillId="0" borderId="1" xfId="56" applyFont="1" applyFill="1" applyBorder="1" applyAlignment="1" applyProtection="1">
      <alignment horizontal="center" vertical="center" wrapText="1"/>
      <protection locked="0"/>
    </xf>
    <xf numFmtId="176" fontId="42" fillId="0" borderId="1" xfId="0" applyNumberFormat="1" applyFont="1" applyFill="1" applyBorder="1" applyAlignment="1">
      <alignment horizontal="center" vertical="center" wrapText="1"/>
    </xf>
    <xf numFmtId="0" fontId="21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Fill="1" applyBorder="1" applyAlignment="1">
      <alignment horizontal="left" vertical="center" wrapText="1"/>
    </xf>
    <xf numFmtId="179" fontId="26" fillId="0" borderId="1" xfId="0" applyNumberFormat="1" applyFont="1" applyFill="1" applyBorder="1" applyAlignment="1">
      <alignment horizontal="center" vertical="center"/>
    </xf>
    <xf numFmtId="49" fontId="26" fillId="0" borderId="1" xfId="10" applyNumberFormat="1" applyFont="1" applyFill="1" applyBorder="1" applyAlignment="1" applyProtection="1">
      <alignment horizontal="center" vertical="center" wrapText="1"/>
      <protection locked="0"/>
    </xf>
    <xf numFmtId="176" fontId="16" fillId="5" borderId="1" xfId="0" applyNumberFormat="1" applyFont="1" applyFill="1" applyBorder="1" applyAlignment="1">
      <alignment horizontal="center" vertical="center" wrapText="1"/>
    </xf>
    <xf numFmtId="49" fontId="9" fillId="5" borderId="1" xfId="10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56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56" applyNumberFormat="1" applyFont="1" applyFill="1" applyBorder="1" applyAlignment="1" applyProtection="1">
      <alignment horizontal="center" vertical="center" wrapText="1"/>
      <protection locked="0"/>
    </xf>
    <xf numFmtId="180" fontId="11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0" applyFont="1" applyFill="1" applyBorder="1" applyAlignment="1" applyProtection="1">
      <alignment horizontal="center" vertical="center" wrapText="1" shrinkToFit="1"/>
      <protection locked="0"/>
    </xf>
    <xf numFmtId="0" fontId="11" fillId="8" borderId="3" xfId="0" applyFont="1" applyFill="1" applyBorder="1" applyAlignment="1">
      <alignment horizontal="center" vertical="center" wrapText="1"/>
    </xf>
    <xf numFmtId="180" fontId="26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0" applyFont="1" applyFill="1" applyBorder="1" applyAlignment="1" applyProtection="1">
      <alignment horizontal="center" vertical="center" wrapText="1" shrinkToFit="1"/>
      <protection locked="0"/>
    </xf>
    <xf numFmtId="0" fontId="1" fillId="12" borderId="1" xfId="56" applyNumberFormat="1" applyFont="1" applyFill="1" applyBorder="1" applyAlignment="1" applyProtection="1">
      <alignment horizontal="center" vertical="center" wrapText="1"/>
      <protection locked="0"/>
    </xf>
    <xf numFmtId="180" fontId="9" fillId="5" borderId="1" xfId="1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vertical="center" wrapText="1"/>
    </xf>
    <xf numFmtId="0" fontId="26" fillId="5" borderId="1" xfId="56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1" xfId="10" applyFont="1" applyFill="1" applyBorder="1" applyAlignment="1" applyProtection="1">
      <alignment horizontal="center" vertical="center" wrapText="1" shrinkToFit="1"/>
      <protection locked="0"/>
    </xf>
    <xf numFmtId="0" fontId="45" fillId="0" borderId="1" xfId="51" applyNumberFormat="1" applyFont="1" applyFill="1" applyBorder="1" applyAlignment="1">
      <alignment horizontal="center" vertical="center" wrapText="1"/>
    </xf>
    <xf numFmtId="0" fontId="45" fillId="0" borderId="1" xfId="56" applyFont="1" applyFill="1" applyBorder="1" applyAlignment="1" applyProtection="1">
      <alignment horizontal="center" vertical="center" wrapText="1"/>
      <protection locked="0"/>
    </xf>
    <xf numFmtId="49" fontId="45" fillId="0" borderId="5" xfId="0" applyNumberFormat="1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5" xfId="10" applyFont="1" applyFill="1" applyBorder="1" applyAlignment="1" applyProtection="1">
      <alignment horizontal="center" vertical="center" wrapText="1" shrinkToFit="1"/>
      <protection locked="0"/>
    </xf>
    <xf numFmtId="0" fontId="45" fillId="0" borderId="5" xfId="51" applyNumberFormat="1" applyFont="1" applyFill="1" applyBorder="1" applyAlignment="1">
      <alignment horizontal="center" vertical="center" wrapText="1"/>
    </xf>
    <xf numFmtId="0" fontId="45" fillId="0" borderId="5" xfId="56" applyFont="1" applyFill="1" applyBorder="1" applyAlignment="1" applyProtection="1">
      <alignment horizontal="center" vertical="center" wrapText="1"/>
      <protection locked="0"/>
    </xf>
    <xf numFmtId="49" fontId="26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4" fillId="5" borderId="1" xfId="10" applyFont="1" applyFill="1" applyBorder="1" applyAlignment="1" applyProtection="1">
      <alignment vertical="center" wrapText="1" shrinkToFit="1"/>
      <protection locked="0"/>
    </xf>
    <xf numFmtId="0" fontId="4" fillId="5" borderId="1" xfId="51" applyNumberFormat="1" applyFont="1" applyFill="1" applyBorder="1" applyAlignment="1">
      <alignment horizontal="center" vertical="center" wrapText="1"/>
    </xf>
    <xf numFmtId="0" fontId="26" fillId="5" borderId="1" xfId="56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5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45" fillId="0" borderId="1" xfId="0" applyFont="1" applyFill="1" applyBorder="1" applyAlignment="1">
      <alignment horizontal="center" vertical="center"/>
    </xf>
    <xf numFmtId="49" fontId="45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45" fillId="0" borderId="5" xfId="0" applyFont="1" applyFill="1" applyBorder="1" applyAlignment="1">
      <alignment horizontal="center" vertical="center"/>
    </xf>
    <xf numFmtId="49" fontId="4" fillId="5" borderId="1" xfId="10" applyNumberFormat="1" applyFont="1" applyFill="1" applyBorder="1" applyAlignment="1" applyProtection="1">
      <alignment horizontal="center" vertical="center" wrapText="1"/>
      <protection locked="0"/>
    </xf>
    <xf numFmtId="49" fontId="26" fillId="5" borderId="1" xfId="56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Alignment="1">
      <alignment horizontal="center" vertical="center"/>
    </xf>
    <xf numFmtId="0" fontId="1" fillId="13" borderId="1" xfId="56" applyNumberFormat="1" applyFont="1" applyFill="1" applyBorder="1" applyAlignment="1" applyProtection="1">
      <alignment horizontal="center" vertical="center" wrapText="1"/>
      <protection locked="0"/>
    </xf>
    <xf numFmtId="179" fontId="45" fillId="0" borderId="1" xfId="0" applyNumberFormat="1" applyFont="1" applyFill="1" applyBorder="1" applyAlignment="1">
      <alignment horizontal="center" vertical="center"/>
    </xf>
    <xf numFmtId="179" fontId="45" fillId="0" borderId="5" xfId="0" applyNumberFormat="1" applyFont="1" applyFill="1" applyBorder="1" applyAlignment="1">
      <alignment horizontal="center" vertical="center"/>
    </xf>
    <xf numFmtId="49" fontId="26" fillId="5" borderId="1" xfId="0" applyNumberFormat="1" applyFont="1" applyFill="1" applyBorder="1" applyAlignment="1">
      <alignment horizontal="left" vertical="center" wrapText="1"/>
    </xf>
    <xf numFmtId="179" fontId="26" fillId="5" borderId="1" xfId="0" applyNumberFormat="1" applyFont="1" applyFill="1" applyBorder="1" applyAlignment="1">
      <alignment horizontal="center" vertical="center"/>
    </xf>
    <xf numFmtId="49" fontId="26" fillId="5" borderId="1" xfId="10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0" applyFont="1" applyFill="1" applyBorder="1" applyAlignment="1">
      <alignment horizontal="center" vertical="center" wrapText="1"/>
    </xf>
    <xf numFmtId="0" fontId="4" fillId="5" borderId="3" xfId="56" applyNumberFormat="1" applyFont="1" applyFill="1" applyBorder="1" applyAlignment="1" applyProtection="1">
      <alignment horizontal="center" vertical="center" wrapText="1"/>
      <protection locked="0"/>
    </xf>
    <xf numFmtId="180" fontId="26" fillId="5" borderId="1" xfId="10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10" applyFont="1" applyFill="1" applyBorder="1" applyAlignment="1" applyProtection="1">
      <alignment horizontal="center" vertical="center" wrapText="1" shrinkToFit="1"/>
      <protection locked="0"/>
    </xf>
    <xf numFmtId="0" fontId="41" fillId="5" borderId="3" xfId="56" applyNumberFormat="1" applyFont="1" applyFill="1" applyBorder="1" applyAlignment="1" applyProtection="1">
      <alignment horizontal="center" vertical="center" wrapText="1"/>
      <protection locked="0"/>
    </xf>
    <xf numFmtId="0" fontId="17" fillId="8" borderId="3" xfId="56" applyNumberFormat="1" applyFont="1" applyFill="1" applyBorder="1" applyAlignment="1" applyProtection="1">
      <alignment horizontal="center" vertical="center" wrapText="1"/>
      <protection locked="0"/>
    </xf>
    <xf numFmtId="0" fontId="4" fillId="5" borderId="23" xfId="56" applyNumberFormat="1" applyFont="1" applyFill="1" applyBorder="1" applyAlignment="1" applyProtection="1">
      <alignment horizontal="center" vertical="center" wrapText="1"/>
      <protection locked="0"/>
    </xf>
    <xf numFmtId="0" fontId="26" fillId="5" borderId="23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56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left" vertical="center"/>
    </xf>
    <xf numFmtId="0" fontId="47" fillId="0" borderId="1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0" fontId="46" fillId="0" borderId="3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left" vertical="center"/>
    </xf>
    <xf numFmtId="0" fontId="46" fillId="0" borderId="3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9" fillId="0" borderId="1" xfId="19" applyFont="1" applyFill="1" applyBorder="1" applyAlignment="1">
      <alignment horizontal="center" vertical="center"/>
    </xf>
    <xf numFmtId="0" fontId="19" fillId="0" borderId="1" xfId="19" applyFont="1" applyFill="1" applyBorder="1" applyAlignment="1">
      <alignment horizontal="center" vertical="center" wrapText="1"/>
    </xf>
    <xf numFmtId="0" fontId="48" fillId="0" borderId="3" xfId="0" applyFont="1" applyFill="1" applyBorder="1" applyAlignment="1">
      <alignment horizontal="left" vertical="center"/>
    </xf>
    <xf numFmtId="0" fontId="19" fillId="0" borderId="5" xfId="19" applyFont="1" applyFill="1" applyBorder="1" applyAlignment="1">
      <alignment horizontal="center" vertical="center"/>
    </xf>
    <xf numFmtId="0" fontId="19" fillId="0" borderId="5" xfId="19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left" vertical="center"/>
    </xf>
    <xf numFmtId="0" fontId="46" fillId="0" borderId="4" xfId="0" applyFont="1" applyFill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18" xfId="0" applyFont="1" applyBorder="1" applyAlignment="1">
      <alignment horizontal="center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 wrapText="1"/>
    </xf>
    <xf numFmtId="0" fontId="19" fillId="0" borderId="1" xfId="19" applyFont="1" applyFill="1" applyBorder="1" applyAlignment="1">
      <alignment horizontal="left" vertical="center" wrapText="1"/>
    </xf>
    <xf numFmtId="0" fontId="46" fillId="0" borderId="4" xfId="0" applyFont="1" applyFill="1" applyBorder="1" applyAlignment="1">
      <alignment horizontal="center" vertical="center"/>
    </xf>
    <xf numFmtId="0" fontId="46" fillId="0" borderId="43" xfId="0" applyFont="1" applyFill="1" applyBorder="1" applyAlignment="1">
      <alignment horizontal="center" vertical="center"/>
    </xf>
    <xf numFmtId="0" fontId="19" fillId="0" borderId="1" xfId="19" applyFont="1" applyFill="1" applyBorder="1" applyAlignment="1">
      <alignment horizontal="left" vertical="center"/>
    </xf>
    <xf numFmtId="0" fontId="46" fillId="0" borderId="47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left" vertical="center" wrapText="1"/>
    </xf>
    <xf numFmtId="0" fontId="46" fillId="0" borderId="31" xfId="0" applyFont="1" applyFill="1" applyBorder="1" applyAlignment="1">
      <alignment horizontal="center" vertical="center"/>
    </xf>
    <xf numFmtId="0" fontId="46" fillId="0" borderId="32" xfId="0" applyFont="1" applyFill="1" applyBorder="1" applyAlignment="1">
      <alignment horizontal="left" vertical="center" wrapText="1"/>
    </xf>
    <xf numFmtId="0" fontId="46" fillId="0" borderId="7" xfId="0" applyFont="1" applyFill="1" applyBorder="1" applyAlignment="1">
      <alignment horizontal="left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46" fillId="0" borderId="32" xfId="0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 wrapText="1"/>
    </xf>
    <xf numFmtId="0" fontId="46" fillId="9" borderId="5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center" vertical="center"/>
    </xf>
    <xf numFmtId="0" fontId="19" fillId="9" borderId="1" xfId="19" applyFont="1" applyFill="1" applyBorder="1" applyAlignment="1">
      <alignment horizontal="left" vertical="center" wrapText="1"/>
    </xf>
    <xf numFmtId="178" fontId="16" fillId="8" borderId="1" xfId="0" applyNumberFormat="1" applyFont="1" applyFill="1" applyBorder="1" applyAlignment="1">
      <alignment horizontal="center" vertical="center" wrapText="1"/>
    </xf>
    <xf numFmtId="0" fontId="46" fillId="9" borderId="32" xfId="0" applyFont="1" applyFill="1" applyBorder="1" applyAlignment="1">
      <alignment horizontal="center" vertical="center" wrapText="1"/>
    </xf>
    <xf numFmtId="0" fontId="46" fillId="9" borderId="7" xfId="0" applyFont="1" applyFill="1" applyBorder="1" applyAlignment="1">
      <alignment horizontal="center" vertical="center" wrapText="1"/>
    </xf>
    <xf numFmtId="0" fontId="46" fillId="0" borderId="48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19" fillId="0" borderId="5" xfId="19" applyFont="1" applyFill="1" applyBorder="1" applyAlignment="1">
      <alignment horizontal="left" vertical="center"/>
    </xf>
    <xf numFmtId="0" fontId="46" fillId="9" borderId="1" xfId="0" applyFont="1" applyFill="1" applyBorder="1" applyAlignment="1">
      <alignment horizontal="left" vertical="center" wrapText="1"/>
    </xf>
    <xf numFmtId="0" fontId="19" fillId="9" borderId="1" xfId="19" applyFont="1" applyFill="1" applyBorder="1" applyAlignment="1">
      <alignment horizontal="left" vertical="center"/>
    </xf>
    <xf numFmtId="0" fontId="46" fillId="0" borderId="23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19" fillId="0" borderId="0" xfId="19" applyFont="1" applyFill="1" applyBorder="1" applyAlignment="1">
      <alignment vertical="center"/>
    </xf>
    <xf numFmtId="0" fontId="46" fillId="0" borderId="32" xfId="0" applyFont="1" applyFill="1" applyBorder="1" applyAlignment="1">
      <alignment horizontal="center" vertical="center"/>
    </xf>
    <xf numFmtId="178" fontId="16" fillId="0" borderId="1" xfId="55" applyNumberFormat="1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/>
    </xf>
    <xf numFmtId="178" fontId="16" fillId="8" borderId="1" xfId="55" applyNumberFormat="1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/>
    </xf>
    <xf numFmtId="0" fontId="46" fillId="9" borderId="8" xfId="0" applyFont="1" applyFill="1" applyBorder="1" applyAlignment="1">
      <alignment horizontal="left" vertical="center" wrapText="1"/>
    </xf>
    <xf numFmtId="0" fontId="46" fillId="9" borderId="8" xfId="0" applyFont="1" applyFill="1" applyBorder="1" applyAlignment="1">
      <alignment horizontal="center" vertical="center"/>
    </xf>
    <xf numFmtId="0" fontId="19" fillId="9" borderId="8" xfId="19" applyFont="1" applyFill="1" applyBorder="1" applyAlignment="1">
      <alignment horizontal="left" vertical="center"/>
    </xf>
    <xf numFmtId="0" fontId="46" fillId="0" borderId="49" xfId="0" applyFont="1" applyFill="1" applyBorder="1" applyAlignment="1">
      <alignment horizontal="center" vertical="center"/>
    </xf>
    <xf numFmtId="0" fontId="26" fillId="0" borderId="0" xfId="19" applyFont="1" applyAlignment="1">
      <alignment horizontal="center" vertical="center"/>
    </xf>
    <xf numFmtId="0" fontId="26" fillId="0" borderId="46" xfId="47" applyFont="1" applyBorder="1" applyAlignment="1">
      <alignment horizontal="center" vertical="center"/>
    </xf>
    <xf numFmtId="0" fontId="31" fillId="0" borderId="21" xfId="47" applyFont="1" applyBorder="1" applyAlignment="1">
      <alignment horizontal="center" vertical="center"/>
    </xf>
    <xf numFmtId="0" fontId="26" fillId="0" borderId="0" xfId="47" applyFont="1" applyBorder="1" applyAlignment="1">
      <alignment horizontal="center" vertical="center"/>
    </xf>
    <xf numFmtId="0" fontId="26" fillId="0" borderId="25" xfId="47" applyFont="1" applyBorder="1" applyAlignment="1">
      <alignment horizontal="center" vertical="center"/>
    </xf>
    <xf numFmtId="0" fontId="26" fillId="0" borderId="50" xfId="19" applyFont="1" applyFill="1" applyBorder="1" applyAlignment="1">
      <alignment horizontal="center" vertical="center"/>
    </xf>
    <xf numFmtId="0" fontId="26" fillId="0" borderId="51" xfId="19" applyFont="1" applyFill="1" applyBorder="1" applyAlignment="1">
      <alignment horizontal="center" vertical="center"/>
    </xf>
    <xf numFmtId="0" fontId="26" fillId="0" borderId="52" xfId="19" applyFont="1" applyFill="1" applyBorder="1" applyAlignment="1">
      <alignment horizontal="center" vertical="center"/>
    </xf>
    <xf numFmtId="0" fontId="26" fillId="0" borderId="43" xfId="47" applyFont="1" applyBorder="1" applyAlignment="1">
      <alignment horizontal="center" vertical="center"/>
    </xf>
    <xf numFmtId="0" fontId="4" fillId="0" borderId="1" xfId="19" applyFont="1" applyFill="1" applyBorder="1" applyAlignment="1">
      <alignment vertical="center"/>
    </xf>
    <xf numFmtId="0" fontId="4" fillId="0" borderId="1" xfId="19" applyFont="1" applyFill="1" applyBorder="1" applyAlignment="1">
      <alignment horizontal="left" vertical="center" wrapText="1"/>
    </xf>
    <xf numFmtId="0" fontId="26" fillId="0" borderId="5" xfId="19" applyFont="1" applyFill="1" applyBorder="1" applyAlignment="1">
      <alignment horizontal="center" vertical="center"/>
    </xf>
    <xf numFmtId="49" fontId="26" fillId="4" borderId="5" xfId="19" applyNumberFormat="1" applyFont="1" applyFill="1" applyBorder="1" applyAlignment="1">
      <alignment horizontal="center" vertical="center"/>
    </xf>
    <xf numFmtId="0" fontId="4" fillId="0" borderId="5" xfId="19" applyFont="1" applyFill="1" applyBorder="1" applyAlignment="1">
      <alignment horizontal="left" vertical="center" wrapText="1"/>
    </xf>
    <xf numFmtId="0" fontId="26" fillId="0" borderId="5" xfId="19" applyFont="1" applyFill="1" applyBorder="1" applyAlignment="1">
      <alignment horizontal="center" vertical="center" wrapText="1"/>
    </xf>
    <xf numFmtId="49" fontId="26" fillId="0" borderId="1" xfId="19" applyNumberFormat="1" applyFont="1" applyFill="1" applyBorder="1" applyAlignment="1">
      <alignment horizontal="center" vertical="center"/>
    </xf>
    <xf numFmtId="0" fontId="16" fillId="0" borderId="1" xfId="19" applyFont="1" applyBorder="1" applyAlignment="1">
      <alignment vertical="center" wrapText="1"/>
    </xf>
    <xf numFmtId="0" fontId="31" fillId="0" borderId="3" xfId="47" applyFont="1" applyBorder="1" applyAlignment="1">
      <alignment horizontal="left" vertical="center" wrapText="1"/>
    </xf>
    <xf numFmtId="0" fontId="31" fillId="0" borderId="21" xfId="47" applyFont="1" applyBorder="1" applyAlignment="1">
      <alignment horizontal="left" vertical="center" wrapText="1"/>
    </xf>
    <xf numFmtId="0" fontId="26" fillId="0" borderId="21" xfId="19" applyFont="1" applyFill="1" applyBorder="1" applyAlignment="1">
      <alignment horizontal="center" vertical="center"/>
    </xf>
    <xf numFmtId="0" fontId="26" fillId="0" borderId="23" xfId="19" applyFont="1" applyFill="1" applyBorder="1" applyAlignment="1">
      <alignment horizontal="center" vertical="center"/>
    </xf>
    <xf numFmtId="0" fontId="26" fillId="0" borderId="7" xfId="19" applyFont="1" applyFill="1" applyBorder="1" applyAlignment="1">
      <alignment horizontal="center" vertical="center"/>
    </xf>
    <xf numFmtId="0" fontId="26" fillId="0" borderId="7" xfId="19" applyFont="1" applyFill="1" applyBorder="1" applyAlignment="1">
      <alignment horizontal="center" vertical="center" wrapText="1"/>
    </xf>
    <xf numFmtId="0" fontId="26" fillId="0" borderId="32" xfId="19" applyFont="1" applyFill="1" applyBorder="1" applyAlignment="1">
      <alignment horizontal="center" vertical="center" wrapText="1"/>
    </xf>
    <xf numFmtId="0" fontId="26" fillId="0" borderId="25" xfId="19" applyFont="1" applyFill="1" applyBorder="1" applyAlignment="1">
      <alignment horizontal="center" vertical="center"/>
    </xf>
    <xf numFmtId="0" fontId="26" fillId="0" borderId="24" xfId="19" applyFont="1" applyFill="1" applyBorder="1" applyAlignment="1">
      <alignment horizontal="center" vertical="center"/>
    </xf>
    <xf numFmtId="0" fontId="26" fillId="0" borderId="20" xfId="19" applyFont="1" applyFill="1" applyBorder="1" applyAlignment="1">
      <alignment horizontal="center" vertical="center"/>
    </xf>
    <xf numFmtId="0" fontId="26" fillId="0" borderId="45" xfId="19" applyFont="1" applyFill="1" applyBorder="1" applyAlignment="1">
      <alignment horizontal="center" vertical="center"/>
    </xf>
    <xf numFmtId="0" fontId="26" fillId="0" borderId="0" xfId="19" applyFont="1" applyFill="1" applyAlignment="1">
      <alignment horizontal="center" vertical="center"/>
    </xf>
    <xf numFmtId="0" fontId="26" fillId="0" borderId="44" xfId="19" applyFont="1" applyFill="1" applyBorder="1" applyAlignment="1">
      <alignment horizontal="center" vertical="center"/>
    </xf>
    <xf numFmtId="0" fontId="26" fillId="0" borderId="0" xfId="19" applyFont="1" applyFill="1" applyBorder="1" applyAlignment="1">
      <alignment horizontal="center" vertical="center"/>
    </xf>
    <xf numFmtId="0" fontId="31" fillId="0" borderId="23" xfId="47" applyFont="1" applyBorder="1" applyAlignment="1">
      <alignment horizontal="left" vertical="center" wrapText="1"/>
    </xf>
    <xf numFmtId="49" fontId="26" fillId="10" borderId="1" xfId="19" applyNumberFormat="1" applyFont="1" applyFill="1" applyBorder="1" applyAlignment="1">
      <alignment horizontal="center" vertical="center"/>
    </xf>
    <xf numFmtId="0" fontId="26" fillId="0" borderId="4" xfId="19" applyFont="1" applyFill="1" applyBorder="1" applyAlignment="1">
      <alignment horizontal="center" vertical="center"/>
    </xf>
    <xf numFmtId="0" fontId="26" fillId="0" borderId="43" xfId="19" applyFont="1" applyFill="1" applyBorder="1" applyAlignment="1">
      <alignment horizontal="center" vertical="center"/>
    </xf>
    <xf numFmtId="0" fontId="26" fillId="0" borderId="6" xfId="19" applyFont="1" applyFill="1" applyBorder="1" applyAlignment="1">
      <alignment horizontal="center" vertical="center"/>
    </xf>
    <xf numFmtId="49" fontId="26" fillId="6" borderId="1" xfId="19" applyNumberFormat="1" applyFont="1" applyFill="1" applyBorder="1" applyAlignment="1">
      <alignment horizontal="center" vertical="center"/>
    </xf>
    <xf numFmtId="0" fontId="26" fillId="0" borderId="3" xfId="19" applyFont="1" applyBorder="1" applyAlignment="1">
      <alignment horizontal="center" vertical="center"/>
    </xf>
    <xf numFmtId="49" fontId="26" fillId="14" borderId="1" xfId="19" applyNumberFormat="1" applyFont="1" applyFill="1" applyBorder="1" applyAlignment="1">
      <alignment horizontal="center" vertical="center"/>
    </xf>
    <xf numFmtId="49" fontId="26" fillId="15" borderId="1" xfId="19" applyNumberFormat="1" applyFont="1" applyFill="1" applyBorder="1" applyAlignment="1">
      <alignment horizontal="center" vertical="center"/>
    </xf>
    <xf numFmtId="49" fontId="26" fillId="8" borderId="1" xfId="19" applyNumberFormat="1" applyFont="1" applyFill="1" applyBorder="1" applyAlignment="1">
      <alignment horizontal="center" vertical="center"/>
    </xf>
    <xf numFmtId="0" fontId="26" fillId="0" borderId="4" xfId="19" applyFont="1" applyFill="1" applyBorder="1" applyAlignment="1">
      <alignment horizontal="center" vertical="center" wrapText="1"/>
    </xf>
    <xf numFmtId="49" fontId="26" fillId="16" borderId="1" xfId="19" applyNumberFormat="1" applyFont="1" applyFill="1" applyBorder="1" applyAlignment="1">
      <alignment horizontal="center" vertical="center"/>
    </xf>
    <xf numFmtId="0" fontId="26" fillId="0" borderId="3" xfId="19" applyFont="1" applyFill="1" applyBorder="1" applyAlignment="1">
      <alignment horizontal="center" vertical="center" wrapText="1"/>
    </xf>
    <xf numFmtId="0" fontId="26" fillId="0" borderId="40" xfId="19" applyFont="1" applyBorder="1" applyAlignment="1">
      <alignment horizontal="center" vertical="center"/>
    </xf>
    <xf numFmtId="0" fontId="26" fillId="0" borderId="3" xfId="19" applyFont="1" applyBorder="1" applyAlignment="1">
      <alignment horizontal="center" vertical="center" wrapText="1"/>
    </xf>
    <xf numFmtId="0" fontId="26" fillId="0" borderId="53" xfId="19" applyFont="1" applyBorder="1" applyAlignment="1">
      <alignment horizontal="center" vertical="center" wrapText="1"/>
    </xf>
    <xf numFmtId="0" fontId="4" fillId="0" borderId="3" xfId="19" applyFont="1" applyBorder="1" applyAlignment="1">
      <alignment horizontal="center" vertical="center" wrapText="1"/>
    </xf>
    <xf numFmtId="0" fontId="4" fillId="0" borderId="53" xfId="19" applyFont="1" applyBorder="1" applyAlignment="1">
      <alignment horizontal="center" vertical="center" wrapText="1"/>
    </xf>
    <xf numFmtId="0" fontId="26" fillId="0" borderId="54" xfId="47" applyFont="1" applyBorder="1" applyAlignment="1">
      <alignment horizontal="center" vertical="center"/>
    </xf>
    <xf numFmtId="0" fontId="26" fillId="0" borderId="23" xfId="19" applyFont="1" applyFill="1" applyBorder="1" applyAlignment="1">
      <alignment horizontal="center" vertical="center" wrapText="1"/>
    </xf>
    <xf numFmtId="0" fontId="26" fillId="0" borderId="1" xfId="19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BOM_Level_1" xfId="54"/>
    <cellStyle name="常规 5" xfId="55"/>
    <cellStyle name="样式 1" xfId="56"/>
  </cellStyles>
  <dxfs count="10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emf"/><Relationship Id="rId98" Type="http://schemas.openxmlformats.org/officeDocument/2006/relationships/image" Target="../media/image99.jpeg"/><Relationship Id="rId97" Type="http://schemas.openxmlformats.org/officeDocument/2006/relationships/image" Target="../media/image98.wmf"/><Relationship Id="rId96" Type="http://schemas.openxmlformats.org/officeDocument/2006/relationships/image" Target="../media/image97.wmf"/><Relationship Id="rId95" Type="http://schemas.openxmlformats.org/officeDocument/2006/relationships/image" Target="../media/image96.emf"/><Relationship Id="rId94" Type="http://schemas.openxmlformats.org/officeDocument/2006/relationships/image" Target="../media/image95.wmf"/><Relationship Id="rId93" Type="http://schemas.openxmlformats.org/officeDocument/2006/relationships/image" Target="../media/image94.wmf"/><Relationship Id="rId92" Type="http://schemas.openxmlformats.org/officeDocument/2006/relationships/image" Target="../media/image93.wmf"/><Relationship Id="rId91" Type="http://schemas.openxmlformats.org/officeDocument/2006/relationships/image" Target="../media/image92.wmf"/><Relationship Id="rId90" Type="http://schemas.openxmlformats.org/officeDocument/2006/relationships/image" Target="../media/image91.wmf"/><Relationship Id="rId9" Type="http://schemas.openxmlformats.org/officeDocument/2006/relationships/image" Target="../media/image10.emf"/><Relationship Id="rId89" Type="http://schemas.openxmlformats.org/officeDocument/2006/relationships/image" Target="../media/image90.wmf"/><Relationship Id="rId88" Type="http://schemas.openxmlformats.org/officeDocument/2006/relationships/image" Target="../media/image89.wmf"/><Relationship Id="rId87" Type="http://schemas.openxmlformats.org/officeDocument/2006/relationships/image" Target="../media/image88.jpeg"/><Relationship Id="rId86" Type="http://schemas.openxmlformats.org/officeDocument/2006/relationships/image" Target="../media/image87.w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2.emf"/><Relationship Id="rId80" Type="http://schemas.openxmlformats.org/officeDocument/2006/relationships/image" Target="../media/image81.emf"/><Relationship Id="rId8" Type="http://schemas.openxmlformats.org/officeDocument/2006/relationships/image" Target="../media/image9.emf"/><Relationship Id="rId79" Type="http://schemas.openxmlformats.org/officeDocument/2006/relationships/image" Target="../media/image80.emf"/><Relationship Id="rId78" Type="http://schemas.openxmlformats.org/officeDocument/2006/relationships/image" Target="../media/image79.emf"/><Relationship Id="rId77" Type="http://schemas.openxmlformats.org/officeDocument/2006/relationships/image" Target="../media/image78.emf"/><Relationship Id="rId76" Type="http://schemas.openxmlformats.org/officeDocument/2006/relationships/image" Target="../media/image77.wmf"/><Relationship Id="rId75" Type="http://schemas.openxmlformats.org/officeDocument/2006/relationships/image" Target="../media/image76.emf"/><Relationship Id="rId74" Type="http://schemas.openxmlformats.org/officeDocument/2006/relationships/image" Target="../media/image75.emf"/><Relationship Id="rId73" Type="http://schemas.openxmlformats.org/officeDocument/2006/relationships/image" Target="../media/image74.emf"/><Relationship Id="rId72" Type="http://schemas.openxmlformats.org/officeDocument/2006/relationships/image" Target="../media/image73.emf"/><Relationship Id="rId71" Type="http://schemas.openxmlformats.org/officeDocument/2006/relationships/image" Target="../media/image72.emf"/><Relationship Id="rId70" Type="http://schemas.openxmlformats.org/officeDocument/2006/relationships/image" Target="../media/image71.emf"/><Relationship Id="rId7" Type="http://schemas.openxmlformats.org/officeDocument/2006/relationships/image" Target="../media/image8.emf"/><Relationship Id="rId69" Type="http://schemas.openxmlformats.org/officeDocument/2006/relationships/image" Target="../media/image70.emf"/><Relationship Id="rId68" Type="http://schemas.openxmlformats.org/officeDocument/2006/relationships/image" Target="../media/image69.emf"/><Relationship Id="rId67" Type="http://schemas.openxmlformats.org/officeDocument/2006/relationships/image" Target="../media/image68.emf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e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e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emf"/><Relationship Id="rId54" Type="http://schemas.openxmlformats.org/officeDocument/2006/relationships/image" Target="../media/image55.emf"/><Relationship Id="rId53" Type="http://schemas.openxmlformats.org/officeDocument/2006/relationships/image" Target="../media/image54.emf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emf"/><Relationship Id="rId49" Type="http://schemas.openxmlformats.org/officeDocument/2006/relationships/image" Target="../media/image50.e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png"/><Relationship Id="rId3" Type="http://schemas.openxmlformats.org/officeDocument/2006/relationships/image" Target="../media/image4.emf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6" Type="http://schemas.openxmlformats.org/officeDocument/2006/relationships/image" Target="../media/image127.wmf"/><Relationship Id="rId125" Type="http://schemas.openxmlformats.org/officeDocument/2006/relationships/image" Target="../media/image126.wmf"/><Relationship Id="rId124" Type="http://schemas.openxmlformats.org/officeDocument/2006/relationships/image" Target="../media/image125.wmf"/><Relationship Id="rId123" Type="http://schemas.openxmlformats.org/officeDocument/2006/relationships/image" Target="../media/image124.wmf"/><Relationship Id="rId122" Type="http://schemas.openxmlformats.org/officeDocument/2006/relationships/image" Target="../media/image123.emf"/><Relationship Id="rId121" Type="http://schemas.openxmlformats.org/officeDocument/2006/relationships/image" Target="../media/image122.emf"/><Relationship Id="rId120" Type="http://schemas.openxmlformats.org/officeDocument/2006/relationships/image" Target="../media/image121.wmf"/><Relationship Id="rId12" Type="http://schemas.openxmlformats.org/officeDocument/2006/relationships/image" Target="../media/image13.emf"/><Relationship Id="rId119" Type="http://schemas.openxmlformats.org/officeDocument/2006/relationships/image" Target="../media/image120.emf"/><Relationship Id="rId118" Type="http://schemas.openxmlformats.org/officeDocument/2006/relationships/image" Target="../media/image119.emf"/><Relationship Id="rId117" Type="http://schemas.openxmlformats.org/officeDocument/2006/relationships/image" Target="../media/image118.emf"/><Relationship Id="rId116" Type="http://schemas.openxmlformats.org/officeDocument/2006/relationships/image" Target="../media/image117.wmf"/><Relationship Id="rId115" Type="http://schemas.openxmlformats.org/officeDocument/2006/relationships/image" Target="../media/image116.wmf"/><Relationship Id="rId114" Type="http://schemas.openxmlformats.org/officeDocument/2006/relationships/image" Target="../media/image115.wmf"/><Relationship Id="rId113" Type="http://schemas.openxmlformats.org/officeDocument/2006/relationships/image" Target="../media/image114.wmf"/><Relationship Id="rId112" Type="http://schemas.openxmlformats.org/officeDocument/2006/relationships/image" Target="../media/image113.png"/><Relationship Id="rId111" Type="http://schemas.openxmlformats.org/officeDocument/2006/relationships/image" Target="../media/image112.wmf"/><Relationship Id="rId110" Type="http://schemas.openxmlformats.org/officeDocument/2006/relationships/image" Target="../media/image111.wmf"/><Relationship Id="rId11" Type="http://schemas.openxmlformats.org/officeDocument/2006/relationships/image" Target="../media/image12.emf"/><Relationship Id="rId109" Type="http://schemas.openxmlformats.org/officeDocument/2006/relationships/image" Target="../media/image110.wmf"/><Relationship Id="rId108" Type="http://schemas.openxmlformats.org/officeDocument/2006/relationships/image" Target="../media/image109.emf"/><Relationship Id="rId107" Type="http://schemas.openxmlformats.org/officeDocument/2006/relationships/image" Target="../media/image108.wmf"/><Relationship Id="rId106" Type="http://schemas.openxmlformats.org/officeDocument/2006/relationships/image" Target="../media/image107.wmf"/><Relationship Id="rId105" Type="http://schemas.openxmlformats.org/officeDocument/2006/relationships/image" Target="../media/image106.wmf"/><Relationship Id="rId104" Type="http://schemas.openxmlformats.org/officeDocument/2006/relationships/image" Target="../media/image105.wmf"/><Relationship Id="rId103" Type="http://schemas.openxmlformats.org/officeDocument/2006/relationships/image" Target="../media/image104.wmf"/><Relationship Id="rId102" Type="http://schemas.openxmlformats.org/officeDocument/2006/relationships/image" Target="../media/image103.png"/><Relationship Id="rId101" Type="http://schemas.openxmlformats.org/officeDocument/2006/relationships/image" Target="../media/image102.wmf"/><Relationship Id="rId100" Type="http://schemas.openxmlformats.org/officeDocument/2006/relationships/image" Target="../media/image101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emf"/></Relationships>
</file>

<file path=xl/drawings/_rels/drawing4.xml.rels><?xml version="1.0" encoding="UTF-8" standalone="yes"?>
<Relationships xmlns="http://schemas.openxmlformats.org/package/2006/relationships"><Relationship Id="rId99" Type="http://schemas.openxmlformats.org/officeDocument/2006/relationships/image" Target="../media/image218.wmf"/><Relationship Id="rId98" Type="http://schemas.openxmlformats.org/officeDocument/2006/relationships/image" Target="../media/image217.wmf"/><Relationship Id="rId97" Type="http://schemas.openxmlformats.org/officeDocument/2006/relationships/image" Target="../media/image216.wmf"/><Relationship Id="rId96" Type="http://schemas.openxmlformats.org/officeDocument/2006/relationships/image" Target="../media/image215.wmf"/><Relationship Id="rId95" Type="http://schemas.openxmlformats.org/officeDocument/2006/relationships/image" Target="../media/image214.wmf"/><Relationship Id="rId94" Type="http://schemas.openxmlformats.org/officeDocument/2006/relationships/image" Target="../media/image213.wmf"/><Relationship Id="rId93" Type="http://schemas.openxmlformats.org/officeDocument/2006/relationships/image" Target="../media/image212.emf"/><Relationship Id="rId92" Type="http://schemas.openxmlformats.org/officeDocument/2006/relationships/image" Target="../media/image44.emf"/><Relationship Id="rId91" Type="http://schemas.openxmlformats.org/officeDocument/2006/relationships/image" Target="../media/image211.emf"/><Relationship Id="rId90" Type="http://schemas.openxmlformats.org/officeDocument/2006/relationships/image" Target="../media/image210.emf"/><Relationship Id="rId9" Type="http://schemas.openxmlformats.org/officeDocument/2006/relationships/image" Target="../media/image137.emf"/><Relationship Id="rId89" Type="http://schemas.openxmlformats.org/officeDocument/2006/relationships/image" Target="../media/image209.emf"/><Relationship Id="rId88" Type="http://schemas.openxmlformats.org/officeDocument/2006/relationships/image" Target="../media/image208.emf"/><Relationship Id="rId87" Type="http://schemas.openxmlformats.org/officeDocument/2006/relationships/image" Target="../media/image207.emf"/><Relationship Id="rId86" Type="http://schemas.openxmlformats.org/officeDocument/2006/relationships/image" Target="../media/image206.png"/><Relationship Id="rId85" Type="http://schemas.openxmlformats.org/officeDocument/2006/relationships/image" Target="../media/image60.emf"/><Relationship Id="rId84" Type="http://schemas.openxmlformats.org/officeDocument/2006/relationships/image" Target="../media/image59.emf"/><Relationship Id="rId83" Type="http://schemas.openxmlformats.org/officeDocument/2006/relationships/image" Target="../media/image205.png"/><Relationship Id="rId82" Type="http://schemas.openxmlformats.org/officeDocument/2006/relationships/image" Target="../media/image204.png"/><Relationship Id="rId81" Type="http://schemas.openxmlformats.org/officeDocument/2006/relationships/image" Target="../media/image203.emf"/><Relationship Id="rId80" Type="http://schemas.openxmlformats.org/officeDocument/2006/relationships/image" Target="../media/image202.emf"/><Relationship Id="rId8" Type="http://schemas.openxmlformats.org/officeDocument/2006/relationships/image" Target="../media/image136.emf"/><Relationship Id="rId79" Type="http://schemas.openxmlformats.org/officeDocument/2006/relationships/image" Target="../media/image201.emf"/><Relationship Id="rId78" Type="http://schemas.openxmlformats.org/officeDocument/2006/relationships/image" Target="../media/image200.emf"/><Relationship Id="rId77" Type="http://schemas.openxmlformats.org/officeDocument/2006/relationships/image" Target="../media/image199.emf"/><Relationship Id="rId76" Type="http://schemas.openxmlformats.org/officeDocument/2006/relationships/image" Target="../media/image22.emf"/><Relationship Id="rId75" Type="http://schemas.openxmlformats.org/officeDocument/2006/relationships/image" Target="../media/image21.emf"/><Relationship Id="rId74" Type="http://schemas.openxmlformats.org/officeDocument/2006/relationships/image" Target="../media/image20.emf"/><Relationship Id="rId73" Type="http://schemas.openxmlformats.org/officeDocument/2006/relationships/image" Target="../media/image81.emf"/><Relationship Id="rId72" Type="http://schemas.openxmlformats.org/officeDocument/2006/relationships/image" Target="../media/image80.emf"/><Relationship Id="rId71" Type="http://schemas.openxmlformats.org/officeDocument/2006/relationships/image" Target="../media/image198.emf"/><Relationship Id="rId70" Type="http://schemas.openxmlformats.org/officeDocument/2006/relationships/image" Target="../media/image197.emf"/><Relationship Id="rId7" Type="http://schemas.openxmlformats.org/officeDocument/2006/relationships/image" Target="../media/image135.emf"/><Relationship Id="rId69" Type="http://schemas.openxmlformats.org/officeDocument/2006/relationships/image" Target="../media/image196.emf"/><Relationship Id="rId68" Type="http://schemas.openxmlformats.org/officeDocument/2006/relationships/image" Target="../media/image195.emf"/><Relationship Id="rId67" Type="http://schemas.openxmlformats.org/officeDocument/2006/relationships/image" Target="../media/image17.emf"/><Relationship Id="rId66" Type="http://schemas.openxmlformats.org/officeDocument/2006/relationships/image" Target="../media/image194.emf"/><Relationship Id="rId65" Type="http://schemas.openxmlformats.org/officeDocument/2006/relationships/image" Target="../media/image193.emf"/><Relationship Id="rId64" Type="http://schemas.openxmlformats.org/officeDocument/2006/relationships/image" Target="../media/image192.emf"/><Relationship Id="rId63" Type="http://schemas.openxmlformats.org/officeDocument/2006/relationships/image" Target="../media/image191.emf"/><Relationship Id="rId62" Type="http://schemas.openxmlformats.org/officeDocument/2006/relationships/image" Target="../media/image190.emf"/><Relationship Id="rId61" Type="http://schemas.openxmlformats.org/officeDocument/2006/relationships/image" Target="../media/image189.emf"/><Relationship Id="rId60" Type="http://schemas.openxmlformats.org/officeDocument/2006/relationships/image" Target="../media/image188.emf"/><Relationship Id="rId6" Type="http://schemas.openxmlformats.org/officeDocument/2006/relationships/image" Target="../media/image134.emf"/><Relationship Id="rId59" Type="http://schemas.openxmlformats.org/officeDocument/2006/relationships/image" Target="../media/image187.emf"/><Relationship Id="rId58" Type="http://schemas.openxmlformats.org/officeDocument/2006/relationships/image" Target="../media/image186.emf"/><Relationship Id="rId57" Type="http://schemas.openxmlformats.org/officeDocument/2006/relationships/image" Target="../media/image185.emf"/><Relationship Id="rId56" Type="http://schemas.openxmlformats.org/officeDocument/2006/relationships/image" Target="../media/image184.emf"/><Relationship Id="rId55" Type="http://schemas.openxmlformats.org/officeDocument/2006/relationships/image" Target="../media/image183.emf"/><Relationship Id="rId54" Type="http://schemas.openxmlformats.org/officeDocument/2006/relationships/image" Target="../media/image182.emf"/><Relationship Id="rId53" Type="http://schemas.openxmlformats.org/officeDocument/2006/relationships/image" Target="../media/image181.emf"/><Relationship Id="rId52" Type="http://schemas.openxmlformats.org/officeDocument/2006/relationships/image" Target="../media/image180.emf"/><Relationship Id="rId51" Type="http://schemas.openxmlformats.org/officeDocument/2006/relationships/image" Target="../media/image179.emf"/><Relationship Id="rId50" Type="http://schemas.openxmlformats.org/officeDocument/2006/relationships/image" Target="../media/image178.emf"/><Relationship Id="rId5" Type="http://schemas.openxmlformats.org/officeDocument/2006/relationships/image" Target="../media/image133.emf"/><Relationship Id="rId49" Type="http://schemas.openxmlformats.org/officeDocument/2006/relationships/image" Target="../media/image177.emf"/><Relationship Id="rId48" Type="http://schemas.openxmlformats.org/officeDocument/2006/relationships/image" Target="../media/image176.emf"/><Relationship Id="rId47" Type="http://schemas.openxmlformats.org/officeDocument/2006/relationships/image" Target="../media/image175.emf"/><Relationship Id="rId46" Type="http://schemas.openxmlformats.org/officeDocument/2006/relationships/image" Target="../media/image174.emf"/><Relationship Id="rId45" Type="http://schemas.openxmlformats.org/officeDocument/2006/relationships/image" Target="../media/image173.emf"/><Relationship Id="rId44" Type="http://schemas.openxmlformats.org/officeDocument/2006/relationships/image" Target="../media/image172.emf"/><Relationship Id="rId43" Type="http://schemas.openxmlformats.org/officeDocument/2006/relationships/image" Target="../media/image171.emf"/><Relationship Id="rId42" Type="http://schemas.openxmlformats.org/officeDocument/2006/relationships/image" Target="../media/image170.emf"/><Relationship Id="rId41" Type="http://schemas.openxmlformats.org/officeDocument/2006/relationships/image" Target="../media/image169.emf"/><Relationship Id="rId40" Type="http://schemas.openxmlformats.org/officeDocument/2006/relationships/image" Target="../media/image168.emf"/><Relationship Id="rId4" Type="http://schemas.openxmlformats.org/officeDocument/2006/relationships/image" Target="../media/image132.emf"/><Relationship Id="rId39" Type="http://schemas.openxmlformats.org/officeDocument/2006/relationships/image" Target="../media/image167.emf"/><Relationship Id="rId38" Type="http://schemas.openxmlformats.org/officeDocument/2006/relationships/image" Target="../media/image166.emf"/><Relationship Id="rId37" Type="http://schemas.openxmlformats.org/officeDocument/2006/relationships/image" Target="../media/image165.emf"/><Relationship Id="rId36" Type="http://schemas.openxmlformats.org/officeDocument/2006/relationships/image" Target="../media/image164.emf"/><Relationship Id="rId35" Type="http://schemas.openxmlformats.org/officeDocument/2006/relationships/image" Target="../media/image163.emf"/><Relationship Id="rId34" Type="http://schemas.openxmlformats.org/officeDocument/2006/relationships/image" Target="../media/image162.emf"/><Relationship Id="rId33" Type="http://schemas.openxmlformats.org/officeDocument/2006/relationships/image" Target="../media/image161.emf"/><Relationship Id="rId32" Type="http://schemas.openxmlformats.org/officeDocument/2006/relationships/image" Target="../media/image160.emf"/><Relationship Id="rId31" Type="http://schemas.openxmlformats.org/officeDocument/2006/relationships/image" Target="../media/image159.emf"/><Relationship Id="rId30" Type="http://schemas.openxmlformats.org/officeDocument/2006/relationships/image" Target="../media/image158.emf"/><Relationship Id="rId3" Type="http://schemas.openxmlformats.org/officeDocument/2006/relationships/image" Target="../media/image131.emf"/><Relationship Id="rId29" Type="http://schemas.openxmlformats.org/officeDocument/2006/relationships/image" Target="../media/image157.emf"/><Relationship Id="rId28" Type="http://schemas.openxmlformats.org/officeDocument/2006/relationships/image" Target="../media/image156.emf"/><Relationship Id="rId27" Type="http://schemas.openxmlformats.org/officeDocument/2006/relationships/image" Target="../media/image155.emf"/><Relationship Id="rId26" Type="http://schemas.openxmlformats.org/officeDocument/2006/relationships/image" Target="../media/image154.emf"/><Relationship Id="rId25" Type="http://schemas.openxmlformats.org/officeDocument/2006/relationships/image" Target="../media/image153.emf"/><Relationship Id="rId24" Type="http://schemas.openxmlformats.org/officeDocument/2006/relationships/image" Target="../media/image152.emf"/><Relationship Id="rId23" Type="http://schemas.openxmlformats.org/officeDocument/2006/relationships/image" Target="../media/image151.emf"/><Relationship Id="rId22" Type="http://schemas.openxmlformats.org/officeDocument/2006/relationships/image" Target="../media/image150.emf"/><Relationship Id="rId21" Type="http://schemas.openxmlformats.org/officeDocument/2006/relationships/image" Target="../media/image149.emf"/><Relationship Id="rId20" Type="http://schemas.openxmlformats.org/officeDocument/2006/relationships/image" Target="../media/image148.emf"/><Relationship Id="rId2" Type="http://schemas.openxmlformats.org/officeDocument/2006/relationships/image" Target="../media/image130.emf"/><Relationship Id="rId19" Type="http://schemas.openxmlformats.org/officeDocument/2006/relationships/image" Target="../media/image147.emf"/><Relationship Id="rId18" Type="http://schemas.openxmlformats.org/officeDocument/2006/relationships/image" Target="../media/image146.emf"/><Relationship Id="rId17" Type="http://schemas.openxmlformats.org/officeDocument/2006/relationships/image" Target="../media/image145.emf"/><Relationship Id="rId16" Type="http://schemas.openxmlformats.org/officeDocument/2006/relationships/image" Target="../media/image144.emf"/><Relationship Id="rId15" Type="http://schemas.openxmlformats.org/officeDocument/2006/relationships/image" Target="../media/image143.emf"/><Relationship Id="rId14" Type="http://schemas.openxmlformats.org/officeDocument/2006/relationships/image" Target="../media/image142.emf"/><Relationship Id="rId13" Type="http://schemas.openxmlformats.org/officeDocument/2006/relationships/image" Target="../media/image141.emf"/><Relationship Id="rId12" Type="http://schemas.openxmlformats.org/officeDocument/2006/relationships/image" Target="../media/image140.emf"/><Relationship Id="rId11" Type="http://schemas.openxmlformats.org/officeDocument/2006/relationships/image" Target="../media/image139.emf"/><Relationship Id="rId10" Type="http://schemas.openxmlformats.org/officeDocument/2006/relationships/image" Target="../media/image138.emf"/><Relationship Id="rId1" Type="http://schemas.openxmlformats.org/officeDocument/2006/relationships/image" Target="../media/image12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182070</xdr:colOff>
      <xdr:row>5</xdr:row>
      <xdr:rowOff>0</xdr:rowOff>
    </xdr:from>
    <xdr:to>
      <xdr:col>3</xdr:col>
      <xdr:colOff>378545</xdr:colOff>
      <xdr:row>9</xdr:row>
      <xdr:rowOff>284210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1610" y="2114550"/>
          <a:ext cx="1730375" cy="282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93345</xdr:colOff>
      <xdr:row>93</xdr:row>
      <xdr:rowOff>133985</xdr:rowOff>
    </xdr:from>
    <xdr:to>
      <xdr:col>16</xdr:col>
      <xdr:colOff>564515</xdr:colOff>
      <xdr:row>93</xdr:row>
      <xdr:rowOff>354330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94245" y="47381795"/>
          <a:ext cx="471170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189865</xdr:colOff>
      <xdr:row>79</xdr:row>
      <xdr:rowOff>103505</xdr:rowOff>
    </xdr:from>
    <xdr:to>
      <xdr:col>16</xdr:col>
      <xdr:colOff>426347</xdr:colOff>
      <xdr:row>79</xdr:row>
      <xdr:rowOff>425023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390765" y="4024820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176530</xdr:colOff>
      <xdr:row>67</xdr:row>
      <xdr:rowOff>83185</xdr:rowOff>
    </xdr:from>
    <xdr:to>
      <xdr:col>16</xdr:col>
      <xdr:colOff>439288</xdr:colOff>
      <xdr:row>67</xdr:row>
      <xdr:rowOff>431566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7377430" y="3413950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213360</xdr:colOff>
      <xdr:row>59</xdr:row>
      <xdr:rowOff>114300</xdr:rowOff>
    </xdr:from>
    <xdr:to>
      <xdr:col>16</xdr:col>
      <xdr:colOff>403220</xdr:colOff>
      <xdr:row>59</xdr:row>
      <xdr:rowOff>415367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414260" y="3011170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215265</xdr:colOff>
      <xdr:row>58</xdr:row>
      <xdr:rowOff>123825</xdr:rowOff>
    </xdr:from>
    <xdr:to>
      <xdr:col>16</xdr:col>
      <xdr:colOff>400469</xdr:colOff>
      <xdr:row>58</xdr:row>
      <xdr:rowOff>458200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7416165" y="29613860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69215</xdr:colOff>
      <xdr:row>105</xdr:row>
      <xdr:rowOff>112395</xdr:rowOff>
    </xdr:from>
    <xdr:to>
      <xdr:col>16</xdr:col>
      <xdr:colOff>561340</xdr:colOff>
      <xdr:row>105</xdr:row>
      <xdr:rowOff>353060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70115" y="53448585"/>
          <a:ext cx="4921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71755</xdr:colOff>
      <xdr:row>104</xdr:row>
      <xdr:rowOff>144780</xdr:rowOff>
    </xdr:from>
    <xdr:to>
      <xdr:col>16</xdr:col>
      <xdr:colOff>570865</xdr:colOff>
      <xdr:row>104</xdr:row>
      <xdr:rowOff>377825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72655" y="52973605"/>
          <a:ext cx="499110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207010</xdr:colOff>
      <xdr:row>111</xdr:row>
      <xdr:rowOff>82550</xdr:rowOff>
    </xdr:from>
    <xdr:to>
      <xdr:col>16</xdr:col>
      <xdr:colOff>408384</xdr:colOff>
      <xdr:row>111</xdr:row>
      <xdr:rowOff>398341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7407910" y="5646293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121285</xdr:colOff>
      <xdr:row>112</xdr:row>
      <xdr:rowOff>113665</xdr:rowOff>
    </xdr:from>
    <xdr:to>
      <xdr:col>16</xdr:col>
      <xdr:colOff>494958</xdr:colOff>
      <xdr:row>112</xdr:row>
      <xdr:rowOff>414561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7322185" y="57001410"/>
          <a:ext cx="373380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99060</xdr:colOff>
      <xdr:row>113</xdr:row>
      <xdr:rowOff>133985</xdr:rowOff>
    </xdr:from>
    <xdr:to>
      <xdr:col>16</xdr:col>
      <xdr:colOff>617220</xdr:colOff>
      <xdr:row>113</xdr:row>
      <xdr:rowOff>394335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7299960" y="57529095"/>
          <a:ext cx="51816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111125</xdr:colOff>
      <xdr:row>110</xdr:row>
      <xdr:rowOff>73025</xdr:rowOff>
    </xdr:from>
    <xdr:to>
      <xdr:col>16</xdr:col>
      <xdr:colOff>504386</xdr:colOff>
      <xdr:row>110</xdr:row>
      <xdr:rowOff>366987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7312025" y="55946040"/>
          <a:ext cx="393065" cy="2933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182880</xdr:colOff>
      <xdr:row>80</xdr:row>
      <xdr:rowOff>103505</xdr:rowOff>
    </xdr:from>
    <xdr:to>
      <xdr:col>16</xdr:col>
      <xdr:colOff>432499</xdr:colOff>
      <xdr:row>80</xdr:row>
      <xdr:rowOff>427266</xdr:rowOff>
    </xdr:to>
    <xdr:pic>
      <xdr:nvPicPr>
        <xdr:cNvPr id="19" name="Picture 17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383780" y="40755570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28575</xdr:colOff>
      <xdr:row>107</xdr:row>
      <xdr:rowOff>82550</xdr:rowOff>
    </xdr:from>
    <xdr:to>
      <xdr:col>16</xdr:col>
      <xdr:colOff>456642</xdr:colOff>
      <xdr:row>107</xdr:row>
      <xdr:rowOff>298550</xdr:rowOff>
    </xdr:to>
    <xdr:pic>
      <xdr:nvPicPr>
        <xdr:cNvPr id="21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229475" y="54433470"/>
          <a:ext cx="427990" cy="215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48260</xdr:colOff>
      <xdr:row>108</xdr:row>
      <xdr:rowOff>124460</xdr:rowOff>
    </xdr:from>
    <xdr:to>
      <xdr:col>16</xdr:col>
      <xdr:colOff>469562</xdr:colOff>
      <xdr:row>108</xdr:row>
      <xdr:rowOff>337046</xdr:rowOff>
    </xdr:to>
    <xdr:pic>
      <xdr:nvPicPr>
        <xdr:cNvPr id="22" name="Picture 2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249160" y="54982745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143510</xdr:colOff>
      <xdr:row>116</xdr:row>
      <xdr:rowOff>102870</xdr:rowOff>
    </xdr:from>
    <xdr:to>
      <xdr:col>16</xdr:col>
      <xdr:colOff>472639</xdr:colOff>
      <xdr:row>116</xdr:row>
      <xdr:rowOff>398473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344410" y="5902007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189865</xdr:colOff>
      <xdr:row>78</xdr:row>
      <xdr:rowOff>113665</xdr:rowOff>
    </xdr:from>
    <xdr:to>
      <xdr:col>16</xdr:col>
      <xdr:colOff>426347</xdr:colOff>
      <xdr:row>78</xdr:row>
      <xdr:rowOff>435183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390765" y="3975100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125095</xdr:colOff>
      <xdr:row>103</xdr:row>
      <xdr:rowOff>83185</xdr:rowOff>
    </xdr:from>
    <xdr:to>
      <xdr:col>16</xdr:col>
      <xdr:colOff>491441</xdr:colOff>
      <xdr:row>103</xdr:row>
      <xdr:rowOff>386746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325995" y="5240464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125095</xdr:colOff>
      <xdr:row>96</xdr:row>
      <xdr:rowOff>102870</xdr:rowOff>
    </xdr:from>
    <xdr:to>
      <xdr:col>16</xdr:col>
      <xdr:colOff>491441</xdr:colOff>
      <xdr:row>96</xdr:row>
      <xdr:rowOff>406431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325995" y="4887277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175260</xdr:colOff>
      <xdr:row>84</xdr:row>
      <xdr:rowOff>103505</xdr:rowOff>
    </xdr:from>
    <xdr:to>
      <xdr:col>16</xdr:col>
      <xdr:colOff>440116</xdr:colOff>
      <xdr:row>84</xdr:row>
      <xdr:rowOff>428888</xdr:rowOff>
    </xdr:to>
    <xdr:pic>
      <xdr:nvPicPr>
        <xdr:cNvPr id="67" name="Picture 21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7376160" y="42785030"/>
          <a:ext cx="264795" cy="3251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191135</xdr:colOff>
      <xdr:row>85</xdr:row>
      <xdr:rowOff>113665</xdr:rowOff>
    </xdr:from>
    <xdr:to>
      <xdr:col>16</xdr:col>
      <xdr:colOff>425159</xdr:colOff>
      <xdr:row>85</xdr:row>
      <xdr:rowOff>365665</xdr:rowOff>
    </xdr:to>
    <xdr:pic>
      <xdr:nvPicPr>
        <xdr:cNvPr id="76" name="Picture 22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392035" y="4330255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210185</xdr:colOff>
      <xdr:row>15</xdr:row>
      <xdr:rowOff>95250</xdr:rowOff>
    </xdr:from>
    <xdr:to>
      <xdr:col>16</xdr:col>
      <xdr:colOff>405391</xdr:colOff>
      <xdr:row>15</xdr:row>
      <xdr:rowOff>342900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7411085" y="744728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210820</xdr:colOff>
      <xdr:row>16</xdr:row>
      <xdr:rowOff>104140</xdr:rowOff>
    </xdr:from>
    <xdr:to>
      <xdr:col>16</xdr:col>
      <xdr:colOff>404784</xdr:colOff>
      <xdr:row>16</xdr:row>
      <xdr:rowOff>408940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r:embed="rId20"/>
        <a:srcRect l="17042" t="17911" r="16685"/>
        <a:stretch>
          <a:fillRect/>
        </a:stretch>
      </xdr:blipFill>
      <xdr:spPr>
        <a:xfrm>
          <a:off x="7411720" y="796353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112395</xdr:colOff>
      <xdr:row>17</xdr:row>
      <xdr:rowOff>68580</xdr:rowOff>
    </xdr:from>
    <xdr:to>
      <xdr:col>16</xdr:col>
      <xdr:colOff>502921</xdr:colOff>
      <xdr:row>17</xdr:row>
      <xdr:rowOff>354330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21"/>
        <a:srcRect r="-2500" b="26667"/>
        <a:stretch>
          <a:fillRect/>
        </a:stretch>
      </xdr:blipFill>
      <xdr:spPr>
        <a:xfrm>
          <a:off x="7313295" y="843534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226695</xdr:colOff>
      <xdr:row>8</xdr:row>
      <xdr:rowOff>77470</xdr:rowOff>
    </xdr:from>
    <xdr:to>
      <xdr:col>16</xdr:col>
      <xdr:colOff>388620</xdr:colOff>
      <xdr:row>8</xdr:row>
      <xdr:rowOff>380532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27595" y="3768725"/>
          <a:ext cx="161925" cy="3028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20</xdr:row>
      <xdr:rowOff>71755</xdr:rowOff>
    </xdr:from>
    <xdr:to>
      <xdr:col>16</xdr:col>
      <xdr:colOff>425823</xdr:colOff>
      <xdr:row>20</xdr:row>
      <xdr:rowOff>378824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391400" y="9960610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198120</xdr:colOff>
      <xdr:row>25</xdr:row>
      <xdr:rowOff>107950</xdr:rowOff>
    </xdr:from>
    <xdr:to>
      <xdr:col>16</xdr:col>
      <xdr:colOff>417195</xdr:colOff>
      <xdr:row>25</xdr:row>
      <xdr:rowOff>393816</xdr:rowOff>
    </xdr:to>
    <xdr:pic>
      <xdr:nvPicPr>
        <xdr:cNvPr id="85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99020" y="12533630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28</xdr:row>
      <xdr:rowOff>174625</xdr:rowOff>
    </xdr:from>
    <xdr:to>
      <xdr:col>16</xdr:col>
      <xdr:colOff>432334</xdr:colOff>
      <xdr:row>28</xdr:row>
      <xdr:rowOff>488950</xdr:rowOff>
    </xdr:to>
    <xdr:pic>
      <xdr:nvPicPr>
        <xdr:cNvPr id="6" name="Picture 4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385050" y="14122400"/>
          <a:ext cx="24765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30</xdr:row>
      <xdr:rowOff>85090</xdr:rowOff>
    </xdr:from>
    <xdr:to>
      <xdr:col>16</xdr:col>
      <xdr:colOff>432334</xdr:colOff>
      <xdr:row>30</xdr:row>
      <xdr:rowOff>408940</xdr:rowOff>
    </xdr:to>
    <xdr:pic>
      <xdr:nvPicPr>
        <xdr:cNvPr id="86" name="Picture 4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385050" y="15252065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181610</xdr:colOff>
      <xdr:row>54</xdr:row>
      <xdr:rowOff>69850</xdr:rowOff>
    </xdr:from>
    <xdr:to>
      <xdr:col>16</xdr:col>
      <xdr:colOff>433996</xdr:colOff>
      <xdr:row>54</xdr:row>
      <xdr:rowOff>399184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382510" y="27530425"/>
          <a:ext cx="252095" cy="3289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55</xdr:row>
      <xdr:rowOff>91440</xdr:rowOff>
    </xdr:from>
    <xdr:to>
      <xdr:col>16</xdr:col>
      <xdr:colOff>432334</xdr:colOff>
      <xdr:row>55</xdr:row>
      <xdr:rowOff>415290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7385050" y="2805938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188595</xdr:colOff>
      <xdr:row>91</xdr:row>
      <xdr:rowOff>114300</xdr:rowOff>
    </xdr:from>
    <xdr:to>
      <xdr:col>16</xdr:col>
      <xdr:colOff>426720</xdr:colOff>
      <xdr:row>91</xdr:row>
      <xdr:rowOff>433388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389495" y="4634738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188595</xdr:colOff>
      <xdr:row>92</xdr:row>
      <xdr:rowOff>113030</xdr:rowOff>
    </xdr:from>
    <xdr:to>
      <xdr:col>16</xdr:col>
      <xdr:colOff>426720</xdr:colOff>
      <xdr:row>92</xdr:row>
      <xdr:rowOff>432118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389495" y="4685347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236220</xdr:colOff>
      <xdr:row>24</xdr:row>
      <xdr:rowOff>92075</xdr:rowOff>
    </xdr:from>
    <xdr:to>
      <xdr:col>16</xdr:col>
      <xdr:colOff>379095</xdr:colOff>
      <xdr:row>24</xdr:row>
      <xdr:rowOff>372722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r:embed="rId29" cstate="print"/>
        <a:srcRect l="25627" t="10168" r="18106" b="7204"/>
        <a:stretch>
          <a:fillRect/>
        </a:stretch>
      </xdr:blipFill>
      <xdr:spPr>
        <a:xfrm>
          <a:off x="7437120" y="1201039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207645</xdr:colOff>
      <xdr:row>23</xdr:row>
      <xdr:rowOff>120650</xdr:rowOff>
    </xdr:from>
    <xdr:to>
      <xdr:col>16</xdr:col>
      <xdr:colOff>407670</xdr:colOff>
      <xdr:row>23</xdr:row>
      <xdr:rowOff>396875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r:embed="rId30" cstate="print"/>
        <a:srcRect l="28018" t="10330" r="7516" b="9505"/>
        <a:stretch>
          <a:fillRect/>
        </a:stretch>
      </xdr:blipFill>
      <xdr:spPr>
        <a:xfrm>
          <a:off x="7408545" y="1153160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93345</xdr:colOff>
      <xdr:row>181</xdr:row>
      <xdr:rowOff>102235</xdr:rowOff>
    </xdr:from>
    <xdr:to>
      <xdr:col>16</xdr:col>
      <xdr:colOff>521335</xdr:colOff>
      <xdr:row>181</xdr:row>
      <xdr:rowOff>339725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294245" y="92950665"/>
          <a:ext cx="427990" cy="2374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132080</xdr:colOff>
      <xdr:row>152</xdr:row>
      <xdr:rowOff>114935</xdr:rowOff>
    </xdr:from>
    <xdr:to>
      <xdr:col>16</xdr:col>
      <xdr:colOff>483773</xdr:colOff>
      <xdr:row>152</xdr:row>
      <xdr:rowOff>366935</xdr:rowOff>
    </xdr:to>
    <xdr:pic>
      <xdr:nvPicPr>
        <xdr:cNvPr id="133" name="Picture 7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332980" y="77297280"/>
          <a:ext cx="35115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177</xdr:row>
      <xdr:rowOff>123825</xdr:rowOff>
    </xdr:from>
    <xdr:to>
      <xdr:col>16</xdr:col>
      <xdr:colOff>443702</xdr:colOff>
      <xdr:row>177</xdr:row>
      <xdr:rowOff>375825</xdr:rowOff>
    </xdr:to>
    <xdr:pic>
      <xdr:nvPicPr>
        <xdr:cNvPr id="136" name="Picture 10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372985" y="9094279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179</xdr:row>
      <xdr:rowOff>124460</xdr:rowOff>
    </xdr:from>
    <xdr:to>
      <xdr:col>16</xdr:col>
      <xdr:colOff>443702</xdr:colOff>
      <xdr:row>179</xdr:row>
      <xdr:rowOff>376460</xdr:rowOff>
    </xdr:to>
    <xdr:pic>
      <xdr:nvPicPr>
        <xdr:cNvPr id="137" name="Picture 1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372985" y="9195816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155</xdr:row>
      <xdr:rowOff>124460</xdr:rowOff>
    </xdr:from>
    <xdr:to>
      <xdr:col>16</xdr:col>
      <xdr:colOff>501869</xdr:colOff>
      <xdr:row>155</xdr:row>
      <xdr:rowOff>288149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7315200" y="78828900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156</xdr:row>
      <xdr:rowOff>103505</xdr:rowOff>
    </xdr:from>
    <xdr:to>
      <xdr:col>16</xdr:col>
      <xdr:colOff>461996</xdr:colOff>
      <xdr:row>156</xdr:row>
      <xdr:rowOff>362980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7354570" y="79315310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122555</xdr:colOff>
      <xdr:row>164</xdr:row>
      <xdr:rowOff>134620</xdr:rowOff>
    </xdr:from>
    <xdr:to>
      <xdr:col>16</xdr:col>
      <xdr:colOff>493954</xdr:colOff>
      <xdr:row>164</xdr:row>
      <xdr:rowOff>397976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23455" y="83405345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165</xdr:row>
      <xdr:rowOff>103505</xdr:rowOff>
    </xdr:from>
    <xdr:to>
      <xdr:col>16</xdr:col>
      <xdr:colOff>476739</xdr:colOff>
      <xdr:row>165</xdr:row>
      <xdr:rowOff>406809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0600" y="83881595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84455</xdr:colOff>
      <xdr:row>157</xdr:row>
      <xdr:rowOff>113665</xdr:rowOff>
    </xdr:from>
    <xdr:to>
      <xdr:col>16</xdr:col>
      <xdr:colOff>566420</xdr:colOff>
      <xdr:row>157</xdr:row>
      <xdr:rowOff>322580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7285355" y="79832835"/>
          <a:ext cx="481965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144780</xdr:colOff>
      <xdr:row>151</xdr:row>
      <xdr:rowOff>113665</xdr:rowOff>
    </xdr:from>
    <xdr:to>
      <xdr:col>16</xdr:col>
      <xdr:colOff>471477</xdr:colOff>
      <xdr:row>151</xdr:row>
      <xdr:rowOff>376475</xdr:rowOff>
    </xdr:to>
    <xdr:pic>
      <xdr:nvPicPr>
        <xdr:cNvPr id="144" name="Picture 14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345680" y="76788645"/>
          <a:ext cx="326390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133985</xdr:colOff>
      <xdr:row>166</xdr:row>
      <xdr:rowOff>134620</xdr:rowOff>
    </xdr:from>
    <xdr:to>
      <xdr:col>16</xdr:col>
      <xdr:colOff>482140</xdr:colOff>
      <xdr:row>166</xdr:row>
      <xdr:rowOff>388206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4885" y="84420075"/>
          <a:ext cx="34798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139065</xdr:colOff>
      <xdr:row>133</xdr:row>
      <xdr:rowOff>123825</xdr:rowOff>
    </xdr:from>
    <xdr:to>
      <xdr:col>16</xdr:col>
      <xdr:colOff>477015</xdr:colOff>
      <xdr:row>133</xdr:row>
      <xdr:rowOff>395790</xdr:rowOff>
    </xdr:to>
    <xdr:pic>
      <xdr:nvPicPr>
        <xdr:cNvPr id="146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339965" y="6766623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135</xdr:row>
      <xdr:rowOff>113030</xdr:rowOff>
    </xdr:from>
    <xdr:to>
      <xdr:col>16</xdr:col>
      <xdr:colOff>477015</xdr:colOff>
      <xdr:row>135</xdr:row>
      <xdr:rowOff>384995</xdr:rowOff>
    </xdr:to>
    <xdr:pic>
      <xdr:nvPicPr>
        <xdr:cNvPr id="147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339965" y="68670170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88900</xdr:colOff>
      <xdr:row>138</xdr:row>
      <xdr:rowOff>123825</xdr:rowOff>
    </xdr:from>
    <xdr:to>
      <xdr:col>16</xdr:col>
      <xdr:colOff>504190</xdr:colOff>
      <xdr:row>138</xdr:row>
      <xdr:rowOff>281940</xdr:rowOff>
    </xdr:to>
    <xdr:pic>
      <xdr:nvPicPr>
        <xdr:cNvPr id="148" name="Picture 2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7289800" y="70203060"/>
          <a:ext cx="415290" cy="158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127</xdr:row>
      <xdr:rowOff>134620</xdr:rowOff>
    </xdr:from>
    <xdr:to>
      <xdr:col>16</xdr:col>
      <xdr:colOff>544830</xdr:colOff>
      <xdr:row>127</xdr:row>
      <xdr:rowOff>348615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4405" y="64632840"/>
          <a:ext cx="441325" cy="213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143510</xdr:colOff>
      <xdr:row>188</xdr:row>
      <xdr:rowOff>114300</xdr:rowOff>
    </xdr:from>
    <xdr:to>
      <xdr:col>16</xdr:col>
      <xdr:colOff>472639</xdr:colOff>
      <xdr:row>188</xdr:row>
      <xdr:rowOff>409903</xdr:rowOff>
    </xdr:to>
    <xdr:pic>
      <xdr:nvPicPr>
        <xdr:cNvPr id="150" name="Picture 23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344410" y="9651428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158</xdr:row>
      <xdr:rowOff>93980</xdr:rowOff>
    </xdr:from>
    <xdr:to>
      <xdr:col>16</xdr:col>
      <xdr:colOff>467539</xdr:colOff>
      <xdr:row>158</xdr:row>
      <xdr:rowOff>321115</xdr:rowOff>
    </xdr:to>
    <xdr:pic>
      <xdr:nvPicPr>
        <xdr:cNvPr id="151" name="Picture 1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349490" y="80320515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159</xdr:row>
      <xdr:rowOff>92710</xdr:rowOff>
    </xdr:from>
    <xdr:to>
      <xdr:col>16</xdr:col>
      <xdr:colOff>467539</xdr:colOff>
      <xdr:row>159</xdr:row>
      <xdr:rowOff>319845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349490" y="80826610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182</xdr:row>
      <xdr:rowOff>124460</xdr:rowOff>
    </xdr:from>
    <xdr:to>
      <xdr:col>16</xdr:col>
      <xdr:colOff>443604</xdr:colOff>
      <xdr:row>182</xdr:row>
      <xdr:rowOff>376460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372985" y="9348025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98425</xdr:colOff>
      <xdr:row>160</xdr:row>
      <xdr:rowOff>83185</xdr:rowOff>
    </xdr:from>
    <xdr:to>
      <xdr:col>18</xdr:col>
      <xdr:colOff>11430</xdr:colOff>
      <xdr:row>160</xdr:row>
      <xdr:rowOff>340797</xdr:rowOff>
    </xdr:to>
    <xdr:pic>
      <xdr:nvPicPr>
        <xdr:cNvPr id="155" name="Picture 2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299325" y="81324450"/>
          <a:ext cx="627380" cy="2571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112395</xdr:colOff>
      <xdr:row>137</xdr:row>
      <xdr:rowOff>82550</xdr:rowOff>
    </xdr:from>
    <xdr:to>
      <xdr:col>16</xdr:col>
      <xdr:colOff>502920</xdr:colOff>
      <xdr:row>137</xdr:row>
      <xdr:rowOff>402472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7313295" y="69654420"/>
          <a:ext cx="390525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178435</xdr:colOff>
      <xdr:row>153</xdr:row>
      <xdr:rowOff>62230</xdr:rowOff>
    </xdr:from>
    <xdr:to>
      <xdr:col>16</xdr:col>
      <xdr:colOff>438107</xdr:colOff>
      <xdr:row>153</xdr:row>
      <xdr:rowOff>405130</xdr:rowOff>
    </xdr:to>
    <xdr:pic>
      <xdr:nvPicPr>
        <xdr:cNvPr id="159" name="Picture 1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7379335" y="77751940"/>
          <a:ext cx="259080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188595</xdr:colOff>
      <xdr:row>154</xdr:row>
      <xdr:rowOff>82550</xdr:rowOff>
    </xdr:from>
    <xdr:to>
      <xdr:col>16</xdr:col>
      <xdr:colOff>426720</xdr:colOff>
      <xdr:row>154</xdr:row>
      <xdr:rowOff>396997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7389495" y="78279625"/>
          <a:ext cx="23812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178435</xdr:colOff>
      <xdr:row>163</xdr:row>
      <xdr:rowOff>93345</xdr:rowOff>
    </xdr:from>
    <xdr:to>
      <xdr:col>16</xdr:col>
      <xdr:colOff>437615</xdr:colOff>
      <xdr:row>163</xdr:row>
      <xdr:rowOff>407670</xdr:rowOff>
    </xdr:to>
    <xdr:pic>
      <xdr:nvPicPr>
        <xdr:cNvPr id="162" name="Picture 2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7379335" y="82856705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81280</xdr:colOff>
      <xdr:row>130</xdr:row>
      <xdr:rowOff>143510</xdr:rowOff>
    </xdr:from>
    <xdr:to>
      <xdr:col>16</xdr:col>
      <xdr:colOff>479425</xdr:colOff>
      <xdr:row>130</xdr:row>
      <xdr:rowOff>409575</xdr:rowOff>
    </xdr:to>
    <xdr:pic>
      <xdr:nvPicPr>
        <xdr:cNvPr id="163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282180" y="66163825"/>
          <a:ext cx="398145" cy="2660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131445</xdr:colOff>
      <xdr:row>46</xdr:row>
      <xdr:rowOff>99695</xdr:rowOff>
    </xdr:from>
    <xdr:to>
      <xdr:col>16</xdr:col>
      <xdr:colOff>483870</xdr:colOff>
      <xdr:row>46</xdr:row>
      <xdr:rowOff>440690</xdr:rowOff>
    </xdr:to>
    <xdr:pic>
      <xdr:nvPicPr>
        <xdr:cNvPr id="168" name="Picture 5"/>
        <xdr:cNvPicPr>
          <a:picLocks noChangeAspect="1" noChangeArrowheads="1"/>
        </xdr:cNvPicPr>
      </xdr:nvPicPr>
      <xdr:blipFill>
        <a:blip r:embed="rId52"/>
        <a:srcRect r="14205" b="25888"/>
        <a:stretch>
          <a:fillRect/>
        </a:stretch>
      </xdr:blipFill>
      <xdr:spPr>
        <a:xfrm>
          <a:off x="7332345" y="23501350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98425</xdr:colOff>
      <xdr:row>76</xdr:row>
      <xdr:rowOff>104140</xdr:rowOff>
    </xdr:from>
    <xdr:to>
      <xdr:col>18</xdr:col>
      <xdr:colOff>11430</xdr:colOff>
      <xdr:row>76</xdr:row>
      <xdr:rowOff>423818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7299325" y="38726745"/>
          <a:ext cx="62738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135890</xdr:colOff>
      <xdr:row>101</xdr:row>
      <xdr:rowOff>165735</xdr:rowOff>
    </xdr:from>
    <xdr:to>
      <xdr:col>16</xdr:col>
      <xdr:colOff>479751</xdr:colOff>
      <xdr:row>101</xdr:row>
      <xdr:rowOff>416194</xdr:rowOff>
    </xdr:to>
    <xdr:pic>
      <xdr:nvPicPr>
        <xdr:cNvPr id="170" name="图片 169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6790" y="5147246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165735</xdr:colOff>
      <xdr:row>100</xdr:row>
      <xdr:rowOff>135255</xdr:rowOff>
    </xdr:from>
    <xdr:to>
      <xdr:col>16</xdr:col>
      <xdr:colOff>450457</xdr:colOff>
      <xdr:row>100</xdr:row>
      <xdr:rowOff>341704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366635" y="5093462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60325</xdr:colOff>
      <xdr:row>97</xdr:row>
      <xdr:rowOff>121920</xdr:rowOff>
    </xdr:from>
    <xdr:to>
      <xdr:col>16</xdr:col>
      <xdr:colOff>572135</xdr:colOff>
      <xdr:row>97</xdr:row>
      <xdr:rowOff>426720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261225" y="49399190"/>
          <a:ext cx="511810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112395</xdr:colOff>
      <xdr:row>99</xdr:row>
      <xdr:rowOff>92710</xdr:rowOff>
    </xdr:from>
    <xdr:to>
      <xdr:col>16</xdr:col>
      <xdr:colOff>502920</xdr:colOff>
      <xdr:row>99</xdr:row>
      <xdr:rowOff>400205</xdr:rowOff>
    </xdr:to>
    <xdr:pic>
      <xdr:nvPicPr>
        <xdr:cNvPr id="8" name="Picture 3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7313295" y="50384710"/>
          <a:ext cx="390525" cy="30734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144145</xdr:colOff>
      <xdr:row>94</xdr:row>
      <xdr:rowOff>93345</xdr:rowOff>
    </xdr:from>
    <xdr:to>
      <xdr:col>16</xdr:col>
      <xdr:colOff>472136</xdr:colOff>
      <xdr:row>94</xdr:row>
      <xdr:rowOff>407670</xdr:rowOff>
    </xdr:to>
    <xdr:pic>
      <xdr:nvPicPr>
        <xdr:cNvPr id="9" name="Picture 4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7345045" y="47848520"/>
          <a:ext cx="32766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79375</xdr:colOff>
      <xdr:row>32</xdr:row>
      <xdr:rowOff>215900</xdr:rowOff>
    </xdr:from>
    <xdr:to>
      <xdr:col>16</xdr:col>
      <xdr:colOff>554355</xdr:colOff>
      <xdr:row>32</xdr:row>
      <xdr:rowOff>361315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7280275" y="16514445"/>
          <a:ext cx="474980" cy="1454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71120</xdr:colOff>
      <xdr:row>33</xdr:row>
      <xdr:rowOff>149860</xdr:rowOff>
    </xdr:from>
    <xdr:to>
      <xdr:col>16</xdr:col>
      <xdr:colOff>586105</xdr:colOff>
      <xdr:row>33</xdr:row>
      <xdr:rowOff>290195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272020" y="16955770"/>
          <a:ext cx="514985" cy="140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153670</xdr:colOff>
      <xdr:row>68</xdr:row>
      <xdr:rowOff>93980</xdr:rowOff>
    </xdr:from>
    <xdr:to>
      <xdr:col>16</xdr:col>
      <xdr:colOff>462412</xdr:colOff>
      <xdr:row>68</xdr:row>
      <xdr:rowOff>412644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7354570" y="3465766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174625</xdr:colOff>
      <xdr:row>70</xdr:row>
      <xdr:rowOff>113665</xdr:rowOff>
    </xdr:from>
    <xdr:to>
      <xdr:col>16</xdr:col>
      <xdr:colOff>441325</xdr:colOff>
      <xdr:row>70</xdr:row>
      <xdr:rowOff>374503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5525" y="3569208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121285</xdr:colOff>
      <xdr:row>71</xdr:row>
      <xdr:rowOff>134620</xdr:rowOff>
    </xdr:from>
    <xdr:to>
      <xdr:col>16</xdr:col>
      <xdr:colOff>494217</xdr:colOff>
      <xdr:row>71</xdr:row>
      <xdr:rowOff>382270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22185" y="3622040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4445</xdr:colOff>
      <xdr:row>98</xdr:row>
      <xdr:rowOff>107950</xdr:rowOff>
    </xdr:from>
    <xdr:to>
      <xdr:col>16</xdr:col>
      <xdr:colOff>583565</xdr:colOff>
      <xdr:row>98</xdr:row>
      <xdr:rowOff>454660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205345" y="49892585"/>
          <a:ext cx="579120" cy="3467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127000</xdr:colOff>
      <xdr:row>139</xdr:row>
      <xdr:rowOff>177165</xdr:rowOff>
    </xdr:from>
    <xdr:to>
      <xdr:col>16</xdr:col>
      <xdr:colOff>488950</xdr:colOff>
      <xdr:row>139</xdr:row>
      <xdr:rowOff>319550</xdr:rowOff>
    </xdr:to>
    <xdr:pic>
      <xdr:nvPicPr>
        <xdr:cNvPr id="119" name="图片 11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27900" y="70763765"/>
          <a:ext cx="36195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166370</xdr:colOff>
      <xdr:row>95</xdr:row>
      <xdr:rowOff>102870</xdr:rowOff>
    </xdr:from>
    <xdr:to>
      <xdr:col>16</xdr:col>
      <xdr:colOff>449739</xdr:colOff>
      <xdr:row>95</xdr:row>
      <xdr:rowOff>426720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367270" y="4836541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207645</xdr:colOff>
      <xdr:row>57</xdr:row>
      <xdr:rowOff>93345</xdr:rowOff>
    </xdr:from>
    <xdr:to>
      <xdr:col>16</xdr:col>
      <xdr:colOff>408610</xdr:colOff>
      <xdr:row>57</xdr:row>
      <xdr:rowOff>407711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7408545" y="29076015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69215</xdr:colOff>
      <xdr:row>35</xdr:row>
      <xdr:rowOff>157480</xdr:rowOff>
    </xdr:from>
    <xdr:to>
      <xdr:col>16</xdr:col>
      <xdr:colOff>630555</xdr:colOff>
      <xdr:row>35</xdr:row>
      <xdr:rowOff>309245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270115" y="17978120"/>
          <a:ext cx="561340" cy="1517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93345</xdr:colOff>
      <xdr:row>34</xdr:row>
      <xdr:rowOff>100965</xdr:rowOff>
    </xdr:from>
    <xdr:to>
      <xdr:col>16</xdr:col>
      <xdr:colOff>608965</xdr:colOff>
      <xdr:row>34</xdr:row>
      <xdr:rowOff>384175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7294245" y="17414240"/>
          <a:ext cx="515620" cy="2832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136</xdr:row>
      <xdr:rowOff>133985</xdr:rowOff>
    </xdr:from>
    <xdr:to>
      <xdr:col>16</xdr:col>
      <xdr:colOff>477015</xdr:colOff>
      <xdr:row>136</xdr:row>
      <xdr:rowOff>405950</xdr:rowOff>
    </xdr:to>
    <xdr:pic>
      <xdr:nvPicPr>
        <xdr:cNvPr id="126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339965" y="69198490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31</xdr:row>
      <xdr:rowOff>83185</xdr:rowOff>
    </xdr:from>
    <xdr:to>
      <xdr:col>16</xdr:col>
      <xdr:colOff>432334</xdr:colOff>
      <xdr:row>31</xdr:row>
      <xdr:rowOff>407035</xdr:rowOff>
    </xdr:to>
    <xdr:pic>
      <xdr:nvPicPr>
        <xdr:cNvPr id="127" name="Picture 4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385050" y="1581023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165735</xdr:colOff>
      <xdr:row>162</xdr:row>
      <xdr:rowOff>124460</xdr:rowOff>
    </xdr:from>
    <xdr:to>
      <xdr:col>16</xdr:col>
      <xdr:colOff>450457</xdr:colOff>
      <xdr:row>162</xdr:row>
      <xdr:rowOff>330909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366635" y="8238045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226695</xdr:colOff>
      <xdr:row>10</xdr:row>
      <xdr:rowOff>62230</xdr:rowOff>
    </xdr:from>
    <xdr:to>
      <xdr:col>16</xdr:col>
      <xdr:colOff>388620</xdr:colOff>
      <xdr:row>10</xdr:row>
      <xdr:rowOff>368467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27595" y="4877435"/>
          <a:ext cx="1619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198120</xdr:colOff>
      <xdr:row>26</xdr:row>
      <xdr:rowOff>96520</xdr:rowOff>
    </xdr:from>
    <xdr:to>
      <xdr:col>16</xdr:col>
      <xdr:colOff>417195</xdr:colOff>
      <xdr:row>26</xdr:row>
      <xdr:rowOff>382386</xdr:rowOff>
    </xdr:to>
    <xdr:pic>
      <xdr:nvPicPr>
        <xdr:cNvPr id="154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99020" y="13029565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21</xdr:row>
      <xdr:rowOff>78105</xdr:rowOff>
    </xdr:from>
    <xdr:to>
      <xdr:col>16</xdr:col>
      <xdr:colOff>425823</xdr:colOff>
      <xdr:row>21</xdr:row>
      <xdr:rowOff>385174</xdr:rowOff>
    </xdr:to>
    <xdr:pic>
      <xdr:nvPicPr>
        <xdr:cNvPr id="156" name="Picture 2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391400" y="10474325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29</xdr:row>
      <xdr:rowOff>80645</xdr:rowOff>
    </xdr:from>
    <xdr:to>
      <xdr:col>16</xdr:col>
      <xdr:colOff>432334</xdr:colOff>
      <xdr:row>29</xdr:row>
      <xdr:rowOff>404495</xdr:rowOff>
    </xdr:to>
    <xdr:pic>
      <xdr:nvPicPr>
        <xdr:cNvPr id="157" name="Picture 4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385050" y="1471422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134</xdr:row>
      <xdr:rowOff>102870</xdr:rowOff>
    </xdr:from>
    <xdr:to>
      <xdr:col>16</xdr:col>
      <xdr:colOff>477015</xdr:colOff>
      <xdr:row>134</xdr:row>
      <xdr:rowOff>374835</xdr:rowOff>
    </xdr:to>
    <xdr:pic>
      <xdr:nvPicPr>
        <xdr:cNvPr id="161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339965" y="6815264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102235</xdr:colOff>
      <xdr:row>161</xdr:row>
      <xdr:rowOff>82550</xdr:rowOff>
    </xdr:from>
    <xdr:to>
      <xdr:col>18</xdr:col>
      <xdr:colOff>7312</xdr:colOff>
      <xdr:row>161</xdr:row>
      <xdr:rowOff>300831</xdr:rowOff>
    </xdr:to>
    <xdr:pic>
      <xdr:nvPicPr>
        <xdr:cNvPr id="14" name="Picture 1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7303135" y="81831180"/>
          <a:ext cx="619125" cy="2178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173990</xdr:colOff>
      <xdr:row>147</xdr:row>
      <xdr:rowOff>133985</xdr:rowOff>
    </xdr:from>
    <xdr:to>
      <xdr:col>16</xdr:col>
      <xdr:colOff>441880</xdr:colOff>
      <xdr:row>147</xdr:row>
      <xdr:rowOff>408540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68"/>
        <a:srcRect/>
        <a:stretch>
          <a:fillRect/>
        </a:stretch>
      </xdr:blipFill>
      <xdr:spPr>
        <a:xfrm>
          <a:off x="7374890" y="74779505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167640</xdr:colOff>
      <xdr:row>148</xdr:row>
      <xdr:rowOff>123825</xdr:rowOff>
    </xdr:from>
    <xdr:to>
      <xdr:col>16</xdr:col>
      <xdr:colOff>448389</xdr:colOff>
      <xdr:row>148</xdr:row>
      <xdr:rowOff>411559</xdr:rowOff>
    </xdr:to>
    <xdr:pic>
      <xdr:nvPicPr>
        <xdr:cNvPr id="16" name="Picture 3"/>
        <xdr:cNvPicPr>
          <a:picLocks noChangeAspect="1" noChangeArrowheads="1"/>
        </xdr:cNvPicPr>
      </xdr:nvPicPr>
      <xdr:blipFill>
        <a:blip r:embed="rId69"/>
        <a:srcRect/>
        <a:stretch>
          <a:fillRect/>
        </a:stretch>
      </xdr:blipFill>
      <xdr:spPr>
        <a:xfrm>
          <a:off x="7368540" y="75276710"/>
          <a:ext cx="280670" cy="2876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168910</xdr:colOff>
      <xdr:row>146</xdr:row>
      <xdr:rowOff>93345</xdr:rowOff>
    </xdr:from>
    <xdr:to>
      <xdr:col>16</xdr:col>
      <xdr:colOff>446722</xdr:colOff>
      <xdr:row>146</xdr:row>
      <xdr:rowOff>378848</xdr:rowOff>
    </xdr:to>
    <xdr:pic>
      <xdr:nvPicPr>
        <xdr:cNvPr id="17" name="Picture 4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7369810" y="74231500"/>
          <a:ext cx="277495" cy="285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173990</xdr:colOff>
      <xdr:row>43</xdr:row>
      <xdr:rowOff>135255</xdr:rowOff>
    </xdr:from>
    <xdr:to>
      <xdr:col>16</xdr:col>
      <xdr:colOff>441880</xdr:colOff>
      <xdr:row>43</xdr:row>
      <xdr:rowOff>409810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r:embed="rId68"/>
        <a:srcRect/>
        <a:stretch>
          <a:fillRect/>
        </a:stretch>
      </xdr:blipFill>
      <xdr:spPr>
        <a:xfrm>
          <a:off x="7374890" y="22014815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225425</xdr:colOff>
      <xdr:row>42</xdr:row>
      <xdr:rowOff>88900</xdr:rowOff>
    </xdr:from>
    <xdr:to>
      <xdr:col>16</xdr:col>
      <xdr:colOff>390096</xdr:colOff>
      <xdr:row>42</xdr:row>
      <xdr:rowOff>327025</xdr:rowOff>
    </xdr:to>
    <xdr:pic>
      <xdr:nvPicPr>
        <xdr:cNvPr id="18" name="Picture 5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7426325" y="21461095"/>
          <a:ext cx="164465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174625</xdr:colOff>
      <xdr:row>44</xdr:row>
      <xdr:rowOff>102870</xdr:rowOff>
    </xdr:from>
    <xdr:to>
      <xdr:col>16</xdr:col>
      <xdr:colOff>440856</xdr:colOff>
      <xdr:row>44</xdr:row>
      <xdr:rowOff>400525</xdr:rowOff>
    </xdr:to>
    <xdr:pic>
      <xdr:nvPicPr>
        <xdr:cNvPr id="20" name="Picture 6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375525" y="22489795"/>
          <a:ext cx="266065" cy="2971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159385</xdr:colOff>
      <xdr:row>186</xdr:row>
      <xdr:rowOff>83185</xdr:rowOff>
    </xdr:from>
    <xdr:to>
      <xdr:col>16</xdr:col>
      <xdr:colOff>457077</xdr:colOff>
      <xdr:row>186</xdr:row>
      <xdr:rowOff>410606</xdr:rowOff>
    </xdr:to>
    <xdr:pic>
      <xdr:nvPicPr>
        <xdr:cNvPr id="23" name="Picture 7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360285" y="95468440"/>
          <a:ext cx="297180" cy="3270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76200</xdr:colOff>
      <xdr:row>187</xdr:row>
      <xdr:rowOff>134620</xdr:rowOff>
    </xdr:from>
    <xdr:to>
      <xdr:col>16</xdr:col>
      <xdr:colOff>603885</xdr:colOff>
      <xdr:row>187</xdr:row>
      <xdr:rowOff>387985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74"/>
        <a:srcRect/>
        <a:stretch>
          <a:fillRect/>
        </a:stretch>
      </xdr:blipFill>
      <xdr:spPr>
        <a:xfrm>
          <a:off x="7277100" y="96027240"/>
          <a:ext cx="527685" cy="2533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53340</xdr:colOff>
      <xdr:row>109</xdr:row>
      <xdr:rowOff>145415</xdr:rowOff>
    </xdr:from>
    <xdr:to>
      <xdr:col>18</xdr:col>
      <xdr:colOff>8528</xdr:colOff>
      <xdr:row>109</xdr:row>
      <xdr:rowOff>358208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4240" y="55511065"/>
          <a:ext cx="669290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179070</xdr:colOff>
      <xdr:row>38</xdr:row>
      <xdr:rowOff>85090</xdr:rowOff>
    </xdr:from>
    <xdr:to>
      <xdr:col>16</xdr:col>
      <xdr:colOff>436245</xdr:colOff>
      <xdr:row>38</xdr:row>
      <xdr:rowOff>420370</xdr:rowOff>
    </xdr:to>
    <xdr:pic>
      <xdr:nvPicPr>
        <xdr:cNvPr id="27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79970" y="1942782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209550</xdr:colOff>
      <xdr:row>77</xdr:row>
      <xdr:rowOff>114300</xdr:rowOff>
    </xdr:from>
    <xdr:to>
      <xdr:col>16</xdr:col>
      <xdr:colOff>406400</xdr:colOff>
      <xdr:row>77</xdr:row>
      <xdr:rowOff>410210</xdr:rowOff>
    </xdr:to>
    <xdr:pic>
      <xdr:nvPicPr>
        <xdr:cNvPr id="32" name="图片 3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410450" y="39244270"/>
          <a:ext cx="1968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161290</xdr:colOff>
      <xdr:row>81</xdr:row>
      <xdr:rowOff>123825</xdr:rowOff>
    </xdr:from>
    <xdr:to>
      <xdr:col>16</xdr:col>
      <xdr:colOff>454660</xdr:colOff>
      <xdr:row>81</xdr:row>
      <xdr:rowOff>346075</xdr:rowOff>
    </xdr:to>
    <xdr:pic>
      <xdr:nvPicPr>
        <xdr:cNvPr id="33" name="Picture 18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362190" y="4128325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83</xdr:row>
      <xdr:rowOff>56515</xdr:rowOff>
    </xdr:from>
    <xdr:to>
      <xdr:col>16</xdr:col>
      <xdr:colOff>431800</xdr:colOff>
      <xdr:row>83</xdr:row>
      <xdr:rowOff>359410</xdr:rowOff>
    </xdr:to>
    <xdr:pic>
      <xdr:nvPicPr>
        <xdr:cNvPr id="38" name="Picture 16079"/>
        <xdr:cNvPicPr>
          <a:picLocks noChangeAspect="1" noChangeArrowheads="1"/>
        </xdr:cNvPicPr>
      </xdr:nvPicPr>
      <xdr:blipFill>
        <a:blip r:embed="rId78" cstate="print"/>
        <a:srcRect/>
        <a:stretch>
          <a:fillRect/>
        </a:stretch>
      </xdr:blipFill>
      <xdr:spPr>
        <a:xfrm>
          <a:off x="7385050" y="4223067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247861</xdr:colOff>
      <xdr:row>11</xdr:row>
      <xdr:rowOff>139276</xdr:rowOff>
    </xdr:from>
    <xdr:to>
      <xdr:col>16</xdr:col>
      <xdr:colOff>409786</xdr:colOff>
      <xdr:row>11</xdr:row>
      <xdr:rowOff>445346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48550" y="5461635"/>
          <a:ext cx="1619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177165</xdr:colOff>
      <xdr:row>13</xdr:row>
      <xdr:rowOff>71755</xdr:rowOff>
    </xdr:from>
    <xdr:to>
      <xdr:col>16</xdr:col>
      <xdr:colOff>438150</xdr:colOff>
      <xdr:row>13</xdr:row>
      <xdr:rowOff>367030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378065" y="640905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127000</xdr:colOff>
      <xdr:row>18</xdr:row>
      <xdr:rowOff>55880</xdr:rowOff>
    </xdr:from>
    <xdr:to>
      <xdr:col>16</xdr:col>
      <xdr:colOff>488950</xdr:colOff>
      <xdr:row>18</xdr:row>
      <xdr:rowOff>362585</xdr:rowOff>
    </xdr:to>
    <xdr:pic>
      <xdr:nvPicPr>
        <xdr:cNvPr id="41" name="Picture 6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327900" y="893000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39</xdr:row>
      <xdr:rowOff>92075</xdr:rowOff>
    </xdr:from>
    <xdr:to>
      <xdr:col>16</xdr:col>
      <xdr:colOff>436245</xdr:colOff>
      <xdr:row>39</xdr:row>
      <xdr:rowOff>427355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79970" y="1994217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128</xdr:row>
      <xdr:rowOff>114300</xdr:rowOff>
    </xdr:from>
    <xdr:to>
      <xdr:col>16</xdr:col>
      <xdr:colOff>522605</xdr:colOff>
      <xdr:row>128</xdr:row>
      <xdr:rowOff>316865</xdr:rowOff>
    </xdr:to>
    <xdr:pic>
      <xdr:nvPicPr>
        <xdr:cNvPr id="54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4405" y="65119885"/>
          <a:ext cx="419100" cy="2025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131</xdr:row>
      <xdr:rowOff>155575</xdr:rowOff>
    </xdr:from>
    <xdr:to>
      <xdr:col>16</xdr:col>
      <xdr:colOff>560070</xdr:colOff>
      <xdr:row>131</xdr:row>
      <xdr:rowOff>395605</xdr:rowOff>
    </xdr:to>
    <xdr:pic>
      <xdr:nvPicPr>
        <xdr:cNvPr id="56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283450" y="66683255"/>
          <a:ext cx="477520" cy="2400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102870</xdr:colOff>
      <xdr:row>144</xdr:row>
      <xdr:rowOff>133985</xdr:rowOff>
    </xdr:from>
    <xdr:to>
      <xdr:col>16</xdr:col>
      <xdr:colOff>595630</xdr:colOff>
      <xdr:row>144</xdr:row>
      <xdr:rowOff>372110</xdr:rowOff>
    </xdr:to>
    <xdr:pic>
      <xdr:nvPicPr>
        <xdr:cNvPr id="58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3770" y="73257410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102870</xdr:colOff>
      <xdr:row>143</xdr:row>
      <xdr:rowOff>113030</xdr:rowOff>
    </xdr:from>
    <xdr:to>
      <xdr:col>16</xdr:col>
      <xdr:colOff>595630</xdr:colOff>
      <xdr:row>143</xdr:row>
      <xdr:rowOff>351155</xdr:rowOff>
    </xdr:to>
    <xdr:pic>
      <xdr:nvPicPr>
        <xdr:cNvPr id="10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3770" y="72729090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141</xdr:row>
      <xdr:rowOff>124460</xdr:rowOff>
    </xdr:from>
    <xdr:to>
      <xdr:col>16</xdr:col>
      <xdr:colOff>464820</xdr:colOff>
      <xdr:row>141</xdr:row>
      <xdr:rowOff>380365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7351395" y="7172579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140</xdr:row>
      <xdr:rowOff>104140</xdr:rowOff>
    </xdr:from>
    <xdr:to>
      <xdr:col>16</xdr:col>
      <xdr:colOff>464820</xdr:colOff>
      <xdr:row>140</xdr:row>
      <xdr:rowOff>360045</xdr:rowOff>
    </xdr:to>
    <xdr:pic>
      <xdr:nvPicPr>
        <xdr:cNvPr id="28" name="Picture 25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7351395" y="71198105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87</xdr:row>
      <xdr:rowOff>112395</xdr:rowOff>
    </xdr:from>
    <xdr:to>
      <xdr:col>16</xdr:col>
      <xdr:colOff>465455</xdr:colOff>
      <xdr:row>87</xdr:row>
      <xdr:rowOff>395605</xdr:rowOff>
    </xdr:to>
    <xdr:pic>
      <xdr:nvPicPr>
        <xdr:cNvPr id="31" name="图片 30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351395" y="4431601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195580</xdr:colOff>
      <xdr:row>86</xdr:row>
      <xdr:rowOff>73025</xdr:rowOff>
    </xdr:from>
    <xdr:to>
      <xdr:col>16</xdr:col>
      <xdr:colOff>420370</xdr:colOff>
      <xdr:row>86</xdr:row>
      <xdr:rowOff>388620</xdr:rowOff>
    </xdr:to>
    <xdr:pic>
      <xdr:nvPicPr>
        <xdr:cNvPr id="34" name="图片 33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396480" y="4376928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119380</xdr:colOff>
      <xdr:row>69</xdr:row>
      <xdr:rowOff>114300</xdr:rowOff>
    </xdr:from>
    <xdr:to>
      <xdr:col>16</xdr:col>
      <xdr:colOff>495935</xdr:colOff>
      <xdr:row>69</xdr:row>
      <xdr:rowOff>381635</xdr:rowOff>
    </xdr:to>
    <xdr:pic>
      <xdr:nvPicPr>
        <xdr:cNvPr id="36" name="图片 3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320280" y="3518535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60</xdr:row>
      <xdr:rowOff>83185</xdr:rowOff>
    </xdr:from>
    <xdr:to>
      <xdr:col>16</xdr:col>
      <xdr:colOff>501015</xdr:colOff>
      <xdr:row>60</xdr:row>
      <xdr:rowOff>406400</xdr:rowOff>
    </xdr:to>
    <xdr:pic>
      <xdr:nvPicPr>
        <xdr:cNvPr id="37" name="图片 36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315200" y="3058795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61</xdr:row>
      <xdr:rowOff>81280</xdr:rowOff>
    </xdr:from>
    <xdr:to>
      <xdr:col>16</xdr:col>
      <xdr:colOff>553720</xdr:colOff>
      <xdr:row>61</xdr:row>
      <xdr:rowOff>381635</xdr:rowOff>
    </xdr:to>
    <xdr:pic>
      <xdr:nvPicPr>
        <xdr:cNvPr id="40" name="图片 39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289165" y="31093410"/>
          <a:ext cx="46545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97790</xdr:colOff>
      <xdr:row>106</xdr:row>
      <xdr:rowOff>102870</xdr:rowOff>
    </xdr:from>
    <xdr:to>
      <xdr:col>16</xdr:col>
      <xdr:colOff>534035</xdr:colOff>
      <xdr:row>106</xdr:row>
      <xdr:rowOff>318770</xdr:rowOff>
    </xdr:to>
    <xdr:pic>
      <xdr:nvPicPr>
        <xdr:cNvPr id="43" name="图片 4" descr="微信图片_20191204142201"/>
        <xdr:cNvPicPr>
          <a:picLocks noChangeAspect="1"/>
        </xdr:cNvPicPr>
      </xdr:nvPicPr>
      <xdr:blipFill>
        <a:blip r:embed="rId87"/>
        <a:srcRect l="10605" r="14953" b="14752"/>
        <a:stretch>
          <a:fillRect/>
        </a:stretch>
      </xdr:blipFill>
      <xdr:spPr>
        <a:xfrm>
          <a:off x="7298690" y="53946425"/>
          <a:ext cx="4362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184150</xdr:colOff>
      <xdr:row>56</xdr:row>
      <xdr:rowOff>92075</xdr:rowOff>
    </xdr:from>
    <xdr:to>
      <xdr:col>16</xdr:col>
      <xdr:colOff>431800</xdr:colOff>
      <xdr:row>56</xdr:row>
      <xdr:rowOff>415925</xdr:rowOff>
    </xdr:to>
    <xdr:pic>
      <xdr:nvPicPr>
        <xdr:cNvPr id="42" name="Picture 6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7385050" y="2856738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78740</xdr:colOff>
      <xdr:row>102</xdr:row>
      <xdr:rowOff>205105</xdr:rowOff>
    </xdr:from>
    <xdr:to>
      <xdr:col>16</xdr:col>
      <xdr:colOff>579120</xdr:colOff>
      <xdr:row>102</xdr:row>
      <xdr:rowOff>281305</xdr:rowOff>
    </xdr:to>
    <xdr:pic>
      <xdr:nvPicPr>
        <xdr:cNvPr id="44" name="图片 43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7279640" y="52019200"/>
          <a:ext cx="50038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83185</xdr:colOff>
      <xdr:row>47</xdr:row>
      <xdr:rowOff>82550</xdr:rowOff>
    </xdr:from>
    <xdr:to>
      <xdr:col>16</xdr:col>
      <xdr:colOff>582930</xdr:colOff>
      <xdr:row>47</xdr:row>
      <xdr:rowOff>381000</xdr:rowOff>
    </xdr:to>
    <xdr:pic>
      <xdr:nvPicPr>
        <xdr:cNvPr id="45" name="图片 44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284085" y="23991570"/>
          <a:ext cx="499745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100965</xdr:colOff>
      <xdr:row>48</xdr:row>
      <xdr:rowOff>71755</xdr:rowOff>
    </xdr:from>
    <xdr:to>
      <xdr:col>16</xdr:col>
      <xdr:colOff>607695</xdr:colOff>
      <xdr:row>48</xdr:row>
      <xdr:rowOff>412115</xdr:rowOff>
    </xdr:to>
    <xdr:pic>
      <xdr:nvPicPr>
        <xdr:cNvPr id="46" name="图片 45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301865" y="24488140"/>
          <a:ext cx="50673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83185</xdr:colOff>
      <xdr:row>49</xdr:row>
      <xdr:rowOff>144780</xdr:rowOff>
    </xdr:from>
    <xdr:to>
      <xdr:col>16</xdr:col>
      <xdr:colOff>591820</xdr:colOff>
      <xdr:row>49</xdr:row>
      <xdr:rowOff>365125</xdr:rowOff>
    </xdr:to>
    <xdr:pic>
      <xdr:nvPicPr>
        <xdr:cNvPr id="48" name="图片 47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284085" y="25068530"/>
          <a:ext cx="50863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104140</xdr:colOff>
      <xdr:row>50</xdr:row>
      <xdr:rowOff>225425</xdr:rowOff>
    </xdr:from>
    <xdr:to>
      <xdr:col>16</xdr:col>
      <xdr:colOff>595630</xdr:colOff>
      <xdr:row>50</xdr:row>
      <xdr:rowOff>302895</xdr:rowOff>
    </xdr:to>
    <xdr:pic>
      <xdr:nvPicPr>
        <xdr:cNvPr id="49" name="图片 4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305040" y="25656540"/>
          <a:ext cx="4914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51</xdr:row>
      <xdr:rowOff>214630</xdr:rowOff>
    </xdr:from>
    <xdr:to>
      <xdr:col>16</xdr:col>
      <xdr:colOff>578485</xdr:colOff>
      <xdr:row>51</xdr:row>
      <xdr:rowOff>302260</xdr:rowOff>
    </xdr:to>
    <xdr:pic>
      <xdr:nvPicPr>
        <xdr:cNvPr id="51" name="图片 5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289165" y="26153110"/>
          <a:ext cx="49022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109220</xdr:colOff>
      <xdr:row>167</xdr:row>
      <xdr:rowOff>153035</xdr:rowOff>
    </xdr:from>
    <xdr:to>
      <xdr:col>16</xdr:col>
      <xdr:colOff>574040</xdr:colOff>
      <xdr:row>167</xdr:row>
      <xdr:rowOff>391160</xdr:rowOff>
    </xdr:to>
    <xdr:pic>
      <xdr:nvPicPr>
        <xdr:cNvPr id="57" name="图片 56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310120" y="84945855"/>
          <a:ext cx="46482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181610</xdr:colOff>
      <xdr:row>53</xdr:row>
      <xdr:rowOff>99060</xdr:rowOff>
    </xdr:from>
    <xdr:to>
      <xdr:col>16</xdr:col>
      <xdr:colOff>433705</xdr:colOff>
      <xdr:row>53</xdr:row>
      <xdr:rowOff>427990</xdr:rowOff>
    </xdr:to>
    <xdr:pic>
      <xdr:nvPicPr>
        <xdr:cNvPr id="60" name="Picture 5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382510" y="27052270"/>
          <a:ext cx="252095" cy="3289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149860</xdr:colOff>
      <xdr:row>194</xdr:row>
      <xdr:rowOff>130810</xdr:rowOff>
    </xdr:from>
    <xdr:to>
      <xdr:col>16</xdr:col>
      <xdr:colOff>465668</xdr:colOff>
      <xdr:row>194</xdr:row>
      <xdr:rowOff>370708</xdr:rowOff>
    </xdr:to>
    <xdr:pic>
      <xdr:nvPicPr>
        <xdr:cNvPr id="173" name="Picture 89"/>
        <xdr:cNvPicPr>
          <a:picLocks noChangeAspect="1" noChangeArrowheads="1"/>
        </xdr:cNvPicPr>
      </xdr:nvPicPr>
      <xdr:blipFill>
        <a:blip r:embed="rId95"/>
        <a:srcRect/>
        <a:stretch>
          <a:fillRect/>
        </a:stretch>
      </xdr:blipFill>
      <xdr:spPr>
        <a:xfrm>
          <a:off x="7350760" y="99574985"/>
          <a:ext cx="315595" cy="2393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108585</xdr:colOff>
      <xdr:row>195</xdr:row>
      <xdr:rowOff>122555</xdr:rowOff>
    </xdr:from>
    <xdr:to>
      <xdr:col>16</xdr:col>
      <xdr:colOff>506730</xdr:colOff>
      <xdr:row>195</xdr:row>
      <xdr:rowOff>402590</xdr:rowOff>
    </xdr:to>
    <xdr:pic>
      <xdr:nvPicPr>
        <xdr:cNvPr id="179" name="图片 178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309485" y="10007409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196</xdr:row>
      <xdr:rowOff>57785</xdr:rowOff>
    </xdr:from>
    <xdr:to>
      <xdr:col>16</xdr:col>
      <xdr:colOff>452755</xdr:colOff>
      <xdr:row>196</xdr:row>
      <xdr:rowOff>421005</xdr:rowOff>
    </xdr:to>
    <xdr:pic>
      <xdr:nvPicPr>
        <xdr:cNvPr id="180" name="图片 179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364095" y="100516690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223520</xdr:colOff>
      <xdr:row>197</xdr:row>
      <xdr:rowOff>87630</xdr:rowOff>
    </xdr:from>
    <xdr:to>
      <xdr:col>16</xdr:col>
      <xdr:colOff>391795</xdr:colOff>
      <xdr:row>197</xdr:row>
      <xdr:rowOff>411480</xdr:rowOff>
    </xdr:to>
    <xdr:pic>
      <xdr:nvPicPr>
        <xdr:cNvPr id="183" name="图片 182" descr="1881899f6e27f95cbd09129d3bac334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424420" y="101053900"/>
          <a:ext cx="168275" cy="323850"/>
        </a:xfrm>
        <a:prstGeom prst="rect">
          <a:avLst/>
        </a:prstGeom>
      </xdr:spPr>
    </xdr:pic>
    <xdr:clientData/>
  </xdr:twoCellAnchor>
  <xdr:twoCellAnchor>
    <xdr:from>
      <xdr:col>16</xdr:col>
      <xdr:colOff>175895</xdr:colOff>
      <xdr:row>41</xdr:row>
      <xdr:rowOff>91440</xdr:rowOff>
    </xdr:from>
    <xdr:to>
      <xdr:col>16</xdr:col>
      <xdr:colOff>439420</xdr:colOff>
      <xdr:row>41</xdr:row>
      <xdr:rowOff>422275</xdr:rowOff>
    </xdr:to>
    <xdr:pic>
      <xdr:nvPicPr>
        <xdr:cNvPr id="175" name="图片 174"/>
        <xdr:cNvPicPr preferRelativeResize="0">
          <a:picLocks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6795" y="2095627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163195</xdr:colOff>
      <xdr:row>82</xdr:row>
      <xdr:rowOff>126365</xdr:rowOff>
    </xdr:from>
    <xdr:to>
      <xdr:col>16</xdr:col>
      <xdr:colOff>453231</xdr:colOff>
      <xdr:row>82</xdr:row>
      <xdr:rowOff>402590</xdr:rowOff>
    </xdr:to>
    <xdr:pic>
      <xdr:nvPicPr>
        <xdr:cNvPr id="55" name="Picture 7"/>
        <xdr:cNvPicPr>
          <a:picLocks noChangeAspect="1" noChangeArrowheads="1"/>
        </xdr:cNvPicPr>
      </xdr:nvPicPr>
      <xdr:blipFill>
        <a:blip r:embed="rId100"/>
        <a:srcRect/>
        <a:stretch>
          <a:fillRect/>
        </a:stretch>
      </xdr:blipFill>
      <xdr:spPr>
        <a:xfrm>
          <a:off x="7364095" y="4179316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163195</xdr:colOff>
      <xdr:row>82</xdr:row>
      <xdr:rowOff>107315</xdr:rowOff>
    </xdr:from>
    <xdr:to>
      <xdr:col>16</xdr:col>
      <xdr:colOff>453231</xdr:colOff>
      <xdr:row>82</xdr:row>
      <xdr:rowOff>383540</xdr:rowOff>
    </xdr:to>
    <xdr:pic>
      <xdr:nvPicPr>
        <xdr:cNvPr id="61" name="Picture 7"/>
        <xdr:cNvPicPr>
          <a:picLocks noChangeAspect="1" noChangeArrowheads="1"/>
        </xdr:cNvPicPr>
      </xdr:nvPicPr>
      <xdr:blipFill>
        <a:blip r:embed="rId100"/>
        <a:srcRect/>
        <a:stretch>
          <a:fillRect/>
        </a:stretch>
      </xdr:blipFill>
      <xdr:spPr>
        <a:xfrm>
          <a:off x="7364095" y="4177411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142875</xdr:colOff>
      <xdr:row>183</xdr:row>
      <xdr:rowOff>88900</xdr:rowOff>
    </xdr:from>
    <xdr:to>
      <xdr:col>16</xdr:col>
      <xdr:colOff>398145</xdr:colOff>
      <xdr:row>183</xdr:row>
      <xdr:rowOff>448310</xdr:rowOff>
    </xdr:to>
    <xdr:pic>
      <xdr:nvPicPr>
        <xdr:cNvPr id="62" name="图片 61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343775" y="9395206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144145</xdr:colOff>
      <xdr:row>178</xdr:row>
      <xdr:rowOff>104140</xdr:rowOff>
    </xdr:from>
    <xdr:to>
      <xdr:col>16</xdr:col>
      <xdr:colOff>415290</xdr:colOff>
      <xdr:row>178</xdr:row>
      <xdr:rowOff>355600</xdr:rowOff>
    </xdr:to>
    <xdr:pic>
      <xdr:nvPicPr>
        <xdr:cNvPr id="63" name="Picture 10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345045" y="9143047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163195</xdr:colOff>
      <xdr:row>180</xdr:row>
      <xdr:rowOff>90805</xdr:rowOff>
    </xdr:from>
    <xdr:to>
      <xdr:col>16</xdr:col>
      <xdr:colOff>382905</xdr:colOff>
      <xdr:row>180</xdr:row>
      <xdr:rowOff>452120</xdr:rowOff>
    </xdr:to>
    <xdr:pic>
      <xdr:nvPicPr>
        <xdr:cNvPr id="66" name="图片 65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7364095" y="92431870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185420</xdr:colOff>
      <xdr:row>176</xdr:row>
      <xdr:rowOff>67945</xdr:rowOff>
    </xdr:from>
    <xdr:to>
      <xdr:col>16</xdr:col>
      <xdr:colOff>398145</xdr:colOff>
      <xdr:row>176</xdr:row>
      <xdr:rowOff>463550</xdr:rowOff>
    </xdr:to>
    <xdr:pic>
      <xdr:nvPicPr>
        <xdr:cNvPr id="69" name="图片 68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386320" y="90379550"/>
          <a:ext cx="212725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114</xdr:row>
      <xdr:rowOff>62865</xdr:rowOff>
    </xdr:from>
    <xdr:to>
      <xdr:col>16</xdr:col>
      <xdr:colOff>458470</xdr:colOff>
      <xdr:row>114</xdr:row>
      <xdr:rowOff>419735</xdr:rowOff>
    </xdr:to>
    <xdr:pic>
      <xdr:nvPicPr>
        <xdr:cNvPr id="70" name="图片 69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7284720" y="57965340"/>
          <a:ext cx="37465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73660</xdr:colOff>
      <xdr:row>115</xdr:row>
      <xdr:rowOff>63500</xdr:rowOff>
    </xdr:from>
    <xdr:to>
      <xdr:col>16</xdr:col>
      <xdr:colOff>440055</xdr:colOff>
      <xdr:row>115</xdr:row>
      <xdr:rowOff>445770</xdr:rowOff>
    </xdr:to>
    <xdr:pic>
      <xdr:nvPicPr>
        <xdr:cNvPr id="71" name="图片 7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274560" y="58473340"/>
          <a:ext cx="36639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168</xdr:row>
      <xdr:rowOff>195580</xdr:rowOff>
    </xdr:from>
    <xdr:to>
      <xdr:col>16</xdr:col>
      <xdr:colOff>492760</xdr:colOff>
      <xdr:row>168</xdr:row>
      <xdr:rowOff>297180</xdr:rowOff>
    </xdr:to>
    <xdr:pic>
      <xdr:nvPicPr>
        <xdr:cNvPr id="73" name="图片 72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268210" y="85495765"/>
          <a:ext cx="42545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169</xdr:row>
      <xdr:rowOff>164465</xdr:rowOff>
    </xdr:from>
    <xdr:to>
      <xdr:col>16</xdr:col>
      <xdr:colOff>506095</xdr:colOff>
      <xdr:row>169</xdr:row>
      <xdr:rowOff>325755</xdr:rowOff>
    </xdr:to>
    <xdr:pic>
      <xdr:nvPicPr>
        <xdr:cNvPr id="74" name="图片 73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258050" y="85972015"/>
          <a:ext cx="4489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121</xdr:row>
      <xdr:rowOff>117475</xdr:rowOff>
    </xdr:from>
    <xdr:to>
      <xdr:col>16</xdr:col>
      <xdr:colOff>420370</xdr:colOff>
      <xdr:row>121</xdr:row>
      <xdr:rowOff>374650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24725" y="6157150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131445</xdr:colOff>
      <xdr:row>119</xdr:row>
      <xdr:rowOff>100965</xdr:rowOff>
    </xdr:from>
    <xdr:to>
      <xdr:col>16</xdr:col>
      <xdr:colOff>455295</xdr:colOff>
      <xdr:row>119</xdr:row>
      <xdr:rowOff>435610</xdr:rowOff>
    </xdr:to>
    <xdr:pic>
      <xdr:nvPicPr>
        <xdr:cNvPr id="83" name="图片 82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332345" y="6054026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118</xdr:row>
      <xdr:rowOff>36195</xdr:rowOff>
    </xdr:from>
    <xdr:to>
      <xdr:col>16</xdr:col>
      <xdr:colOff>386715</xdr:colOff>
      <xdr:row>118</xdr:row>
      <xdr:rowOff>485775</xdr:rowOff>
    </xdr:to>
    <xdr:pic>
      <xdr:nvPicPr>
        <xdr:cNvPr id="87" name="图片 86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294245" y="5996813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117</xdr:row>
      <xdr:rowOff>66675</xdr:rowOff>
    </xdr:from>
    <xdr:to>
      <xdr:col>16</xdr:col>
      <xdr:colOff>494030</xdr:colOff>
      <xdr:row>117</xdr:row>
      <xdr:rowOff>460375</xdr:rowOff>
    </xdr:to>
    <xdr:pic>
      <xdr:nvPicPr>
        <xdr:cNvPr id="90" name="图片 89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273290" y="5949124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120</xdr:row>
      <xdr:rowOff>88900</xdr:rowOff>
    </xdr:from>
    <xdr:to>
      <xdr:col>16</xdr:col>
      <xdr:colOff>454025</xdr:colOff>
      <xdr:row>120</xdr:row>
      <xdr:rowOff>407670</xdr:rowOff>
    </xdr:to>
    <xdr:pic>
      <xdr:nvPicPr>
        <xdr:cNvPr id="91" name="图片 9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267575" y="6103556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146050</xdr:colOff>
      <xdr:row>88</xdr:row>
      <xdr:rowOff>76200</xdr:rowOff>
    </xdr:from>
    <xdr:to>
      <xdr:col>16</xdr:col>
      <xdr:colOff>430530</xdr:colOff>
      <xdr:row>88</xdr:row>
      <xdr:rowOff>403225</xdr:rowOff>
    </xdr:to>
    <xdr:pic>
      <xdr:nvPicPr>
        <xdr:cNvPr id="92" name="图片 91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346950" y="4478718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145415</xdr:colOff>
      <xdr:row>89</xdr:row>
      <xdr:rowOff>86360</xdr:rowOff>
    </xdr:from>
    <xdr:to>
      <xdr:col>16</xdr:col>
      <xdr:colOff>429895</xdr:colOff>
      <xdr:row>89</xdr:row>
      <xdr:rowOff>413385</xdr:rowOff>
    </xdr:to>
    <xdr:pic>
      <xdr:nvPicPr>
        <xdr:cNvPr id="94" name="图片 93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346315" y="4530471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90</xdr:row>
      <xdr:rowOff>99060</xdr:rowOff>
    </xdr:from>
    <xdr:to>
      <xdr:col>16</xdr:col>
      <xdr:colOff>469900</xdr:colOff>
      <xdr:row>90</xdr:row>
      <xdr:rowOff>437515</xdr:rowOff>
    </xdr:to>
    <xdr:pic>
      <xdr:nvPicPr>
        <xdr:cNvPr id="95" name="图片 94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7327900" y="45824775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99695</xdr:colOff>
      <xdr:row>142</xdr:row>
      <xdr:rowOff>92710</xdr:rowOff>
    </xdr:from>
    <xdr:to>
      <xdr:col>16</xdr:col>
      <xdr:colOff>363220</xdr:colOff>
      <xdr:row>142</xdr:row>
      <xdr:rowOff>423545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00595" y="72201405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51604</xdr:colOff>
      <xdr:row>174</xdr:row>
      <xdr:rowOff>142122</xdr:rowOff>
    </xdr:from>
    <xdr:to>
      <xdr:col>16</xdr:col>
      <xdr:colOff>495469</xdr:colOff>
      <xdr:row>174</xdr:row>
      <xdr:rowOff>405647</xdr:rowOff>
    </xdr:to>
    <xdr:pic>
      <xdr:nvPicPr>
        <xdr:cNvPr id="3" name="图片 2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252335" y="88905080"/>
          <a:ext cx="44386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31750</xdr:colOff>
      <xdr:row>173</xdr:row>
      <xdr:rowOff>132715</xdr:rowOff>
    </xdr:from>
    <xdr:to>
      <xdr:col>16</xdr:col>
      <xdr:colOff>472440</xdr:colOff>
      <xdr:row>173</xdr:row>
      <xdr:rowOff>333375</xdr:rowOff>
    </xdr:to>
    <xdr:pic>
      <xdr:nvPicPr>
        <xdr:cNvPr id="5" name="图片 4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232650" y="88122125"/>
          <a:ext cx="4406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49530</xdr:colOff>
      <xdr:row>172</xdr:row>
      <xdr:rowOff>239395</xdr:rowOff>
    </xdr:from>
    <xdr:to>
      <xdr:col>16</xdr:col>
      <xdr:colOff>488950</xdr:colOff>
      <xdr:row>172</xdr:row>
      <xdr:rowOff>502920</xdr:rowOff>
    </xdr:to>
    <xdr:pic>
      <xdr:nvPicPr>
        <xdr:cNvPr id="11" name="图片 10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250430" y="87569040"/>
          <a:ext cx="43942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142940</xdr:colOff>
      <xdr:row>66</xdr:row>
      <xdr:rowOff>169224</xdr:rowOff>
    </xdr:from>
    <xdr:to>
      <xdr:col>16</xdr:col>
      <xdr:colOff>376964</xdr:colOff>
      <xdr:row>66</xdr:row>
      <xdr:rowOff>421224</xdr:rowOff>
    </xdr:to>
    <xdr:pic>
      <xdr:nvPicPr>
        <xdr:cNvPr id="164" name="Picture 22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343775" y="33717865"/>
          <a:ext cx="233680" cy="2520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132145</xdr:colOff>
      <xdr:row>63</xdr:row>
      <xdr:rowOff>137474</xdr:rowOff>
    </xdr:from>
    <xdr:to>
      <xdr:col>16</xdr:col>
      <xdr:colOff>422181</xdr:colOff>
      <xdr:row>63</xdr:row>
      <xdr:rowOff>413699</xdr:rowOff>
    </xdr:to>
    <xdr:pic>
      <xdr:nvPicPr>
        <xdr:cNvPr id="166" name="Picture 7"/>
        <xdr:cNvPicPr>
          <a:picLocks noChangeAspect="1" noChangeArrowheads="1"/>
        </xdr:cNvPicPr>
      </xdr:nvPicPr>
      <xdr:blipFill>
        <a:blip r:embed="rId100"/>
        <a:srcRect/>
        <a:stretch>
          <a:fillRect/>
        </a:stretch>
      </xdr:blipFill>
      <xdr:spPr>
        <a:xfrm>
          <a:off x="7332980" y="3216402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108015</xdr:colOff>
      <xdr:row>65</xdr:row>
      <xdr:rowOff>156524</xdr:rowOff>
    </xdr:from>
    <xdr:to>
      <xdr:col>16</xdr:col>
      <xdr:colOff>398051</xdr:colOff>
      <xdr:row>65</xdr:row>
      <xdr:rowOff>432749</xdr:rowOff>
    </xdr:to>
    <xdr:pic>
      <xdr:nvPicPr>
        <xdr:cNvPr id="172" name="Picture 7"/>
        <xdr:cNvPicPr>
          <a:picLocks noChangeAspect="1" noChangeArrowheads="1"/>
        </xdr:cNvPicPr>
      </xdr:nvPicPr>
      <xdr:blipFill>
        <a:blip r:embed="rId100"/>
        <a:srcRect/>
        <a:stretch>
          <a:fillRect/>
        </a:stretch>
      </xdr:blipFill>
      <xdr:spPr>
        <a:xfrm>
          <a:off x="7308850" y="3319780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131510</xdr:colOff>
      <xdr:row>64</xdr:row>
      <xdr:rowOff>117154</xdr:rowOff>
    </xdr:from>
    <xdr:to>
      <xdr:col>16</xdr:col>
      <xdr:colOff>379160</xdr:colOff>
      <xdr:row>64</xdr:row>
      <xdr:rowOff>420049</xdr:rowOff>
    </xdr:to>
    <xdr:pic>
      <xdr:nvPicPr>
        <xdr:cNvPr id="174" name="Picture 16079"/>
        <xdr:cNvPicPr>
          <a:picLocks noChangeAspect="1" noChangeArrowheads="1"/>
        </xdr:cNvPicPr>
      </xdr:nvPicPr>
      <xdr:blipFill>
        <a:blip r:embed="rId78" cstate="print"/>
        <a:srcRect/>
        <a:stretch>
          <a:fillRect/>
        </a:stretch>
      </xdr:blipFill>
      <xdr:spPr>
        <a:xfrm>
          <a:off x="7332345" y="3265106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119727</xdr:colOff>
      <xdr:row>73</xdr:row>
      <xdr:rowOff>32971</xdr:rowOff>
    </xdr:from>
    <xdr:to>
      <xdr:col>16</xdr:col>
      <xdr:colOff>454927</xdr:colOff>
      <xdr:row>73</xdr:row>
      <xdr:rowOff>352848</xdr:rowOff>
    </xdr:to>
    <xdr:pic>
      <xdr:nvPicPr>
        <xdr:cNvPr id="182" name="图片 181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7320280" y="3713289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70485</xdr:colOff>
      <xdr:row>74</xdr:row>
      <xdr:rowOff>131445</xdr:rowOff>
    </xdr:from>
    <xdr:to>
      <xdr:col>16</xdr:col>
      <xdr:colOff>499111</xdr:colOff>
      <xdr:row>74</xdr:row>
      <xdr:rowOff>399745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7271385" y="37739320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68014</xdr:colOff>
      <xdr:row>72</xdr:row>
      <xdr:rowOff>65816</xdr:rowOff>
    </xdr:from>
    <xdr:to>
      <xdr:col>16</xdr:col>
      <xdr:colOff>487113</xdr:colOff>
      <xdr:row>72</xdr:row>
      <xdr:rowOff>369380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7268845" y="36658550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75</xdr:row>
      <xdr:rowOff>83185</xdr:rowOff>
    </xdr:from>
    <xdr:to>
      <xdr:col>16</xdr:col>
      <xdr:colOff>401955</xdr:colOff>
      <xdr:row>75</xdr:row>
      <xdr:rowOff>474345</xdr:rowOff>
    </xdr:to>
    <xdr:pic>
      <xdr:nvPicPr>
        <xdr:cNvPr id="186" name="图片 185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340600" y="3819842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208915</xdr:colOff>
      <xdr:row>190</xdr:row>
      <xdr:rowOff>117475</xdr:rowOff>
    </xdr:from>
    <xdr:to>
      <xdr:col>16</xdr:col>
      <xdr:colOff>406742</xdr:colOff>
      <xdr:row>190</xdr:row>
      <xdr:rowOff>408055</xdr:rowOff>
    </xdr:to>
    <xdr:pic>
      <xdr:nvPicPr>
        <xdr:cNvPr id="176" name="Picture 4"/>
        <xdr:cNvPicPr>
          <a:picLocks noChangeAspect="1" noChangeArrowheads="1"/>
        </xdr:cNvPicPr>
      </xdr:nvPicPr>
      <xdr:blipFill>
        <a:blip r:embed="rId121"/>
        <a:srcRect/>
        <a:stretch>
          <a:fillRect/>
        </a:stretch>
      </xdr:blipFill>
      <xdr:spPr>
        <a:xfrm>
          <a:off x="7409815" y="9753219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226695</xdr:colOff>
      <xdr:row>9</xdr:row>
      <xdr:rowOff>77470</xdr:rowOff>
    </xdr:from>
    <xdr:to>
      <xdr:col>16</xdr:col>
      <xdr:colOff>388620</xdr:colOff>
      <xdr:row>9</xdr:row>
      <xdr:rowOff>380532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27595" y="4330700"/>
          <a:ext cx="161925" cy="3028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177165</xdr:colOff>
      <xdr:row>14</xdr:row>
      <xdr:rowOff>71755</xdr:rowOff>
    </xdr:from>
    <xdr:to>
      <xdr:col>16</xdr:col>
      <xdr:colOff>438150</xdr:colOff>
      <xdr:row>14</xdr:row>
      <xdr:rowOff>367030</xdr:rowOff>
    </xdr:to>
    <xdr:pic>
      <xdr:nvPicPr>
        <xdr:cNvPr id="35" name="Picture 5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378065" y="691642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127000</xdr:colOff>
      <xdr:row>19</xdr:row>
      <xdr:rowOff>55880</xdr:rowOff>
    </xdr:from>
    <xdr:to>
      <xdr:col>16</xdr:col>
      <xdr:colOff>488950</xdr:colOff>
      <xdr:row>19</xdr:row>
      <xdr:rowOff>362585</xdr:rowOff>
    </xdr:to>
    <xdr:pic>
      <xdr:nvPicPr>
        <xdr:cNvPr id="47" name="Picture 6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327900" y="943737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22</xdr:row>
      <xdr:rowOff>78105</xdr:rowOff>
    </xdr:from>
    <xdr:to>
      <xdr:col>16</xdr:col>
      <xdr:colOff>425823</xdr:colOff>
      <xdr:row>22</xdr:row>
      <xdr:rowOff>385174</xdr:rowOff>
    </xdr:to>
    <xdr:pic>
      <xdr:nvPicPr>
        <xdr:cNvPr id="50" name="Picture 2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391400" y="10981690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198120</xdr:colOff>
      <xdr:row>27</xdr:row>
      <xdr:rowOff>96520</xdr:rowOff>
    </xdr:from>
    <xdr:to>
      <xdr:col>16</xdr:col>
      <xdr:colOff>417195</xdr:colOff>
      <xdr:row>27</xdr:row>
      <xdr:rowOff>382386</xdr:rowOff>
    </xdr:to>
    <xdr:pic>
      <xdr:nvPicPr>
        <xdr:cNvPr id="53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99020" y="13536930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40</xdr:row>
      <xdr:rowOff>85090</xdr:rowOff>
    </xdr:from>
    <xdr:to>
      <xdr:col>16</xdr:col>
      <xdr:colOff>436245</xdr:colOff>
      <xdr:row>40</xdr:row>
      <xdr:rowOff>420370</xdr:rowOff>
    </xdr:to>
    <xdr:pic>
      <xdr:nvPicPr>
        <xdr:cNvPr id="59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79970" y="2044255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129</xdr:row>
      <xdr:rowOff>134620</xdr:rowOff>
    </xdr:from>
    <xdr:to>
      <xdr:col>16</xdr:col>
      <xdr:colOff>544830</xdr:colOff>
      <xdr:row>129</xdr:row>
      <xdr:rowOff>348615</xdr:rowOff>
    </xdr:to>
    <xdr:pic>
      <xdr:nvPicPr>
        <xdr:cNvPr id="75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4405" y="65647570"/>
          <a:ext cx="441325" cy="213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81280</xdr:colOff>
      <xdr:row>132</xdr:row>
      <xdr:rowOff>143510</xdr:rowOff>
    </xdr:from>
    <xdr:to>
      <xdr:col>16</xdr:col>
      <xdr:colOff>479425</xdr:colOff>
      <xdr:row>132</xdr:row>
      <xdr:rowOff>409575</xdr:rowOff>
    </xdr:to>
    <xdr:pic>
      <xdr:nvPicPr>
        <xdr:cNvPr id="77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282180" y="67178555"/>
          <a:ext cx="398145" cy="2660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102870</xdr:colOff>
      <xdr:row>145</xdr:row>
      <xdr:rowOff>113030</xdr:rowOff>
    </xdr:from>
    <xdr:to>
      <xdr:col>16</xdr:col>
      <xdr:colOff>595630</xdr:colOff>
      <xdr:row>145</xdr:row>
      <xdr:rowOff>351155</xdr:rowOff>
    </xdr:to>
    <xdr:pic>
      <xdr:nvPicPr>
        <xdr:cNvPr id="80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3770" y="73743820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51604</xdr:colOff>
      <xdr:row>175</xdr:row>
      <xdr:rowOff>142122</xdr:rowOff>
    </xdr:from>
    <xdr:to>
      <xdr:col>16</xdr:col>
      <xdr:colOff>495469</xdr:colOff>
      <xdr:row>175</xdr:row>
      <xdr:rowOff>405647</xdr:rowOff>
    </xdr:to>
    <xdr:pic>
      <xdr:nvPicPr>
        <xdr:cNvPr id="96" name="图片 95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252335" y="89679145"/>
          <a:ext cx="44386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57785</xdr:colOff>
      <xdr:row>170</xdr:row>
      <xdr:rowOff>127000</xdr:rowOff>
    </xdr:from>
    <xdr:to>
      <xdr:col>16</xdr:col>
      <xdr:colOff>515620</xdr:colOff>
      <xdr:row>170</xdr:row>
      <xdr:rowOff>371475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685" y="86441915"/>
          <a:ext cx="457835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128270</xdr:colOff>
      <xdr:row>171</xdr:row>
      <xdr:rowOff>69850</xdr:rowOff>
    </xdr:from>
    <xdr:to>
      <xdr:col>16</xdr:col>
      <xdr:colOff>558800</xdr:colOff>
      <xdr:row>171</xdr:row>
      <xdr:rowOff>433705</xdr:rowOff>
    </xdr:to>
    <xdr:pic>
      <xdr:nvPicPr>
        <xdr:cNvPr id="84" name="图片 83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329170" y="86892130"/>
          <a:ext cx="4305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126</xdr:row>
      <xdr:rowOff>117475</xdr:rowOff>
    </xdr:from>
    <xdr:to>
      <xdr:col>16</xdr:col>
      <xdr:colOff>420370</xdr:colOff>
      <xdr:row>126</xdr:row>
      <xdr:rowOff>374650</xdr:rowOff>
    </xdr:to>
    <xdr:pic>
      <xdr:nvPicPr>
        <xdr:cNvPr id="177" name="图片 176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24725" y="64108330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131445</xdr:colOff>
      <xdr:row>124</xdr:row>
      <xdr:rowOff>100965</xdr:rowOff>
    </xdr:from>
    <xdr:to>
      <xdr:col>16</xdr:col>
      <xdr:colOff>455295</xdr:colOff>
      <xdr:row>124</xdr:row>
      <xdr:rowOff>435610</xdr:rowOff>
    </xdr:to>
    <xdr:pic>
      <xdr:nvPicPr>
        <xdr:cNvPr id="178" name="图片 177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332345" y="63077090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123</xdr:row>
      <xdr:rowOff>36195</xdr:rowOff>
    </xdr:from>
    <xdr:to>
      <xdr:col>16</xdr:col>
      <xdr:colOff>386715</xdr:colOff>
      <xdr:row>123</xdr:row>
      <xdr:rowOff>485775</xdr:rowOff>
    </xdr:to>
    <xdr:pic>
      <xdr:nvPicPr>
        <xdr:cNvPr id="181" name="图片 18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294245" y="62504955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122</xdr:row>
      <xdr:rowOff>66675</xdr:rowOff>
    </xdr:from>
    <xdr:to>
      <xdr:col>16</xdr:col>
      <xdr:colOff>494030</xdr:colOff>
      <xdr:row>122</xdr:row>
      <xdr:rowOff>460375</xdr:rowOff>
    </xdr:to>
    <xdr:pic>
      <xdr:nvPicPr>
        <xdr:cNvPr id="187" name="图片 186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273290" y="62028070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125</xdr:row>
      <xdr:rowOff>111312</xdr:rowOff>
    </xdr:from>
    <xdr:to>
      <xdr:col>16</xdr:col>
      <xdr:colOff>487642</xdr:colOff>
      <xdr:row>125</xdr:row>
      <xdr:rowOff>430082</xdr:rowOff>
    </xdr:to>
    <xdr:pic>
      <xdr:nvPicPr>
        <xdr:cNvPr id="188" name="图片 187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300595" y="6359461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67235</xdr:colOff>
      <xdr:row>198</xdr:row>
      <xdr:rowOff>100853</xdr:rowOff>
    </xdr:from>
    <xdr:to>
      <xdr:col>16</xdr:col>
      <xdr:colOff>522530</xdr:colOff>
      <xdr:row>198</xdr:row>
      <xdr:rowOff>365648</xdr:rowOff>
    </xdr:to>
    <xdr:pic>
      <xdr:nvPicPr>
        <xdr:cNvPr id="189" name="图片 188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7267575" y="10157142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89647</xdr:colOff>
      <xdr:row>200</xdr:row>
      <xdr:rowOff>67234</xdr:rowOff>
    </xdr:from>
    <xdr:to>
      <xdr:col>16</xdr:col>
      <xdr:colOff>497317</xdr:colOff>
      <xdr:row>200</xdr:row>
      <xdr:rowOff>471729</xdr:rowOff>
    </xdr:to>
    <xdr:pic>
      <xdr:nvPicPr>
        <xdr:cNvPr id="190" name="图片 189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290435" y="10255250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212912</xdr:colOff>
      <xdr:row>199</xdr:row>
      <xdr:rowOff>22412</xdr:rowOff>
    </xdr:from>
    <xdr:to>
      <xdr:col>16</xdr:col>
      <xdr:colOff>445322</xdr:colOff>
      <xdr:row>199</xdr:row>
      <xdr:rowOff>487232</xdr:rowOff>
    </xdr:to>
    <xdr:pic>
      <xdr:nvPicPr>
        <xdr:cNvPr id="191" name="图片 190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413625" y="10200068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59055</xdr:colOff>
      <xdr:row>201</xdr:row>
      <xdr:rowOff>88900</xdr:rowOff>
    </xdr:from>
    <xdr:to>
      <xdr:col>16</xdr:col>
      <xdr:colOff>487681</xdr:colOff>
      <xdr:row>201</xdr:row>
      <xdr:rowOff>400628</xdr:rowOff>
    </xdr:to>
    <xdr:pic>
      <xdr:nvPicPr>
        <xdr:cNvPr id="192" name="Picture 11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259955" y="10308209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137583</xdr:colOff>
      <xdr:row>184</xdr:row>
      <xdr:rowOff>52917</xdr:rowOff>
    </xdr:from>
    <xdr:to>
      <xdr:col>16</xdr:col>
      <xdr:colOff>435275</xdr:colOff>
      <xdr:row>184</xdr:row>
      <xdr:rowOff>380338</xdr:rowOff>
    </xdr:to>
    <xdr:pic>
      <xdr:nvPicPr>
        <xdr:cNvPr id="193" name="Picture 7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338060" y="94423230"/>
          <a:ext cx="297815" cy="3270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215900</xdr:colOff>
      <xdr:row>185</xdr:row>
      <xdr:rowOff>110067</xdr:rowOff>
    </xdr:from>
    <xdr:to>
      <xdr:col>16</xdr:col>
      <xdr:colOff>513592</xdr:colOff>
      <xdr:row>185</xdr:row>
      <xdr:rowOff>437488</xdr:rowOff>
    </xdr:to>
    <xdr:pic>
      <xdr:nvPicPr>
        <xdr:cNvPr id="194" name="Picture 7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416800" y="94987745"/>
          <a:ext cx="297180" cy="3270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220345</xdr:colOff>
      <xdr:row>10</xdr:row>
      <xdr:rowOff>54822</xdr:rowOff>
    </xdr:from>
    <xdr:to>
      <xdr:col>16</xdr:col>
      <xdr:colOff>382270</xdr:colOff>
      <xdr:row>10</xdr:row>
      <xdr:rowOff>360892</xdr:rowOff>
    </xdr:to>
    <xdr:pic>
      <xdr:nvPicPr>
        <xdr:cNvPr id="195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21245" y="4869815"/>
          <a:ext cx="1619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262678</xdr:colOff>
      <xdr:row>12</xdr:row>
      <xdr:rowOff>69427</xdr:rowOff>
    </xdr:from>
    <xdr:to>
      <xdr:col>16</xdr:col>
      <xdr:colOff>424603</xdr:colOff>
      <xdr:row>12</xdr:row>
      <xdr:rowOff>375497</xdr:rowOff>
    </xdr:to>
    <xdr:pic>
      <xdr:nvPicPr>
        <xdr:cNvPr id="196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63155" y="5899150"/>
          <a:ext cx="161925" cy="30607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97790</xdr:colOff>
      <xdr:row>6</xdr:row>
      <xdr:rowOff>29845</xdr:rowOff>
    </xdr:from>
    <xdr:to>
      <xdr:col>3</xdr:col>
      <xdr:colOff>675005</xdr:colOff>
      <xdr:row>10</xdr:row>
      <xdr:rowOff>255905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90" y="2628265"/>
          <a:ext cx="2139315" cy="216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171450</xdr:colOff>
      <xdr:row>92</xdr:row>
      <xdr:rowOff>115570</xdr:rowOff>
    </xdr:from>
    <xdr:to>
      <xdr:col>16</xdr:col>
      <xdr:colOff>409158</xdr:colOff>
      <xdr:row>92</xdr:row>
      <xdr:rowOff>382270</xdr:rowOff>
    </xdr:to>
    <xdr:pic>
      <xdr:nvPicPr>
        <xdr:cNvPr id="77" name="Picture 1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77175" y="50769520"/>
          <a:ext cx="237490" cy="2667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179705</xdr:colOff>
      <xdr:row>134</xdr:row>
      <xdr:rowOff>121285</xdr:rowOff>
    </xdr:from>
    <xdr:to>
      <xdr:col>16</xdr:col>
      <xdr:colOff>379152</xdr:colOff>
      <xdr:row>134</xdr:row>
      <xdr:rowOff>366155</xdr:rowOff>
    </xdr:to>
    <xdr:pic>
      <xdr:nvPicPr>
        <xdr:cNvPr id="106" name="Picture 5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885430" y="73303130"/>
          <a:ext cx="199390" cy="2444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177165</xdr:colOff>
      <xdr:row>202</xdr:row>
      <xdr:rowOff>141605</xdr:rowOff>
    </xdr:from>
    <xdr:to>
      <xdr:col>16</xdr:col>
      <xdr:colOff>373478</xdr:colOff>
      <xdr:row>202</xdr:row>
      <xdr:rowOff>364261</xdr:rowOff>
    </xdr:to>
    <xdr:pic>
      <xdr:nvPicPr>
        <xdr:cNvPr id="140" name="Picture 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882890" y="110763050"/>
          <a:ext cx="196215" cy="222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58420</xdr:colOff>
      <xdr:row>211</xdr:row>
      <xdr:rowOff>115570</xdr:rowOff>
    </xdr:from>
    <xdr:to>
      <xdr:col>16</xdr:col>
      <xdr:colOff>431451</xdr:colOff>
      <xdr:row>211</xdr:row>
      <xdr:rowOff>344170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7764145" y="115303300"/>
          <a:ext cx="372745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128905</xdr:colOff>
      <xdr:row>200</xdr:row>
      <xdr:rowOff>104140</xdr:rowOff>
    </xdr:from>
    <xdr:to>
      <xdr:col>16</xdr:col>
      <xdr:colOff>433706</xdr:colOff>
      <xdr:row>200</xdr:row>
      <xdr:rowOff>317501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7834630" y="109710855"/>
          <a:ext cx="304800" cy="2133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198</xdr:row>
      <xdr:rowOff>126365</xdr:rowOff>
    </xdr:from>
    <xdr:to>
      <xdr:col>16</xdr:col>
      <xdr:colOff>441325</xdr:colOff>
      <xdr:row>198</xdr:row>
      <xdr:rowOff>378381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13675" y="108718350"/>
          <a:ext cx="33337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177</xdr:row>
      <xdr:rowOff>137795</xdr:rowOff>
    </xdr:from>
    <xdr:to>
      <xdr:col>16</xdr:col>
      <xdr:colOff>460375</xdr:colOff>
      <xdr:row>177</xdr:row>
      <xdr:rowOff>339843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13675" y="95697675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174</xdr:row>
      <xdr:rowOff>149225</xdr:rowOff>
    </xdr:from>
    <xdr:to>
      <xdr:col>16</xdr:col>
      <xdr:colOff>448310</xdr:colOff>
      <xdr:row>174</xdr:row>
      <xdr:rowOff>387350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7820660" y="94187010"/>
          <a:ext cx="33337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161290</xdr:colOff>
      <xdr:row>171</xdr:row>
      <xdr:rowOff>148590</xdr:rowOff>
    </xdr:from>
    <xdr:to>
      <xdr:col>16</xdr:col>
      <xdr:colOff>390040</xdr:colOff>
      <xdr:row>171</xdr:row>
      <xdr:rowOff>386714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7867015" y="92664280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168</xdr:row>
      <xdr:rowOff>104140</xdr:rowOff>
    </xdr:from>
    <xdr:to>
      <xdr:col>16</xdr:col>
      <xdr:colOff>400835</xdr:colOff>
      <xdr:row>168</xdr:row>
      <xdr:rowOff>342264</xdr:rowOff>
    </xdr:to>
    <xdr:pic>
      <xdr:nvPicPr>
        <xdr:cNvPr id="142" name="Picture 11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7877810" y="91097735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167</xdr:row>
      <xdr:rowOff>114300</xdr:rowOff>
    </xdr:from>
    <xdr:to>
      <xdr:col>16</xdr:col>
      <xdr:colOff>426720</xdr:colOff>
      <xdr:row>167</xdr:row>
      <xdr:rowOff>361950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7827645" y="90600530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83185</xdr:colOff>
      <xdr:row>166</xdr:row>
      <xdr:rowOff>170815</xdr:rowOff>
    </xdr:from>
    <xdr:to>
      <xdr:col>16</xdr:col>
      <xdr:colOff>484572</xdr:colOff>
      <xdr:row>166</xdr:row>
      <xdr:rowOff>374528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7788910" y="90149680"/>
          <a:ext cx="401320" cy="2032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151</xdr:row>
      <xdr:rowOff>148590</xdr:rowOff>
    </xdr:from>
    <xdr:to>
      <xdr:col>16</xdr:col>
      <xdr:colOff>404495</xdr:colOff>
      <xdr:row>151</xdr:row>
      <xdr:rowOff>428457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3045" y="81955640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152400</xdr:colOff>
      <xdr:row>146</xdr:row>
      <xdr:rowOff>115570</xdr:rowOff>
    </xdr:from>
    <xdr:to>
      <xdr:col>16</xdr:col>
      <xdr:colOff>381000</xdr:colOff>
      <xdr:row>146</xdr:row>
      <xdr:rowOff>358024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58125" y="79385795"/>
          <a:ext cx="228600" cy="2419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172720</xdr:colOff>
      <xdr:row>144</xdr:row>
      <xdr:rowOff>160020</xdr:rowOff>
    </xdr:from>
    <xdr:to>
      <xdr:col>16</xdr:col>
      <xdr:colOff>413567</xdr:colOff>
      <xdr:row>144</xdr:row>
      <xdr:rowOff>415463</xdr:rowOff>
    </xdr:to>
    <xdr:pic>
      <xdr:nvPicPr>
        <xdr:cNvPr id="147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78445" y="78415515"/>
          <a:ext cx="24066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139065</xdr:colOff>
      <xdr:row>140</xdr:row>
      <xdr:rowOff>115570</xdr:rowOff>
    </xdr:from>
    <xdr:to>
      <xdr:col>16</xdr:col>
      <xdr:colOff>424815</xdr:colOff>
      <xdr:row>140</xdr:row>
      <xdr:rowOff>385604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844790" y="76341605"/>
          <a:ext cx="285750" cy="2698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137</xdr:row>
      <xdr:rowOff>127000</xdr:rowOff>
    </xdr:from>
    <xdr:to>
      <xdr:col>16</xdr:col>
      <xdr:colOff>441369</xdr:colOff>
      <xdr:row>137</xdr:row>
      <xdr:rowOff>441544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833995" y="74830940"/>
          <a:ext cx="313055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136</xdr:row>
      <xdr:rowOff>104775</xdr:rowOff>
    </xdr:from>
    <xdr:to>
      <xdr:col>16</xdr:col>
      <xdr:colOff>396875</xdr:colOff>
      <xdr:row>136</xdr:row>
      <xdr:rowOff>390524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826375" y="74301350"/>
          <a:ext cx="276225" cy="285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135</xdr:row>
      <xdr:rowOff>104140</xdr:rowOff>
    </xdr:from>
    <xdr:to>
      <xdr:col>16</xdr:col>
      <xdr:colOff>448253</xdr:colOff>
      <xdr:row>135</xdr:row>
      <xdr:rowOff>370840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7833995" y="73793350"/>
          <a:ext cx="31940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133</xdr:row>
      <xdr:rowOff>104140</xdr:rowOff>
    </xdr:from>
    <xdr:to>
      <xdr:col>16</xdr:col>
      <xdr:colOff>418465</xdr:colOff>
      <xdr:row>133</xdr:row>
      <xdr:rowOff>385255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857490" y="72778620"/>
          <a:ext cx="266700" cy="280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181610</xdr:colOff>
      <xdr:row>131</xdr:row>
      <xdr:rowOff>104140</xdr:rowOff>
    </xdr:from>
    <xdr:to>
      <xdr:col>16</xdr:col>
      <xdr:colOff>417138</xdr:colOff>
      <xdr:row>131</xdr:row>
      <xdr:rowOff>332740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7887335" y="71763890"/>
          <a:ext cx="234950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130</xdr:row>
      <xdr:rowOff>126365</xdr:rowOff>
    </xdr:from>
    <xdr:to>
      <xdr:col>16</xdr:col>
      <xdr:colOff>398146</xdr:colOff>
      <xdr:row>130</xdr:row>
      <xdr:rowOff>383539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7856220" y="71278750"/>
          <a:ext cx="247650" cy="2565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176530</xdr:colOff>
      <xdr:row>129</xdr:row>
      <xdr:rowOff>172085</xdr:rowOff>
    </xdr:from>
    <xdr:to>
      <xdr:col>16</xdr:col>
      <xdr:colOff>424180</xdr:colOff>
      <xdr:row>129</xdr:row>
      <xdr:rowOff>413152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7882255" y="70817105"/>
          <a:ext cx="247650" cy="2406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128</xdr:row>
      <xdr:rowOff>116205</xdr:rowOff>
    </xdr:from>
    <xdr:to>
      <xdr:col>16</xdr:col>
      <xdr:colOff>394095</xdr:colOff>
      <xdr:row>128</xdr:row>
      <xdr:rowOff>401954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7853680" y="70253860"/>
          <a:ext cx="245745" cy="285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156845</xdr:colOff>
      <xdr:row>127</xdr:row>
      <xdr:rowOff>104775</xdr:rowOff>
    </xdr:from>
    <xdr:to>
      <xdr:col>16</xdr:col>
      <xdr:colOff>414020</xdr:colOff>
      <xdr:row>127</xdr:row>
      <xdr:rowOff>370246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862570" y="69735065"/>
          <a:ext cx="257175" cy="2654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138</xdr:row>
      <xdr:rowOff>127000</xdr:rowOff>
    </xdr:from>
    <xdr:to>
      <xdr:col>16</xdr:col>
      <xdr:colOff>453132</xdr:colOff>
      <xdr:row>138</xdr:row>
      <xdr:rowOff>412750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835900" y="75338305"/>
          <a:ext cx="3225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125</xdr:row>
      <xdr:rowOff>137795</xdr:rowOff>
    </xdr:from>
    <xdr:to>
      <xdr:col>16</xdr:col>
      <xdr:colOff>398864</xdr:colOff>
      <xdr:row>125</xdr:row>
      <xdr:rowOff>390598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877810" y="68753355"/>
          <a:ext cx="226695" cy="2527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124</xdr:row>
      <xdr:rowOff>137160</xdr:rowOff>
    </xdr:from>
    <xdr:to>
      <xdr:col>16</xdr:col>
      <xdr:colOff>433433</xdr:colOff>
      <xdr:row>124</xdr:row>
      <xdr:rowOff>422910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828915" y="68245355"/>
          <a:ext cx="3098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123</xdr:row>
      <xdr:rowOff>160655</xdr:rowOff>
    </xdr:from>
    <xdr:to>
      <xdr:col>16</xdr:col>
      <xdr:colOff>434686</xdr:colOff>
      <xdr:row>123</xdr:row>
      <xdr:rowOff>370204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7827645" y="67761485"/>
          <a:ext cx="312420" cy="2089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117</xdr:row>
      <xdr:rowOff>115570</xdr:rowOff>
    </xdr:from>
    <xdr:to>
      <xdr:col>16</xdr:col>
      <xdr:colOff>456565</xdr:colOff>
      <xdr:row>117</xdr:row>
      <xdr:rowOff>358818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847965" y="64672210"/>
          <a:ext cx="314325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116</xdr:row>
      <xdr:rowOff>115570</xdr:rowOff>
    </xdr:from>
    <xdr:to>
      <xdr:col>16</xdr:col>
      <xdr:colOff>462280</xdr:colOff>
      <xdr:row>116</xdr:row>
      <xdr:rowOff>371292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7853680" y="64164845"/>
          <a:ext cx="31432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115</xdr:row>
      <xdr:rowOff>114935</xdr:rowOff>
    </xdr:from>
    <xdr:to>
      <xdr:col>16</xdr:col>
      <xdr:colOff>414655</xdr:colOff>
      <xdr:row>115</xdr:row>
      <xdr:rowOff>378406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796530" y="63656845"/>
          <a:ext cx="323850" cy="2628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129540</xdr:colOff>
      <xdr:row>114</xdr:row>
      <xdr:rowOff>114935</xdr:rowOff>
    </xdr:from>
    <xdr:to>
      <xdr:col>16</xdr:col>
      <xdr:colOff>433943</xdr:colOff>
      <xdr:row>114</xdr:row>
      <xdr:rowOff>362585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835265" y="63149480"/>
          <a:ext cx="30416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100330</xdr:colOff>
      <xdr:row>113</xdr:row>
      <xdr:rowOff>126365</xdr:rowOff>
    </xdr:from>
    <xdr:to>
      <xdr:col>16</xdr:col>
      <xdr:colOff>405130</xdr:colOff>
      <xdr:row>113</xdr:row>
      <xdr:rowOff>374338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806055" y="62653545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111</xdr:row>
      <xdr:rowOff>137795</xdr:rowOff>
    </xdr:from>
    <xdr:to>
      <xdr:col>16</xdr:col>
      <xdr:colOff>412772</xdr:colOff>
      <xdr:row>111</xdr:row>
      <xdr:rowOff>375921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853045" y="61650245"/>
          <a:ext cx="26543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103</xdr:row>
      <xdr:rowOff>127000</xdr:rowOff>
    </xdr:from>
    <xdr:to>
      <xdr:col>16</xdr:col>
      <xdr:colOff>431165</xdr:colOff>
      <xdr:row>103</xdr:row>
      <xdr:rowOff>378432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32090" y="5636196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</xdr:colOff>
      <xdr:row>101</xdr:row>
      <xdr:rowOff>149225</xdr:rowOff>
    </xdr:from>
    <xdr:to>
      <xdr:col>16</xdr:col>
      <xdr:colOff>440344</xdr:colOff>
      <xdr:row>101</xdr:row>
      <xdr:rowOff>387350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7879080" y="55369460"/>
          <a:ext cx="2667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96</xdr:row>
      <xdr:rowOff>93345</xdr:rowOff>
    </xdr:from>
    <xdr:to>
      <xdr:col>16</xdr:col>
      <xdr:colOff>445638</xdr:colOff>
      <xdr:row>96</xdr:row>
      <xdr:rowOff>340995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7831455" y="52776755"/>
          <a:ext cx="31940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95</xdr:row>
      <xdr:rowOff>116205</xdr:rowOff>
    </xdr:from>
    <xdr:to>
      <xdr:col>16</xdr:col>
      <xdr:colOff>449509</xdr:colOff>
      <xdr:row>95</xdr:row>
      <xdr:rowOff>380296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7797800" y="52292250"/>
          <a:ext cx="356870" cy="2635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94</xdr:row>
      <xdr:rowOff>116205</xdr:rowOff>
    </xdr:from>
    <xdr:to>
      <xdr:col>16</xdr:col>
      <xdr:colOff>448846</xdr:colOff>
      <xdr:row>94</xdr:row>
      <xdr:rowOff>363855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7819390" y="51784885"/>
          <a:ext cx="3346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93</xdr:row>
      <xdr:rowOff>115570</xdr:rowOff>
    </xdr:from>
    <xdr:to>
      <xdr:col>16</xdr:col>
      <xdr:colOff>464158</xdr:colOff>
      <xdr:row>93</xdr:row>
      <xdr:rowOff>373595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820660" y="51276885"/>
          <a:ext cx="348615" cy="2578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86995</xdr:colOff>
      <xdr:row>91</xdr:row>
      <xdr:rowOff>126365</xdr:rowOff>
    </xdr:from>
    <xdr:to>
      <xdr:col>16</xdr:col>
      <xdr:colOff>447960</xdr:colOff>
      <xdr:row>91</xdr:row>
      <xdr:rowOff>393065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792720" y="50272950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82550</xdr:colOff>
      <xdr:row>89</xdr:row>
      <xdr:rowOff>114935</xdr:rowOff>
    </xdr:from>
    <xdr:to>
      <xdr:col>16</xdr:col>
      <xdr:colOff>425449</xdr:colOff>
      <xdr:row>89</xdr:row>
      <xdr:rowOff>368287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7788275" y="49246790"/>
          <a:ext cx="342265" cy="2527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100965</xdr:colOff>
      <xdr:row>88</xdr:row>
      <xdr:rowOff>126365</xdr:rowOff>
    </xdr:from>
    <xdr:to>
      <xdr:col>16</xdr:col>
      <xdr:colOff>472440</xdr:colOff>
      <xdr:row>88</xdr:row>
      <xdr:rowOff>400830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806690" y="48750855"/>
          <a:ext cx="371475" cy="274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87</xdr:row>
      <xdr:rowOff>127000</xdr:rowOff>
    </xdr:from>
    <xdr:to>
      <xdr:col>16</xdr:col>
      <xdr:colOff>479710</xdr:colOff>
      <xdr:row>87</xdr:row>
      <xdr:rowOff>393700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7824470" y="48244125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86</xdr:row>
      <xdr:rowOff>149225</xdr:rowOff>
    </xdr:from>
    <xdr:to>
      <xdr:col>16</xdr:col>
      <xdr:colOff>457988</xdr:colOff>
      <xdr:row>86</xdr:row>
      <xdr:rowOff>377825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854315" y="47758985"/>
          <a:ext cx="309245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85</xdr:row>
      <xdr:rowOff>93345</xdr:rowOff>
    </xdr:from>
    <xdr:to>
      <xdr:col>16</xdr:col>
      <xdr:colOff>487521</xdr:colOff>
      <xdr:row>85</xdr:row>
      <xdr:rowOff>369570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819390" y="47195740"/>
          <a:ext cx="373380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84</xdr:row>
      <xdr:rowOff>104140</xdr:rowOff>
    </xdr:from>
    <xdr:to>
      <xdr:col>16</xdr:col>
      <xdr:colOff>399797</xdr:colOff>
      <xdr:row>84</xdr:row>
      <xdr:rowOff>405765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856220" y="46699170"/>
          <a:ext cx="248920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63500</xdr:colOff>
      <xdr:row>56</xdr:row>
      <xdr:rowOff>126365</xdr:rowOff>
    </xdr:from>
    <xdr:to>
      <xdr:col>16</xdr:col>
      <xdr:colOff>475863</xdr:colOff>
      <xdr:row>56</xdr:row>
      <xdr:rowOff>364490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769225" y="31558865"/>
          <a:ext cx="4121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49</xdr:row>
      <xdr:rowOff>104140</xdr:rowOff>
    </xdr:from>
    <xdr:to>
      <xdr:col>16</xdr:col>
      <xdr:colOff>488330</xdr:colOff>
      <xdr:row>49</xdr:row>
      <xdr:rowOff>347631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7772400" y="27985085"/>
          <a:ext cx="421640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166370</xdr:colOff>
      <xdr:row>50</xdr:row>
      <xdr:rowOff>125730</xdr:rowOff>
    </xdr:from>
    <xdr:to>
      <xdr:col>16</xdr:col>
      <xdr:colOff>394970</xdr:colOff>
      <xdr:row>50</xdr:row>
      <xdr:rowOff>358354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7872095" y="28514040"/>
          <a:ext cx="228600" cy="2324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86995</xdr:colOff>
      <xdr:row>57</xdr:row>
      <xdr:rowOff>148590</xdr:rowOff>
    </xdr:from>
    <xdr:to>
      <xdr:col>16</xdr:col>
      <xdr:colOff>494711</xdr:colOff>
      <xdr:row>57</xdr:row>
      <xdr:rowOff>396240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7792720" y="32088455"/>
          <a:ext cx="40767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212</xdr:row>
      <xdr:rowOff>138430</xdr:rowOff>
    </xdr:from>
    <xdr:to>
      <xdr:col>16</xdr:col>
      <xdr:colOff>425451</xdr:colOff>
      <xdr:row>212</xdr:row>
      <xdr:rowOff>305933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7826375" y="115833525"/>
          <a:ext cx="304800" cy="1670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104140</xdr:colOff>
      <xdr:row>214</xdr:row>
      <xdr:rowOff>158750</xdr:rowOff>
    </xdr:from>
    <xdr:to>
      <xdr:col>16</xdr:col>
      <xdr:colOff>478337</xdr:colOff>
      <xdr:row>214</xdr:row>
      <xdr:rowOff>396875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7809865" y="116868575"/>
          <a:ext cx="3740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215</xdr:row>
      <xdr:rowOff>104140</xdr:rowOff>
    </xdr:from>
    <xdr:to>
      <xdr:col>16</xdr:col>
      <xdr:colOff>490854</xdr:colOff>
      <xdr:row>215</xdr:row>
      <xdr:rowOff>313741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7787005" y="117321330"/>
          <a:ext cx="40894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91440</xdr:colOff>
      <xdr:row>216</xdr:row>
      <xdr:rowOff>149225</xdr:rowOff>
    </xdr:from>
    <xdr:to>
      <xdr:col>16</xdr:col>
      <xdr:colOff>433364</xdr:colOff>
      <xdr:row>216</xdr:row>
      <xdr:rowOff>324206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r:embed="rId54"/>
        <a:srcRect/>
        <a:stretch>
          <a:fillRect/>
        </a:stretch>
      </xdr:blipFill>
      <xdr:spPr>
        <a:xfrm>
          <a:off x="7797165" y="117873780"/>
          <a:ext cx="341630" cy="174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83820</xdr:colOff>
      <xdr:row>217</xdr:row>
      <xdr:rowOff>126365</xdr:rowOff>
    </xdr:from>
    <xdr:to>
      <xdr:col>16</xdr:col>
      <xdr:colOff>493395</xdr:colOff>
      <xdr:row>217</xdr:row>
      <xdr:rowOff>322995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789545" y="118358285"/>
          <a:ext cx="409575" cy="1962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99695</xdr:colOff>
      <xdr:row>218</xdr:row>
      <xdr:rowOff>127000</xdr:rowOff>
    </xdr:from>
    <xdr:to>
      <xdr:col>16</xdr:col>
      <xdr:colOff>436980</xdr:colOff>
      <xdr:row>218</xdr:row>
      <xdr:rowOff>288925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7805420" y="118866285"/>
          <a:ext cx="337185" cy="1619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90170</xdr:colOff>
      <xdr:row>219</xdr:row>
      <xdr:rowOff>172085</xdr:rowOff>
    </xdr:from>
    <xdr:to>
      <xdr:col>16</xdr:col>
      <xdr:colOff>394971</xdr:colOff>
      <xdr:row>219</xdr:row>
      <xdr:rowOff>318415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7795895" y="119418735"/>
          <a:ext cx="304800" cy="146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168910</xdr:colOff>
      <xdr:row>224</xdr:row>
      <xdr:rowOff>160020</xdr:rowOff>
    </xdr:from>
    <xdr:to>
      <xdr:col>16</xdr:col>
      <xdr:colOff>410043</xdr:colOff>
      <xdr:row>224</xdr:row>
      <xdr:rowOff>361406</xdr:rowOff>
    </xdr:to>
    <xdr:pic>
      <xdr:nvPicPr>
        <xdr:cNvPr id="110" name="Picture 11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7874635" y="121943495"/>
          <a:ext cx="240665" cy="2012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94615</xdr:colOff>
      <xdr:row>147</xdr:row>
      <xdr:rowOff>172085</xdr:rowOff>
    </xdr:from>
    <xdr:to>
      <xdr:col>16</xdr:col>
      <xdr:colOff>502389</xdr:colOff>
      <xdr:row>147</xdr:row>
      <xdr:rowOff>322735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800340" y="79949675"/>
          <a:ext cx="407670" cy="1504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122</xdr:row>
      <xdr:rowOff>103505</xdr:rowOff>
    </xdr:from>
    <xdr:to>
      <xdr:col>16</xdr:col>
      <xdr:colOff>456287</xdr:colOff>
      <xdr:row>122</xdr:row>
      <xdr:rowOff>352285</xdr:rowOff>
    </xdr:to>
    <xdr:pic>
      <xdr:nvPicPr>
        <xdr:cNvPr id="114" name="Picture 39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7856220" y="67196970"/>
          <a:ext cx="305435" cy="2482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223</xdr:row>
      <xdr:rowOff>137795</xdr:rowOff>
    </xdr:from>
    <xdr:to>
      <xdr:col>16</xdr:col>
      <xdr:colOff>360680</xdr:colOff>
      <xdr:row>223</xdr:row>
      <xdr:rowOff>334722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7856855" y="121413905"/>
          <a:ext cx="209550" cy="196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130810</xdr:colOff>
      <xdr:row>107</xdr:row>
      <xdr:rowOff>138430</xdr:rowOff>
    </xdr:from>
    <xdr:to>
      <xdr:col>16</xdr:col>
      <xdr:colOff>417497</xdr:colOff>
      <xdr:row>107</xdr:row>
      <xdr:rowOff>395605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36535" y="58857515"/>
          <a:ext cx="286385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112</xdr:row>
      <xdr:rowOff>137795</xdr:rowOff>
    </xdr:from>
    <xdr:to>
      <xdr:col>16</xdr:col>
      <xdr:colOff>419100</xdr:colOff>
      <xdr:row>112</xdr:row>
      <xdr:rowOff>385585</xdr:rowOff>
    </xdr:to>
    <xdr:pic>
      <xdr:nvPicPr>
        <xdr:cNvPr id="103" name="Picture 45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848600" y="62157610"/>
          <a:ext cx="2762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116840</xdr:colOff>
      <xdr:row>120</xdr:row>
      <xdr:rowOff>126365</xdr:rowOff>
    </xdr:from>
    <xdr:to>
      <xdr:col>16</xdr:col>
      <xdr:colOff>412115</xdr:colOff>
      <xdr:row>120</xdr:row>
      <xdr:rowOff>366589</xdr:rowOff>
    </xdr:to>
    <xdr:pic>
      <xdr:nvPicPr>
        <xdr:cNvPr id="104" name="Picture 42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822565" y="66205100"/>
          <a:ext cx="295275" cy="2400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84455</xdr:colOff>
      <xdr:row>119</xdr:row>
      <xdr:rowOff>138430</xdr:rowOff>
    </xdr:from>
    <xdr:to>
      <xdr:col>16</xdr:col>
      <xdr:colOff>429538</xdr:colOff>
      <xdr:row>119</xdr:row>
      <xdr:rowOff>419176</xdr:rowOff>
    </xdr:to>
    <xdr:pic>
      <xdr:nvPicPr>
        <xdr:cNvPr id="105" name="Picture 43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790180" y="65709800"/>
          <a:ext cx="344805" cy="280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118</xdr:row>
      <xdr:rowOff>149225</xdr:rowOff>
    </xdr:from>
    <xdr:to>
      <xdr:col>16</xdr:col>
      <xdr:colOff>400447</xdr:colOff>
      <xdr:row>118</xdr:row>
      <xdr:rowOff>358775</xdr:rowOff>
    </xdr:to>
    <xdr:pic>
      <xdr:nvPicPr>
        <xdr:cNvPr id="108" name="Picture 44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848600" y="65213230"/>
          <a:ext cx="25717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121</xdr:row>
      <xdr:rowOff>127000</xdr:rowOff>
    </xdr:from>
    <xdr:to>
      <xdr:col>16</xdr:col>
      <xdr:colOff>444500</xdr:colOff>
      <xdr:row>121</xdr:row>
      <xdr:rowOff>392361</xdr:rowOff>
    </xdr:to>
    <xdr:pic>
      <xdr:nvPicPr>
        <xdr:cNvPr id="109" name="Picture 4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807325" y="66713100"/>
          <a:ext cx="342900" cy="2647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148</xdr:row>
      <xdr:rowOff>126365</xdr:rowOff>
    </xdr:from>
    <xdr:to>
      <xdr:col>16</xdr:col>
      <xdr:colOff>403861</xdr:colOff>
      <xdr:row>148</xdr:row>
      <xdr:rowOff>399127</xdr:rowOff>
    </xdr:to>
    <xdr:pic>
      <xdr:nvPicPr>
        <xdr:cNvPr id="112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52410" y="80411320"/>
          <a:ext cx="257175" cy="2724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76835</xdr:colOff>
      <xdr:row>149</xdr:row>
      <xdr:rowOff>182245</xdr:rowOff>
    </xdr:from>
    <xdr:to>
      <xdr:col>16</xdr:col>
      <xdr:colOff>484609</xdr:colOff>
      <xdr:row>149</xdr:row>
      <xdr:rowOff>332895</xdr:rowOff>
    </xdr:to>
    <xdr:pic>
      <xdr:nvPicPr>
        <xdr:cNvPr id="119" name="Picture 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782560" y="80974565"/>
          <a:ext cx="407670" cy="1504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155</xdr:row>
      <xdr:rowOff>137160</xdr:rowOff>
    </xdr:from>
    <xdr:to>
      <xdr:col>16</xdr:col>
      <xdr:colOff>399415</xdr:colOff>
      <xdr:row>155</xdr:row>
      <xdr:rowOff>406661</xdr:rowOff>
    </xdr:to>
    <xdr:pic>
      <xdr:nvPicPr>
        <xdr:cNvPr id="120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7490" y="84114005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128470</xdr:colOff>
      <xdr:row>170</xdr:row>
      <xdr:rowOff>135055</xdr:rowOff>
    </xdr:from>
    <xdr:to>
      <xdr:col>16</xdr:col>
      <xdr:colOff>443574</xdr:colOff>
      <xdr:row>170</xdr:row>
      <xdr:rowOff>356579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 rot="4913566">
          <a:off x="7880985" y="92096590"/>
          <a:ext cx="220980" cy="3149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182</xdr:row>
      <xdr:rowOff>126365</xdr:rowOff>
    </xdr:from>
    <xdr:to>
      <xdr:col>16</xdr:col>
      <xdr:colOff>502920</xdr:colOff>
      <xdr:row>182</xdr:row>
      <xdr:rowOff>355717</xdr:rowOff>
    </xdr:to>
    <xdr:pic>
      <xdr:nvPicPr>
        <xdr:cNvPr id="123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08595" y="9872980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199</xdr:row>
      <xdr:rowOff>93345</xdr:rowOff>
    </xdr:from>
    <xdr:to>
      <xdr:col>16</xdr:col>
      <xdr:colOff>447040</xdr:colOff>
      <xdr:row>199</xdr:row>
      <xdr:rowOff>330960</xdr:rowOff>
    </xdr:to>
    <xdr:pic>
      <xdr:nvPicPr>
        <xdr:cNvPr id="124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38440" y="109192695"/>
          <a:ext cx="314325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111760</xdr:colOff>
      <xdr:row>201</xdr:row>
      <xdr:rowOff>126365</xdr:rowOff>
    </xdr:from>
    <xdr:to>
      <xdr:col>16</xdr:col>
      <xdr:colOff>426085</xdr:colOff>
      <xdr:row>201</xdr:row>
      <xdr:rowOff>346392</xdr:rowOff>
    </xdr:to>
    <xdr:pic>
      <xdr:nvPicPr>
        <xdr:cNvPr id="125" name="Picture 5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7817485" y="110240445"/>
          <a:ext cx="314325" cy="2197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139700</xdr:colOff>
      <xdr:row>213</xdr:row>
      <xdr:rowOff>160020</xdr:rowOff>
    </xdr:from>
    <xdr:to>
      <xdr:col>16</xdr:col>
      <xdr:colOff>425450</xdr:colOff>
      <xdr:row>213</xdr:row>
      <xdr:rowOff>317054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7845425" y="116362480"/>
          <a:ext cx="285750" cy="1568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220</xdr:row>
      <xdr:rowOff>127000</xdr:rowOff>
    </xdr:from>
    <xdr:to>
      <xdr:col>16</xdr:col>
      <xdr:colOff>421280</xdr:colOff>
      <xdr:row>220</xdr:row>
      <xdr:rowOff>317502</xdr:rowOff>
    </xdr:to>
    <xdr:pic>
      <xdr:nvPicPr>
        <xdr:cNvPr id="127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7827645" y="119881015"/>
          <a:ext cx="299085" cy="190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74295</xdr:colOff>
      <xdr:row>221</xdr:row>
      <xdr:rowOff>172085</xdr:rowOff>
    </xdr:from>
    <xdr:to>
      <xdr:col>16</xdr:col>
      <xdr:colOff>421171</xdr:colOff>
      <xdr:row>221</xdr:row>
      <xdr:rowOff>338615</xdr:rowOff>
    </xdr:to>
    <xdr:pic>
      <xdr:nvPicPr>
        <xdr:cNvPr id="128" name="Picture 6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780020" y="120433465"/>
          <a:ext cx="346710" cy="1663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153035</xdr:colOff>
      <xdr:row>145</xdr:row>
      <xdr:rowOff>116205</xdr:rowOff>
    </xdr:from>
    <xdr:to>
      <xdr:col>16</xdr:col>
      <xdr:colOff>386534</xdr:colOff>
      <xdr:row>145</xdr:row>
      <xdr:rowOff>363855</xdr:rowOff>
    </xdr:to>
    <xdr:pic>
      <xdr:nvPicPr>
        <xdr:cNvPr id="121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58760" y="78879065"/>
          <a:ext cx="2330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222</xdr:row>
      <xdr:rowOff>126365</xdr:rowOff>
    </xdr:from>
    <xdr:to>
      <xdr:col>16</xdr:col>
      <xdr:colOff>475616</xdr:colOff>
      <xdr:row>222</xdr:row>
      <xdr:rowOff>397572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7828915" y="120895110"/>
          <a:ext cx="352425" cy="2711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108585</xdr:colOff>
      <xdr:row>193</xdr:row>
      <xdr:rowOff>137795</xdr:rowOff>
    </xdr:from>
    <xdr:to>
      <xdr:col>16</xdr:col>
      <xdr:colOff>436185</xdr:colOff>
      <xdr:row>193</xdr:row>
      <xdr:rowOff>385445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14310" y="105257600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188</xdr:row>
      <xdr:rowOff>71120</xdr:rowOff>
    </xdr:from>
    <xdr:to>
      <xdr:col>16</xdr:col>
      <xdr:colOff>454660</xdr:colOff>
      <xdr:row>188</xdr:row>
      <xdr:rowOff>344737</xdr:rowOff>
    </xdr:to>
    <xdr:pic>
      <xdr:nvPicPr>
        <xdr:cNvPr id="132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798435" y="101718745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98</xdr:row>
      <xdr:rowOff>114935</xdr:rowOff>
    </xdr:from>
    <xdr:to>
      <xdr:col>16</xdr:col>
      <xdr:colOff>448766</xdr:colOff>
      <xdr:row>98</xdr:row>
      <xdr:rowOff>391160</xdr:rowOff>
    </xdr:to>
    <xdr:pic>
      <xdr:nvPicPr>
        <xdr:cNvPr id="133" name="Picture 1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7797800" y="53813075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127635</xdr:colOff>
      <xdr:row>99</xdr:row>
      <xdr:rowOff>70485</xdr:rowOff>
    </xdr:from>
    <xdr:to>
      <xdr:col>16</xdr:col>
      <xdr:colOff>432435</xdr:colOff>
      <xdr:row>99</xdr:row>
      <xdr:rowOff>326573</xdr:rowOff>
    </xdr:to>
    <xdr:pic>
      <xdr:nvPicPr>
        <xdr:cNvPr id="134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33360" y="5427599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109220</xdr:colOff>
      <xdr:row>100</xdr:row>
      <xdr:rowOff>124460</xdr:rowOff>
    </xdr:from>
    <xdr:to>
      <xdr:col>16</xdr:col>
      <xdr:colOff>414020</xdr:colOff>
      <xdr:row>100</xdr:row>
      <xdr:rowOff>380548</xdr:rowOff>
    </xdr:to>
    <xdr:pic>
      <xdr:nvPicPr>
        <xdr:cNvPr id="135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14945" y="5483733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93980</xdr:colOff>
      <xdr:row>141</xdr:row>
      <xdr:rowOff>104140</xdr:rowOff>
    </xdr:from>
    <xdr:to>
      <xdr:col>16</xdr:col>
      <xdr:colOff>450671</xdr:colOff>
      <xdr:row>141</xdr:row>
      <xdr:rowOff>380365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7799705" y="76837540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142</xdr:row>
      <xdr:rowOff>182245</xdr:rowOff>
    </xdr:from>
    <xdr:to>
      <xdr:col>16</xdr:col>
      <xdr:colOff>453390</xdr:colOff>
      <xdr:row>142</xdr:row>
      <xdr:rowOff>438333</xdr:rowOff>
    </xdr:to>
    <xdr:pic>
      <xdr:nvPicPr>
        <xdr:cNvPr id="137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54315" y="7742301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136525</xdr:colOff>
      <xdr:row>143</xdr:row>
      <xdr:rowOff>125730</xdr:rowOff>
    </xdr:from>
    <xdr:to>
      <xdr:col>16</xdr:col>
      <xdr:colOff>441325</xdr:colOff>
      <xdr:row>143</xdr:row>
      <xdr:rowOff>381818</xdr:rowOff>
    </xdr:to>
    <xdr:pic>
      <xdr:nvPicPr>
        <xdr:cNvPr id="138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42250" y="7787386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53340</xdr:colOff>
      <xdr:row>53</xdr:row>
      <xdr:rowOff>137795</xdr:rowOff>
    </xdr:from>
    <xdr:to>
      <xdr:col>16</xdr:col>
      <xdr:colOff>443865</xdr:colOff>
      <xdr:row>53</xdr:row>
      <xdr:rowOff>331218</xdr:rowOff>
    </xdr:to>
    <xdr:pic>
      <xdr:nvPicPr>
        <xdr:cNvPr id="212" name="Picture 28"/>
        <xdr:cNvPicPr>
          <a:picLocks noChangeAspect="1" noChangeArrowheads="1"/>
        </xdr:cNvPicPr>
      </xdr:nvPicPr>
      <xdr:blipFill>
        <a:blip r:embed="rId65"/>
        <a:srcRect t="29478" r="13513"/>
        <a:stretch>
          <a:fillRect/>
        </a:stretch>
      </xdr:blipFill>
      <xdr:spPr>
        <a:xfrm>
          <a:off x="7759065" y="30048200"/>
          <a:ext cx="390525" cy="1930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109855</xdr:colOff>
      <xdr:row>55</xdr:row>
      <xdr:rowOff>137160</xdr:rowOff>
    </xdr:from>
    <xdr:to>
      <xdr:col>16</xdr:col>
      <xdr:colOff>490855</xdr:colOff>
      <xdr:row>55</xdr:row>
      <xdr:rowOff>357174</xdr:rowOff>
    </xdr:to>
    <xdr:pic>
      <xdr:nvPicPr>
        <xdr:cNvPr id="272" name="Picture 20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815580" y="31062295"/>
          <a:ext cx="381000" cy="2197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</xdr:colOff>
      <xdr:row>61</xdr:row>
      <xdr:rowOff>71120</xdr:rowOff>
    </xdr:from>
    <xdr:to>
      <xdr:col>17</xdr:col>
      <xdr:colOff>0</xdr:colOff>
      <xdr:row>61</xdr:row>
      <xdr:rowOff>378143</xdr:rowOff>
    </xdr:to>
    <xdr:pic>
      <xdr:nvPicPr>
        <xdr:cNvPr id="273" name="图片 272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7736205" y="34040445"/>
          <a:ext cx="531495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73025</xdr:colOff>
      <xdr:row>60</xdr:row>
      <xdr:rowOff>137795</xdr:rowOff>
    </xdr:from>
    <xdr:to>
      <xdr:col>16</xdr:col>
      <xdr:colOff>439371</xdr:colOff>
      <xdr:row>60</xdr:row>
      <xdr:rowOff>441356</xdr:rowOff>
    </xdr:to>
    <xdr:pic>
      <xdr:nvPicPr>
        <xdr:cNvPr id="275" name="图片 274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778750" y="3359975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65405</xdr:colOff>
      <xdr:row>59</xdr:row>
      <xdr:rowOff>170815</xdr:rowOff>
    </xdr:from>
    <xdr:to>
      <xdr:col>16</xdr:col>
      <xdr:colOff>490367</xdr:colOff>
      <xdr:row>59</xdr:row>
      <xdr:rowOff>336928</xdr:rowOff>
    </xdr:to>
    <xdr:pic>
      <xdr:nvPicPr>
        <xdr:cNvPr id="276" name="图片 275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5" t="2798"/>
        <a:stretch>
          <a:fillRect/>
        </a:stretch>
      </xdr:blipFill>
      <xdr:spPr>
        <a:xfrm>
          <a:off x="7771130" y="33125410"/>
          <a:ext cx="42481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134620</xdr:colOff>
      <xdr:row>48</xdr:row>
      <xdr:rowOff>148590</xdr:rowOff>
    </xdr:from>
    <xdr:to>
      <xdr:col>16</xdr:col>
      <xdr:colOff>340996</xdr:colOff>
      <xdr:row>48</xdr:row>
      <xdr:rowOff>396241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69"/>
        <a:srcRect/>
        <a:stretch>
          <a:fillRect/>
        </a:stretch>
      </xdr:blipFill>
      <xdr:spPr>
        <a:xfrm>
          <a:off x="7840345" y="27522170"/>
          <a:ext cx="20637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51</xdr:row>
      <xdr:rowOff>104140</xdr:rowOff>
    </xdr:from>
    <xdr:to>
      <xdr:col>16</xdr:col>
      <xdr:colOff>423545</xdr:colOff>
      <xdr:row>51</xdr:row>
      <xdr:rowOff>408940</xdr:rowOff>
    </xdr:to>
    <xdr:pic>
      <xdr:nvPicPr>
        <xdr:cNvPr id="3" name="Picture 3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7875270" y="2899981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175260</xdr:colOff>
      <xdr:row>52</xdr:row>
      <xdr:rowOff>60325</xdr:rowOff>
    </xdr:from>
    <xdr:to>
      <xdr:col>16</xdr:col>
      <xdr:colOff>429260</xdr:colOff>
      <xdr:row>52</xdr:row>
      <xdr:rowOff>365125</xdr:rowOff>
    </xdr:to>
    <xdr:pic>
      <xdr:nvPicPr>
        <xdr:cNvPr id="129" name="Picture 3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7880985" y="2946336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114300</xdr:colOff>
      <xdr:row>54</xdr:row>
      <xdr:rowOff>115570</xdr:rowOff>
    </xdr:from>
    <xdr:to>
      <xdr:col>16</xdr:col>
      <xdr:colOff>409575</xdr:colOff>
      <xdr:row>54</xdr:row>
      <xdr:rowOff>469068</xdr:rowOff>
    </xdr:to>
    <xdr:pic>
      <xdr:nvPicPr>
        <xdr:cNvPr id="4" name="Picture 4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7820025" y="30533340"/>
          <a:ext cx="295275" cy="3530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30</xdr:row>
      <xdr:rowOff>71120</xdr:rowOff>
    </xdr:from>
    <xdr:to>
      <xdr:col>16</xdr:col>
      <xdr:colOff>437515</xdr:colOff>
      <xdr:row>30</xdr:row>
      <xdr:rowOff>404495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47965" y="1746250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37</xdr:row>
      <xdr:rowOff>93345</xdr:rowOff>
    </xdr:from>
    <xdr:to>
      <xdr:col>16</xdr:col>
      <xdr:colOff>464820</xdr:colOff>
      <xdr:row>37</xdr:row>
      <xdr:rowOff>400612</xdr:rowOff>
    </xdr:to>
    <xdr:pic>
      <xdr:nvPicPr>
        <xdr:cNvPr id="141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08595" y="2103628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34</xdr:row>
      <xdr:rowOff>81280</xdr:rowOff>
    </xdr:from>
    <xdr:to>
      <xdr:col>16</xdr:col>
      <xdr:colOff>418465</xdr:colOff>
      <xdr:row>34</xdr:row>
      <xdr:rowOff>443799</xdr:rowOff>
    </xdr:to>
    <xdr:pic>
      <xdr:nvPicPr>
        <xdr:cNvPr id="143" name="Picture 7"/>
        <xdr:cNvPicPr>
          <a:picLocks noChangeAspect="1" noChangeArrowheads="1"/>
        </xdr:cNvPicPr>
      </xdr:nvPicPr>
      <xdr:blipFill>
        <a:blip r:embed="rId74"/>
        <a:srcRect/>
        <a:stretch>
          <a:fillRect/>
        </a:stretch>
      </xdr:blipFill>
      <xdr:spPr>
        <a:xfrm>
          <a:off x="7838440" y="19502120"/>
          <a:ext cx="285750" cy="3619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35</xdr:row>
      <xdr:rowOff>93345</xdr:rowOff>
    </xdr:from>
    <xdr:to>
      <xdr:col>16</xdr:col>
      <xdr:colOff>365414</xdr:colOff>
      <xdr:row>35</xdr:row>
      <xdr:rowOff>398145</xdr:rowOff>
    </xdr:to>
    <xdr:pic>
      <xdr:nvPicPr>
        <xdr:cNvPr id="144" name="Picture 8"/>
        <xdr:cNvPicPr>
          <a:picLocks noChangeAspect="1" noChangeArrowheads="1"/>
        </xdr:cNvPicPr>
      </xdr:nvPicPr>
      <xdr:blipFill>
        <a:blip r:embed="rId75"/>
        <a:srcRect l="17042" t="17911" r="16685"/>
        <a:stretch>
          <a:fillRect/>
        </a:stretch>
      </xdr:blipFill>
      <xdr:spPr>
        <a:xfrm>
          <a:off x="7877175" y="20021550"/>
          <a:ext cx="193675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85090</xdr:colOff>
      <xdr:row>36</xdr:row>
      <xdr:rowOff>137160</xdr:rowOff>
    </xdr:from>
    <xdr:to>
      <xdr:col>16</xdr:col>
      <xdr:colOff>475616</xdr:colOff>
      <xdr:row>36</xdr:row>
      <xdr:rowOff>422910</xdr:rowOff>
    </xdr:to>
    <xdr:pic>
      <xdr:nvPicPr>
        <xdr:cNvPr id="145" name="Picture 9"/>
        <xdr:cNvPicPr>
          <a:picLocks noChangeAspect="1" noChangeArrowheads="1"/>
        </xdr:cNvPicPr>
      </xdr:nvPicPr>
      <xdr:blipFill>
        <a:blip r:embed="rId76"/>
        <a:srcRect r="-2500" b="26667"/>
        <a:stretch>
          <a:fillRect/>
        </a:stretch>
      </xdr:blipFill>
      <xdr:spPr>
        <a:xfrm>
          <a:off x="7790815" y="20572730"/>
          <a:ext cx="39052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65</xdr:row>
      <xdr:rowOff>137795</xdr:rowOff>
    </xdr:from>
    <xdr:to>
      <xdr:col>16</xdr:col>
      <xdr:colOff>466112</xdr:colOff>
      <xdr:row>65</xdr:row>
      <xdr:rowOff>423545</xdr:rowOff>
    </xdr:to>
    <xdr:pic>
      <xdr:nvPicPr>
        <xdr:cNvPr id="2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6380" y="3613658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71</xdr:row>
      <xdr:rowOff>126365</xdr:rowOff>
    </xdr:from>
    <xdr:to>
      <xdr:col>16</xdr:col>
      <xdr:colOff>438807</xdr:colOff>
      <xdr:row>71</xdr:row>
      <xdr:rowOff>412115</xdr:rowOff>
    </xdr:to>
    <xdr:pic>
      <xdr:nvPicPr>
        <xdr:cNvPr id="14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9075" y="397332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75</xdr:row>
      <xdr:rowOff>127000</xdr:rowOff>
    </xdr:from>
    <xdr:to>
      <xdr:col>16</xdr:col>
      <xdr:colOff>391116</xdr:colOff>
      <xdr:row>75</xdr:row>
      <xdr:rowOff>384175</xdr:rowOff>
    </xdr:to>
    <xdr:pic>
      <xdr:nvPicPr>
        <xdr:cNvPr id="27" name="Picture 11"/>
        <xdr:cNvPicPr>
          <a:picLocks noChangeAspect="1" noChangeArrowheads="1"/>
        </xdr:cNvPicPr>
      </xdr:nvPicPr>
      <xdr:blipFill>
        <a:blip r:embed="rId78"/>
        <a:srcRect/>
        <a:stretch>
          <a:fillRect/>
        </a:stretch>
      </xdr:blipFill>
      <xdr:spPr>
        <a:xfrm>
          <a:off x="7821930" y="42155745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76</xdr:row>
      <xdr:rowOff>127000</xdr:rowOff>
    </xdr:from>
    <xdr:to>
      <xdr:col>16</xdr:col>
      <xdr:colOff>405086</xdr:colOff>
      <xdr:row>76</xdr:row>
      <xdr:rowOff>384175</xdr:rowOff>
    </xdr:to>
    <xdr:pic>
      <xdr:nvPicPr>
        <xdr:cNvPr id="148" name="Picture 11"/>
        <xdr:cNvPicPr>
          <a:picLocks noChangeAspect="1" noChangeArrowheads="1"/>
        </xdr:cNvPicPr>
      </xdr:nvPicPr>
      <xdr:blipFill>
        <a:blip r:embed="rId78"/>
        <a:srcRect/>
        <a:stretch>
          <a:fillRect/>
        </a:stretch>
      </xdr:blipFill>
      <xdr:spPr>
        <a:xfrm>
          <a:off x="7835900" y="42663110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180975</xdr:colOff>
      <xdr:row>20</xdr:row>
      <xdr:rowOff>104140</xdr:rowOff>
    </xdr:from>
    <xdr:to>
      <xdr:col>16</xdr:col>
      <xdr:colOff>407288</xdr:colOff>
      <xdr:row>20</xdr:row>
      <xdr:rowOff>418464</xdr:rowOff>
    </xdr:to>
    <xdr:pic>
      <xdr:nvPicPr>
        <xdr:cNvPr id="28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86700" y="11967210"/>
          <a:ext cx="226060" cy="3136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10</xdr:row>
      <xdr:rowOff>116205</xdr:rowOff>
    </xdr:from>
    <xdr:to>
      <xdr:col>16</xdr:col>
      <xdr:colOff>399414</xdr:colOff>
      <xdr:row>10</xdr:row>
      <xdr:rowOff>371875</xdr:rowOff>
    </xdr:to>
    <xdr:pic>
      <xdr:nvPicPr>
        <xdr:cNvPr id="29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47965" y="452056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15</xdr:row>
      <xdr:rowOff>127000</xdr:rowOff>
    </xdr:from>
    <xdr:to>
      <xdr:col>16</xdr:col>
      <xdr:colOff>403859</xdr:colOff>
      <xdr:row>15</xdr:row>
      <xdr:rowOff>382670</xdr:rowOff>
    </xdr:to>
    <xdr:pic>
      <xdr:nvPicPr>
        <xdr:cNvPr id="149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52410" y="846074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62</xdr:row>
      <xdr:rowOff>93345</xdr:rowOff>
    </xdr:from>
    <xdr:to>
      <xdr:col>16</xdr:col>
      <xdr:colOff>428625</xdr:colOff>
      <xdr:row>62</xdr:row>
      <xdr:rowOff>393810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7781925" y="34570035"/>
          <a:ext cx="352425" cy="30035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193675</xdr:colOff>
      <xdr:row>28</xdr:row>
      <xdr:rowOff>104775</xdr:rowOff>
    </xdr:from>
    <xdr:to>
      <xdr:col>16</xdr:col>
      <xdr:colOff>363393</xdr:colOff>
      <xdr:row>28</xdr:row>
      <xdr:rowOff>438149</xdr:rowOff>
    </xdr:to>
    <xdr:pic>
      <xdr:nvPicPr>
        <xdr:cNvPr id="130" name="Picture 108" descr="36"/>
        <xdr:cNvPicPr>
          <a:picLocks noChangeAspect="1" noChangeArrowheads="1"/>
        </xdr:cNvPicPr>
      </xdr:nvPicPr>
      <xdr:blipFill>
        <a:blip r:embed="rId82"/>
        <a:srcRect l="25627" t="10168" r="18106" b="7204"/>
        <a:stretch>
          <a:fillRect/>
        </a:stretch>
      </xdr:blipFill>
      <xdr:spPr>
        <a:xfrm>
          <a:off x="7899400" y="16481425"/>
          <a:ext cx="169545" cy="33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184150</xdr:colOff>
      <xdr:row>27</xdr:row>
      <xdr:rowOff>81915</xdr:rowOff>
    </xdr:from>
    <xdr:to>
      <xdr:col>16</xdr:col>
      <xdr:colOff>418662</xdr:colOff>
      <xdr:row>27</xdr:row>
      <xdr:rowOff>405765</xdr:rowOff>
    </xdr:to>
    <xdr:pic>
      <xdr:nvPicPr>
        <xdr:cNvPr id="150" name="Picture 109" descr="35"/>
        <xdr:cNvPicPr>
          <a:picLocks noChangeAspect="1" noChangeArrowheads="1"/>
        </xdr:cNvPicPr>
      </xdr:nvPicPr>
      <xdr:blipFill>
        <a:blip r:embed="rId83"/>
        <a:srcRect l="28018" t="10330" r="7516" b="9505"/>
        <a:stretch>
          <a:fillRect/>
        </a:stretch>
      </xdr:blipFill>
      <xdr:spPr>
        <a:xfrm>
          <a:off x="7889875" y="15951200"/>
          <a:ext cx="23431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77</xdr:row>
      <xdr:rowOff>172085</xdr:rowOff>
    </xdr:from>
    <xdr:to>
      <xdr:col>17</xdr:col>
      <xdr:colOff>0</xdr:colOff>
      <xdr:row>77</xdr:row>
      <xdr:rowOff>353059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84"/>
        <a:srcRect/>
        <a:stretch>
          <a:fillRect/>
        </a:stretch>
      </xdr:blipFill>
      <xdr:spPr>
        <a:xfrm>
          <a:off x="7743825" y="43215560"/>
          <a:ext cx="523875" cy="180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78</xdr:row>
      <xdr:rowOff>149225</xdr:rowOff>
    </xdr:from>
    <xdr:to>
      <xdr:col>17</xdr:col>
      <xdr:colOff>0</xdr:colOff>
      <xdr:row>78</xdr:row>
      <xdr:rowOff>314325</xdr:rowOff>
    </xdr:to>
    <xdr:pic>
      <xdr:nvPicPr>
        <xdr:cNvPr id="8" name="Picture 2"/>
        <xdr:cNvPicPr>
          <a:picLocks noChangeAspect="1" noChangeArrowheads="1"/>
        </xdr:cNvPicPr>
      </xdr:nvPicPr>
      <xdr:blipFill>
        <a:blip r:embed="rId85"/>
        <a:srcRect/>
        <a:stretch>
          <a:fillRect/>
        </a:stretch>
      </xdr:blipFill>
      <xdr:spPr>
        <a:xfrm>
          <a:off x="7724775" y="43700065"/>
          <a:ext cx="54292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140970</xdr:colOff>
      <xdr:row>58</xdr:row>
      <xdr:rowOff>115570</xdr:rowOff>
    </xdr:from>
    <xdr:to>
      <xdr:col>16</xdr:col>
      <xdr:colOff>398145</xdr:colOff>
      <xdr:row>58</xdr:row>
      <xdr:rowOff>397860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r:embed="rId86" cstate="print"/>
        <a:srcRect/>
        <a:stretch>
          <a:fillRect/>
        </a:stretch>
      </xdr:blipFill>
      <xdr:spPr>
        <a:xfrm>
          <a:off x="7846695" y="32562800"/>
          <a:ext cx="257175" cy="28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132715</xdr:colOff>
      <xdr:row>203</xdr:row>
      <xdr:rowOff>160655</xdr:rowOff>
    </xdr:from>
    <xdr:to>
      <xdr:col>16</xdr:col>
      <xdr:colOff>427990</xdr:colOff>
      <xdr:row>203</xdr:row>
      <xdr:rowOff>404127</xdr:rowOff>
    </xdr:to>
    <xdr:pic>
      <xdr:nvPicPr>
        <xdr:cNvPr id="25" name="Picture 1"/>
        <xdr:cNvPicPr>
          <a:picLocks noChangeAspect="1" noChangeArrowheads="1"/>
        </xdr:cNvPicPr>
      </xdr:nvPicPr>
      <xdr:blipFill>
        <a:blip r:embed="rId87"/>
        <a:srcRect/>
        <a:stretch>
          <a:fillRect/>
        </a:stretch>
      </xdr:blipFill>
      <xdr:spPr>
        <a:xfrm>
          <a:off x="7838440" y="111289465"/>
          <a:ext cx="295275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68580</xdr:colOff>
      <xdr:row>205</xdr:row>
      <xdr:rowOff>148590</xdr:rowOff>
    </xdr:from>
    <xdr:to>
      <xdr:col>17</xdr:col>
      <xdr:colOff>0</xdr:colOff>
      <xdr:row>205</xdr:row>
      <xdr:rowOff>348046</xdr:rowOff>
    </xdr:to>
    <xdr:pic>
      <xdr:nvPicPr>
        <xdr:cNvPr id="2048" name="Picture 3"/>
        <xdr:cNvPicPr>
          <a:picLocks noChangeAspect="1" noChangeArrowheads="1"/>
        </xdr:cNvPicPr>
      </xdr:nvPicPr>
      <xdr:blipFill>
        <a:blip r:embed="rId88"/>
        <a:srcRect/>
        <a:stretch>
          <a:fillRect/>
        </a:stretch>
      </xdr:blipFill>
      <xdr:spPr>
        <a:xfrm>
          <a:off x="7774305" y="112292130"/>
          <a:ext cx="493395" cy="1993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38735</xdr:colOff>
      <xdr:row>208</xdr:row>
      <xdr:rowOff>126365</xdr:rowOff>
    </xdr:from>
    <xdr:to>
      <xdr:col>17</xdr:col>
      <xdr:colOff>0</xdr:colOff>
      <xdr:row>208</xdr:row>
      <xdr:rowOff>351837</xdr:rowOff>
    </xdr:to>
    <xdr:pic>
      <xdr:nvPicPr>
        <xdr:cNvPr id="2050" name="Picture 4"/>
        <xdr:cNvPicPr>
          <a:picLocks noChangeAspect="1" noChangeArrowheads="1"/>
        </xdr:cNvPicPr>
      </xdr:nvPicPr>
      <xdr:blipFill>
        <a:blip r:embed="rId89"/>
        <a:srcRect/>
        <a:stretch>
          <a:fillRect/>
        </a:stretch>
      </xdr:blipFill>
      <xdr:spPr>
        <a:xfrm>
          <a:off x="7744460" y="113792000"/>
          <a:ext cx="523240" cy="2254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96520</xdr:colOff>
      <xdr:row>206</xdr:row>
      <xdr:rowOff>81280</xdr:rowOff>
    </xdr:from>
    <xdr:to>
      <xdr:col>16</xdr:col>
      <xdr:colOff>438150</xdr:colOff>
      <xdr:row>206</xdr:row>
      <xdr:rowOff>393700</xdr:rowOff>
    </xdr:to>
    <xdr:pic>
      <xdr:nvPicPr>
        <xdr:cNvPr id="2057" name="Picture 5"/>
        <xdr:cNvPicPr>
          <a:picLocks noChangeAspect="1" noChangeArrowheads="1"/>
        </xdr:cNvPicPr>
      </xdr:nvPicPr>
      <xdr:blipFill>
        <a:blip r:embed="rId90"/>
        <a:srcRect/>
        <a:stretch>
          <a:fillRect/>
        </a:stretch>
      </xdr:blipFill>
      <xdr:spPr>
        <a:xfrm>
          <a:off x="7802245" y="112732185"/>
          <a:ext cx="341630" cy="3124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49530</xdr:colOff>
      <xdr:row>79</xdr:row>
      <xdr:rowOff>160020</xdr:rowOff>
    </xdr:from>
    <xdr:to>
      <xdr:col>17</xdr:col>
      <xdr:colOff>0</xdr:colOff>
      <xdr:row>79</xdr:row>
      <xdr:rowOff>350444</xdr:rowOff>
    </xdr:to>
    <xdr:pic>
      <xdr:nvPicPr>
        <xdr:cNvPr id="2058" name="Picture 6"/>
        <xdr:cNvPicPr>
          <a:picLocks noChangeAspect="1" noChangeArrowheads="1"/>
        </xdr:cNvPicPr>
      </xdr:nvPicPr>
      <xdr:blipFill>
        <a:blip r:embed="rId91"/>
        <a:srcRect/>
        <a:stretch>
          <a:fillRect/>
        </a:stretch>
      </xdr:blipFill>
      <xdr:spPr>
        <a:xfrm>
          <a:off x="7755255" y="44218225"/>
          <a:ext cx="512445" cy="1898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</xdr:colOff>
      <xdr:row>210</xdr:row>
      <xdr:rowOff>93345</xdr:rowOff>
    </xdr:from>
    <xdr:to>
      <xdr:col>17</xdr:col>
      <xdr:colOff>0</xdr:colOff>
      <xdr:row>210</xdr:row>
      <xdr:rowOff>318817</xdr:rowOff>
    </xdr:to>
    <xdr:pic>
      <xdr:nvPicPr>
        <xdr:cNvPr id="152" name="Picture 4"/>
        <xdr:cNvPicPr>
          <a:picLocks noChangeAspect="1" noChangeArrowheads="1"/>
        </xdr:cNvPicPr>
      </xdr:nvPicPr>
      <xdr:blipFill>
        <a:blip r:embed="rId89"/>
        <a:srcRect/>
        <a:stretch>
          <a:fillRect/>
        </a:stretch>
      </xdr:blipFill>
      <xdr:spPr>
        <a:xfrm>
          <a:off x="7741920" y="114773710"/>
          <a:ext cx="525780" cy="2254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52070</xdr:colOff>
      <xdr:row>80</xdr:row>
      <xdr:rowOff>181610</xdr:rowOff>
    </xdr:from>
    <xdr:to>
      <xdr:col>17</xdr:col>
      <xdr:colOff>0</xdr:colOff>
      <xdr:row>80</xdr:row>
      <xdr:rowOff>346710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r:embed="rId85"/>
        <a:srcRect/>
        <a:stretch>
          <a:fillRect/>
        </a:stretch>
      </xdr:blipFill>
      <xdr:spPr>
        <a:xfrm>
          <a:off x="7757795" y="44747180"/>
          <a:ext cx="50990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65405</xdr:colOff>
      <xdr:row>204</xdr:row>
      <xdr:rowOff>116205</xdr:rowOff>
    </xdr:from>
    <xdr:to>
      <xdr:col>16</xdr:col>
      <xdr:colOff>503555</xdr:colOff>
      <xdr:row>204</xdr:row>
      <xdr:rowOff>333523</xdr:rowOff>
    </xdr:to>
    <xdr:pic>
      <xdr:nvPicPr>
        <xdr:cNvPr id="154" name="Picture 2"/>
        <xdr:cNvPicPr>
          <a:picLocks noChangeAspect="1" noChangeArrowheads="1"/>
        </xdr:cNvPicPr>
      </xdr:nvPicPr>
      <xdr:blipFill>
        <a:blip r:embed="rId92"/>
        <a:srcRect/>
        <a:stretch>
          <a:fillRect/>
        </a:stretch>
      </xdr:blipFill>
      <xdr:spPr>
        <a:xfrm>
          <a:off x="7771130" y="111752380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207</xdr:row>
      <xdr:rowOff>81915</xdr:rowOff>
    </xdr:from>
    <xdr:to>
      <xdr:col>16</xdr:col>
      <xdr:colOff>419100</xdr:colOff>
      <xdr:row>207</xdr:row>
      <xdr:rowOff>378601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93"/>
        <a:srcRect/>
        <a:stretch>
          <a:fillRect/>
        </a:stretch>
      </xdr:blipFill>
      <xdr:spPr>
        <a:xfrm>
          <a:off x="7848600" y="113240185"/>
          <a:ext cx="276225" cy="2965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</xdr:colOff>
      <xdr:row>209</xdr:row>
      <xdr:rowOff>160020</xdr:rowOff>
    </xdr:from>
    <xdr:to>
      <xdr:col>16</xdr:col>
      <xdr:colOff>498455</xdr:colOff>
      <xdr:row>209</xdr:row>
      <xdr:rowOff>360045</xdr:rowOff>
    </xdr:to>
    <xdr:pic>
      <xdr:nvPicPr>
        <xdr:cNvPr id="155" name="Picture 4"/>
        <xdr:cNvPicPr>
          <a:picLocks noChangeAspect="1" noChangeArrowheads="1"/>
        </xdr:cNvPicPr>
      </xdr:nvPicPr>
      <xdr:blipFill>
        <a:blip r:embed="rId89"/>
        <a:srcRect/>
        <a:stretch>
          <a:fillRect/>
        </a:stretch>
      </xdr:blipFill>
      <xdr:spPr>
        <a:xfrm>
          <a:off x="7764780" y="114333020"/>
          <a:ext cx="438785" cy="200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44</xdr:row>
      <xdr:rowOff>114935</xdr:rowOff>
    </xdr:from>
    <xdr:to>
      <xdr:col>16</xdr:col>
      <xdr:colOff>467382</xdr:colOff>
      <xdr:row>44</xdr:row>
      <xdr:rowOff>400685</xdr:rowOff>
    </xdr:to>
    <xdr:pic>
      <xdr:nvPicPr>
        <xdr:cNvPr id="15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7650" y="2460942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38</xdr:row>
      <xdr:rowOff>126365</xdr:rowOff>
    </xdr:from>
    <xdr:to>
      <xdr:col>16</xdr:col>
      <xdr:colOff>474980</xdr:colOff>
      <xdr:row>38</xdr:row>
      <xdr:rowOff>433070</xdr:rowOff>
    </xdr:to>
    <xdr:pic>
      <xdr:nvPicPr>
        <xdr:cNvPr id="30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18755" y="2157666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69</xdr:row>
      <xdr:rowOff>149225</xdr:rowOff>
    </xdr:from>
    <xdr:to>
      <xdr:col>16</xdr:col>
      <xdr:colOff>449580</xdr:colOff>
      <xdr:row>69</xdr:row>
      <xdr:rowOff>434975</xdr:rowOff>
    </xdr:to>
    <xdr:pic>
      <xdr:nvPicPr>
        <xdr:cNvPr id="3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49870" y="3874135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192</xdr:row>
      <xdr:rowOff>104775</xdr:rowOff>
    </xdr:from>
    <xdr:to>
      <xdr:col>16</xdr:col>
      <xdr:colOff>440690</xdr:colOff>
      <xdr:row>192</xdr:row>
      <xdr:rowOff>352425</xdr:rowOff>
    </xdr:to>
    <xdr:pic>
      <xdr:nvPicPr>
        <xdr:cNvPr id="38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19390" y="10471721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175</xdr:row>
      <xdr:rowOff>137160</xdr:rowOff>
    </xdr:from>
    <xdr:to>
      <xdr:col>16</xdr:col>
      <xdr:colOff>478155</xdr:colOff>
      <xdr:row>175</xdr:row>
      <xdr:rowOff>339725</xdr:rowOff>
    </xdr:to>
    <xdr:pic>
      <xdr:nvPicPr>
        <xdr:cNvPr id="42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31455" y="94682310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29</xdr:row>
      <xdr:rowOff>59055</xdr:rowOff>
    </xdr:from>
    <xdr:to>
      <xdr:col>16</xdr:col>
      <xdr:colOff>437515</xdr:colOff>
      <xdr:row>29</xdr:row>
      <xdr:rowOff>392430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47965" y="1694307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63</xdr:row>
      <xdr:rowOff>137795</xdr:rowOff>
    </xdr:from>
    <xdr:to>
      <xdr:col>16</xdr:col>
      <xdr:colOff>421640</xdr:colOff>
      <xdr:row>63</xdr:row>
      <xdr:rowOff>423545</xdr:rowOff>
    </xdr:to>
    <xdr:pic>
      <xdr:nvPicPr>
        <xdr:cNvPr id="45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21930" y="3512185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149225</xdr:colOff>
      <xdr:row>19</xdr:row>
      <xdr:rowOff>91440</xdr:rowOff>
    </xdr:from>
    <xdr:to>
      <xdr:col>16</xdr:col>
      <xdr:colOff>375285</xdr:colOff>
      <xdr:row>19</xdr:row>
      <xdr:rowOff>405765</xdr:rowOff>
    </xdr:to>
    <xdr:pic>
      <xdr:nvPicPr>
        <xdr:cNvPr id="53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54950" y="11447145"/>
          <a:ext cx="22606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163</xdr:row>
      <xdr:rowOff>88900</xdr:rowOff>
    </xdr:from>
    <xdr:to>
      <xdr:col>16</xdr:col>
      <xdr:colOff>421640</xdr:colOff>
      <xdr:row>163</xdr:row>
      <xdr:rowOff>393065</xdr:rowOff>
    </xdr:to>
    <xdr:pic>
      <xdr:nvPicPr>
        <xdr:cNvPr id="54" name="图片 53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788275" y="88545670"/>
          <a:ext cx="33909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164</xdr:row>
      <xdr:rowOff>99695</xdr:rowOff>
    </xdr:from>
    <xdr:to>
      <xdr:col>16</xdr:col>
      <xdr:colOff>401955</xdr:colOff>
      <xdr:row>164</xdr:row>
      <xdr:rowOff>351790</xdr:rowOff>
    </xdr:to>
    <xdr:pic>
      <xdr:nvPicPr>
        <xdr:cNvPr id="55" name="图片 54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827010" y="89063830"/>
          <a:ext cx="28067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91440</xdr:colOff>
      <xdr:row>165</xdr:row>
      <xdr:rowOff>101600</xdr:rowOff>
    </xdr:from>
    <xdr:to>
      <xdr:col>16</xdr:col>
      <xdr:colOff>401320</xdr:colOff>
      <xdr:row>165</xdr:row>
      <xdr:rowOff>379730</xdr:rowOff>
    </xdr:to>
    <xdr:pic>
      <xdr:nvPicPr>
        <xdr:cNvPr id="56" name="图片 55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797165" y="89573100"/>
          <a:ext cx="3098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142240</xdr:colOff>
      <xdr:row>9</xdr:row>
      <xdr:rowOff>149860</xdr:rowOff>
    </xdr:from>
    <xdr:to>
      <xdr:col>16</xdr:col>
      <xdr:colOff>398780</xdr:colOff>
      <xdr:row>9</xdr:row>
      <xdr:rowOff>405130</xdr:rowOff>
    </xdr:to>
    <xdr:pic>
      <xdr:nvPicPr>
        <xdr:cNvPr id="57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47965" y="404685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165100</xdr:colOff>
      <xdr:row>8</xdr:row>
      <xdr:rowOff>114935</xdr:rowOff>
    </xdr:from>
    <xdr:to>
      <xdr:col>16</xdr:col>
      <xdr:colOff>421640</xdr:colOff>
      <xdr:row>8</xdr:row>
      <xdr:rowOff>370205</xdr:rowOff>
    </xdr:to>
    <xdr:pic>
      <xdr:nvPicPr>
        <xdr:cNvPr id="59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70825" y="350456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22</xdr:row>
      <xdr:rowOff>81915</xdr:rowOff>
    </xdr:from>
    <xdr:to>
      <xdr:col>16</xdr:col>
      <xdr:colOff>395605</xdr:colOff>
      <xdr:row>22</xdr:row>
      <xdr:rowOff>396240</xdr:rowOff>
    </xdr:to>
    <xdr:pic>
      <xdr:nvPicPr>
        <xdr:cNvPr id="60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75270" y="1341437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42</xdr:row>
      <xdr:rowOff>104775</xdr:rowOff>
    </xdr:from>
    <xdr:to>
      <xdr:col>16</xdr:col>
      <xdr:colOff>456565</xdr:colOff>
      <xdr:row>42</xdr:row>
      <xdr:rowOff>390525</xdr:rowOff>
    </xdr:to>
    <xdr:pic>
      <xdr:nvPicPr>
        <xdr:cNvPr id="62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56855" y="2358453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43</xdr:row>
      <xdr:rowOff>137795</xdr:rowOff>
    </xdr:from>
    <xdr:to>
      <xdr:col>16</xdr:col>
      <xdr:colOff>455930</xdr:colOff>
      <xdr:row>43</xdr:row>
      <xdr:rowOff>423545</xdr:rowOff>
    </xdr:to>
    <xdr:pic>
      <xdr:nvPicPr>
        <xdr:cNvPr id="63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56220" y="241249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127000</xdr:colOff>
      <xdr:row>64</xdr:row>
      <xdr:rowOff>126365</xdr:rowOff>
    </xdr:from>
    <xdr:to>
      <xdr:col>16</xdr:col>
      <xdr:colOff>432435</xdr:colOff>
      <xdr:row>64</xdr:row>
      <xdr:rowOff>412115</xdr:rowOff>
    </xdr:to>
    <xdr:pic>
      <xdr:nvPicPr>
        <xdr:cNvPr id="65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2725" y="3561778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70</xdr:row>
      <xdr:rowOff>115570</xdr:rowOff>
    </xdr:from>
    <xdr:to>
      <xdr:col>16</xdr:col>
      <xdr:colOff>449580</xdr:colOff>
      <xdr:row>70</xdr:row>
      <xdr:rowOff>401320</xdr:rowOff>
    </xdr:to>
    <xdr:pic>
      <xdr:nvPicPr>
        <xdr:cNvPr id="6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49870" y="3921506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102</xdr:row>
      <xdr:rowOff>148590</xdr:rowOff>
    </xdr:from>
    <xdr:to>
      <xdr:col>16</xdr:col>
      <xdr:colOff>410210</xdr:colOff>
      <xdr:row>102</xdr:row>
      <xdr:rowOff>399415</xdr:rowOff>
    </xdr:to>
    <xdr:pic>
      <xdr:nvPicPr>
        <xdr:cNvPr id="33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5587619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162560</xdr:colOff>
      <xdr:row>150</xdr:row>
      <xdr:rowOff>104140</xdr:rowOff>
    </xdr:from>
    <xdr:to>
      <xdr:col>16</xdr:col>
      <xdr:colOff>419735</xdr:colOff>
      <xdr:row>150</xdr:row>
      <xdr:rowOff>384175</xdr:rowOff>
    </xdr:to>
    <xdr:pic>
      <xdr:nvPicPr>
        <xdr:cNvPr id="52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68285" y="81403825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176</xdr:row>
      <xdr:rowOff>171450</xdr:rowOff>
    </xdr:from>
    <xdr:to>
      <xdr:col>16</xdr:col>
      <xdr:colOff>471170</xdr:colOff>
      <xdr:row>176</xdr:row>
      <xdr:rowOff>374015</xdr:rowOff>
    </xdr:to>
    <xdr:pic>
      <xdr:nvPicPr>
        <xdr:cNvPr id="61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24470" y="95223965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186</xdr:row>
      <xdr:rowOff>114935</xdr:rowOff>
    </xdr:from>
    <xdr:to>
      <xdr:col>16</xdr:col>
      <xdr:colOff>476885</xdr:colOff>
      <xdr:row>186</xdr:row>
      <xdr:rowOff>388620</xdr:rowOff>
    </xdr:to>
    <xdr:pic>
      <xdr:nvPicPr>
        <xdr:cNvPr id="70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20660" y="100747830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99060</xdr:colOff>
      <xdr:row>187</xdr:row>
      <xdr:rowOff>93345</xdr:rowOff>
    </xdr:from>
    <xdr:to>
      <xdr:col>16</xdr:col>
      <xdr:colOff>461010</xdr:colOff>
      <xdr:row>187</xdr:row>
      <xdr:rowOff>367030</xdr:rowOff>
    </xdr:to>
    <xdr:pic>
      <xdr:nvPicPr>
        <xdr:cNvPr id="71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04785" y="10123360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158115</xdr:colOff>
      <xdr:row>14</xdr:row>
      <xdr:rowOff>115570</xdr:rowOff>
    </xdr:from>
    <xdr:to>
      <xdr:col>16</xdr:col>
      <xdr:colOff>414655</xdr:colOff>
      <xdr:row>14</xdr:row>
      <xdr:rowOff>370840</xdr:rowOff>
    </xdr:to>
    <xdr:pic>
      <xdr:nvPicPr>
        <xdr:cNvPr id="37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63840" y="7941945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159385</xdr:colOff>
      <xdr:row>97</xdr:row>
      <xdr:rowOff>126365</xdr:rowOff>
    </xdr:from>
    <xdr:to>
      <xdr:col>16</xdr:col>
      <xdr:colOff>483235</xdr:colOff>
      <xdr:row>97</xdr:row>
      <xdr:rowOff>416560</xdr:rowOff>
    </xdr:to>
    <xdr:pic>
      <xdr:nvPicPr>
        <xdr:cNvPr id="39" name="图片 38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865110" y="53317140"/>
          <a:ext cx="32385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139</xdr:row>
      <xdr:rowOff>104140</xdr:rowOff>
    </xdr:from>
    <xdr:to>
      <xdr:col>16</xdr:col>
      <xdr:colOff>468630</xdr:colOff>
      <xdr:row>139</xdr:row>
      <xdr:rowOff>409575</xdr:rowOff>
    </xdr:to>
    <xdr:pic>
      <xdr:nvPicPr>
        <xdr:cNvPr id="9" name="图片 8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831455" y="75822810"/>
          <a:ext cx="34290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58420</xdr:colOff>
      <xdr:row>172</xdr:row>
      <xdr:rowOff>104775</xdr:rowOff>
    </xdr:from>
    <xdr:to>
      <xdr:col>16</xdr:col>
      <xdr:colOff>497840</xdr:colOff>
      <xdr:row>172</xdr:row>
      <xdr:rowOff>371475</xdr:rowOff>
    </xdr:to>
    <xdr:pic>
      <xdr:nvPicPr>
        <xdr:cNvPr id="40" name="图片 39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764145" y="93127830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58420</xdr:colOff>
      <xdr:row>173</xdr:row>
      <xdr:rowOff>116205</xdr:rowOff>
    </xdr:from>
    <xdr:to>
      <xdr:col>16</xdr:col>
      <xdr:colOff>497840</xdr:colOff>
      <xdr:row>173</xdr:row>
      <xdr:rowOff>382905</xdr:rowOff>
    </xdr:to>
    <xdr:pic>
      <xdr:nvPicPr>
        <xdr:cNvPr id="41" name="图片 40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764145" y="93646625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102870</xdr:colOff>
      <xdr:row>181</xdr:row>
      <xdr:rowOff>126365</xdr:rowOff>
    </xdr:from>
    <xdr:to>
      <xdr:col>16</xdr:col>
      <xdr:colOff>502920</xdr:colOff>
      <xdr:row>181</xdr:row>
      <xdr:rowOff>355600</xdr:rowOff>
    </xdr:to>
    <xdr:pic>
      <xdr:nvPicPr>
        <xdr:cNvPr id="43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08595" y="9822243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170089</xdr:colOff>
      <xdr:row>21</xdr:row>
      <xdr:rowOff>124732</xdr:rowOff>
    </xdr:from>
    <xdr:to>
      <xdr:col>16</xdr:col>
      <xdr:colOff>396402</xdr:colOff>
      <xdr:row>21</xdr:row>
      <xdr:rowOff>439056</xdr:rowOff>
    </xdr:to>
    <xdr:pic>
      <xdr:nvPicPr>
        <xdr:cNvPr id="157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75270" y="12494895"/>
          <a:ext cx="226695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11</xdr:row>
      <xdr:rowOff>306161</xdr:rowOff>
    </xdr:from>
    <xdr:to>
      <xdr:col>16</xdr:col>
      <xdr:colOff>438602</xdr:colOff>
      <xdr:row>11</xdr:row>
      <xdr:rowOff>561831</xdr:rowOff>
    </xdr:to>
    <xdr:pic>
      <xdr:nvPicPr>
        <xdr:cNvPr id="158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86700" y="52177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178</xdr:row>
      <xdr:rowOff>137795</xdr:rowOff>
    </xdr:from>
    <xdr:to>
      <xdr:col>16</xdr:col>
      <xdr:colOff>460375</xdr:colOff>
      <xdr:row>178</xdr:row>
      <xdr:rowOff>339843</xdr:rowOff>
    </xdr:to>
    <xdr:pic>
      <xdr:nvPicPr>
        <xdr:cNvPr id="159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13675" y="96205040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31</xdr:row>
      <xdr:rowOff>71120</xdr:rowOff>
    </xdr:from>
    <xdr:to>
      <xdr:col>16</xdr:col>
      <xdr:colOff>437515</xdr:colOff>
      <xdr:row>31</xdr:row>
      <xdr:rowOff>404495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47965" y="1796986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39</xdr:row>
      <xdr:rowOff>126365</xdr:rowOff>
    </xdr:from>
    <xdr:to>
      <xdr:col>16</xdr:col>
      <xdr:colOff>474980</xdr:colOff>
      <xdr:row>39</xdr:row>
      <xdr:rowOff>433070</xdr:rowOff>
    </xdr:to>
    <xdr:pic>
      <xdr:nvPicPr>
        <xdr:cNvPr id="161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18755" y="2208403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45</xdr:row>
      <xdr:rowOff>114935</xdr:rowOff>
    </xdr:from>
    <xdr:to>
      <xdr:col>16</xdr:col>
      <xdr:colOff>467382</xdr:colOff>
      <xdr:row>45</xdr:row>
      <xdr:rowOff>400685</xdr:rowOff>
    </xdr:to>
    <xdr:pic>
      <xdr:nvPicPr>
        <xdr:cNvPr id="162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7650" y="2511679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66</xdr:row>
      <xdr:rowOff>137795</xdr:rowOff>
    </xdr:from>
    <xdr:to>
      <xdr:col>16</xdr:col>
      <xdr:colOff>466112</xdr:colOff>
      <xdr:row>66</xdr:row>
      <xdr:rowOff>423545</xdr:rowOff>
    </xdr:to>
    <xdr:pic>
      <xdr:nvPicPr>
        <xdr:cNvPr id="163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6380" y="366439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72</xdr:row>
      <xdr:rowOff>126365</xdr:rowOff>
    </xdr:from>
    <xdr:to>
      <xdr:col>16</xdr:col>
      <xdr:colOff>438807</xdr:colOff>
      <xdr:row>72</xdr:row>
      <xdr:rowOff>412115</xdr:rowOff>
    </xdr:to>
    <xdr:pic>
      <xdr:nvPicPr>
        <xdr:cNvPr id="164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9075" y="4024058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104</xdr:row>
      <xdr:rowOff>148590</xdr:rowOff>
    </xdr:from>
    <xdr:to>
      <xdr:col>16</xdr:col>
      <xdr:colOff>410210</xdr:colOff>
      <xdr:row>104</xdr:row>
      <xdr:rowOff>399415</xdr:rowOff>
    </xdr:to>
    <xdr:pic>
      <xdr:nvPicPr>
        <xdr:cNvPr id="165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5689092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152</xdr:row>
      <xdr:rowOff>137160</xdr:rowOff>
    </xdr:from>
    <xdr:to>
      <xdr:col>16</xdr:col>
      <xdr:colOff>399415</xdr:colOff>
      <xdr:row>152</xdr:row>
      <xdr:rowOff>406661</xdr:rowOff>
    </xdr:to>
    <xdr:pic>
      <xdr:nvPicPr>
        <xdr:cNvPr id="166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7490" y="82451575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188</xdr:row>
      <xdr:rowOff>71120</xdr:rowOff>
    </xdr:from>
    <xdr:to>
      <xdr:col>16</xdr:col>
      <xdr:colOff>454660</xdr:colOff>
      <xdr:row>188</xdr:row>
      <xdr:rowOff>344737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798435" y="101718745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189</xdr:row>
      <xdr:rowOff>261620</xdr:rowOff>
    </xdr:from>
    <xdr:to>
      <xdr:col>16</xdr:col>
      <xdr:colOff>454660</xdr:colOff>
      <xdr:row>189</xdr:row>
      <xdr:rowOff>535237</xdr:rowOff>
    </xdr:to>
    <xdr:pic>
      <xdr:nvPicPr>
        <xdr:cNvPr id="168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798435" y="10241661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16</xdr:row>
      <xdr:rowOff>134620</xdr:rowOff>
    </xdr:from>
    <xdr:to>
      <xdr:col>16</xdr:col>
      <xdr:colOff>414655</xdr:colOff>
      <xdr:row>16</xdr:row>
      <xdr:rowOff>389890</xdr:rowOff>
    </xdr:to>
    <xdr:pic>
      <xdr:nvPicPr>
        <xdr:cNvPr id="46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63205" y="897572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108</xdr:row>
      <xdr:rowOff>148590</xdr:rowOff>
    </xdr:from>
    <xdr:to>
      <xdr:col>16</xdr:col>
      <xdr:colOff>410210</xdr:colOff>
      <xdr:row>108</xdr:row>
      <xdr:rowOff>399415</xdr:rowOff>
    </xdr:to>
    <xdr:pic>
      <xdr:nvPicPr>
        <xdr:cNvPr id="47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5937504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156</xdr:row>
      <xdr:rowOff>137160</xdr:rowOff>
    </xdr:from>
    <xdr:to>
      <xdr:col>16</xdr:col>
      <xdr:colOff>399415</xdr:colOff>
      <xdr:row>156</xdr:row>
      <xdr:rowOff>406400</xdr:rowOff>
    </xdr:to>
    <xdr:pic>
      <xdr:nvPicPr>
        <xdr:cNvPr id="48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7490" y="8462137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183</xdr:row>
      <xdr:rowOff>126365</xdr:rowOff>
    </xdr:from>
    <xdr:to>
      <xdr:col>16</xdr:col>
      <xdr:colOff>502920</xdr:colOff>
      <xdr:row>183</xdr:row>
      <xdr:rowOff>355600</xdr:rowOff>
    </xdr:to>
    <xdr:pic>
      <xdr:nvPicPr>
        <xdr:cNvPr id="49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08595" y="9923716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99695</xdr:colOff>
      <xdr:row>194</xdr:row>
      <xdr:rowOff>349885</xdr:rowOff>
    </xdr:from>
    <xdr:to>
      <xdr:col>16</xdr:col>
      <xdr:colOff>426720</xdr:colOff>
      <xdr:row>194</xdr:row>
      <xdr:rowOff>597535</xdr:rowOff>
    </xdr:to>
    <xdr:pic>
      <xdr:nvPicPr>
        <xdr:cNvPr id="50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05420" y="10597705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12</xdr:row>
      <xdr:rowOff>306161</xdr:rowOff>
    </xdr:from>
    <xdr:to>
      <xdr:col>16</xdr:col>
      <xdr:colOff>438603</xdr:colOff>
      <xdr:row>12</xdr:row>
      <xdr:rowOff>561431</xdr:rowOff>
    </xdr:to>
    <xdr:pic>
      <xdr:nvPicPr>
        <xdr:cNvPr id="51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86700" y="618934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17</xdr:row>
      <xdr:rowOff>134620</xdr:rowOff>
    </xdr:from>
    <xdr:to>
      <xdr:col>16</xdr:col>
      <xdr:colOff>414655</xdr:colOff>
      <xdr:row>17</xdr:row>
      <xdr:rowOff>389890</xdr:rowOff>
    </xdr:to>
    <xdr:pic>
      <xdr:nvPicPr>
        <xdr:cNvPr id="58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63205" y="981392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23</xdr:row>
      <xdr:rowOff>81915</xdr:rowOff>
    </xdr:from>
    <xdr:to>
      <xdr:col>16</xdr:col>
      <xdr:colOff>395605</xdr:colOff>
      <xdr:row>23</xdr:row>
      <xdr:rowOff>396240</xdr:rowOff>
    </xdr:to>
    <xdr:pic>
      <xdr:nvPicPr>
        <xdr:cNvPr id="64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75270" y="1392174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32</xdr:row>
      <xdr:rowOff>71120</xdr:rowOff>
    </xdr:from>
    <xdr:to>
      <xdr:col>16</xdr:col>
      <xdr:colOff>437515</xdr:colOff>
      <xdr:row>32</xdr:row>
      <xdr:rowOff>404495</xdr:rowOff>
    </xdr:to>
    <xdr:pic>
      <xdr:nvPicPr>
        <xdr:cNvPr id="67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47965" y="1847723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40</xdr:row>
      <xdr:rowOff>126365</xdr:rowOff>
    </xdr:from>
    <xdr:to>
      <xdr:col>16</xdr:col>
      <xdr:colOff>474980</xdr:colOff>
      <xdr:row>40</xdr:row>
      <xdr:rowOff>433070</xdr:rowOff>
    </xdr:to>
    <xdr:pic>
      <xdr:nvPicPr>
        <xdr:cNvPr id="68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18755" y="2259139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46</xdr:row>
      <xdr:rowOff>114935</xdr:rowOff>
    </xdr:from>
    <xdr:to>
      <xdr:col>16</xdr:col>
      <xdr:colOff>467360</xdr:colOff>
      <xdr:row>46</xdr:row>
      <xdr:rowOff>400685</xdr:rowOff>
    </xdr:to>
    <xdr:pic>
      <xdr:nvPicPr>
        <xdr:cNvPr id="69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7650" y="2590736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67</xdr:row>
      <xdr:rowOff>137795</xdr:rowOff>
    </xdr:from>
    <xdr:to>
      <xdr:col>16</xdr:col>
      <xdr:colOff>466090</xdr:colOff>
      <xdr:row>67</xdr:row>
      <xdr:rowOff>423545</xdr:rowOff>
    </xdr:to>
    <xdr:pic>
      <xdr:nvPicPr>
        <xdr:cNvPr id="72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6380" y="3733927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73</xdr:row>
      <xdr:rowOff>126365</xdr:rowOff>
    </xdr:from>
    <xdr:to>
      <xdr:col>16</xdr:col>
      <xdr:colOff>438785</xdr:colOff>
      <xdr:row>73</xdr:row>
      <xdr:rowOff>412115</xdr:rowOff>
    </xdr:to>
    <xdr:pic>
      <xdr:nvPicPr>
        <xdr:cNvPr id="73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9075" y="4087876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105</xdr:row>
      <xdr:rowOff>127000</xdr:rowOff>
    </xdr:from>
    <xdr:to>
      <xdr:col>16</xdr:col>
      <xdr:colOff>431165</xdr:colOff>
      <xdr:row>105</xdr:row>
      <xdr:rowOff>377825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32090" y="5783135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109</xdr:row>
      <xdr:rowOff>148590</xdr:rowOff>
    </xdr:from>
    <xdr:to>
      <xdr:col>16</xdr:col>
      <xdr:colOff>410210</xdr:colOff>
      <xdr:row>109</xdr:row>
      <xdr:rowOff>399415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6013704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153</xdr:row>
      <xdr:rowOff>148590</xdr:rowOff>
    </xdr:from>
    <xdr:to>
      <xdr:col>16</xdr:col>
      <xdr:colOff>404495</xdr:colOff>
      <xdr:row>153</xdr:row>
      <xdr:rowOff>427990</xdr:rowOff>
    </xdr:to>
    <xdr:pic>
      <xdr:nvPicPr>
        <xdr:cNvPr id="76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3045" y="83110705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157</xdr:row>
      <xdr:rowOff>137160</xdr:rowOff>
    </xdr:from>
    <xdr:to>
      <xdr:col>16</xdr:col>
      <xdr:colOff>399415</xdr:colOff>
      <xdr:row>157</xdr:row>
      <xdr:rowOff>406400</xdr:rowOff>
    </xdr:to>
    <xdr:pic>
      <xdr:nvPicPr>
        <xdr:cNvPr id="78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7490" y="8526907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179</xdr:row>
      <xdr:rowOff>137795</xdr:rowOff>
    </xdr:from>
    <xdr:to>
      <xdr:col>16</xdr:col>
      <xdr:colOff>460375</xdr:colOff>
      <xdr:row>179</xdr:row>
      <xdr:rowOff>339725</xdr:rowOff>
    </xdr:to>
    <xdr:pic>
      <xdr:nvPicPr>
        <xdr:cNvPr id="79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13675" y="96881315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184</xdr:row>
      <xdr:rowOff>126365</xdr:rowOff>
    </xdr:from>
    <xdr:to>
      <xdr:col>16</xdr:col>
      <xdr:colOff>502920</xdr:colOff>
      <xdr:row>184</xdr:row>
      <xdr:rowOff>355600</xdr:rowOff>
    </xdr:to>
    <xdr:pic>
      <xdr:nvPicPr>
        <xdr:cNvPr id="80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08595" y="9974453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190</xdr:row>
      <xdr:rowOff>261620</xdr:rowOff>
    </xdr:from>
    <xdr:to>
      <xdr:col>16</xdr:col>
      <xdr:colOff>454660</xdr:colOff>
      <xdr:row>190</xdr:row>
      <xdr:rowOff>534670</xdr:rowOff>
    </xdr:to>
    <xdr:pic>
      <xdr:nvPicPr>
        <xdr:cNvPr id="81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798435" y="10323576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195</xdr:row>
      <xdr:rowOff>295275</xdr:rowOff>
    </xdr:from>
    <xdr:to>
      <xdr:col>16</xdr:col>
      <xdr:colOff>440055</xdr:colOff>
      <xdr:row>195</xdr:row>
      <xdr:rowOff>542925</xdr:rowOff>
    </xdr:to>
    <xdr:pic>
      <xdr:nvPicPr>
        <xdr:cNvPr id="82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18755" y="10674159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13</xdr:row>
      <xdr:rowOff>306161</xdr:rowOff>
    </xdr:from>
    <xdr:to>
      <xdr:col>16</xdr:col>
      <xdr:colOff>438603</xdr:colOff>
      <xdr:row>13</xdr:row>
      <xdr:rowOff>561431</xdr:rowOff>
    </xdr:to>
    <xdr:pic>
      <xdr:nvPicPr>
        <xdr:cNvPr id="83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86700" y="71608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18</xdr:row>
      <xdr:rowOff>134620</xdr:rowOff>
    </xdr:from>
    <xdr:to>
      <xdr:col>16</xdr:col>
      <xdr:colOff>414655</xdr:colOff>
      <xdr:row>18</xdr:row>
      <xdr:rowOff>389890</xdr:rowOff>
    </xdr:to>
    <xdr:pic>
      <xdr:nvPicPr>
        <xdr:cNvPr id="84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63205" y="1065212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24</xdr:row>
      <xdr:rowOff>81915</xdr:rowOff>
    </xdr:from>
    <xdr:to>
      <xdr:col>16</xdr:col>
      <xdr:colOff>395605</xdr:colOff>
      <xdr:row>24</xdr:row>
      <xdr:rowOff>396240</xdr:rowOff>
    </xdr:to>
    <xdr:pic>
      <xdr:nvPicPr>
        <xdr:cNvPr id="85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75270" y="1442910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33</xdr:row>
      <xdr:rowOff>71120</xdr:rowOff>
    </xdr:from>
    <xdr:to>
      <xdr:col>16</xdr:col>
      <xdr:colOff>437515</xdr:colOff>
      <xdr:row>33</xdr:row>
      <xdr:rowOff>404495</xdr:rowOff>
    </xdr:to>
    <xdr:pic>
      <xdr:nvPicPr>
        <xdr:cNvPr id="86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47965" y="1898459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41</xdr:row>
      <xdr:rowOff>126365</xdr:rowOff>
    </xdr:from>
    <xdr:to>
      <xdr:col>16</xdr:col>
      <xdr:colOff>474980</xdr:colOff>
      <xdr:row>41</xdr:row>
      <xdr:rowOff>433070</xdr:rowOff>
    </xdr:to>
    <xdr:pic>
      <xdr:nvPicPr>
        <xdr:cNvPr id="87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18755" y="2309876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47</xdr:row>
      <xdr:rowOff>114935</xdr:rowOff>
    </xdr:from>
    <xdr:to>
      <xdr:col>16</xdr:col>
      <xdr:colOff>467360</xdr:colOff>
      <xdr:row>47</xdr:row>
      <xdr:rowOff>400685</xdr:rowOff>
    </xdr:to>
    <xdr:pic>
      <xdr:nvPicPr>
        <xdr:cNvPr id="88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7650" y="2669794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68</xdr:row>
      <xdr:rowOff>137795</xdr:rowOff>
    </xdr:from>
    <xdr:to>
      <xdr:col>16</xdr:col>
      <xdr:colOff>466090</xdr:colOff>
      <xdr:row>68</xdr:row>
      <xdr:rowOff>423545</xdr:rowOff>
    </xdr:to>
    <xdr:pic>
      <xdr:nvPicPr>
        <xdr:cNvPr id="89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6380" y="3803459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74</xdr:row>
      <xdr:rowOff>126365</xdr:rowOff>
    </xdr:from>
    <xdr:to>
      <xdr:col>16</xdr:col>
      <xdr:colOff>438785</xdr:colOff>
      <xdr:row>74</xdr:row>
      <xdr:rowOff>412115</xdr:rowOff>
    </xdr:to>
    <xdr:pic>
      <xdr:nvPicPr>
        <xdr:cNvPr id="90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9075" y="4151693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106</xdr:row>
      <xdr:rowOff>148590</xdr:rowOff>
    </xdr:from>
    <xdr:to>
      <xdr:col>16</xdr:col>
      <xdr:colOff>410210</xdr:colOff>
      <xdr:row>106</xdr:row>
      <xdr:rowOff>399415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5836031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110</xdr:row>
      <xdr:rowOff>148590</xdr:rowOff>
    </xdr:from>
    <xdr:to>
      <xdr:col>16</xdr:col>
      <xdr:colOff>410210</xdr:colOff>
      <xdr:row>110</xdr:row>
      <xdr:rowOff>399415</xdr:rowOff>
    </xdr:to>
    <xdr:pic>
      <xdr:nvPicPr>
        <xdr:cNvPr id="93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6089904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154</xdr:row>
      <xdr:rowOff>148590</xdr:rowOff>
    </xdr:from>
    <xdr:to>
      <xdr:col>16</xdr:col>
      <xdr:colOff>404495</xdr:colOff>
      <xdr:row>154</xdr:row>
      <xdr:rowOff>427990</xdr:rowOff>
    </xdr:to>
    <xdr:pic>
      <xdr:nvPicPr>
        <xdr:cNvPr id="94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3045" y="83618070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158</xdr:row>
      <xdr:rowOff>137160</xdr:rowOff>
    </xdr:from>
    <xdr:to>
      <xdr:col>16</xdr:col>
      <xdr:colOff>399415</xdr:colOff>
      <xdr:row>158</xdr:row>
      <xdr:rowOff>406400</xdr:rowOff>
    </xdr:to>
    <xdr:pic>
      <xdr:nvPicPr>
        <xdr:cNvPr id="95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7490" y="8591677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180</xdr:row>
      <xdr:rowOff>137795</xdr:rowOff>
    </xdr:from>
    <xdr:to>
      <xdr:col>16</xdr:col>
      <xdr:colOff>460375</xdr:colOff>
      <xdr:row>180</xdr:row>
      <xdr:rowOff>339725</xdr:rowOff>
    </xdr:to>
    <xdr:pic>
      <xdr:nvPicPr>
        <xdr:cNvPr id="96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13675" y="97557590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185</xdr:row>
      <xdr:rowOff>126365</xdr:rowOff>
    </xdr:from>
    <xdr:to>
      <xdr:col>16</xdr:col>
      <xdr:colOff>502920</xdr:colOff>
      <xdr:row>185</xdr:row>
      <xdr:rowOff>355600</xdr:rowOff>
    </xdr:to>
    <xdr:pic>
      <xdr:nvPicPr>
        <xdr:cNvPr id="97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08595" y="10025189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191</xdr:row>
      <xdr:rowOff>261620</xdr:rowOff>
    </xdr:from>
    <xdr:to>
      <xdr:col>16</xdr:col>
      <xdr:colOff>454660</xdr:colOff>
      <xdr:row>191</xdr:row>
      <xdr:rowOff>534670</xdr:rowOff>
    </xdr:to>
    <xdr:pic>
      <xdr:nvPicPr>
        <xdr:cNvPr id="98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798435" y="10405491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99060</xdr:colOff>
      <xdr:row>196</xdr:row>
      <xdr:rowOff>308610</xdr:rowOff>
    </xdr:from>
    <xdr:to>
      <xdr:col>16</xdr:col>
      <xdr:colOff>426085</xdr:colOff>
      <xdr:row>196</xdr:row>
      <xdr:rowOff>556260</xdr:rowOff>
    </xdr:to>
    <xdr:pic>
      <xdr:nvPicPr>
        <xdr:cNvPr id="99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04785" y="107574080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193675</xdr:colOff>
      <xdr:row>26</xdr:row>
      <xdr:rowOff>104775</xdr:rowOff>
    </xdr:from>
    <xdr:to>
      <xdr:col>16</xdr:col>
      <xdr:colOff>363220</xdr:colOff>
      <xdr:row>26</xdr:row>
      <xdr:rowOff>437515</xdr:rowOff>
    </xdr:to>
    <xdr:pic>
      <xdr:nvPicPr>
        <xdr:cNvPr id="100" name="Picture 108" descr="36"/>
        <xdr:cNvPicPr>
          <a:picLocks noChangeAspect="1" noChangeArrowheads="1"/>
        </xdr:cNvPicPr>
      </xdr:nvPicPr>
      <xdr:blipFill>
        <a:blip r:embed="rId82"/>
        <a:srcRect l="25627" t="10168" r="18106" b="7204"/>
        <a:stretch>
          <a:fillRect/>
        </a:stretch>
      </xdr:blipFill>
      <xdr:spPr>
        <a:xfrm>
          <a:off x="7899400" y="15466695"/>
          <a:ext cx="169545" cy="33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184150</xdr:colOff>
      <xdr:row>25</xdr:row>
      <xdr:rowOff>81915</xdr:rowOff>
    </xdr:from>
    <xdr:to>
      <xdr:col>16</xdr:col>
      <xdr:colOff>418465</xdr:colOff>
      <xdr:row>25</xdr:row>
      <xdr:rowOff>405765</xdr:rowOff>
    </xdr:to>
    <xdr:pic>
      <xdr:nvPicPr>
        <xdr:cNvPr id="101" name="Picture 109" descr="35"/>
        <xdr:cNvPicPr>
          <a:picLocks noChangeAspect="1" noChangeArrowheads="1"/>
        </xdr:cNvPicPr>
      </xdr:nvPicPr>
      <xdr:blipFill>
        <a:blip r:embed="rId83"/>
        <a:srcRect l="28018" t="10330" r="7516" b="9505"/>
        <a:stretch>
          <a:fillRect/>
        </a:stretch>
      </xdr:blipFill>
      <xdr:spPr>
        <a:xfrm>
          <a:off x="7889875" y="14936470"/>
          <a:ext cx="23431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150495</xdr:colOff>
      <xdr:row>83</xdr:row>
      <xdr:rowOff>104140</xdr:rowOff>
    </xdr:from>
    <xdr:to>
      <xdr:col>16</xdr:col>
      <xdr:colOff>399415</xdr:colOff>
      <xdr:row>83</xdr:row>
      <xdr:rowOff>405765</xdr:rowOff>
    </xdr:to>
    <xdr:pic>
      <xdr:nvPicPr>
        <xdr:cNvPr id="107" name="Picture 19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856220" y="46191805"/>
          <a:ext cx="248920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86995</xdr:colOff>
      <xdr:row>90</xdr:row>
      <xdr:rowOff>126365</xdr:rowOff>
    </xdr:from>
    <xdr:to>
      <xdr:col>16</xdr:col>
      <xdr:colOff>447675</xdr:colOff>
      <xdr:row>90</xdr:row>
      <xdr:rowOff>393065</xdr:rowOff>
    </xdr:to>
    <xdr:pic>
      <xdr:nvPicPr>
        <xdr:cNvPr id="111" name="Picture 13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792720" y="49765585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126</xdr:row>
      <xdr:rowOff>137795</xdr:rowOff>
    </xdr:from>
    <xdr:to>
      <xdr:col>16</xdr:col>
      <xdr:colOff>398780</xdr:colOff>
      <xdr:row>126</xdr:row>
      <xdr:rowOff>390525</xdr:rowOff>
    </xdr:to>
    <xdr:pic>
      <xdr:nvPicPr>
        <xdr:cNvPr id="113" name="Picture 35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877810" y="69260720"/>
          <a:ext cx="226695" cy="2527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132</xdr:row>
      <xdr:rowOff>104140</xdr:rowOff>
    </xdr:from>
    <xdr:to>
      <xdr:col>16</xdr:col>
      <xdr:colOff>418465</xdr:colOff>
      <xdr:row>132</xdr:row>
      <xdr:rowOff>384810</xdr:rowOff>
    </xdr:to>
    <xdr:pic>
      <xdr:nvPicPr>
        <xdr:cNvPr id="115" name="Picture 25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857490" y="72271255"/>
          <a:ext cx="266700" cy="2806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160</xdr:row>
      <xdr:rowOff>88900</xdr:rowOff>
    </xdr:from>
    <xdr:to>
      <xdr:col>16</xdr:col>
      <xdr:colOff>421640</xdr:colOff>
      <xdr:row>160</xdr:row>
      <xdr:rowOff>393065</xdr:rowOff>
    </xdr:to>
    <xdr:pic>
      <xdr:nvPicPr>
        <xdr:cNvPr id="116" name="图片 11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788275" y="87023575"/>
          <a:ext cx="33909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161</xdr:row>
      <xdr:rowOff>99695</xdr:rowOff>
    </xdr:from>
    <xdr:to>
      <xdr:col>16</xdr:col>
      <xdr:colOff>401955</xdr:colOff>
      <xdr:row>161</xdr:row>
      <xdr:rowOff>351790</xdr:rowOff>
    </xdr:to>
    <xdr:pic>
      <xdr:nvPicPr>
        <xdr:cNvPr id="117" name="图片 116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827010" y="87541735"/>
          <a:ext cx="28067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91440</xdr:colOff>
      <xdr:row>162</xdr:row>
      <xdr:rowOff>101600</xdr:rowOff>
    </xdr:from>
    <xdr:to>
      <xdr:col>16</xdr:col>
      <xdr:colOff>401320</xdr:colOff>
      <xdr:row>162</xdr:row>
      <xdr:rowOff>379730</xdr:rowOff>
    </xdr:to>
    <xdr:pic>
      <xdr:nvPicPr>
        <xdr:cNvPr id="118" name="图片 117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797165" y="88051005"/>
          <a:ext cx="3098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128470</xdr:colOff>
      <xdr:row>169</xdr:row>
      <xdr:rowOff>135055</xdr:rowOff>
    </xdr:from>
    <xdr:to>
      <xdr:col>16</xdr:col>
      <xdr:colOff>443430</xdr:colOff>
      <xdr:row>169</xdr:row>
      <xdr:rowOff>356035</xdr:rowOff>
    </xdr:to>
    <xdr:pic>
      <xdr:nvPicPr>
        <xdr:cNvPr id="151" name="Picture 1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 rot="4913566">
          <a:off x="7880985" y="91588590"/>
          <a:ext cx="220980" cy="3149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J121"/>
  <sheetViews>
    <sheetView view="pageBreakPreview" zoomScale="70" zoomScaleNormal="100" topLeftCell="A48" workbookViewId="0">
      <selection activeCell="W1" sqref="W1:AA2"/>
    </sheetView>
  </sheetViews>
  <sheetFormatPr defaultColWidth="9" defaultRowHeight="17.25"/>
  <cols>
    <col min="1" max="1" width="3.75" style="294" customWidth="1"/>
    <col min="2" max="2" width="7.625" style="294" customWidth="1"/>
    <col min="3" max="3" width="8.75" style="294" customWidth="1"/>
    <col min="4" max="4" width="9.75" style="294" customWidth="1"/>
    <col min="5" max="5" width="8.75" style="294" customWidth="1"/>
    <col min="6" max="6" width="10.875" style="294" customWidth="1"/>
    <col min="7" max="7" width="25.125" style="294" customWidth="1"/>
    <col min="8" max="8" width="4.875" style="294" customWidth="1"/>
    <col min="9" max="9" width="4.625" style="294" customWidth="1"/>
    <col min="10" max="10" width="8.5" style="294" customWidth="1"/>
    <col min="11" max="11" width="25.625" style="294" customWidth="1"/>
    <col min="12" max="12" width="10.875" style="294" customWidth="1"/>
    <col min="13" max="13" width="3.5" style="294" customWidth="1"/>
    <col min="14" max="14" width="6.375" style="294" customWidth="1"/>
    <col min="15" max="15" width="5" style="294" customWidth="1"/>
    <col min="16" max="16" width="5.875" style="294" customWidth="1"/>
    <col min="17" max="18" width="7.875" style="294" customWidth="1"/>
    <col min="19" max="19" width="22.75" style="294" customWidth="1"/>
    <col min="20" max="20" width="32" style="294" customWidth="1"/>
    <col min="21" max="21" width="4.625" style="294" customWidth="1"/>
    <col min="22" max="22" width="8" style="294" customWidth="1"/>
    <col min="23" max="23" width="11.5" style="294" customWidth="1"/>
    <col min="24" max="24" width="11.625" style="294" customWidth="1"/>
    <col min="25" max="25" width="13.125" style="294" customWidth="1"/>
    <col min="26" max="26" width="10" style="294" customWidth="1"/>
    <col min="27" max="27" width="11.25" style="294" customWidth="1"/>
    <col min="28" max="248" width="9" style="294"/>
    <col min="249" max="249" width="3.125" style="294" customWidth="1"/>
    <col min="250" max="250" width="7.625" style="294" customWidth="1"/>
    <col min="251" max="251" width="4.125" style="294" customWidth="1"/>
    <col min="252" max="252" width="17" style="294" customWidth="1"/>
    <col min="253" max="253" width="3.625" style="294" customWidth="1"/>
    <col min="254" max="254" width="9.125" style="294" customWidth="1"/>
    <col min="255" max="255" width="3.625" style="294" customWidth="1"/>
    <col min="256" max="256" width="4.625" style="294" customWidth="1"/>
    <col min="257" max="257" width="9.625" style="294" customWidth="1"/>
    <col min="258" max="258" width="10.125" style="294" customWidth="1"/>
    <col min="259" max="259" width="10.25" style="294" customWidth="1"/>
    <col min="260" max="260" width="4.625" style="294" customWidth="1"/>
    <col min="261" max="261" width="5" style="294" customWidth="1"/>
    <col min="262" max="262" width="11.125" style="294" customWidth="1"/>
    <col min="263" max="263" width="16.125" style="294" customWidth="1"/>
    <col min="264" max="264" width="4.75" style="294" customWidth="1"/>
    <col min="265" max="265" width="3.625" style="294" customWidth="1"/>
    <col min="266" max="266" width="5.125" style="294" customWidth="1"/>
    <col min="267" max="267" width="3.125" style="294" customWidth="1"/>
    <col min="268" max="268" width="4.625" style="294" customWidth="1"/>
    <col min="269" max="269" width="5" style="294" customWidth="1"/>
    <col min="270" max="271" width="9.75" style="294" customWidth="1"/>
    <col min="272" max="273" width="7.875" style="294" customWidth="1"/>
    <col min="274" max="504" width="9" style="294"/>
    <col min="505" max="505" width="3.125" style="294" customWidth="1"/>
    <col min="506" max="506" width="7.625" style="294" customWidth="1"/>
    <col min="507" max="507" width="4.125" style="294" customWidth="1"/>
    <col min="508" max="508" width="17" style="294" customWidth="1"/>
    <col min="509" max="509" width="3.625" style="294" customWidth="1"/>
    <col min="510" max="510" width="9.125" style="294" customWidth="1"/>
    <col min="511" max="511" width="3.625" style="294" customWidth="1"/>
    <col min="512" max="512" width="4.625" style="294" customWidth="1"/>
    <col min="513" max="513" width="9.625" style="294" customWidth="1"/>
    <col min="514" max="514" width="10.125" style="294" customWidth="1"/>
    <col min="515" max="515" width="10.25" style="294" customWidth="1"/>
    <col min="516" max="516" width="4.625" style="294" customWidth="1"/>
    <col min="517" max="517" width="5" style="294" customWidth="1"/>
    <col min="518" max="518" width="11.125" style="294" customWidth="1"/>
    <col min="519" max="519" width="16.125" style="294" customWidth="1"/>
    <col min="520" max="520" width="4.75" style="294" customWidth="1"/>
    <col min="521" max="521" width="3.625" style="294" customWidth="1"/>
    <col min="522" max="522" width="5.125" style="294" customWidth="1"/>
    <col min="523" max="523" width="3.125" style="294" customWidth="1"/>
    <col min="524" max="524" width="4.625" style="294" customWidth="1"/>
    <col min="525" max="525" width="5" style="294" customWidth="1"/>
    <col min="526" max="527" width="9.75" style="294" customWidth="1"/>
    <col min="528" max="529" width="7.875" style="294" customWidth="1"/>
    <col min="530" max="760" width="9" style="294"/>
    <col min="761" max="761" width="3.125" style="294" customWidth="1"/>
    <col min="762" max="762" width="7.625" style="294" customWidth="1"/>
    <col min="763" max="763" width="4.125" style="294" customWidth="1"/>
    <col min="764" max="764" width="17" style="294" customWidth="1"/>
    <col min="765" max="765" width="3.625" style="294" customWidth="1"/>
    <col min="766" max="766" width="9.125" style="294" customWidth="1"/>
    <col min="767" max="767" width="3.625" style="294" customWidth="1"/>
    <col min="768" max="768" width="4.625" style="294" customWidth="1"/>
    <col min="769" max="769" width="9.625" style="294" customWidth="1"/>
    <col min="770" max="770" width="10.125" style="294" customWidth="1"/>
    <col min="771" max="771" width="10.25" style="294" customWidth="1"/>
    <col min="772" max="772" width="4.625" style="294" customWidth="1"/>
    <col min="773" max="773" width="5" style="294" customWidth="1"/>
    <col min="774" max="774" width="11.125" style="294" customWidth="1"/>
    <col min="775" max="775" width="16.125" style="294" customWidth="1"/>
    <col min="776" max="776" width="4.75" style="294" customWidth="1"/>
    <col min="777" max="777" width="3.625" style="294" customWidth="1"/>
    <col min="778" max="778" width="5.125" style="294" customWidth="1"/>
    <col min="779" max="779" width="3.125" style="294" customWidth="1"/>
    <col min="780" max="780" width="4.625" style="294" customWidth="1"/>
    <col min="781" max="781" width="5" style="294" customWidth="1"/>
    <col min="782" max="783" width="9.75" style="294" customWidth="1"/>
    <col min="784" max="785" width="7.875" style="294" customWidth="1"/>
    <col min="786" max="1016" width="9" style="294"/>
    <col min="1017" max="1017" width="3.125" style="294" customWidth="1"/>
    <col min="1018" max="1018" width="7.625" style="294" customWidth="1"/>
    <col min="1019" max="1019" width="4.125" style="294" customWidth="1"/>
    <col min="1020" max="1020" width="17" style="294" customWidth="1"/>
    <col min="1021" max="1021" width="3.625" style="294" customWidth="1"/>
    <col min="1022" max="1022" width="9.125" style="294" customWidth="1"/>
    <col min="1023" max="1023" width="3.625" style="294" customWidth="1"/>
    <col min="1024" max="1024" width="4.625" style="294" customWidth="1"/>
    <col min="1025" max="1025" width="9.625" style="294" customWidth="1"/>
    <col min="1026" max="1026" width="10.125" style="294" customWidth="1"/>
    <col min="1027" max="1027" width="10.25" style="294" customWidth="1"/>
    <col min="1028" max="1028" width="4.625" style="294" customWidth="1"/>
    <col min="1029" max="1029" width="5" style="294" customWidth="1"/>
    <col min="1030" max="1030" width="11.125" style="294" customWidth="1"/>
    <col min="1031" max="1031" width="16.125" style="294" customWidth="1"/>
    <col min="1032" max="1032" width="4.75" style="294" customWidth="1"/>
    <col min="1033" max="1033" width="3.625" style="294" customWidth="1"/>
    <col min="1034" max="1034" width="5.125" style="294" customWidth="1"/>
    <col min="1035" max="1035" width="3.125" style="294" customWidth="1"/>
    <col min="1036" max="1036" width="4.625" style="294" customWidth="1"/>
    <col min="1037" max="1037" width="5" style="294" customWidth="1"/>
    <col min="1038" max="1039" width="9.75" style="294" customWidth="1"/>
    <col min="1040" max="1041" width="7.875" style="294" customWidth="1"/>
    <col min="1042" max="1272" width="9" style="294"/>
    <col min="1273" max="1273" width="3.125" style="294" customWidth="1"/>
    <col min="1274" max="1274" width="7.625" style="294" customWidth="1"/>
    <col min="1275" max="1275" width="4.125" style="294" customWidth="1"/>
    <col min="1276" max="1276" width="17" style="294" customWidth="1"/>
    <col min="1277" max="1277" width="3.625" style="294" customWidth="1"/>
    <col min="1278" max="1278" width="9.125" style="294" customWidth="1"/>
    <col min="1279" max="1279" width="3.625" style="294" customWidth="1"/>
    <col min="1280" max="1280" width="4.625" style="294" customWidth="1"/>
    <col min="1281" max="1281" width="9.625" style="294" customWidth="1"/>
    <col min="1282" max="1282" width="10.125" style="294" customWidth="1"/>
    <col min="1283" max="1283" width="10.25" style="294" customWidth="1"/>
    <col min="1284" max="1284" width="4.625" style="294" customWidth="1"/>
    <col min="1285" max="1285" width="5" style="294" customWidth="1"/>
    <col min="1286" max="1286" width="11.125" style="294" customWidth="1"/>
    <col min="1287" max="1287" width="16.125" style="294" customWidth="1"/>
    <col min="1288" max="1288" width="4.75" style="294" customWidth="1"/>
    <col min="1289" max="1289" width="3.625" style="294" customWidth="1"/>
    <col min="1290" max="1290" width="5.125" style="294" customWidth="1"/>
    <col min="1291" max="1291" width="3.125" style="294" customWidth="1"/>
    <col min="1292" max="1292" width="4.625" style="294" customWidth="1"/>
    <col min="1293" max="1293" width="5" style="294" customWidth="1"/>
    <col min="1294" max="1295" width="9.75" style="294" customWidth="1"/>
    <col min="1296" max="1297" width="7.875" style="294" customWidth="1"/>
    <col min="1298" max="1528" width="9" style="294"/>
    <col min="1529" max="1529" width="3.125" style="294" customWidth="1"/>
    <col min="1530" max="1530" width="7.625" style="294" customWidth="1"/>
    <col min="1531" max="1531" width="4.125" style="294" customWidth="1"/>
    <col min="1532" max="1532" width="17" style="294" customWidth="1"/>
    <col min="1533" max="1533" width="3.625" style="294" customWidth="1"/>
    <col min="1534" max="1534" width="9.125" style="294" customWidth="1"/>
    <col min="1535" max="1535" width="3.625" style="294" customWidth="1"/>
    <col min="1536" max="1536" width="4.625" style="294" customWidth="1"/>
    <col min="1537" max="1537" width="9.625" style="294" customWidth="1"/>
    <col min="1538" max="1538" width="10.125" style="294" customWidth="1"/>
    <col min="1539" max="1539" width="10.25" style="294" customWidth="1"/>
    <col min="1540" max="1540" width="4.625" style="294" customWidth="1"/>
    <col min="1541" max="1541" width="5" style="294" customWidth="1"/>
    <col min="1542" max="1542" width="11.125" style="294" customWidth="1"/>
    <col min="1543" max="1543" width="16.125" style="294" customWidth="1"/>
    <col min="1544" max="1544" width="4.75" style="294" customWidth="1"/>
    <col min="1545" max="1545" width="3.625" style="294" customWidth="1"/>
    <col min="1546" max="1546" width="5.125" style="294" customWidth="1"/>
    <col min="1547" max="1547" width="3.125" style="294" customWidth="1"/>
    <col min="1548" max="1548" width="4.625" style="294" customWidth="1"/>
    <col min="1549" max="1549" width="5" style="294" customWidth="1"/>
    <col min="1550" max="1551" width="9.75" style="294" customWidth="1"/>
    <col min="1552" max="1553" width="7.875" style="294" customWidth="1"/>
    <col min="1554" max="1784" width="9" style="294"/>
    <col min="1785" max="1785" width="3.125" style="294" customWidth="1"/>
    <col min="1786" max="1786" width="7.625" style="294" customWidth="1"/>
    <col min="1787" max="1787" width="4.125" style="294" customWidth="1"/>
    <col min="1788" max="1788" width="17" style="294" customWidth="1"/>
    <col min="1789" max="1789" width="3.625" style="294" customWidth="1"/>
    <col min="1790" max="1790" width="9.125" style="294" customWidth="1"/>
    <col min="1791" max="1791" width="3.625" style="294" customWidth="1"/>
    <col min="1792" max="1792" width="4.625" style="294" customWidth="1"/>
    <col min="1793" max="1793" width="9.625" style="294" customWidth="1"/>
    <col min="1794" max="1794" width="10.125" style="294" customWidth="1"/>
    <col min="1795" max="1795" width="10.25" style="294" customWidth="1"/>
    <col min="1796" max="1796" width="4.625" style="294" customWidth="1"/>
    <col min="1797" max="1797" width="5" style="294" customWidth="1"/>
    <col min="1798" max="1798" width="11.125" style="294" customWidth="1"/>
    <col min="1799" max="1799" width="16.125" style="294" customWidth="1"/>
    <col min="1800" max="1800" width="4.75" style="294" customWidth="1"/>
    <col min="1801" max="1801" width="3.625" style="294" customWidth="1"/>
    <col min="1802" max="1802" width="5.125" style="294" customWidth="1"/>
    <col min="1803" max="1803" width="3.125" style="294" customWidth="1"/>
    <col min="1804" max="1804" width="4.625" style="294" customWidth="1"/>
    <col min="1805" max="1805" width="5" style="294" customWidth="1"/>
    <col min="1806" max="1807" width="9.75" style="294" customWidth="1"/>
    <col min="1808" max="1809" width="7.875" style="294" customWidth="1"/>
    <col min="1810" max="2040" width="9" style="294"/>
    <col min="2041" max="2041" width="3.125" style="294" customWidth="1"/>
    <col min="2042" max="2042" width="7.625" style="294" customWidth="1"/>
    <col min="2043" max="2043" width="4.125" style="294" customWidth="1"/>
    <col min="2044" max="2044" width="17" style="294" customWidth="1"/>
    <col min="2045" max="2045" width="3.625" style="294" customWidth="1"/>
    <col min="2046" max="2046" width="9.125" style="294" customWidth="1"/>
    <col min="2047" max="2047" width="3.625" style="294" customWidth="1"/>
    <col min="2048" max="2048" width="4.625" style="294" customWidth="1"/>
    <col min="2049" max="2049" width="9.625" style="294" customWidth="1"/>
    <col min="2050" max="2050" width="10.125" style="294" customWidth="1"/>
    <col min="2051" max="2051" width="10.25" style="294" customWidth="1"/>
    <col min="2052" max="2052" width="4.625" style="294" customWidth="1"/>
    <col min="2053" max="2053" width="5" style="294" customWidth="1"/>
    <col min="2054" max="2054" width="11.125" style="294" customWidth="1"/>
    <col min="2055" max="2055" width="16.125" style="294" customWidth="1"/>
    <col min="2056" max="2056" width="4.75" style="294" customWidth="1"/>
    <col min="2057" max="2057" width="3.625" style="294" customWidth="1"/>
    <col min="2058" max="2058" width="5.125" style="294" customWidth="1"/>
    <col min="2059" max="2059" width="3.125" style="294" customWidth="1"/>
    <col min="2060" max="2060" width="4.625" style="294" customWidth="1"/>
    <col min="2061" max="2061" width="5" style="294" customWidth="1"/>
    <col min="2062" max="2063" width="9.75" style="294" customWidth="1"/>
    <col min="2064" max="2065" width="7.875" style="294" customWidth="1"/>
    <col min="2066" max="2296" width="9" style="294"/>
    <col min="2297" max="2297" width="3.125" style="294" customWidth="1"/>
    <col min="2298" max="2298" width="7.625" style="294" customWidth="1"/>
    <col min="2299" max="2299" width="4.125" style="294" customWidth="1"/>
    <col min="2300" max="2300" width="17" style="294" customWidth="1"/>
    <col min="2301" max="2301" width="3.625" style="294" customWidth="1"/>
    <col min="2302" max="2302" width="9.125" style="294" customWidth="1"/>
    <col min="2303" max="2303" width="3.625" style="294" customWidth="1"/>
    <col min="2304" max="2304" width="4.625" style="294" customWidth="1"/>
    <col min="2305" max="2305" width="9.625" style="294" customWidth="1"/>
    <col min="2306" max="2306" width="10.125" style="294" customWidth="1"/>
    <col min="2307" max="2307" width="10.25" style="294" customWidth="1"/>
    <col min="2308" max="2308" width="4.625" style="294" customWidth="1"/>
    <col min="2309" max="2309" width="5" style="294" customWidth="1"/>
    <col min="2310" max="2310" width="11.125" style="294" customWidth="1"/>
    <col min="2311" max="2311" width="16.125" style="294" customWidth="1"/>
    <col min="2312" max="2312" width="4.75" style="294" customWidth="1"/>
    <col min="2313" max="2313" width="3.625" style="294" customWidth="1"/>
    <col min="2314" max="2314" width="5.125" style="294" customWidth="1"/>
    <col min="2315" max="2315" width="3.125" style="294" customWidth="1"/>
    <col min="2316" max="2316" width="4.625" style="294" customWidth="1"/>
    <col min="2317" max="2317" width="5" style="294" customWidth="1"/>
    <col min="2318" max="2319" width="9.75" style="294" customWidth="1"/>
    <col min="2320" max="2321" width="7.875" style="294" customWidth="1"/>
    <col min="2322" max="2552" width="9" style="294"/>
    <col min="2553" max="2553" width="3.125" style="294" customWidth="1"/>
    <col min="2554" max="2554" width="7.625" style="294" customWidth="1"/>
    <col min="2555" max="2555" width="4.125" style="294" customWidth="1"/>
    <col min="2556" max="2556" width="17" style="294" customWidth="1"/>
    <col min="2557" max="2557" width="3.625" style="294" customWidth="1"/>
    <col min="2558" max="2558" width="9.125" style="294" customWidth="1"/>
    <col min="2559" max="2559" width="3.625" style="294" customWidth="1"/>
    <col min="2560" max="2560" width="4.625" style="294" customWidth="1"/>
    <col min="2561" max="2561" width="9.625" style="294" customWidth="1"/>
    <col min="2562" max="2562" width="10.125" style="294" customWidth="1"/>
    <col min="2563" max="2563" width="10.25" style="294" customWidth="1"/>
    <col min="2564" max="2564" width="4.625" style="294" customWidth="1"/>
    <col min="2565" max="2565" width="5" style="294" customWidth="1"/>
    <col min="2566" max="2566" width="11.125" style="294" customWidth="1"/>
    <col min="2567" max="2567" width="16.125" style="294" customWidth="1"/>
    <col min="2568" max="2568" width="4.75" style="294" customWidth="1"/>
    <col min="2569" max="2569" width="3.625" style="294" customWidth="1"/>
    <col min="2570" max="2570" width="5.125" style="294" customWidth="1"/>
    <col min="2571" max="2571" width="3.125" style="294" customWidth="1"/>
    <col min="2572" max="2572" width="4.625" style="294" customWidth="1"/>
    <col min="2573" max="2573" width="5" style="294" customWidth="1"/>
    <col min="2574" max="2575" width="9.75" style="294" customWidth="1"/>
    <col min="2576" max="2577" width="7.875" style="294" customWidth="1"/>
    <col min="2578" max="2808" width="9" style="294"/>
    <col min="2809" max="2809" width="3.125" style="294" customWidth="1"/>
    <col min="2810" max="2810" width="7.625" style="294" customWidth="1"/>
    <col min="2811" max="2811" width="4.125" style="294" customWidth="1"/>
    <col min="2812" max="2812" width="17" style="294" customWidth="1"/>
    <col min="2813" max="2813" width="3.625" style="294" customWidth="1"/>
    <col min="2814" max="2814" width="9.125" style="294" customWidth="1"/>
    <col min="2815" max="2815" width="3.625" style="294" customWidth="1"/>
    <col min="2816" max="2816" width="4.625" style="294" customWidth="1"/>
    <col min="2817" max="2817" width="9.625" style="294" customWidth="1"/>
    <col min="2818" max="2818" width="10.125" style="294" customWidth="1"/>
    <col min="2819" max="2819" width="10.25" style="294" customWidth="1"/>
    <col min="2820" max="2820" width="4.625" style="294" customWidth="1"/>
    <col min="2821" max="2821" width="5" style="294" customWidth="1"/>
    <col min="2822" max="2822" width="11.125" style="294" customWidth="1"/>
    <col min="2823" max="2823" width="16.125" style="294" customWidth="1"/>
    <col min="2824" max="2824" width="4.75" style="294" customWidth="1"/>
    <col min="2825" max="2825" width="3.625" style="294" customWidth="1"/>
    <col min="2826" max="2826" width="5.125" style="294" customWidth="1"/>
    <col min="2827" max="2827" width="3.125" style="294" customWidth="1"/>
    <col min="2828" max="2828" width="4.625" style="294" customWidth="1"/>
    <col min="2829" max="2829" width="5" style="294" customWidth="1"/>
    <col min="2830" max="2831" width="9.75" style="294" customWidth="1"/>
    <col min="2832" max="2833" width="7.875" style="294" customWidth="1"/>
    <col min="2834" max="3064" width="9" style="294"/>
    <col min="3065" max="3065" width="3.125" style="294" customWidth="1"/>
    <col min="3066" max="3066" width="7.625" style="294" customWidth="1"/>
    <col min="3067" max="3067" width="4.125" style="294" customWidth="1"/>
    <col min="3068" max="3068" width="17" style="294" customWidth="1"/>
    <col min="3069" max="3069" width="3.625" style="294" customWidth="1"/>
    <col min="3070" max="3070" width="9.125" style="294" customWidth="1"/>
    <col min="3071" max="3071" width="3.625" style="294" customWidth="1"/>
    <col min="3072" max="3072" width="4.625" style="294" customWidth="1"/>
    <col min="3073" max="3073" width="9.625" style="294" customWidth="1"/>
    <col min="3074" max="3074" width="10.125" style="294" customWidth="1"/>
    <col min="3075" max="3075" width="10.25" style="294" customWidth="1"/>
    <col min="3076" max="3076" width="4.625" style="294" customWidth="1"/>
    <col min="3077" max="3077" width="5" style="294" customWidth="1"/>
    <col min="3078" max="3078" width="11.125" style="294" customWidth="1"/>
    <col min="3079" max="3079" width="16.125" style="294" customWidth="1"/>
    <col min="3080" max="3080" width="4.75" style="294" customWidth="1"/>
    <col min="3081" max="3081" width="3.625" style="294" customWidth="1"/>
    <col min="3082" max="3082" width="5.125" style="294" customWidth="1"/>
    <col min="3083" max="3083" width="3.125" style="294" customWidth="1"/>
    <col min="3084" max="3084" width="4.625" style="294" customWidth="1"/>
    <col min="3085" max="3085" width="5" style="294" customWidth="1"/>
    <col min="3086" max="3087" width="9.75" style="294" customWidth="1"/>
    <col min="3088" max="3089" width="7.875" style="294" customWidth="1"/>
    <col min="3090" max="3320" width="9" style="294"/>
    <col min="3321" max="3321" width="3.125" style="294" customWidth="1"/>
    <col min="3322" max="3322" width="7.625" style="294" customWidth="1"/>
    <col min="3323" max="3323" width="4.125" style="294" customWidth="1"/>
    <col min="3324" max="3324" width="17" style="294" customWidth="1"/>
    <col min="3325" max="3325" width="3.625" style="294" customWidth="1"/>
    <col min="3326" max="3326" width="9.125" style="294" customWidth="1"/>
    <col min="3327" max="3327" width="3.625" style="294" customWidth="1"/>
    <col min="3328" max="3328" width="4.625" style="294" customWidth="1"/>
    <col min="3329" max="3329" width="9.625" style="294" customWidth="1"/>
    <col min="3330" max="3330" width="10.125" style="294" customWidth="1"/>
    <col min="3331" max="3331" width="10.25" style="294" customWidth="1"/>
    <col min="3332" max="3332" width="4.625" style="294" customWidth="1"/>
    <col min="3333" max="3333" width="5" style="294" customWidth="1"/>
    <col min="3334" max="3334" width="11.125" style="294" customWidth="1"/>
    <col min="3335" max="3335" width="16.125" style="294" customWidth="1"/>
    <col min="3336" max="3336" width="4.75" style="294" customWidth="1"/>
    <col min="3337" max="3337" width="3.625" style="294" customWidth="1"/>
    <col min="3338" max="3338" width="5.125" style="294" customWidth="1"/>
    <col min="3339" max="3339" width="3.125" style="294" customWidth="1"/>
    <col min="3340" max="3340" width="4.625" style="294" customWidth="1"/>
    <col min="3341" max="3341" width="5" style="294" customWidth="1"/>
    <col min="3342" max="3343" width="9.75" style="294" customWidth="1"/>
    <col min="3344" max="3345" width="7.875" style="294" customWidth="1"/>
    <col min="3346" max="3576" width="9" style="294"/>
    <col min="3577" max="3577" width="3.125" style="294" customWidth="1"/>
    <col min="3578" max="3578" width="7.625" style="294" customWidth="1"/>
    <col min="3579" max="3579" width="4.125" style="294" customWidth="1"/>
    <col min="3580" max="3580" width="17" style="294" customWidth="1"/>
    <col min="3581" max="3581" width="3.625" style="294" customWidth="1"/>
    <col min="3582" max="3582" width="9.125" style="294" customWidth="1"/>
    <col min="3583" max="3583" width="3.625" style="294" customWidth="1"/>
    <col min="3584" max="3584" width="4.625" style="294" customWidth="1"/>
    <col min="3585" max="3585" width="9.625" style="294" customWidth="1"/>
    <col min="3586" max="3586" width="10.125" style="294" customWidth="1"/>
    <col min="3587" max="3587" width="10.25" style="294" customWidth="1"/>
    <col min="3588" max="3588" width="4.625" style="294" customWidth="1"/>
    <col min="3589" max="3589" width="5" style="294" customWidth="1"/>
    <col min="3590" max="3590" width="11.125" style="294" customWidth="1"/>
    <col min="3591" max="3591" width="16.125" style="294" customWidth="1"/>
    <col min="3592" max="3592" width="4.75" style="294" customWidth="1"/>
    <col min="3593" max="3593" width="3.625" style="294" customWidth="1"/>
    <col min="3594" max="3594" width="5.125" style="294" customWidth="1"/>
    <col min="3595" max="3595" width="3.125" style="294" customWidth="1"/>
    <col min="3596" max="3596" width="4.625" style="294" customWidth="1"/>
    <col min="3597" max="3597" width="5" style="294" customWidth="1"/>
    <col min="3598" max="3599" width="9.75" style="294" customWidth="1"/>
    <col min="3600" max="3601" width="7.875" style="294" customWidth="1"/>
    <col min="3602" max="3832" width="9" style="294"/>
    <col min="3833" max="3833" width="3.125" style="294" customWidth="1"/>
    <col min="3834" max="3834" width="7.625" style="294" customWidth="1"/>
    <col min="3835" max="3835" width="4.125" style="294" customWidth="1"/>
    <col min="3836" max="3836" width="17" style="294" customWidth="1"/>
    <col min="3837" max="3837" width="3.625" style="294" customWidth="1"/>
    <col min="3838" max="3838" width="9.125" style="294" customWidth="1"/>
    <col min="3839" max="3839" width="3.625" style="294" customWidth="1"/>
    <col min="3840" max="3840" width="4.625" style="294" customWidth="1"/>
    <col min="3841" max="3841" width="9.625" style="294" customWidth="1"/>
    <col min="3842" max="3842" width="10.125" style="294" customWidth="1"/>
    <col min="3843" max="3843" width="10.25" style="294" customWidth="1"/>
    <col min="3844" max="3844" width="4.625" style="294" customWidth="1"/>
    <col min="3845" max="3845" width="5" style="294" customWidth="1"/>
    <col min="3846" max="3846" width="11.125" style="294" customWidth="1"/>
    <col min="3847" max="3847" width="16.125" style="294" customWidth="1"/>
    <col min="3848" max="3848" width="4.75" style="294" customWidth="1"/>
    <col min="3849" max="3849" width="3.625" style="294" customWidth="1"/>
    <col min="3850" max="3850" width="5.125" style="294" customWidth="1"/>
    <col min="3851" max="3851" width="3.125" style="294" customWidth="1"/>
    <col min="3852" max="3852" width="4.625" style="294" customWidth="1"/>
    <col min="3853" max="3853" width="5" style="294" customWidth="1"/>
    <col min="3854" max="3855" width="9.75" style="294" customWidth="1"/>
    <col min="3856" max="3857" width="7.875" style="294" customWidth="1"/>
    <col min="3858" max="4088" width="9" style="294"/>
    <col min="4089" max="4089" width="3.125" style="294" customWidth="1"/>
    <col min="4090" max="4090" width="7.625" style="294" customWidth="1"/>
    <col min="4091" max="4091" width="4.125" style="294" customWidth="1"/>
    <col min="4092" max="4092" width="17" style="294" customWidth="1"/>
    <col min="4093" max="4093" width="3.625" style="294" customWidth="1"/>
    <col min="4094" max="4094" width="9.125" style="294" customWidth="1"/>
    <col min="4095" max="4095" width="3.625" style="294" customWidth="1"/>
    <col min="4096" max="4096" width="4.625" style="294" customWidth="1"/>
    <col min="4097" max="4097" width="9.625" style="294" customWidth="1"/>
    <col min="4098" max="4098" width="10.125" style="294" customWidth="1"/>
    <col min="4099" max="4099" width="10.25" style="294" customWidth="1"/>
    <col min="4100" max="4100" width="4.625" style="294" customWidth="1"/>
    <col min="4101" max="4101" width="5" style="294" customWidth="1"/>
    <col min="4102" max="4102" width="11.125" style="294" customWidth="1"/>
    <col min="4103" max="4103" width="16.125" style="294" customWidth="1"/>
    <col min="4104" max="4104" width="4.75" style="294" customWidth="1"/>
    <col min="4105" max="4105" width="3.625" style="294" customWidth="1"/>
    <col min="4106" max="4106" width="5.125" style="294" customWidth="1"/>
    <col min="4107" max="4107" width="3.125" style="294" customWidth="1"/>
    <col min="4108" max="4108" width="4.625" style="294" customWidth="1"/>
    <col min="4109" max="4109" width="5" style="294" customWidth="1"/>
    <col min="4110" max="4111" width="9.75" style="294" customWidth="1"/>
    <col min="4112" max="4113" width="7.875" style="294" customWidth="1"/>
    <col min="4114" max="4344" width="9" style="294"/>
    <col min="4345" max="4345" width="3.125" style="294" customWidth="1"/>
    <col min="4346" max="4346" width="7.625" style="294" customWidth="1"/>
    <col min="4347" max="4347" width="4.125" style="294" customWidth="1"/>
    <col min="4348" max="4348" width="17" style="294" customWidth="1"/>
    <col min="4349" max="4349" width="3.625" style="294" customWidth="1"/>
    <col min="4350" max="4350" width="9.125" style="294" customWidth="1"/>
    <col min="4351" max="4351" width="3.625" style="294" customWidth="1"/>
    <col min="4352" max="4352" width="4.625" style="294" customWidth="1"/>
    <col min="4353" max="4353" width="9.625" style="294" customWidth="1"/>
    <col min="4354" max="4354" width="10.125" style="294" customWidth="1"/>
    <col min="4355" max="4355" width="10.25" style="294" customWidth="1"/>
    <col min="4356" max="4356" width="4.625" style="294" customWidth="1"/>
    <col min="4357" max="4357" width="5" style="294" customWidth="1"/>
    <col min="4358" max="4358" width="11.125" style="294" customWidth="1"/>
    <col min="4359" max="4359" width="16.125" style="294" customWidth="1"/>
    <col min="4360" max="4360" width="4.75" style="294" customWidth="1"/>
    <col min="4361" max="4361" width="3.625" style="294" customWidth="1"/>
    <col min="4362" max="4362" width="5.125" style="294" customWidth="1"/>
    <col min="4363" max="4363" width="3.125" style="294" customWidth="1"/>
    <col min="4364" max="4364" width="4.625" style="294" customWidth="1"/>
    <col min="4365" max="4365" width="5" style="294" customWidth="1"/>
    <col min="4366" max="4367" width="9.75" style="294" customWidth="1"/>
    <col min="4368" max="4369" width="7.875" style="294" customWidth="1"/>
    <col min="4370" max="4600" width="9" style="294"/>
    <col min="4601" max="4601" width="3.125" style="294" customWidth="1"/>
    <col min="4602" max="4602" width="7.625" style="294" customWidth="1"/>
    <col min="4603" max="4603" width="4.125" style="294" customWidth="1"/>
    <col min="4604" max="4604" width="17" style="294" customWidth="1"/>
    <col min="4605" max="4605" width="3.625" style="294" customWidth="1"/>
    <col min="4606" max="4606" width="9.125" style="294" customWidth="1"/>
    <col min="4607" max="4607" width="3.625" style="294" customWidth="1"/>
    <col min="4608" max="4608" width="4.625" style="294" customWidth="1"/>
    <col min="4609" max="4609" width="9.625" style="294" customWidth="1"/>
    <col min="4610" max="4610" width="10.125" style="294" customWidth="1"/>
    <col min="4611" max="4611" width="10.25" style="294" customWidth="1"/>
    <col min="4612" max="4612" width="4.625" style="294" customWidth="1"/>
    <col min="4613" max="4613" width="5" style="294" customWidth="1"/>
    <col min="4614" max="4614" width="11.125" style="294" customWidth="1"/>
    <col min="4615" max="4615" width="16.125" style="294" customWidth="1"/>
    <col min="4616" max="4616" width="4.75" style="294" customWidth="1"/>
    <col min="4617" max="4617" width="3.625" style="294" customWidth="1"/>
    <col min="4618" max="4618" width="5.125" style="294" customWidth="1"/>
    <col min="4619" max="4619" width="3.125" style="294" customWidth="1"/>
    <col min="4620" max="4620" width="4.625" style="294" customWidth="1"/>
    <col min="4621" max="4621" width="5" style="294" customWidth="1"/>
    <col min="4622" max="4623" width="9.75" style="294" customWidth="1"/>
    <col min="4624" max="4625" width="7.875" style="294" customWidth="1"/>
    <col min="4626" max="4856" width="9" style="294"/>
    <col min="4857" max="4857" width="3.125" style="294" customWidth="1"/>
    <col min="4858" max="4858" width="7.625" style="294" customWidth="1"/>
    <col min="4859" max="4859" width="4.125" style="294" customWidth="1"/>
    <col min="4860" max="4860" width="17" style="294" customWidth="1"/>
    <col min="4861" max="4861" width="3.625" style="294" customWidth="1"/>
    <col min="4862" max="4862" width="9.125" style="294" customWidth="1"/>
    <col min="4863" max="4863" width="3.625" style="294" customWidth="1"/>
    <col min="4864" max="4864" width="4.625" style="294" customWidth="1"/>
    <col min="4865" max="4865" width="9.625" style="294" customWidth="1"/>
    <col min="4866" max="4866" width="10.125" style="294" customWidth="1"/>
    <col min="4867" max="4867" width="10.25" style="294" customWidth="1"/>
    <col min="4868" max="4868" width="4.625" style="294" customWidth="1"/>
    <col min="4869" max="4869" width="5" style="294" customWidth="1"/>
    <col min="4870" max="4870" width="11.125" style="294" customWidth="1"/>
    <col min="4871" max="4871" width="16.125" style="294" customWidth="1"/>
    <col min="4872" max="4872" width="4.75" style="294" customWidth="1"/>
    <col min="4873" max="4873" width="3.625" style="294" customWidth="1"/>
    <col min="4874" max="4874" width="5.125" style="294" customWidth="1"/>
    <col min="4875" max="4875" width="3.125" style="294" customWidth="1"/>
    <col min="4876" max="4876" width="4.625" style="294" customWidth="1"/>
    <col min="4877" max="4877" width="5" style="294" customWidth="1"/>
    <col min="4878" max="4879" width="9.75" style="294" customWidth="1"/>
    <col min="4880" max="4881" width="7.875" style="294" customWidth="1"/>
    <col min="4882" max="5112" width="9" style="294"/>
    <col min="5113" max="5113" width="3.125" style="294" customWidth="1"/>
    <col min="5114" max="5114" width="7.625" style="294" customWidth="1"/>
    <col min="5115" max="5115" width="4.125" style="294" customWidth="1"/>
    <col min="5116" max="5116" width="17" style="294" customWidth="1"/>
    <col min="5117" max="5117" width="3.625" style="294" customWidth="1"/>
    <col min="5118" max="5118" width="9.125" style="294" customWidth="1"/>
    <col min="5119" max="5119" width="3.625" style="294" customWidth="1"/>
    <col min="5120" max="5120" width="4.625" style="294" customWidth="1"/>
    <col min="5121" max="5121" width="9.625" style="294" customWidth="1"/>
    <col min="5122" max="5122" width="10.125" style="294" customWidth="1"/>
    <col min="5123" max="5123" width="10.25" style="294" customWidth="1"/>
    <col min="5124" max="5124" width="4.625" style="294" customWidth="1"/>
    <col min="5125" max="5125" width="5" style="294" customWidth="1"/>
    <col min="5126" max="5126" width="11.125" style="294" customWidth="1"/>
    <col min="5127" max="5127" width="16.125" style="294" customWidth="1"/>
    <col min="5128" max="5128" width="4.75" style="294" customWidth="1"/>
    <col min="5129" max="5129" width="3.625" style="294" customWidth="1"/>
    <col min="5130" max="5130" width="5.125" style="294" customWidth="1"/>
    <col min="5131" max="5131" width="3.125" style="294" customWidth="1"/>
    <col min="5132" max="5132" width="4.625" style="294" customWidth="1"/>
    <col min="5133" max="5133" width="5" style="294" customWidth="1"/>
    <col min="5134" max="5135" width="9.75" style="294" customWidth="1"/>
    <col min="5136" max="5137" width="7.875" style="294" customWidth="1"/>
    <col min="5138" max="5368" width="9" style="294"/>
    <col min="5369" max="5369" width="3.125" style="294" customWidth="1"/>
    <col min="5370" max="5370" width="7.625" style="294" customWidth="1"/>
    <col min="5371" max="5371" width="4.125" style="294" customWidth="1"/>
    <col min="5372" max="5372" width="17" style="294" customWidth="1"/>
    <col min="5373" max="5373" width="3.625" style="294" customWidth="1"/>
    <col min="5374" max="5374" width="9.125" style="294" customWidth="1"/>
    <col min="5375" max="5375" width="3.625" style="294" customWidth="1"/>
    <col min="5376" max="5376" width="4.625" style="294" customWidth="1"/>
    <col min="5377" max="5377" width="9.625" style="294" customWidth="1"/>
    <col min="5378" max="5378" width="10.125" style="294" customWidth="1"/>
    <col min="5379" max="5379" width="10.25" style="294" customWidth="1"/>
    <col min="5380" max="5380" width="4.625" style="294" customWidth="1"/>
    <col min="5381" max="5381" width="5" style="294" customWidth="1"/>
    <col min="5382" max="5382" width="11.125" style="294" customWidth="1"/>
    <col min="5383" max="5383" width="16.125" style="294" customWidth="1"/>
    <col min="5384" max="5384" width="4.75" style="294" customWidth="1"/>
    <col min="5385" max="5385" width="3.625" style="294" customWidth="1"/>
    <col min="5386" max="5386" width="5.125" style="294" customWidth="1"/>
    <col min="5387" max="5387" width="3.125" style="294" customWidth="1"/>
    <col min="5388" max="5388" width="4.625" style="294" customWidth="1"/>
    <col min="5389" max="5389" width="5" style="294" customWidth="1"/>
    <col min="5390" max="5391" width="9.75" style="294" customWidth="1"/>
    <col min="5392" max="5393" width="7.875" style="294" customWidth="1"/>
    <col min="5394" max="5624" width="9" style="294"/>
    <col min="5625" max="5625" width="3.125" style="294" customWidth="1"/>
    <col min="5626" max="5626" width="7.625" style="294" customWidth="1"/>
    <col min="5627" max="5627" width="4.125" style="294" customWidth="1"/>
    <col min="5628" max="5628" width="17" style="294" customWidth="1"/>
    <col min="5629" max="5629" width="3.625" style="294" customWidth="1"/>
    <col min="5630" max="5630" width="9.125" style="294" customWidth="1"/>
    <col min="5631" max="5631" width="3.625" style="294" customWidth="1"/>
    <col min="5632" max="5632" width="4.625" style="294" customWidth="1"/>
    <col min="5633" max="5633" width="9.625" style="294" customWidth="1"/>
    <col min="5634" max="5634" width="10.125" style="294" customWidth="1"/>
    <col min="5635" max="5635" width="10.25" style="294" customWidth="1"/>
    <col min="5636" max="5636" width="4.625" style="294" customWidth="1"/>
    <col min="5637" max="5637" width="5" style="294" customWidth="1"/>
    <col min="5638" max="5638" width="11.125" style="294" customWidth="1"/>
    <col min="5639" max="5639" width="16.125" style="294" customWidth="1"/>
    <col min="5640" max="5640" width="4.75" style="294" customWidth="1"/>
    <col min="5641" max="5641" width="3.625" style="294" customWidth="1"/>
    <col min="5642" max="5642" width="5.125" style="294" customWidth="1"/>
    <col min="5643" max="5643" width="3.125" style="294" customWidth="1"/>
    <col min="5644" max="5644" width="4.625" style="294" customWidth="1"/>
    <col min="5645" max="5645" width="5" style="294" customWidth="1"/>
    <col min="5646" max="5647" width="9.75" style="294" customWidth="1"/>
    <col min="5648" max="5649" width="7.875" style="294" customWidth="1"/>
    <col min="5650" max="5880" width="9" style="294"/>
    <col min="5881" max="5881" width="3.125" style="294" customWidth="1"/>
    <col min="5882" max="5882" width="7.625" style="294" customWidth="1"/>
    <col min="5883" max="5883" width="4.125" style="294" customWidth="1"/>
    <col min="5884" max="5884" width="17" style="294" customWidth="1"/>
    <col min="5885" max="5885" width="3.625" style="294" customWidth="1"/>
    <col min="5886" max="5886" width="9.125" style="294" customWidth="1"/>
    <col min="5887" max="5887" width="3.625" style="294" customWidth="1"/>
    <col min="5888" max="5888" width="4.625" style="294" customWidth="1"/>
    <col min="5889" max="5889" width="9.625" style="294" customWidth="1"/>
    <col min="5890" max="5890" width="10.125" style="294" customWidth="1"/>
    <col min="5891" max="5891" width="10.25" style="294" customWidth="1"/>
    <col min="5892" max="5892" width="4.625" style="294" customWidth="1"/>
    <col min="5893" max="5893" width="5" style="294" customWidth="1"/>
    <col min="5894" max="5894" width="11.125" style="294" customWidth="1"/>
    <col min="5895" max="5895" width="16.125" style="294" customWidth="1"/>
    <col min="5896" max="5896" width="4.75" style="294" customWidth="1"/>
    <col min="5897" max="5897" width="3.625" style="294" customWidth="1"/>
    <col min="5898" max="5898" width="5.125" style="294" customWidth="1"/>
    <col min="5899" max="5899" width="3.125" style="294" customWidth="1"/>
    <col min="5900" max="5900" width="4.625" style="294" customWidth="1"/>
    <col min="5901" max="5901" width="5" style="294" customWidth="1"/>
    <col min="5902" max="5903" width="9.75" style="294" customWidth="1"/>
    <col min="5904" max="5905" width="7.875" style="294" customWidth="1"/>
    <col min="5906" max="6136" width="9" style="294"/>
    <col min="6137" max="6137" width="3.125" style="294" customWidth="1"/>
    <col min="6138" max="6138" width="7.625" style="294" customWidth="1"/>
    <col min="6139" max="6139" width="4.125" style="294" customWidth="1"/>
    <col min="6140" max="6140" width="17" style="294" customWidth="1"/>
    <col min="6141" max="6141" width="3.625" style="294" customWidth="1"/>
    <col min="6142" max="6142" width="9.125" style="294" customWidth="1"/>
    <col min="6143" max="6143" width="3.625" style="294" customWidth="1"/>
    <col min="6144" max="6144" width="4.625" style="294" customWidth="1"/>
    <col min="6145" max="6145" width="9.625" style="294" customWidth="1"/>
    <col min="6146" max="6146" width="10.125" style="294" customWidth="1"/>
    <col min="6147" max="6147" width="10.25" style="294" customWidth="1"/>
    <col min="6148" max="6148" width="4.625" style="294" customWidth="1"/>
    <col min="6149" max="6149" width="5" style="294" customWidth="1"/>
    <col min="6150" max="6150" width="11.125" style="294" customWidth="1"/>
    <col min="6151" max="6151" width="16.125" style="294" customWidth="1"/>
    <col min="6152" max="6152" width="4.75" style="294" customWidth="1"/>
    <col min="6153" max="6153" width="3.625" style="294" customWidth="1"/>
    <col min="6154" max="6154" width="5.125" style="294" customWidth="1"/>
    <col min="6155" max="6155" width="3.125" style="294" customWidth="1"/>
    <col min="6156" max="6156" width="4.625" style="294" customWidth="1"/>
    <col min="6157" max="6157" width="5" style="294" customWidth="1"/>
    <col min="6158" max="6159" width="9.75" style="294" customWidth="1"/>
    <col min="6160" max="6161" width="7.875" style="294" customWidth="1"/>
    <col min="6162" max="6392" width="9" style="294"/>
    <col min="6393" max="6393" width="3.125" style="294" customWidth="1"/>
    <col min="6394" max="6394" width="7.625" style="294" customWidth="1"/>
    <col min="6395" max="6395" width="4.125" style="294" customWidth="1"/>
    <col min="6396" max="6396" width="17" style="294" customWidth="1"/>
    <col min="6397" max="6397" width="3.625" style="294" customWidth="1"/>
    <col min="6398" max="6398" width="9.125" style="294" customWidth="1"/>
    <col min="6399" max="6399" width="3.625" style="294" customWidth="1"/>
    <col min="6400" max="6400" width="4.625" style="294" customWidth="1"/>
    <col min="6401" max="6401" width="9.625" style="294" customWidth="1"/>
    <col min="6402" max="6402" width="10.125" style="294" customWidth="1"/>
    <col min="6403" max="6403" width="10.25" style="294" customWidth="1"/>
    <col min="6404" max="6404" width="4.625" style="294" customWidth="1"/>
    <col min="6405" max="6405" width="5" style="294" customWidth="1"/>
    <col min="6406" max="6406" width="11.125" style="294" customWidth="1"/>
    <col min="6407" max="6407" width="16.125" style="294" customWidth="1"/>
    <col min="6408" max="6408" width="4.75" style="294" customWidth="1"/>
    <col min="6409" max="6409" width="3.625" style="294" customWidth="1"/>
    <col min="6410" max="6410" width="5.125" style="294" customWidth="1"/>
    <col min="6411" max="6411" width="3.125" style="294" customWidth="1"/>
    <col min="6412" max="6412" width="4.625" style="294" customWidth="1"/>
    <col min="6413" max="6413" width="5" style="294" customWidth="1"/>
    <col min="6414" max="6415" width="9.75" style="294" customWidth="1"/>
    <col min="6416" max="6417" width="7.875" style="294" customWidth="1"/>
    <col min="6418" max="6648" width="9" style="294"/>
    <col min="6649" max="6649" width="3.125" style="294" customWidth="1"/>
    <col min="6650" max="6650" width="7.625" style="294" customWidth="1"/>
    <col min="6651" max="6651" width="4.125" style="294" customWidth="1"/>
    <col min="6652" max="6652" width="17" style="294" customWidth="1"/>
    <col min="6653" max="6653" width="3.625" style="294" customWidth="1"/>
    <col min="6654" max="6654" width="9.125" style="294" customWidth="1"/>
    <col min="6655" max="6655" width="3.625" style="294" customWidth="1"/>
    <col min="6656" max="6656" width="4.625" style="294" customWidth="1"/>
    <col min="6657" max="6657" width="9.625" style="294" customWidth="1"/>
    <col min="6658" max="6658" width="10.125" style="294" customWidth="1"/>
    <col min="6659" max="6659" width="10.25" style="294" customWidth="1"/>
    <col min="6660" max="6660" width="4.625" style="294" customWidth="1"/>
    <col min="6661" max="6661" width="5" style="294" customWidth="1"/>
    <col min="6662" max="6662" width="11.125" style="294" customWidth="1"/>
    <col min="6663" max="6663" width="16.125" style="294" customWidth="1"/>
    <col min="6664" max="6664" width="4.75" style="294" customWidth="1"/>
    <col min="6665" max="6665" width="3.625" style="294" customWidth="1"/>
    <col min="6666" max="6666" width="5.125" style="294" customWidth="1"/>
    <col min="6667" max="6667" width="3.125" style="294" customWidth="1"/>
    <col min="6668" max="6668" width="4.625" style="294" customWidth="1"/>
    <col min="6669" max="6669" width="5" style="294" customWidth="1"/>
    <col min="6670" max="6671" width="9.75" style="294" customWidth="1"/>
    <col min="6672" max="6673" width="7.875" style="294" customWidth="1"/>
    <col min="6674" max="6904" width="9" style="294"/>
    <col min="6905" max="6905" width="3.125" style="294" customWidth="1"/>
    <col min="6906" max="6906" width="7.625" style="294" customWidth="1"/>
    <col min="6907" max="6907" width="4.125" style="294" customWidth="1"/>
    <col min="6908" max="6908" width="17" style="294" customWidth="1"/>
    <col min="6909" max="6909" width="3.625" style="294" customWidth="1"/>
    <col min="6910" max="6910" width="9.125" style="294" customWidth="1"/>
    <col min="6911" max="6911" width="3.625" style="294" customWidth="1"/>
    <col min="6912" max="6912" width="4.625" style="294" customWidth="1"/>
    <col min="6913" max="6913" width="9.625" style="294" customWidth="1"/>
    <col min="6914" max="6914" width="10.125" style="294" customWidth="1"/>
    <col min="6915" max="6915" width="10.25" style="294" customWidth="1"/>
    <col min="6916" max="6916" width="4.625" style="294" customWidth="1"/>
    <col min="6917" max="6917" width="5" style="294" customWidth="1"/>
    <col min="6918" max="6918" width="11.125" style="294" customWidth="1"/>
    <col min="6919" max="6919" width="16.125" style="294" customWidth="1"/>
    <col min="6920" max="6920" width="4.75" style="294" customWidth="1"/>
    <col min="6921" max="6921" width="3.625" style="294" customWidth="1"/>
    <col min="6922" max="6922" width="5.125" style="294" customWidth="1"/>
    <col min="6923" max="6923" width="3.125" style="294" customWidth="1"/>
    <col min="6924" max="6924" width="4.625" style="294" customWidth="1"/>
    <col min="6925" max="6925" width="5" style="294" customWidth="1"/>
    <col min="6926" max="6927" width="9.75" style="294" customWidth="1"/>
    <col min="6928" max="6929" width="7.875" style="294" customWidth="1"/>
    <col min="6930" max="7160" width="9" style="294"/>
    <col min="7161" max="7161" width="3.125" style="294" customWidth="1"/>
    <col min="7162" max="7162" width="7.625" style="294" customWidth="1"/>
    <col min="7163" max="7163" width="4.125" style="294" customWidth="1"/>
    <col min="7164" max="7164" width="17" style="294" customWidth="1"/>
    <col min="7165" max="7165" width="3.625" style="294" customWidth="1"/>
    <col min="7166" max="7166" width="9.125" style="294" customWidth="1"/>
    <col min="7167" max="7167" width="3.625" style="294" customWidth="1"/>
    <col min="7168" max="7168" width="4.625" style="294" customWidth="1"/>
    <col min="7169" max="7169" width="9.625" style="294" customWidth="1"/>
    <col min="7170" max="7170" width="10.125" style="294" customWidth="1"/>
    <col min="7171" max="7171" width="10.25" style="294" customWidth="1"/>
    <col min="7172" max="7172" width="4.625" style="294" customWidth="1"/>
    <col min="7173" max="7173" width="5" style="294" customWidth="1"/>
    <col min="7174" max="7174" width="11.125" style="294" customWidth="1"/>
    <col min="7175" max="7175" width="16.125" style="294" customWidth="1"/>
    <col min="7176" max="7176" width="4.75" style="294" customWidth="1"/>
    <col min="7177" max="7177" width="3.625" style="294" customWidth="1"/>
    <col min="7178" max="7178" width="5.125" style="294" customWidth="1"/>
    <col min="7179" max="7179" width="3.125" style="294" customWidth="1"/>
    <col min="7180" max="7180" width="4.625" style="294" customWidth="1"/>
    <col min="7181" max="7181" width="5" style="294" customWidth="1"/>
    <col min="7182" max="7183" width="9.75" style="294" customWidth="1"/>
    <col min="7184" max="7185" width="7.875" style="294" customWidth="1"/>
    <col min="7186" max="7416" width="9" style="294"/>
    <col min="7417" max="7417" width="3.125" style="294" customWidth="1"/>
    <col min="7418" max="7418" width="7.625" style="294" customWidth="1"/>
    <col min="7419" max="7419" width="4.125" style="294" customWidth="1"/>
    <col min="7420" max="7420" width="17" style="294" customWidth="1"/>
    <col min="7421" max="7421" width="3.625" style="294" customWidth="1"/>
    <col min="7422" max="7422" width="9.125" style="294" customWidth="1"/>
    <col min="7423" max="7423" width="3.625" style="294" customWidth="1"/>
    <col min="7424" max="7424" width="4.625" style="294" customWidth="1"/>
    <col min="7425" max="7425" width="9.625" style="294" customWidth="1"/>
    <col min="7426" max="7426" width="10.125" style="294" customWidth="1"/>
    <col min="7427" max="7427" width="10.25" style="294" customWidth="1"/>
    <col min="7428" max="7428" width="4.625" style="294" customWidth="1"/>
    <col min="7429" max="7429" width="5" style="294" customWidth="1"/>
    <col min="7430" max="7430" width="11.125" style="294" customWidth="1"/>
    <col min="7431" max="7431" width="16.125" style="294" customWidth="1"/>
    <col min="7432" max="7432" width="4.75" style="294" customWidth="1"/>
    <col min="7433" max="7433" width="3.625" style="294" customWidth="1"/>
    <col min="7434" max="7434" width="5.125" style="294" customWidth="1"/>
    <col min="7435" max="7435" width="3.125" style="294" customWidth="1"/>
    <col min="7436" max="7436" width="4.625" style="294" customWidth="1"/>
    <col min="7437" max="7437" width="5" style="294" customWidth="1"/>
    <col min="7438" max="7439" width="9.75" style="294" customWidth="1"/>
    <col min="7440" max="7441" width="7.875" style="294" customWidth="1"/>
    <col min="7442" max="7672" width="9" style="294"/>
    <col min="7673" max="7673" width="3.125" style="294" customWidth="1"/>
    <col min="7674" max="7674" width="7.625" style="294" customWidth="1"/>
    <col min="7675" max="7675" width="4.125" style="294" customWidth="1"/>
    <col min="7676" max="7676" width="17" style="294" customWidth="1"/>
    <col min="7677" max="7677" width="3.625" style="294" customWidth="1"/>
    <col min="7678" max="7678" width="9.125" style="294" customWidth="1"/>
    <col min="7679" max="7679" width="3.625" style="294" customWidth="1"/>
    <col min="7680" max="7680" width="4.625" style="294" customWidth="1"/>
    <col min="7681" max="7681" width="9.625" style="294" customWidth="1"/>
    <col min="7682" max="7682" width="10.125" style="294" customWidth="1"/>
    <col min="7683" max="7683" width="10.25" style="294" customWidth="1"/>
    <col min="7684" max="7684" width="4.625" style="294" customWidth="1"/>
    <col min="7685" max="7685" width="5" style="294" customWidth="1"/>
    <col min="7686" max="7686" width="11.125" style="294" customWidth="1"/>
    <col min="7687" max="7687" width="16.125" style="294" customWidth="1"/>
    <col min="7688" max="7688" width="4.75" style="294" customWidth="1"/>
    <col min="7689" max="7689" width="3.625" style="294" customWidth="1"/>
    <col min="7690" max="7690" width="5.125" style="294" customWidth="1"/>
    <col min="7691" max="7691" width="3.125" style="294" customWidth="1"/>
    <col min="7692" max="7692" width="4.625" style="294" customWidth="1"/>
    <col min="7693" max="7693" width="5" style="294" customWidth="1"/>
    <col min="7694" max="7695" width="9.75" style="294" customWidth="1"/>
    <col min="7696" max="7697" width="7.875" style="294" customWidth="1"/>
    <col min="7698" max="7928" width="9" style="294"/>
    <col min="7929" max="7929" width="3.125" style="294" customWidth="1"/>
    <col min="7930" max="7930" width="7.625" style="294" customWidth="1"/>
    <col min="7931" max="7931" width="4.125" style="294" customWidth="1"/>
    <col min="7932" max="7932" width="17" style="294" customWidth="1"/>
    <col min="7933" max="7933" width="3.625" style="294" customWidth="1"/>
    <col min="7934" max="7934" width="9.125" style="294" customWidth="1"/>
    <col min="7935" max="7935" width="3.625" style="294" customWidth="1"/>
    <col min="7936" max="7936" width="4.625" style="294" customWidth="1"/>
    <col min="7937" max="7937" width="9.625" style="294" customWidth="1"/>
    <col min="7938" max="7938" width="10.125" style="294" customWidth="1"/>
    <col min="7939" max="7939" width="10.25" style="294" customWidth="1"/>
    <col min="7940" max="7940" width="4.625" style="294" customWidth="1"/>
    <col min="7941" max="7941" width="5" style="294" customWidth="1"/>
    <col min="7942" max="7942" width="11.125" style="294" customWidth="1"/>
    <col min="7943" max="7943" width="16.125" style="294" customWidth="1"/>
    <col min="7944" max="7944" width="4.75" style="294" customWidth="1"/>
    <col min="7945" max="7945" width="3.625" style="294" customWidth="1"/>
    <col min="7946" max="7946" width="5.125" style="294" customWidth="1"/>
    <col min="7947" max="7947" width="3.125" style="294" customWidth="1"/>
    <col min="7948" max="7948" width="4.625" style="294" customWidth="1"/>
    <col min="7949" max="7949" width="5" style="294" customWidth="1"/>
    <col min="7950" max="7951" width="9.75" style="294" customWidth="1"/>
    <col min="7952" max="7953" width="7.875" style="294" customWidth="1"/>
    <col min="7954" max="8184" width="9" style="294"/>
    <col min="8185" max="8185" width="3.125" style="294" customWidth="1"/>
    <col min="8186" max="8186" width="7.625" style="294" customWidth="1"/>
    <col min="8187" max="8187" width="4.125" style="294" customWidth="1"/>
    <col min="8188" max="8188" width="17" style="294" customWidth="1"/>
    <col min="8189" max="8189" width="3.625" style="294" customWidth="1"/>
    <col min="8190" max="8190" width="9.125" style="294" customWidth="1"/>
    <col min="8191" max="8191" width="3.625" style="294" customWidth="1"/>
    <col min="8192" max="8192" width="4.625" style="294" customWidth="1"/>
    <col min="8193" max="8193" width="9.625" style="294" customWidth="1"/>
    <col min="8194" max="8194" width="10.125" style="294" customWidth="1"/>
    <col min="8195" max="8195" width="10.25" style="294" customWidth="1"/>
    <col min="8196" max="8196" width="4.625" style="294" customWidth="1"/>
    <col min="8197" max="8197" width="5" style="294" customWidth="1"/>
    <col min="8198" max="8198" width="11.125" style="294" customWidth="1"/>
    <col min="8199" max="8199" width="16.125" style="294" customWidth="1"/>
    <col min="8200" max="8200" width="4.75" style="294" customWidth="1"/>
    <col min="8201" max="8201" width="3.625" style="294" customWidth="1"/>
    <col min="8202" max="8202" width="5.125" style="294" customWidth="1"/>
    <col min="8203" max="8203" width="3.125" style="294" customWidth="1"/>
    <col min="8204" max="8204" width="4.625" style="294" customWidth="1"/>
    <col min="8205" max="8205" width="5" style="294" customWidth="1"/>
    <col min="8206" max="8207" width="9.75" style="294" customWidth="1"/>
    <col min="8208" max="8209" width="7.875" style="294" customWidth="1"/>
    <col min="8210" max="8440" width="9" style="294"/>
    <col min="8441" max="8441" width="3.125" style="294" customWidth="1"/>
    <col min="8442" max="8442" width="7.625" style="294" customWidth="1"/>
    <col min="8443" max="8443" width="4.125" style="294" customWidth="1"/>
    <col min="8444" max="8444" width="17" style="294" customWidth="1"/>
    <col min="8445" max="8445" width="3.625" style="294" customWidth="1"/>
    <col min="8446" max="8446" width="9.125" style="294" customWidth="1"/>
    <col min="8447" max="8447" width="3.625" style="294" customWidth="1"/>
    <col min="8448" max="8448" width="4.625" style="294" customWidth="1"/>
    <col min="8449" max="8449" width="9.625" style="294" customWidth="1"/>
    <col min="8450" max="8450" width="10.125" style="294" customWidth="1"/>
    <col min="8451" max="8451" width="10.25" style="294" customWidth="1"/>
    <col min="8452" max="8452" width="4.625" style="294" customWidth="1"/>
    <col min="8453" max="8453" width="5" style="294" customWidth="1"/>
    <col min="8454" max="8454" width="11.125" style="294" customWidth="1"/>
    <col min="8455" max="8455" width="16.125" style="294" customWidth="1"/>
    <col min="8456" max="8456" width="4.75" style="294" customWidth="1"/>
    <col min="8457" max="8457" width="3.625" style="294" customWidth="1"/>
    <col min="8458" max="8458" width="5.125" style="294" customWidth="1"/>
    <col min="8459" max="8459" width="3.125" style="294" customWidth="1"/>
    <col min="8460" max="8460" width="4.625" style="294" customWidth="1"/>
    <col min="8461" max="8461" width="5" style="294" customWidth="1"/>
    <col min="8462" max="8463" width="9.75" style="294" customWidth="1"/>
    <col min="8464" max="8465" width="7.875" style="294" customWidth="1"/>
    <col min="8466" max="8696" width="9" style="294"/>
    <col min="8697" max="8697" width="3.125" style="294" customWidth="1"/>
    <col min="8698" max="8698" width="7.625" style="294" customWidth="1"/>
    <col min="8699" max="8699" width="4.125" style="294" customWidth="1"/>
    <col min="8700" max="8700" width="17" style="294" customWidth="1"/>
    <col min="8701" max="8701" width="3.625" style="294" customWidth="1"/>
    <col min="8702" max="8702" width="9.125" style="294" customWidth="1"/>
    <col min="8703" max="8703" width="3.625" style="294" customWidth="1"/>
    <col min="8704" max="8704" width="4.625" style="294" customWidth="1"/>
    <col min="8705" max="8705" width="9.625" style="294" customWidth="1"/>
    <col min="8706" max="8706" width="10.125" style="294" customWidth="1"/>
    <col min="8707" max="8707" width="10.25" style="294" customWidth="1"/>
    <col min="8708" max="8708" width="4.625" style="294" customWidth="1"/>
    <col min="8709" max="8709" width="5" style="294" customWidth="1"/>
    <col min="8710" max="8710" width="11.125" style="294" customWidth="1"/>
    <col min="8711" max="8711" width="16.125" style="294" customWidth="1"/>
    <col min="8712" max="8712" width="4.75" style="294" customWidth="1"/>
    <col min="8713" max="8713" width="3.625" style="294" customWidth="1"/>
    <col min="8714" max="8714" width="5.125" style="294" customWidth="1"/>
    <col min="8715" max="8715" width="3.125" style="294" customWidth="1"/>
    <col min="8716" max="8716" width="4.625" style="294" customWidth="1"/>
    <col min="8717" max="8717" width="5" style="294" customWidth="1"/>
    <col min="8718" max="8719" width="9.75" style="294" customWidth="1"/>
    <col min="8720" max="8721" width="7.875" style="294" customWidth="1"/>
    <col min="8722" max="8952" width="9" style="294"/>
    <col min="8953" max="8953" width="3.125" style="294" customWidth="1"/>
    <col min="8954" max="8954" width="7.625" style="294" customWidth="1"/>
    <col min="8955" max="8955" width="4.125" style="294" customWidth="1"/>
    <col min="8956" max="8956" width="17" style="294" customWidth="1"/>
    <col min="8957" max="8957" width="3.625" style="294" customWidth="1"/>
    <col min="8958" max="8958" width="9.125" style="294" customWidth="1"/>
    <col min="8959" max="8959" width="3.625" style="294" customWidth="1"/>
    <col min="8960" max="8960" width="4.625" style="294" customWidth="1"/>
    <col min="8961" max="8961" width="9.625" style="294" customWidth="1"/>
    <col min="8962" max="8962" width="10.125" style="294" customWidth="1"/>
    <col min="8963" max="8963" width="10.25" style="294" customWidth="1"/>
    <col min="8964" max="8964" width="4.625" style="294" customWidth="1"/>
    <col min="8965" max="8965" width="5" style="294" customWidth="1"/>
    <col min="8966" max="8966" width="11.125" style="294" customWidth="1"/>
    <col min="8967" max="8967" width="16.125" style="294" customWidth="1"/>
    <col min="8968" max="8968" width="4.75" style="294" customWidth="1"/>
    <col min="8969" max="8969" width="3.625" style="294" customWidth="1"/>
    <col min="8970" max="8970" width="5.125" style="294" customWidth="1"/>
    <col min="8971" max="8971" width="3.125" style="294" customWidth="1"/>
    <col min="8972" max="8972" width="4.625" style="294" customWidth="1"/>
    <col min="8973" max="8973" width="5" style="294" customWidth="1"/>
    <col min="8974" max="8975" width="9.75" style="294" customWidth="1"/>
    <col min="8976" max="8977" width="7.875" style="294" customWidth="1"/>
    <col min="8978" max="9208" width="9" style="294"/>
    <col min="9209" max="9209" width="3.125" style="294" customWidth="1"/>
    <col min="9210" max="9210" width="7.625" style="294" customWidth="1"/>
    <col min="9211" max="9211" width="4.125" style="294" customWidth="1"/>
    <col min="9212" max="9212" width="17" style="294" customWidth="1"/>
    <col min="9213" max="9213" width="3.625" style="294" customWidth="1"/>
    <col min="9214" max="9214" width="9.125" style="294" customWidth="1"/>
    <col min="9215" max="9215" width="3.625" style="294" customWidth="1"/>
    <col min="9216" max="9216" width="4.625" style="294" customWidth="1"/>
    <col min="9217" max="9217" width="9.625" style="294" customWidth="1"/>
    <col min="9218" max="9218" width="10.125" style="294" customWidth="1"/>
    <col min="9219" max="9219" width="10.25" style="294" customWidth="1"/>
    <col min="9220" max="9220" width="4.625" style="294" customWidth="1"/>
    <col min="9221" max="9221" width="5" style="294" customWidth="1"/>
    <col min="9222" max="9222" width="11.125" style="294" customWidth="1"/>
    <col min="9223" max="9223" width="16.125" style="294" customWidth="1"/>
    <col min="9224" max="9224" width="4.75" style="294" customWidth="1"/>
    <col min="9225" max="9225" width="3.625" style="294" customWidth="1"/>
    <col min="9226" max="9226" width="5.125" style="294" customWidth="1"/>
    <col min="9227" max="9227" width="3.125" style="294" customWidth="1"/>
    <col min="9228" max="9228" width="4.625" style="294" customWidth="1"/>
    <col min="9229" max="9229" width="5" style="294" customWidth="1"/>
    <col min="9230" max="9231" width="9.75" style="294" customWidth="1"/>
    <col min="9232" max="9233" width="7.875" style="294" customWidth="1"/>
    <col min="9234" max="9464" width="9" style="294"/>
    <col min="9465" max="9465" width="3.125" style="294" customWidth="1"/>
    <col min="9466" max="9466" width="7.625" style="294" customWidth="1"/>
    <col min="9467" max="9467" width="4.125" style="294" customWidth="1"/>
    <col min="9468" max="9468" width="17" style="294" customWidth="1"/>
    <col min="9469" max="9469" width="3.625" style="294" customWidth="1"/>
    <col min="9470" max="9470" width="9.125" style="294" customWidth="1"/>
    <col min="9471" max="9471" width="3.625" style="294" customWidth="1"/>
    <col min="9472" max="9472" width="4.625" style="294" customWidth="1"/>
    <col min="9473" max="9473" width="9.625" style="294" customWidth="1"/>
    <col min="9474" max="9474" width="10.125" style="294" customWidth="1"/>
    <col min="9475" max="9475" width="10.25" style="294" customWidth="1"/>
    <col min="9476" max="9476" width="4.625" style="294" customWidth="1"/>
    <col min="9477" max="9477" width="5" style="294" customWidth="1"/>
    <col min="9478" max="9478" width="11.125" style="294" customWidth="1"/>
    <col min="9479" max="9479" width="16.125" style="294" customWidth="1"/>
    <col min="9480" max="9480" width="4.75" style="294" customWidth="1"/>
    <col min="9481" max="9481" width="3.625" style="294" customWidth="1"/>
    <col min="9482" max="9482" width="5.125" style="294" customWidth="1"/>
    <col min="9483" max="9483" width="3.125" style="294" customWidth="1"/>
    <col min="9484" max="9484" width="4.625" style="294" customWidth="1"/>
    <col min="9485" max="9485" width="5" style="294" customWidth="1"/>
    <col min="9486" max="9487" width="9.75" style="294" customWidth="1"/>
    <col min="9488" max="9489" width="7.875" style="294" customWidth="1"/>
    <col min="9490" max="9720" width="9" style="294"/>
    <col min="9721" max="9721" width="3.125" style="294" customWidth="1"/>
    <col min="9722" max="9722" width="7.625" style="294" customWidth="1"/>
    <col min="9723" max="9723" width="4.125" style="294" customWidth="1"/>
    <col min="9724" max="9724" width="17" style="294" customWidth="1"/>
    <col min="9725" max="9725" width="3.625" style="294" customWidth="1"/>
    <col min="9726" max="9726" width="9.125" style="294" customWidth="1"/>
    <col min="9727" max="9727" width="3.625" style="294" customWidth="1"/>
    <col min="9728" max="9728" width="4.625" style="294" customWidth="1"/>
    <col min="9729" max="9729" width="9.625" style="294" customWidth="1"/>
    <col min="9730" max="9730" width="10.125" style="294" customWidth="1"/>
    <col min="9731" max="9731" width="10.25" style="294" customWidth="1"/>
    <col min="9732" max="9732" width="4.625" style="294" customWidth="1"/>
    <col min="9733" max="9733" width="5" style="294" customWidth="1"/>
    <col min="9734" max="9734" width="11.125" style="294" customWidth="1"/>
    <col min="9735" max="9735" width="16.125" style="294" customWidth="1"/>
    <col min="9736" max="9736" width="4.75" style="294" customWidth="1"/>
    <col min="9737" max="9737" width="3.625" style="294" customWidth="1"/>
    <col min="9738" max="9738" width="5.125" style="294" customWidth="1"/>
    <col min="9739" max="9739" width="3.125" style="294" customWidth="1"/>
    <col min="9740" max="9740" width="4.625" style="294" customWidth="1"/>
    <col min="9741" max="9741" width="5" style="294" customWidth="1"/>
    <col min="9742" max="9743" width="9.75" style="294" customWidth="1"/>
    <col min="9744" max="9745" width="7.875" style="294" customWidth="1"/>
    <col min="9746" max="9976" width="9" style="294"/>
    <col min="9977" max="9977" width="3.125" style="294" customWidth="1"/>
    <col min="9978" max="9978" width="7.625" style="294" customWidth="1"/>
    <col min="9979" max="9979" width="4.125" style="294" customWidth="1"/>
    <col min="9980" max="9980" width="17" style="294" customWidth="1"/>
    <col min="9981" max="9981" width="3.625" style="294" customWidth="1"/>
    <col min="9982" max="9982" width="9.125" style="294" customWidth="1"/>
    <col min="9983" max="9983" width="3.625" style="294" customWidth="1"/>
    <col min="9984" max="9984" width="4.625" style="294" customWidth="1"/>
    <col min="9985" max="9985" width="9.625" style="294" customWidth="1"/>
    <col min="9986" max="9986" width="10.125" style="294" customWidth="1"/>
    <col min="9987" max="9987" width="10.25" style="294" customWidth="1"/>
    <col min="9988" max="9988" width="4.625" style="294" customWidth="1"/>
    <col min="9989" max="9989" width="5" style="294" customWidth="1"/>
    <col min="9990" max="9990" width="11.125" style="294" customWidth="1"/>
    <col min="9991" max="9991" width="16.125" style="294" customWidth="1"/>
    <col min="9992" max="9992" width="4.75" style="294" customWidth="1"/>
    <col min="9993" max="9993" width="3.625" style="294" customWidth="1"/>
    <col min="9994" max="9994" width="5.125" style="294" customWidth="1"/>
    <col min="9995" max="9995" width="3.125" style="294" customWidth="1"/>
    <col min="9996" max="9996" width="4.625" style="294" customWidth="1"/>
    <col min="9997" max="9997" width="5" style="294" customWidth="1"/>
    <col min="9998" max="9999" width="9.75" style="294" customWidth="1"/>
    <col min="10000" max="10001" width="7.875" style="294" customWidth="1"/>
    <col min="10002" max="10232" width="9" style="294"/>
    <col min="10233" max="10233" width="3.125" style="294" customWidth="1"/>
    <col min="10234" max="10234" width="7.625" style="294" customWidth="1"/>
    <col min="10235" max="10235" width="4.125" style="294" customWidth="1"/>
    <col min="10236" max="10236" width="17" style="294" customWidth="1"/>
    <col min="10237" max="10237" width="3.625" style="294" customWidth="1"/>
    <col min="10238" max="10238" width="9.125" style="294" customWidth="1"/>
    <col min="10239" max="10239" width="3.625" style="294" customWidth="1"/>
    <col min="10240" max="10240" width="4.625" style="294" customWidth="1"/>
    <col min="10241" max="10241" width="9.625" style="294" customWidth="1"/>
    <col min="10242" max="10242" width="10.125" style="294" customWidth="1"/>
    <col min="10243" max="10243" width="10.25" style="294" customWidth="1"/>
    <col min="10244" max="10244" width="4.625" style="294" customWidth="1"/>
    <col min="10245" max="10245" width="5" style="294" customWidth="1"/>
    <col min="10246" max="10246" width="11.125" style="294" customWidth="1"/>
    <col min="10247" max="10247" width="16.125" style="294" customWidth="1"/>
    <col min="10248" max="10248" width="4.75" style="294" customWidth="1"/>
    <col min="10249" max="10249" width="3.625" style="294" customWidth="1"/>
    <col min="10250" max="10250" width="5.125" style="294" customWidth="1"/>
    <col min="10251" max="10251" width="3.125" style="294" customWidth="1"/>
    <col min="10252" max="10252" width="4.625" style="294" customWidth="1"/>
    <col min="10253" max="10253" width="5" style="294" customWidth="1"/>
    <col min="10254" max="10255" width="9.75" style="294" customWidth="1"/>
    <col min="10256" max="10257" width="7.875" style="294" customWidth="1"/>
    <col min="10258" max="10488" width="9" style="294"/>
    <col min="10489" max="10489" width="3.125" style="294" customWidth="1"/>
    <col min="10490" max="10490" width="7.625" style="294" customWidth="1"/>
    <col min="10491" max="10491" width="4.125" style="294" customWidth="1"/>
    <col min="10492" max="10492" width="17" style="294" customWidth="1"/>
    <col min="10493" max="10493" width="3.625" style="294" customWidth="1"/>
    <col min="10494" max="10494" width="9.125" style="294" customWidth="1"/>
    <col min="10495" max="10495" width="3.625" style="294" customWidth="1"/>
    <col min="10496" max="10496" width="4.625" style="294" customWidth="1"/>
    <col min="10497" max="10497" width="9.625" style="294" customWidth="1"/>
    <col min="10498" max="10498" width="10.125" style="294" customWidth="1"/>
    <col min="10499" max="10499" width="10.25" style="294" customWidth="1"/>
    <col min="10500" max="10500" width="4.625" style="294" customWidth="1"/>
    <col min="10501" max="10501" width="5" style="294" customWidth="1"/>
    <col min="10502" max="10502" width="11.125" style="294" customWidth="1"/>
    <col min="10503" max="10503" width="16.125" style="294" customWidth="1"/>
    <col min="10504" max="10504" width="4.75" style="294" customWidth="1"/>
    <col min="10505" max="10505" width="3.625" style="294" customWidth="1"/>
    <col min="10506" max="10506" width="5.125" style="294" customWidth="1"/>
    <col min="10507" max="10507" width="3.125" style="294" customWidth="1"/>
    <col min="10508" max="10508" width="4.625" style="294" customWidth="1"/>
    <col min="10509" max="10509" width="5" style="294" customWidth="1"/>
    <col min="10510" max="10511" width="9.75" style="294" customWidth="1"/>
    <col min="10512" max="10513" width="7.875" style="294" customWidth="1"/>
    <col min="10514" max="10744" width="9" style="294"/>
    <col min="10745" max="10745" width="3.125" style="294" customWidth="1"/>
    <col min="10746" max="10746" width="7.625" style="294" customWidth="1"/>
    <col min="10747" max="10747" width="4.125" style="294" customWidth="1"/>
    <col min="10748" max="10748" width="17" style="294" customWidth="1"/>
    <col min="10749" max="10749" width="3.625" style="294" customWidth="1"/>
    <col min="10750" max="10750" width="9.125" style="294" customWidth="1"/>
    <col min="10751" max="10751" width="3.625" style="294" customWidth="1"/>
    <col min="10752" max="10752" width="4.625" style="294" customWidth="1"/>
    <col min="10753" max="10753" width="9.625" style="294" customWidth="1"/>
    <col min="10754" max="10754" width="10.125" style="294" customWidth="1"/>
    <col min="10755" max="10755" width="10.25" style="294" customWidth="1"/>
    <col min="10756" max="10756" width="4.625" style="294" customWidth="1"/>
    <col min="10757" max="10757" width="5" style="294" customWidth="1"/>
    <col min="10758" max="10758" width="11.125" style="294" customWidth="1"/>
    <col min="10759" max="10759" width="16.125" style="294" customWidth="1"/>
    <col min="10760" max="10760" width="4.75" style="294" customWidth="1"/>
    <col min="10761" max="10761" width="3.625" style="294" customWidth="1"/>
    <col min="10762" max="10762" width="5.125" style="294" customWidth="1"/>
    <col min="10763" max="10763" width="3.125" style="294" customWidth="1"/>
    <col min="10764" max="10764" width="4.625" style="294" customWidth="1"/>
    <col min="10765" max="10765" width="5" style="294" customWidth="1"/>
    <col min="10766" max="10767" width="9.75" style="294" customWidth="1"/>
    <col min="10768" max="10769" width="7.875" style="294" customWidth="1"/>
    <col min="10770" max="11000" width="9" style="294"/>
    <col min="11001" max="11001" width="3.125" style="294" customWidth="1"/>
    <col min="11002" max="11002" width="7.625" style="294" customWidth="1"/>
    <col min="11003" max="11003" width="4.125" style="294" customWidth="1"/>
    <col min="11004" max="11004" width="17" style="294" customWidth="1"/>
    <col min="11005" max="11005" width="3.625" style="294" customWidth="1"/>
    <col min="11006" max="11006" width="9.125" style="294" customWidth="1"/>
    <col min="11007" max="11007" width="3.625" style="294" customWidth="1"/>
    <col min="11008" max="11008" width="4.625" style="294" customWidth="1"/>
    <col min="11009" max="11009" width="9.625" style="294" customWidth="1"/>
    <col min="11010" max="11010" width="10.125" style="294" customWidth="1"/>
    <col min="11011" max="11011" width="10.25" style="294" customWidth="1"/>
    <col min="11012" max="11012" width="4.625" style="294" customWidth="1"/>
    <col min="11013" max="11013" width="5" style="294" customWidth="1"/>
    <col min="11014" max="11014" width="11.125" style="294" customWidth="1"/>
    <col min="11015" max="11015" width="16.125" style="294" customWidth="1"/>
    <col min="11016" max="11016" width="4.75" style="294" customWidth="1"/>
    <col min="11017" max="11017" width="3.625" style="294" customWidth="1"/>
    <col min="11018" max="11018" width="5.125" style="294" customWidth="1"/>
    <col min="11019" max="11019" width="3.125" style="294" customWidth="1"/>
    <col min="11020" max="11020" width="4.625" style="294" customWidth="1"/>
    <col min="11021" max="11021" width="5" style="294" customWidth="1"/>
    <col min="11022" max="11023" width="9.75" style="294" customWidth="1"/>
    <col min="11024" max="11025" width="7.875" style="294" customWidth="1"/>
    <col min="11026" max="11256" width="9" style="294"/>
    <col min="11257" max="11257" width="3.125" style="294" customWidth="1"/>
    <col min="11258" max="11258" width="7.625" style="294" customWidth="1"/>
    <col min="11259" max="11259" width="4.125" style="294" customWidth="1"/>
    <col min="11260" max="11260" width="17" style="294" customWidth="1"/>
    <col min="11261" max="11261" width="3.625" style="294" customWidth="1"/>
    <col min="11262" max="11262" width="9.125" style="294" customWidth="1"/>
    <col min="11263" max="11263" width="3.625" style="294" customWidth="1"/>
    <col min="11264" max="11264" width="4.625" style="294" customWidth="1"/>
    <col min="11265" max="11265" width="9.625" style="294" customWidth="1"/>
    <col min="11266" max="11266" width="10.125" style="294" customWidth="1"/>
    <col min="11267" max="11267" width="10.25" style="294" customWidth="1"/>
    <col min="11268" max="11268" width="4.625" style="294" customWidth="1"/>
    <col min="11269" max="11269" width="5" style="294" customWidth="1"/>
    <col min="11270" max="11270" width="11.125" style="294" customWidth="1"/>
    <col min="11271" max="11271" width="16.125" style="294" customWidth="1"/>
    <col min="11272" max="11272" width="4.75" style="294" customWidth="1"/>
    <col min="11273" max="11273" width="3.625" style="294" customWidth="1"/>
    <col min="11274" max="11274" width="5.125" style="294" customWidth="1"/>
    <col min="11275" max="11275" width="3.125" style="294" customWidth="1"/>
    <col min="11276" max="11276" width="4.625" style="294" customWidth="1"/>
    <col min="11277" max="11277" width="5" style="294" customWidth="1"/>
    <col min="11278" max="11279" width="9.75" style="294" customWidth="1"/>
    <col min="11280" max="11281" width="7.875" style="294" customWidth="1"/>
    <col min="11282" max="11512" width="9" style="294"/>
    <col min="11513" max="11513" width="3.125" style="294" customWidth="1"/>
    <col min="11514" max="11514" width="7.625" style="294" customWidth="1"/>
    <col min="11515" max="11515" width="4.125" style="294" customWidth="1"/>
    <col min="11516" max="11516" width="17" style="294" customWidth="1"/>
    <col min="11517" max="11517" width="3.625" style="294" customWidth="1"/>
    <col min="11518" max="11518" width="9.125" style="294" customWidth="1"/>
    <col min="11519" max="11519" width="3.625" style="294" customWidth="1"/>
    <col min="11520" max="11520" width="4.625" style="294" customWidth="1"/>
    <col min="11521" max="11521" width="9.625" style="294" customWidth="1"/>
    <col min="11522" max="11522" width="10.125" style="294" customWidth="1"/>
    <col min="11523" max="11523" width="10.25" style="294" customWidth="1"/>
    <col min="11524" max="11524" width="4.625" style="294" customWidth="1"/>
    <col min="11525" max="11525" width="5" style="294" customWidth="1"/>
    <col min="11526" max="11526" width="11.125" style="294" customWidth="1"/>
    <col min="11527" max="11527" width="16.125" style="294" customWidth="1"/>
    <col min="11528" max="11528" width="4.75" style="294" customWidth="1"/>
    <col min="11529" max="11529" width="3.625" style="294" customWidth="1"/>
    <col min="11530" max="11530" width="5.125" style="294" customWidth="1"/>
    <col min="11531" max="11531" width="3.125" style="294" customWidth="1"/>
    <col min="11532" max="11532" width="4.625" style="294" customWidth="1"/>
    <col min="11533" max="11533" width="5" style="294" customWidth="1"/>
    <col min="11534" max="11535" width="9.75" style="294" customWidth="1"/>
    <col min="11536" max="11537" width="7.875" style="294" customWidth="1"/>
    <col min="11538" max="11768" width="9" style="294"/>
    <col min="11769" max="11769" width="3.125" style="294" customWidth="1"/>
    <col min="11770" max="11770" width="7.625" style="294" customWidth="1"/>
    <col min="11771" max="11771" width="4.125" style="294" customWidth="1"/>
    <col min="11772" max="11772" width="17" style="294" customWidth="1"/>
    <col min="11773" max="11773" width="3.625" style="294" customWidth="1"/>
    <col min="11774" max="11774" width="9.125" style="294" customWidth="1"/>
    <col min="11775" max="11775" width="3.625" style="294" customWidth="1"/>
    <col min="11776" max="11776" width="4.625" style="294" customWidth="1"/>
    <col min="11777" max="11777" width="9.625" style="294" customWidth="1"/>
    <col min="11778" max="11778" width="10.125" style="294" customWidth="1"/>
    <col min="11779" max="11779" width="10.25" style="294" customWidth="1"/>
    <col min="11780" max="11780" width="4.625" style="294" customWidth="1"/>
    <col min="11781" max="11781" width="5" style="294" customWidth="1"/>
    <col min="11782" max="11782" width="11.125" style="294" customWidth="1"/>
    <col min="11783" max="11783" width="16.125" style="294" customWidth="1"/>
    <col min="11784" max="11784" width="4.75" style="294" customWidth="1"/>
    <col min="11785" max="11785" width="3.625" style="294" customWidth="1"/>
    <col min="11786" max="11786" width="5.125" style="294" customWidth="1"/>
    <col min="11787" max="11787" width="3.125" style="294" customWidth="1"/>
    <col min="11788" max="11788" width="4.625" style="294" customWidth="1"/>
    <col min="11789" max="11789" width="5" style="294" customWidth="1"/>
    <col min="11790" max="11791" width="9.75" style="294" customWidth="1"/>
    <col min="11792" max="11793" width="7.875" style="294" customWidth="1"/>
    <col min="11794" max="12024" width="9" style="294"/>
    <col min="12025" max="12025" width="3.125" style="294" customWidth="1"/>
    <col min="12026" max="12026" width="7.625" style="294" customWidth="1"/>
    <col min="12027" max="12027" width="4.125" style="294" customWidth="1"/>
    <col min="12028" max="12028" width="17" style="294" customWidth="1"/>
    <col min="12029" max="12029" width="3.625" style="294" customWidth="1"/>
    <col min="12030" max="12030" width="9.125" style="294" customWidth="1"/>
    <col min="12031" max="12031" width="3.625" style="294" customWidth="1"/>
    <col min="12032" max="12032" width="4.625" style="294" customWidth="1"/>
    <col min="12033" max="12033" width="9.625" style="294" customWidth="1"/>
    <col min="12034" max="12034" width="10.125" style="294" customWidth="1"/>
    <col min="12035" max="12035" width="10.25" style="294" customWidth="1"/>
    <col min="12036" max="12036" width="4.625" style="294" customWidth="1"/>
    <col min="12037" max="12037" width="5" style="294" customWidth="1"/>
    <col min="12038" max="12038" width="11.125" style="294" customWidth="1"/>
    <col min="12039" max="12039" width="16.125" style="294" customWidth="1"/>
    <col min="12040" max="12040" width="4.75" style="294" customWidth="1"/>
    <col min="12041" max="12041" width="3.625" style="294" customWidth="1"/>
    <col min="12042" max="12042" width="5.125" style="294" customWidth="1"/>
    <col min="12043" max="12043" width="3.125" style="294" customWidth="1"/>
    <col min="12044" max="12044" width="4.625" style="294" customWidth="1"/>
    <col min="12045" max="12045" width="5" style="294" customWidth="1"/>
    <col min="12046" max="12047" width="9.75" style="294" customWidth="1"/>
    <col min="12048" max="12049" width="7.875" style="294" customWidth="1"/>
    <col min="12050" max="12280" width="9" style="294"/>
    <col min="12281" max="12281" width="3.125" style="294" customWidth="1"/>
    <col min="12282" max="12282" width="7.625" style="294" customWidth="1"/>
    <col min="12283" max="12283" width="4.125" style="294" customWidth="1"/>
    <col min="12284" max="12284" width="17" style="294" customWidth="1"/>
    <col min="12285" max="12285" width="3.625" style="294" customWidth="1"/>
    <col min="12286" max="12286" width="9.125" style="294" customWidth="1"/>
    <col min="12287" max="12287" width="3.625" style="294" customWidth="1"/>
    <col min="12288" max="12288" width="4.625" style="294" customWidth="1"/>
    <col min="12289" max="12289" width="9.625" style="294" customWidth="1"/>
    <col min="12290" max="12290" width="10.125" style="294" customWidth="1"/>
    <col min="12291" max="12291" width="10.25" style="294" customWidth="1"/>
    <col min="12292" max="12292" width="4.625" style="294" customWidth="1"/>
    <col min="12293" max="12293" width="5" style="294" customWidth="1"/>
    <col min="12294" max="12294" width="11.125" style="294" customWidth="1"/>
    <col min="12295" max="12295" width="16.125" style="294" customWidth="1"/>
    <col min="12296" max="12296" width="4.75" style="294" customWidth="1"/>
    <col min="12297" max="12297" width="3.625" style="294" customWidth="1"/>
    <col min="12298" max="12298" width="5.125" style="294" customWidth="1"/>
    <col min="12299" max="12299" width="3.125" style="294" customWidth="1"/>
    <col min="12300" max="12300" width="4.625" style="294" customWidth="1"/>
    <col min="12301" max="12301" width="5" style="294" customWidth="1"/>
    <col min="12302" max="12303" width="9.75" style="294" customWidth="1"/>
    <col min="12304" max="12305" width="7.875" style="294" customWidth="1"/>
    <col min="12306" max="12536" width="9" style="294"/>
    <col min="12537" max="12537" width="3.125" style="294" customWidth="1"/>
    <col min="12538" max="12538" width="7.625" style="294" customWidth="1"/>
    <col min="12539" max="12539" width="4.125" style="294" customWidth="1"/>
    <col min="12540" max="12540" width="17" style="294" customWidth="1"/>
    <col min="12541" max="12541" width="3.625" style="294" customWidth="1"/>
    <col min="12542" max="12542" width="9.125" style="294" customWidth="1"/>
    <col min="12543" max="12543" width="3.625" style="294" customWidth="1"/>
    <col min="12544" max="12544" width="4.625" style="294" customWidth="1"/>
    <col min="12545" max="12545" width="9.625" style="294" customWidth="1"/>
    <col min="12546" max="12546" width="10.125" style="294" customWidth="1"/>
    <col min="12547" max="12547" width="10.25" style="294" customWidth="1"/>
    <col min="12548" max="12548" width="4.625" style="294" customWidth="1"/>
    <col min="12549" max="12549" width="5" style="294" customWidth="1"/>
    <col min="12550" max="12550" width="11.125" style="294" customWidth="1"/>
    <col min="12551" max="12551" width="16.125" style="294" customWidth="1"/>
    <col min="12552" max="12552" width="4.75" style="294" customWidth="1"/>
    <col min="12553" max="12553" width="3.625" style="294" customWidth="1"/>
    <col min="12554" max="12554" width="5.125" style="294" customWidth="1"/>
    <col min="12555" max="12555" width="3.125" style="294" customWidth="1"/>
    <col min="12556" max="12556" width="4.625" style="294" customWidth="1"/>
    <col min="12557" max="12557" width="5" style="294" customWidth="1"/>
    <col min="12558" max="12559" width="9.75" style="294" customWidth="1"/>
    <col min="12560" max="12561" width="7.875" style="294" customWidth="1"/>
    <col min="12562" max="12792" width="9" style="294"/>
    <col min="12793" max="12793" width="3.125" style="294" customWidth="1"/>
    <col min="12794" max="12794" width="7.625" style="294" customWidth="1"/>
    <col min="12795" max="12795" width="4.125" style="294" customWidth="1"/>
    <col min="12796" max="12796" width="17" style="294" customWidth="1"/>
    <col min="12797" max="12797" width="3.625" style="294" customWidth="1"/>
    <col min="12798" max="12798" width="9.125" style="294" customWidth="1"/>
    <col min="12799" max="12799" width="3.625" style="294" customWidth="1"/>
    <col min="12800" max="12800" width="4.625" style="294" customWidth="1"/>
    <col min="12801" max="12801" width="9.625" style="294" customWidth="1"/>
    <col min="12802" max="12802" width="10.125" style="294" customWidth="1"/>
    <col min="12803" max="12803" width="10.25" style="294" customWidth="1"/>
    <col min="12804" max="12804" width="4.625" style="294" customWidth="1"/>
    <col min="12805" max="12805" width="5" style="294" customWidth="1"/>
    <col min="12806" max="12806" width="11.125" style="294" customWidth="1"/>
    <col min="12807" max="12807" width="16.125" style="294" customWidth="1"/>
    <col min="12808" max="12808" width="4.75" style="294" customWidth="1"/>
    <col min="12809" max="12809" width="3.625" style="294" customWidth="1"/>
    <col min="12810" max="12810" width="5.125" style="294" customWidth="1"/>
    <col min="12811" max="12811" width="3.125" style="294" customWidth="1"/>
    <col min="12812" max="12812" width="4.625" style="294" customWidth="1"/>
    <col min="12813" max="12813" width="5" style="294" customWidth="1"/>
    <col min="12814" max="12815" width="9.75" style="294" customWidth="1"/>
    <col min="12816" max="12817" width="7.875" style="294" customWidth="1"/>
    <col min="12818" max="13048" width="9" style="294"/>
    <col min="13049" max="13049" width="3.125" style="294" customWidth="1"/>
    <col min="13050" max="13050" width="7.625" style="294" customWidth="1"/>
    <col min="13051" max="13051" width="4.125" style="294" customWidth="1"/>
    <col min="13052" max="13052" width="17" style="294" customWidth="1"/>
    <col min="13053" max="13053" width="3.625" style="294" customWidth="1"/>
    <col min="13054" max="13054" width="9.125" style="294" customWidth="1"/>
    <col min="13055" max="13055" width="3.625" style="294" customWidth="1"/>
    <col min="13056" max="13056" width="4.625" style="294" customWidth="1"/>
    <col min="13057" max="13057" width="9.625" style="294" customWidth="1"/>
    <col min="13058" max="13058" width="10.125" style="294" customWidth="1"/>
    <col min="13059" max="13059" width="10.25" style="294" customWidth="1"/>
    <col min="13060" max="13060" width="4.625" style="294" customWidth="1"/>
    <col min="13061" max="13061" width="5" style="294" customWidth="1"/>
    <col min="13062" max="13062" width="11.125" style="294" customWidth="1"/>
    <col min="13063" max="13063" width="16.125" style="294" customWidth="1"/>
    <col min="13064" max="13064" width="4.75" style="294" customWidth="1"/>
    <col min="13065" max="13065" width="3.625" style="294" customWidth="1"/>
    <col min="13066" max="13066" width="5.125" style="294" customWidth="1"/>
    <col min="13067" max="13067" width="3.125" style="294" customWidth="1"/>
    <col min="13068" max="13068" width="4.625" style="294" customWidth="1"/>
    <col min="13069" max="13069" width="5" style="294" customWidth="1"/>
    <col min="13070" max="13071" width="9.75" style="294" customWidth="1"/>
    <col min="13072" max="13073" width="7.875" style="294" customWidth="1"/>
    <col min="13074" max="13304" width="9" style="294"/>
    <col min="13305" max="13305" width="3.125" style="294" customWidth="1"/>
    <col min="13306" max="13306" width="7.625" style="294" customWidth="1"/>
    <col min="13307" max="13307" width="4.125" style="294" customWidth="1"/>
    <col min="13308" max="13308" width="17" style="294" customWidth="1"/>
    <col min="13309" max="13309" width="3.625" style="294" customWidth="1"/>
    <col min="13310" max="13310" width="9.125" style="294" customWidth="1"/>
    <col min="13311" max="13311" width="3.625" style="294" customWidth="1"/>
    <col min="13312" max="13312" width="4.625" style="294" customWidth="1"/>
    <col min="13313" max="13313" width="9.625" style="294" customWidth="1"/>
    <col min="13314" max="13314" width="10.125" style="294" customWidth="1"/>
    <col min="13315" max="13315" width="10.25" style="294" customWidth="1"/>
    <col min="13316" max="13316" width="4.625" style="294" customWidth="1"/>
    <col min="13317" max="13317" width="5" style="294" customWidth="1"/>
    <col min="13318" max="13318" width="11.125" style="294" customWidth="1"/>
    <col min="13319" max="13319" width="16.125" style="294" customWidth="1"/>
    <col min="13320" max="13320" width="4.75" style="294" customWidth="1"/>
    <col min="13321" max="13321" width="3.625" style="294" customWidth="1"/>
    <col min="13322" max="13322" width="5.125" style="294" customWidth="1"/>
    <col min="13323" max="13323" width="3.125" style="294" customWidth="1"/>
    <col min="13324" max="13324" width="4.625" style="294" customWidth="1"/>
    <col min="13325" max="13325" width="5" style="294" customWidth="1"/>
    <col min="13326" max="13327" width="9.75" style="294" customWidth="1"/>
    <col min="13328" max="13329" width="7.875" style="294" customWidth="1"/>
    <col min="13330" max="13560" width="9" style="294"/>
    <col min="13561" max="13561" width="3.125" style="294" customWidth="1"/>
    <col min="13562" max="13562" width="7.625" style="294" customWidth="1"/>
    <col min="13563" max="13563" width="4.125" style="294" customWidth="1"/>
    <col min="13564" max="13564" width="17" style="294" customWidth="1"/>
    <col min="13565" max="13565" width="3.625" style="294" customWidth="1"/>
    <col min="13566" max="13566" width="9.125" style="294" customWidth="1"/>
    <col min="13567" max="13567" width="3.625" style="294" customWidth="1"/>
    <col min="13568" max="13568" width="4.625" style="294" customWidth="1"/>
    <col min="13569" max="13569" width="9.625" style="294" customWidth="1"/>
    <col min="13570" max="13570" width="10.125" style="294" customWidth="1"/>
    <col min="13571" max="13571" width="10.25" style="294" customWidth="1"/>
    <col min="13572" max="13572" width="4.625" style="294" customWidth="1"/>
    <col min="13573" max="13573" width="5" style="294" customWidth="1"/>
    <col min="13574" max="13574" width="11.125" style="294" customWidth="1"/>
    <col min="13575" max="13575" width="16.125" style="294" customWidth="1"/>
    <col min="13576" max="13576" width="4.75" style="294" customWidth="1"/>
    <col min="13577" max="13577" width="3.625" style="294" customWidth="1"/>
    <col min="13578" max="13578" width="5.125" style="294" customWidth="1"/>
    <col min="13579" max="13579" width="3.125" style="294" customWidth="1"/>
    <col min="13580" max="13580" width="4.625" style="294" customWidth="1"/>
    <col min="13581" max="13581" width="5" style="294" customWidth="1"/>
    <col min="13582" max="13583" width="9.75" style="294" customWidth="1"/>
    <col min="13584" max="13585" width="7.875" style="294" customWidth="1"/>
    <col min="13586" max="13816" width="9" style="294"/>
    <col min="13817" max="13817" width="3.125" style="294" customWidth="1"/>
    <col min="13818" max="13818" width="7.625" style="294" customWidth="1"/>
    <col min="13819" max="13819" width="4.125" style="294" customWidth="1"/>
    <col min="13820" max="13820" width="17" style="294" customWidth="1"/>
    <col min="13821" max="13821" width="3.625" style="294" customWidth="1"/>
    <col min="13822" max="13822" width="9.125" style="294" customWidth="1"/>
    <col min="13823" max="13823" width="3.625" style="294" customWidth="1"/>
    <col min="13824" max="13824" width="4.625" style="294" customWidth="1"/>
    <col min="13825" max="13825" width="9.625" style="294" customWidth="1"/>
    <col min="13826" max="13826" width="10.125" style="294" customWidth="1"/>
    <col min="13827" max="13827" width="10.25" style="294" customWidth="1"/>
    <col min="13828" max="13828" width="4.625" style="294" customWidth="1"/>
    <col min="13829" max="13829" width="5" style="294" customWidth="1"/>
    <col min="13830" max="13830" width="11.125" style="294" customWidth="1"/>
    <col min="13831" max="13831" width="16.125" style="294" customWidth="1"/>
    <col min="13832" max="13832" width="4.75" style="294" customWidth="1"/>
    <col min="13833" max="13833" width="3.625" style="294" customWidth="1"/>
    <col min="13834" max="13834" width="5.125" style="294" customWidth="1"/>
    <col min="13835" max="13835" width="3.125" style="294" customWidth="1"/>
    <col min="13836" max="13836" width="4.625" style="294" customWidth="1"/>
    <col min="13837" max="13837" width="5" style="294" customWidth="1"/>
    <col min="13838" max="13839" width="9.75" style="294" customWidth="1"/>
    <col min="13840" max="13841" width="7.875" style="294" customWidth="1"/>
    <col min="13842" max="14072" width="9" style="294"/>
    <col min="14073" max="14073" width="3.125" style="294" customWidth="1"/>
    <col min="14074" max="14074" width="7.625" style="294" customWidth="1"/>
    <col min="14075" max="14075" width="4.125" style="294" customWidth="1"/>
    <col min="14076" max="14076" width="17" style="294" customWidth="1"/>
    <col min="14077" max="14077" width="3.625" style="294" customWidth="1"/>
    <col min="14078" max="14078" width="9.125" style="294" customWidth="1"/>
    <col min="14079" max="14079" width="3.625" style="294" customWidth="1"/>
    <col min="14080" max="14080" width="4.625" style="294" customWidth="1"/>
    <col min="14081" max="14081" width="9.625" style="294" customWidth="1"/>
    <col min="14082" max="14082" width="10.125" style="294" customWidth="1"/>
    <col min="14083" max="14083" width="10.25" style="294" customWidth="1"/>
    <col min="14084" max="14084" width="4.625" style="294" customWidth="1"/>
    <col min="14085" max="14085" width="5" style="294" customWidth="1"/>
    <col min="14086" max="14086" width="11.125" style="294" customWidth="1"/>
    <col min="14087" max="14087" width="16.125" style="294" customWidth="1"/>
    <col min="14088" max="14088" width="4.75" style="294" customWidth="1"/>
    <col min="14089" max="14089" width="3.625" style="294" customWidth="1"/>
    <col min="14090" max="14090" width="5.125" style="294" customWidth="1"/>
    <col min="14091" max="14091" width="3.125" style="294" customWidth="1"/>
    <col min="14092" max="14092" width="4.625" style="294" customWidth="1"/>
    <col min="14093" max="14093" width="5" style="294" customWidth="1"/>
    <col min="14094" max="14095" width="9.75" style="294" customWidth="1"/>
    <col min="14096" max="14097" width="7.875" style="294" customWidth="1"/>
    <col min="14098" max="14328" width="9" style="294"/>
    <col min="14329" max="14329" width="3.125" style="294" customWidth="1"/>
    <col min="14330" max="14330" width="7.625" style="294" customWidth="1"/>
    <col min="14331" max="14331" width="4.125" style="294" customWidth="1"/>
    <col min="14332" max="14332" width="17" style="294" customWidth="1"/>
    <col min="14333" max="14333" width="3.625" style="294" customWidth="1"/>
    <col min="14334" max="14334" width="9.125" style="294" customWidth="1"/>
    <col min="14335" max="14335" width="3.625" style="294" customWidth="1"/>
    <col min="14336" max="14336" width="4.625" style="294" customWidth="1"/>
    <col min="14337" max="14337" width="9.625" style="294" customWidth="1"/>
    <col min="14338" max="14338" width="10.125" style="294" customWidth="1"/>
    <col min="14339" max="14339" width="10.25" style="294" customWidth="1"/>
    <col min="14340" max="14340" width="4.625" style="294" customWidth="1"/>
    <col min="14341" max="14341" width="5" style="294" customWidth="1"/>
    <col min="14342" max="14342" width="11.125" style="294" customWidth="1"/>
    <col min="14343" max="14343" width="16.125" style="294" customWidth="1"/>
    <col min="14344" max="14344" width="4.75" style="294" customWidth="1"/>
    <col min="14345" max="14345" width="3.625" style="294" customWidth="1"/>
    <col min="14346" max="14346" width="5.125" style="294" customWidth="1"/>
    <col min="14347" max="14347" width="3.125" style="294" customWidth="1"/>
    <col min="14348" max="14348" width="4.625" style="294" customWidth="1"/>
    <col min="14349" max="14349" width="5" style="294" customWidth="1"/>
    <col min="14350" max="14351" width="9.75" style="294" customWidth="1"/>
    <col min="14352" max="14353" width="7.875" style="294" customWidth="1"/>
    <col min="14354" max="14584" width="9" style="294"/>
    <col min="14585" max="14585" width="3.125" style="294" customWidth="1"/>
    <col min="14586" max="14586" width="7.625" style="294" customWidth="1"/>
    <col min="14587" max="14587" width="4.125" style="294" customWidth="1"/>
    <col min="14588" max="14588" width="17" style="294" customWidth="1"/>
    <col min="14589" max="14589" width="3.625" style="294" customWidth="1"/>
    <col min="14590" max="14590" width="9.125" style="294" customWidth="1"/>
    <col min="14591" max="14591" width="3.625" style="294" customWidth="1"/>
    <col min="14592" max="14592" width="4.625" style="294" customWidth="1"/>
    <col min="14593" max="14593" width="9.625" style="294" customWidth="1"/>
    <col min="14594" max="14594" width="10.125" style="294" customWidth="1"/>
    <col min="14595" max="14595" width="10.25" style="294" customWidth="1"/>
    <col min="14596" max="14596" width="4.625" style="294" customWidth="1"/>
    <col min="14597" max="14597" width="5" style="294" customWidth="1"/>
    <col min="14598" max="14598" width="11.125" style="294" customWidth="1"/>
    <col min="14599" max="14599" width="16.125" style="294" customWidth="1"/>
    <col min="14600" max="14600" width="4.75" style="294" customWidth="1"/>
    <col min="14601" max="14601" width="3.625" style="294" customWidth="1"/>
    <col min="14602" max="14602" width="5.125" style="294" customWidth="1"/>
    <col min="14603" max="14603" width="3.125" style="294" customWidth="1"/>
    <col min="14604" max="14604" width="4.625" style="294" customWidth="1"/>
    <col min="14605" max="14605" width="5" style="294" customWidth="1"/>
    <col min="14606" max="14607" width="9.75" style="294" customWidth="1"/>
    <col min="14608" max="14609" width="7.875" style="294" customWidth="1"/>
    <col min="14610" max="14840" width="9" style="294"/>
    <col min="14841" max="14841" width="3.125" style="294" customWidth="1"/>
    <col min="14842" max="14842" width="7.625" style="294" customWidth="1"/>
    <col min="14843" max="14843" width="4.125" style="294" customWidth="1"/>
    <col min="14844" max="14844" width="17" style="294" customWidth="1"/>
    <col min="14845" max="14845" width="3.625" style="294" customWidth="1"/>
    <col min="14846" max="14846" width="9.125" style="294" customWidth="1"/>
    <col min="14847" max="14847" width="3.625" style="294" customWidth="1"/>
    <col min="14848" max="14848" width="4.625" style="294" customWidth="1"/>
    <col min="14849" max="14849" width="9.625" style="294" customWidth="1"/>
    <col min="14850" max="14850" width="10.125" style="294" customWidth="1"/>
    <col min="14851" max="14851" width="10.25" style="294" customWidth="1"/>
    <col min="14852" max="14852" width="4.625" style="294" customWidth="1"/>
    <col min="14853" max="14853" width="5" style="294" customWidth="1"/>
    <col min="14854" max="14854" width="11.125" style="294" customWidth="1"/>
    <col min="14855" max="14855" width="16.125" style="294" customWidth="1"/>
    <col min="14856" max="14856" width="4.75" style="294" customWidth="1"/>
    <col min="14857" max="14857" width="3.625" style="294" customWidth="1"/>
    <col min="14858" max="14858" width="5.125" style="294" customWidth="1"/>
    <col min="14859" max="14859" width="3.125" style="294" customWidth="1"/>
    <col min="14860" max="14860" width="4.625" style="294" customWidth="1"/>
    <col min="14861" max="14861" width="5" style="294" customWidth="1"/>
    <col min="14862" max="14863" width="9.75" style="294" customWidth="1"/>
    <col min="14864" max="14865" width="7.875" style="294" customWidth="1"/>
    <col min="14866" max="15096" width="9" style="294"/>
    <col min="15097" max="15097" width="3.125" style="294" customWidth="1"/>
    <col min="15098" max="15098" width="7.625" style="294" customWidth="1"/>
    <col min="15099" max="15099" width="4.125" style="294" customWidth="1"/>
    <col min="15100" max="15100" width="17" style="294" customWidth="1"/>
    <col min="15101" max="15101" width="3.625" style="294" customWidth="1"/>
    <col min="15102" max="15102" width="9.125" style="294" customWidth="1"/>
    <col min="15103" max="15103" width="3.625" style="294" customWidth="1"/>
    <col min="15104" max="15104" width="4.625" style="294" customWidth="1"/>
    <col min="15105" max="15105" width="9.625" style="294" customWidth="1"/>
    <col min="15106" max="15106" width="10.125" style="294" customWidth="1"/>
    <col min="15107" max="15107" width="10.25" style="294" customWidth="1"/>
    <col min="15108" max="15108" width="4.625" style="294" customWidth="1"/>
    <col min="15109" max="15109" width="5" style="294" customWidth="1"/>
    <col min="15110" max="15110" width="11.125" style="294" customWidth="1"/>
    <col min="15111" max="15111" width="16.125" style="294" customWidth="1"/>
    <col min="15112" max="15112" width="4.75" style="294" customWidth="1"/>
    <col min="15113" max="15113" width="3.625" style="294" customWidth="1"/>
    <col min="15114" max="15114" width="5.125" style="294" customWidth="1"/>
    <col min="15115" max="15115" width="3.125" style="294" customWidth="1"/>
    <col min="15116" max="15116" width="4.625" style="294" customWidth="1"/>
    <col min="15117" max="15117" width="5" style="294" customWidth="1"/>
    <col min="15118" max="15119" width="9.75" style="294" customWidth="1"/>
    <col min="15120" max="15121" width="7.875" style="294" customWidth="1"/>
    <col min="15122" max="15352" width="9" style="294"/>
    <col min="15353" max="15353" width="3.125" style="294" customWidth="1"/>
    <col min="15354" max="15354" width="7.625" style="294" customWidth="1"/>
    <col min="15355" max="15355" width="4.125" style="294" customWidth="1"/>
    <col min="15356" max="15356" width="17" style="294" customWidth="1"/>
    <col min="15357" max="15357" width="3.625" style="294" customWidth="1"/>
    <col min="15358" max="15358" width="9.125" style="294" customWidth="1"/>
    <col min="15359" max="15359" width="3.625" style="294" customWidth="1"/>
    <col min="15360" max="15360" width="4.625" style="294" customWidth="1"/>
    <col min="15361" max="15361" width="9.625" style="294" customWidth="1"/>
    <col min="15362" max="15362" width="10.125" style="294" customWidth="1"/>
    <col min="15363" max="15363" width="10.25" style="294" customWidth="1"/>
    <col min="15364" max="15364" width="4.625" style="294" customWidth="1"/>
    <col min="15365" max="15365" width="5" style="294" customWidth="1"/>
    <col min="15366" max="15366" width="11.125" style="294" customWidth="1"/>
    <col min="15367" max="15367" width="16.125" style="294" customWidth="1"/>
    <col min="15368" max="15368" width="4.75" style="294" customWidth="1"/>
    <col min="15369" max="15369" width="3.625" style="294" customWidth="1"/>
    <col min="15370" max="15370" width="5.125" style="294" customWidth="1"/>
    <col min="15371" max="15371" width="3.125" style="294" customWidth="1"/>
    <col min="15372" max="15372" width="4.625" style="294" customWidth="1"/>
    <col min="15373" max="15373" width="5" style="294" customWidth="1"/>
    <col min="15374" max="15375" width="9.75" style="294" customWidth="1"/>
    <col min="15376" max="15377" width="7.875" style="294" customWidth="1"/>
    <col min="15378" max="15608" width="9" style="294"/>
    <col min="15609" max="15609" width="3.125" style="294" customWidth="1"/>
    <col min="15610" max="15610" width="7.625" style="294" customWidth="1"/>
    <col min="15611" max="15611" width="4.125" style="294" customWidth="1"/>
    <col min="15612" max="15612" width="17" style="294" customWidth="1"/>
    <col min="15613" max="15613" width="3.625" style="294" customWidth="1"/>
    <col min="15614" max="15614" width="9.125" style="294" customWidth="1"/>
    <col min="15615" max="15615" width="3.625" style="294" customWidth="1"/>
    <col min="15616" max="15616" width="4.625" style="294" customWidth="1"/>
    <col min="15617" max="15617" width="9.625" style="294" customWidth="1"/>
    <col min="15618" max="15618" width="10.125" style="294" customWidth="1"/>
    <col min="15619" max="15619" width="10.25" style="294" customWidth="1"/>
    <col min="15620" max="15620" width="4.625" style="294" customWidth="1"/>
    <col min="15621" max="15621" width="5" style="294" customWidth="1"/>
    <col min="15622" max="15622" width="11.125" style="294" customWidth="1"/>
    <col min="15623" max="15623" width="16.125" style="294" customWidth="1"/>
    <col min="15624" max="15624" width="4.75" style="294" customWidth="1"/>
    <col min="15625" max="15625" width="3.625" style="294" customWidth="1"/>
    <col min="15626" max="15626" width="5.125" style="294" customWidth="1"/>
    <col min="15627" max="15627" width="3.125" style="294" customWidth="1"/>
    <col min="15628" max="15628" width="4.625" style="294" customWidth="1"/>
    <col min="15629" max="15629" width="5" style="294" customWidth="1"/>
    <col min="15630" max="15631" width="9.75" style="294" customWidth="1"/>
    <col min="15632" max="15633" width="7.875" style="294" customWidth="1"/>
    <col min="15634" max="15864" width="9" style="294"/>
    <col min="15865" max="15865" width="3.125" style="294" customWidth="1"/>
    <col min="15866" max="15866" width="7.625" style="294" customWidth="1"/>
    <col min="15867" max="15867" width="4.125" style="294" customWidth="1"/>
    <col min="15868" max="15868" width="17" style="294" customWidth="1"/>
    <col min="15869" max="15869" width="3.625" style="294" customWidth="1"/>
    <col min="15870" max="15870" width="9.125" style="294" customWidth="1"/>
    <col min="15871" max="15871" width="3.625" style="294" customWidth="1"/>
    <col min="15872" max="15872" width="4.625" style="294" customWidth="1"/>
    <col min="15873" max="15873" width="9.625" style="294" customWidth="1"/>
    <col min="15874" max="15874" width="10.125" style="294" customWidth="1"/>
    <col min="15875" max="15875" width="10.25" style="294" customWidth="1"/>
    <col min="15876" max="15876" width="4.625" style="294" customWidth="1"/>
    <col min="15877" max="15877" width="5" style="294" customWidth="1"/>
    <col min="15878" max="15878" width="11.125" style="294" customWidth="1"/>
    <col min="15879" max="15879" width="16.125" style="294" customWidth="1"/>
    <col min="15880" max="15880" width="4.75" style="294" customWidth="1"/>
    <col min="15881" max="15881" width="3.625" style="294" customWidth="1"/>
    <col min="15882" max="15882" width="5.125" style="294" customWidth="1"/>
    <col min="15883" max="15883" width="3.125" style="294" customWidth="1"/>
    <col min="15884" max="15884" width="4.625" style="294" customWidth="1"/>
    <col min="15885" max="15885" width="5" style="294" customWidth="1"/>
    <col min="15886" max="15887" width="9.75" style="294" customWidth="1"/>
    <col min="15888" max="15889" width="7.875" style="294" customWidth="1"/>
    <col min="15890" max="16120" width="9" style="294"/>
    <col min="16121" max="16121" width="3.125" style="294" customWidth="1"/>
    <col min="16122" max="16122" width="7.625" style="294" customWidth="1"/>
    <col min="16123" max="16123" width="4.125" style="294" customWidth="1"/>
    <col min="16124" max="16124" width="17" style="294" customWidth="1"/>
    <col min="16125" max="16125" width="3.625" style="294" customWidth="1"/>
    <col min="16126" max="16126" width="9.125" style="294" customWidth="1"/>
    <col min="16127" max="16127" width="3.625" style="294" customWidth="1"/>
    <col min="16128" max="16128" width="4.625" style="294" customWidth="1"/>
    <col min="16129" max="16129" width="9.625" style="294" customWidth="1"/>
    <col min="16130" max="16130" width="10.125" style="294" customWidth="1"/>
    <col min="16131" max="16131" width="10.25" style="294" customWidth="1"/>
    <col min="16132" max="16132" width="4.625" style="294" customWidth="1"/>
    <col min="16133" max="16133" width="5" style="294" customWidth="1"/>
    <col min="16134" max="16134" width="11.125" style="294" customWidth="1"/>
    <col min="16135" max="16135" width="16.125" style="294" customWidth="1"/>
    <col min="16136" max="16136" width="4.75" style="294" customWidth="1"/>
    <col min="16137" max="16137" width="3.625" style="294" customWidth="1"/>
    <col min="16138" max="16138" width="5.125" style="294" customWidth="1"/>
    <col min="16139" max="16139" width="3.125" style="294" customWidth="1"/>
    <col min="16140" max="16140" width="4.625" style="294" customWidth="1"/>
    <col min="16141" max="16141" width="5" style="294" customWidth="1"/>
    <col min="16142" max="16143" width="9.75" style="294" customWidth="1"/>
    <col min="16144" max="16145" width="7.875" style="294" customWidth="1"/>
    <col min="16146" max="16382" width="9" style="294"/>
  </cols>
  <sheetData>
    <row r="1" s="290" customFormat="1" ht="30.75" customHeight="1" spans="1:29">
      <c r="A1" s="295"/>
      <c r="B1" s="296"/>
      <c r="C1" s="296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373"/>
      <c r="U1" s="373"/>
      <c r="V1" s="373"/>
      <c r="W1" s="390" t="s">
        <v>0</v>
      </c>
      <c r="X1" s="390"/>
      <c r="Y1" s="390"/>
      <c r="Z1" s="390"/>
      <c r="AA1" s="391"/>
      <c r="AB1" s="392"/>
      <c r="AC1" s="374"/>
    </row>
    <row r="2" s="290" customFormat="1" ht="34.5" customHeight="1" spans="1:28">
      <c r="A2" s="298" t="s">
        <v>1</v>
      </c>
      <c r="B2" s="299"/>
      <c r="C2" s="300"/>
      <c r="D2" s="301"/>
      <c r="E2" s="301"/>
      <c r="F2" s="301"/>
      <c r="G2" s="302" t="s">
        <v>2</v>
      </c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74"/>
      <c r="U2" s="374"/>
      <c r="V2" s="374"/>
      <c r="W2" s="393"/>
      <c r="X2" s="393"/>
      <c r="Y2" s="393"/>
      <c r="Z2" s="393"/>
      <c r="AA2" s="394"/>
      <c r="AB2" s="374"/>
    </row>
    <row r="3" s="291" customFormat="1" ht="28.5" customHeight="1" spans="1:29">
      <c r="A3" s="303" t="s">
        <v>3</v>
      </c>
      <c r="B3" s="304"/>
      <c r="C3" s="305" t="s">
        <v>4</v>
      </c>
      <c r="D3" s="306"/>
      <c r="E3" s="307"/>
      <c r="F3" s="308"/>
      <c r="G3" s="309" t="s">
        <v>5</v>
      </c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75"/>
      <c r="U3" s="376" t="s">
        <v>6</v>
      </c>
      <c r="V3" s="377"/>
      <c r="W3" s="395" t="s">
        <v>7</v>
      </c>
      <c r="X3" s="395" t="s">
        <v>8</v>
      </c>
      <c r="Y3" s="395" t="s">
        <v>9</v>
      </c>
      <c r="Z3" s="396" t="s">
        <v>10</v>
      </c>
      <c r="AA3" s="397" t="s">
        <v>11</v>
      </c>
      <c r="AB3" s="398"/>
      <c r="AC3" s="399"/>
    </row>
    <row r="4" s="291" customFormat="1" ht="36" customHeight="1" spans="1:29">
      <c r="A4" s="310"/>
      <c r="B4" s="311"/>
      <c r="C4" s="312"/>
      <c r="D4" s="313"/>
      <c r="E4" s="314"/>
      <c r="F4" s="315"/>
      <c r="G4" s="316" t="s">
        <v>12</v>
      </c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79"/>
      <c r="U4" s="380" t="s">
        <v>13</v>
      </c>
      <c r="V4" s="381"/>
      <c r="W4" s="400"/>
      <c r="X4" s="400" t="s">
        <v>14</v>
      </c>
      <c r="Y4" s="401"/>
      <c r="Z4" s="402" t="s">
        <v>15</v>
      </c>
      <c r="AA4" s="403"/>
      <c r="AB4" s="398"/>
      <c r="AC4" s="399"/>
    </row>
    <row r="5" ht="36.75" customHeight="1" spans="1:27">
      <c r="A5" s="318" t="s">
        <v>16</v>
      </c>
      <c r="B5" s="319"/>
      <c r="C5" s="319"/>
      <c r="D5" s="319"/>
      <c r="E5" s="837" t="s">
        <v>17</v>
      </c>
      <c r="F5" s="322" t="s">
        <v>18</v>
      </c>
      <c r="G5" s="323"/>
      <c r="H5" s="323"/>
      <c r="I5" s="321"/>
      <c r="J5" s="365" t="s">
        <v>19</v>
      </c>
      <c r="K5" s="365"/>
      <c r="L5" s="365"/>
      <c r="M5" s="365"/>
      <c r="N5" s="322" t="s">
        <v>20</v>
      </c>
      <c r="O5" s="323"/>
      <c r="P5" s="323"/>
      <c r="Q5" s="323"/>
      <c r="R5" s="323"/>
      <c r="S5" s="323"/>
      <c r="T5" s="321"/>
      <c r="U5" s="365" t="s">
        <v>21</v>
      </c>
      <c r="V5" s="365"/>
      <c r="W5" s="404" t="s">
        <v>22</v>
      </c>
      <c r="X5" s="405"/>
      <c r="Y5" s="406"/>
      <c r="Z5" s="404" t="s">
        <v>23</v>
      </c>
      <c r="AA5" s="407"/>
    </row>
    <row r="6" ht="50.1" customHeight="1" spans="1:27">
      <c r="A6" s="324"/>
      <c r="B6" s="325"/>
      <c r="C6" s="325"/>
      <c r="D6" s="326"/>
      <c r="E6" s="327">
        <v>1</v>
      </c>
      <c r="F6" s="383" t="s">
        <v>24</v>
      </c>
      <c r="G6" s="838"/>
      <c r="H6" s="838"/>
      <c r="I6" s="384"/>
      <c r="J6" s="367" t="s">
        <v>25</v>
      </c>
      <c r="K6" s="367"/>
      <c r="L6" s="367"/>
      <c r="M6" s="367"/>
      <c r="N6" s="853" t="s">
        <v>26</v>
      </c>
      <c r="O6" s="854"/>
      <c r="P6" s="854"/>
      <c r="Q6" s="854"/>
      <c r="R6" s="854"/>
      <c r="S6" s="854"/>
      <c r="T6" s="867"/>
      <c r="U6" s="383">
        <v>1</v>
      </c>
      <c r="V6" s="384"/>
      <c r="W6" s="408" t="s">
        <v>27</v>
      </c>
      <c r="X6" s="409"/>
      <c r="Y6" s="410"/>
      <c r="Z6" s="372" t="s">
        <v>28</v>
      </c>
      <c r="AA6" s="880"/>
    </row>
    <row r="7" ht="50.1" customHeight="1" spans="1:27">
      <c r="A7" s="330"/>
      <c r="B7" s="839"/>
      <c r="C7" s="839"/>
      <c r="D7" s="332"/>
      <c r="E7" s="333">
        <v>2</v>
      </c>
      <c r="F7" s="383" t="s">
        <v>29</v>
      </c>
      <c r="G7" s="838"/>
      <c r="H7" s="838"/>
      <c r="I7" s="384"/>
      <c r="J7" s="367" t="s">
        <v>25</v>
      </c>
      <c r="K7" s="367"/>
      <c r="L7" s="367"/>
      <c r="M7" s="367"/>
      <c r="N7" s="853" t="s">
        <v>30</v>
      </c>
      <c r="O7" s="854"/>
      <c r="P7" s="854"/>
      <c r="Q7" s="854"/>
      <c r="R7" s="854"/>
      <c r="S7" s="854"/>
      <c r="T7" s="867"/>
      <c r="U7" s="383">
        <v>1</v>
      </c>
      <c r="V7" s="384"/>
      <c r="W7" s="408">
        <v>2010</v>
      </c>
      <c r="X7" s="409"/>
      <c r="Y7" s="410"/>
      <c r="Z7" s="372" t="s">
        <v>31</v>
      </c>
      <c r="AA7" s="880"/>
    </row>
    <row r="8" ht="50.1" customHeight="1" spans="1:27">
      <c r="A8" s="330"/>
      <c r="B8" s="839"/>
      <c r="C8" s="839"/>
      <c r="D8" s="332"/>
      <c r="E8" s="334">
        <v>3</v>
      </c>
      <c r="F8" s="383" t="s">
        <v>32</v>
      </c>
      <c r="G8" s="838"/>
      <c r="H8" s="838"/>
      <c r="I8" s="384"/>
      <c r="J8" s="367" t="s">
        <v>25</v>
      </c>
      <c r="K8" s="367"/>
      <c r="L8" s="367"/>
      <c r="M8" s="367"/>
      <c r="N8" s="853" t="s">
        <v>33</v>
      </c>
      <c r="O8" s="854"/>
      <c r="P8" s="854"/>
      <c r="Q8" s="854"/>
      <c r="R8" s="854"/>
      <c r="S8" s="854"/>
      <c r="T8" s="867"/>
      <c r="U8" s="383">
        <v>1</v>
      </c>
      <c r="V8" s="384"/>
      <c r="W8" s="408" t="s">
        <v>27</v>
      </c>
      <c r="X8" s="409"/>
      <c r="Y8" s="410"/>
      <c r="Z8" s="372" t="s">
        <v>34</v>
      </c>
      <c r="AA8" s="880"/>
    </row>
    <row r="9" ht="50.1" customHeight="1" spans="1:27">
      <c r="A9" s="330"/>
      <c r="B9" s="839"/>
      <c r="C9" s="839"/>
      <c r="D9" s="332"/>
      <c r="E9" s="334">
        <v>4</v>
      </c>
      <c r="F9" s="383" t="s">
        <v>35</v>
      </c>
      <c r="G9" s="838"/>
      <c r="H9" s="838"/>
      <c r="I9" s="384"/>
      <c r="J9" s="367" t="s">
        <v>25</v>
      </c>
      <c r="K9" s="367"/>
      <c r="L9" s="367"/>
      <c r="M9" s="367"/>
      <c r="N9" s="853" t="s">
        <v>36</v>
      </c>
      <c r="O9" s="854"/>
      <c r="P9" s="854"/>
      <c r="Q9" s="854"/>
      <c r="R9" s="854"/>
      <c r="S9" s="854"/>
      <c r="T9" s="867"/>
      <c r="U9" s="383">
        <v>1</v>
      </c>
      <c r="V9" s="384"/>
      <c r="W9" s="408" t="s">
        <v>27</v>
      </c>
      <c r="X9" s="409"/>
      <c r="Y9" s="410"/>
      <c r="Z9" s="881" t="s">
        <v>37</v>
      </c>
      <c r="AA9" s="882"/>
    </row>
    <row r="10" ht="50.1" customHeight="1" spans="1:27">
      <c r="A10" s="330"/>
      <c r="B10" s="839"/>
      <c r="C10" s="839"/>
      <c r="D10" s="332"/>
      <c r="E10" s="334">
        <v>5</v>
      </c>
      <c r="F10" s="383" t="s">
        <v>38</v>
      </c>
      <c r="G10" s="838"/>
      <c r="H10" s="838"/>
      <c r="I10" s="384"/>
      <c r="J10" s="367" t="s">
        <v>25</v>
      </c>
      <c r="K10" s="367"/>
      <c r="L10" s="367"/>
      <c r="M10" s="367"/>
      <c r="N10" s="853" t="s">
        <v>39</v>
      </c>
      <c r="O10" s="854"/>
      <c r="P10" s="854"/>
      <c r="Q10" s="854"/>
      <c r="R10" s="854"/>
      <c r="S10" s="854"/>
      <c r="T10" s="867"/>
      <c r="U10" s="383">
        <v>1</v>
      </c>
      <c r="V10" s="384"/>
      <c r="W10" s="408" t="s">
        <v>27</v>
      </c>
      <c r="X10" s="409"/>
      <c r="Y10" s="410"/>
      <c r="Z10" s="883" t="s">
        <v>40</v>
      </c>
      <c r="AA10" s="884"/>
    </row>
    <row r="11" ht="24.95" hidden="1" customHeight="1" spans="1:27">
      <c r="A11" s="340"/>
      <c r="B11" s="341"/>
      <c r="C11" s="341"/>
      <c r="D11" s="342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840"/>
      <c r="Q11" s="840"/>
      <c r="R11" s="840"/>
      <c r="S11" s="840"/>
      <c r="T11" s="840"/>
      <c r="U11" s="840"/>
      <c r="V11" s="840"/>
      <c r="W11" s="840"/>
      <c r="X11" s="840"/>
      <c r="Y11" s="840"/>
      <c r="Z11" s="840"/>
      <c r="AA11" s="885"/>
    </row>
    <row r="12" s="292" customFormat="1" ht="29.25" customHeight="1" spans="1:27">
      <c r="A12" s="841" t="s">
        <v>41</v>
      </c>
      <c r="B12" s="842"/>
      <c r="C12" s="842"/>
      <c r="D12" s="843"/>
      <c r="E12" s="844"/>
      <c r="F12" s="839"/>
      <c r="G12" s="839"/>
      <c r="H12" s="839"/>
      <c r="I12" s="839"/>
      <c r="J12" s="839"/>
      <c r="K12" s="839"/>
      <c r="L12" s="839"/>
      <c r="M12" s="839"/>
      <c r="N12" s="839"/>
      <c r="O12" s="839"/>
      <c r="P12" s="839"/>
      <c r="Q12" s="839"/>
      <c r="R12" s="839"/>
      <c r="S12" s="839"/>
      <c r="T12" s="839"/>
      <c r="U12" s="839"/>
      <c r="V12" s="839"/>
      <c r="W12" s="839"/>
      <c r="X12" s="839"/>
      <c r="Y12" s="839"/>
      <c r="Z12" s="839"/>
      <c r="AA12" s="332"/>
    </row>
    <row r="13" s="292" customFormat="1" ht="33.75" customHeight="1" spans="1:27">
      <c r="A13" s="351" t="s">
        <v>42</v>
      </c>
      <c r="B13" s="350" t="s">
        <v>43</v>
      </c>
      <c r="C13" s="350"/>
      <c r="D13" s="350" t="s">
        <v>44</v>
      </c>
      <c r="E13" s="350" t="s">
        <v>45</v>
      </c>
      <c r="F13" s="350"/>
      <c r="G13" s="350" t="s">
        <v>46</v>
      </c>
      <c r="H13" s="350" t="s">
        <v>47</v>
      </c>
      <c r="I13" s="350"/>
      <c r="J13" s="350"/>
      <c r="K13" s="350" t="s">
        <v>48</v>
      </c>
      <c r="L13" s="350" t="s">
        <v>49</v>
      </c>
      <c r="M13" s="350"/>
      <c r="N13" s="350"/>
      <c r="O13" s="350" t="s">
        <v>42</v>
      </c>
      <c r="P13" s="350" t="s">
        <v>50</v>
      </c>
      <c r="Q13" s="350"/>
      <c r="R13" s="350" t="s">
        <v>44</v>
      </c>
      <c r="S13" s="350" t="s">
        <v>45</v>
      </c>
      <c r="T13" s="350" t="s">
        <v>46</v>
      </c>
      <c r="U13" s="350" t="s">
        <v>47</v>
      </c>
      <c r="V13" s="350"/>
      <c r="W13" s="350"/>
      <c r="X13" s="350" t="s">
        <v>48</v>
      </c>
      <c r="Y13" s="350"/>
      <c r="Z13" s="350" t="s">
        <v>49</v>
      </c>
      <c r="AA13" s="350"/>
    </row>
    <row r="14" s="292" customFormat="1" ht="26.1" customHeight="1" spans="1:27">
      <c r="A14" s="350">
        <v>1</v>
      </c>
      <c r="B14" s="350">
        <v>20180425</v>
      </c>
      <c r="C14" s="350"/>
      <c r="D14" s="350" t="s">
        <v>51</v>
      </c>
      <c r="E14" s="350"/>
      <c r="F14" s="350"/>
      <c r="G14" s="351"/>
      <c r="H14" s="350" t="s">
        <v>52</v>
      </c>
      <c r="I14" s="350"/>
      <c r="J14" s="350"/>
      <c r="K14" s="350"/>
      <c r="L14" s="350"/>
      <c r="M14" s="350"/>
      <c r="N14" s="350"/>
      <c r="O14" s="350">
        <v>61</v>
      </c>
      <c r="P14" s="350">
        <v>20190715</v>
      </c>
      <c r="Q14" s="350"/>
      <c r="R14" s="432" t="s">
        <v>53</v>
      </c>
      <c r="S14" s="350" t="s">
        <v>54</v>
      </c>
      <c r="T14" s="353" t="s">
        <v>55</v>
      </c>
      <c r="U14" s="350" t="s">
        <v>56</v>
      </c>
      <c r="V14" s="350"/>
      <c r="W14" s="350"/>
      <c r="X14" s="350" t="s">
        <v>57</v>
      </c>
      <c r="Y14" s="350"/>
      <c r="Z14" s="869" t="s">
        <v>58</v>
      </c>
      <c r="AA14" s="861"/>
    </row>
    <row r="15" s="292" customFormat="1" ht="26.1" customHeight="1" spans="1:27">
      <c r="A15" s="350">
        <v>2</v>
      </c>
      <c r="B15" s="350">
        <v>20180808</v>
      </c>
      <c r="C15" s="350"/>
      <c r="D15" s="352" t="s">
        <v>59</v>
      </c>
      <c r="E15" s="350" t="s">
        <v>24</v>
      </c>
      <c r="F15" s="350"/>
      <c r="G15" s="351" t="s">
        <v>25</v>
      </c>
      <c r="H15" s="350" t="s">
        <v>60</v>
      </c>
      <c r="I15" s="350"/>
      <c r="J15" s="350"/>
      <c r="K15" s="350" t="s">
        <v>61</v>
      </c>
      <c r="L15" s="350" t="s">
        <v>62</v>
      </c>
      <c r="M15" s="350"/>
      <c r="N15" s="350"/>
      <c r="O15" s="350">
        <v>62</v>
      </c>
      <c r="P15" s="350">
        <v>20190715</v>
      </c>
      <c r="Q15" s="350"/>
      <c r="R15" s="432" t="s">
        <v>53</v>
      </c>
      <c r="S15" s="350" t="s">
        <v>63</v>
      </c>
      <c r="T15" s="353" t="s">
        <v>64</v>
      </c>
      <c r="U15" s="350" t="s">
        <v>65</v>
      </c>
      <c r="V15" s="350"/>
      <c r="W15" s="350"/>
      <c r="X15" s="350" t="s">
        <v>66</v>
      </c>
      <c r="Y15" s="350"/>
      <c r="Z15" s="871"/>
      <c r="AA15" s="863"/>
    </row>
    <row r="16" s="292" customFormat="1" ht="26.1" customHeight="1" spans="1:27">
      <c r="A16" s="350">
        <v>3</v>
      </c>
      <c r="B16" s="350">
        <v>20180808</v>
      </c>
      <c r="C16" s="350"/>
      <c r="D16" s="352" t="s">
        <v>59</v>
      </c>
      <c r="E16" s="350" t="s">
        <v>67</v>
      </c>
      <c r="F16" s="350"/>
      <c r="G16" s="351" t="s">
        <v>25</v>
      </c>
      <c r="H16" s="350" t="s">
        <v>60</v>
      </c>
      <c r="I16" s="350"/>
      <c r="J16" s="350"/>
      <c r="K16" s="350"/>
      <c r="L16" s="350"/>
      <c r="M16" s="350"/>
      <c r="N16" s="350"/>
      <c r="O16" s="350">
        <v>63</v>
      </c>
      <c r="P16" s="851" t="s">
        <v>68</v>
      </c>
      <c r="Q16" s="851"/>
      <c r="R16" s="868" t="s">
        <v>69</v>
      </c>
      <c r="S16" s="372" t="s">
        <v>70</v>
      </c>
      <c r="T16" s="364" t="s">
        <v>71</v>
      </c>
      <c r="U16" s="356" t="s">
        <v>72</v>
      </c>
      <c r="V16" s="356"/>
      <c r="W16" s="356"/>
      <c r="X16" s="869" t="s">
        <v>66</v>
      </c>
      <c r="Y16" s="861"/>
      <c r="Z16" s="869" t="s">
        <v>73</v>
      </c>
      <c r="AA16" s="861"/>
    </row>
    <row r="17" s="292" customFormat="1" ht="26.1" customHeight="1" spans="1:27">
      <c r="A17" s="350">
        <v>4</v>
      </c>
      <c r="B17" s="350">
        <v>20180808</v>
      </c>
      <c r="C17" s="350"/>
      <c r="D17" s="352" t="s">
        <v>59</v>
      </c>
      <c r="E17" s="350" t="s">
        <v>74</v>
      </c>
      <c r="F17" s="350"/>
      <c r="G17" s="351" t="s">
        <v>75</v>
      </c>
      <c r="H17" s="424" t="s">
        <v>76</v>
      </c>
      <c r="I17" s="855"/>
      <c r="J17" s="856"/>
      <c r="K17" s="350" t="s">
        <v>77</v>
      </c>
      <c r="L17" s="350"/>
      <c r="M17" s="350"/>
      <c r="N17" s="350"/>
      <c r="O17" s="350">
        <v>64</v>
      </c>
      <c r="P17" s="851" t="s">
        <v>68</v>
      </c>
      <c r="Q17" s="851"/>
      <c r="R17" s="868" t="s">
        <v>69</v>
      </c>
      <c r="S17" s="350" t="s">
        <v>78</v>
      </c>
      <c r="T17" s="351" t="s">
        <v>79</v>
      </c>
      <c r="U17" s="356" t="s">
        <v>80</v>
      </c>
      <c r="V17" s="356"/>
      <c r="W17" s="356"/>
      <c r="X17" s="870"/>
      <c r="Y17" s="865"/>
      <c r="Z17" s="870"/>
      <c r="AA17" s="865"/>
    </row>
    <row r="18" s="292" customFormat="1" ht="26.1" customHeight="1" spans="1:27">
      <c r="A18" s="350">
        <v>5</v>
      </c>
      <c r="B18" s="350">
        <v>20180808</v>
      </c>
      <c r="C18" s="350"/>
      <c r="D18" s="352" t="s">
        <v>59</v>
      </c>
      <c r="E18" s="350" t="s">
        <v>81</v>
      </c>
      <c r="F18" s="350"/>
      <c r="G18" s="351" t="s">
        <v>82</v>
      </c>
      <c r="H18" s="424" t="s">
        <v>76</v>
      </c>
      <c r="I18" s="855"/>
      <c r="J18" s="856"/>
      <c r="K18" s="350"/>
      <c r="L18" s="350"/>
      <c r="M18" s="350"/>
      <c r="N18" s="350"/>
      <c r="O18" s="350">
        <v>65</v>
      </c>
      <c r="P18" s="851" t="s">
        <v>68</v>
      </c>
      <c r="Q18" s="851"/>
      <c r="R18" s="868" t="s">
        <v>69</v>
      </c>
      <c r="S18" s="372" t="s">
        <v>83</v>
      </c>
      <c r="T18" s="364" t="s">
        <v>84</v>
      </c>
      <c r="U18" s="356" t="s">
        <v>85</v>
      </c>
      <c r="V18" s="356"/>
      <c r="W18" s="356"/>
      <c r="X18" s="870"/>
      <c r="Y18" s="865"/>
      <c r="Z18" s="870"/>
      <c r="AA18" s="865"/>
    </row>
    <row r="19" s="292" customFormat="1" ht="26.1" customHeight="1" spans="1:27">
      <c r="A19" s="350">
        <v>6</v>
      </c>
      <c r="B19" s="350">
        <v>20180808</v>
      </c>
      <c r="C19" s="350"/>
      <c r="D19" s="352" t="s">
        <v>59</v>
      </c>
      <c r="E19" s="350" t="s">
        <v>86</v>
      </c>
      <c r="F19" s="350"/>
      <c r="G19" s="351" t="s">
        <v>87</v>
      </c>
      <c r="H19" s="424" t="s">
        <v>76</v>
      </c>
      <c r="I19" s="855"/>
      <c r="J19" s="856"/>
      <c r="K19" s="350"/>
      <c r="L19" s="350"/>
      <c r="M19" s="350"/>
      <c r="N19" s="350"/>
      <c r="O19" s="350">
        <v>66</v>
      </c>
      <c r="P19" s="851" t="s">
        <v>68</v>
      </c>
      <c r="Q19" s="851"/>
      <c r="R19" s="868" t="s">
        <v>69</v>
      </c>
      <c r="S19" s="372" t="s">
        <v>88</v>
      </c>
      <c r="T19" s="364" t="s">
        <v>89</v>
      </c>
      <c r="U19" s="356" t="s">
        <v>80</v>
      </c>
      <c r="V19" s="356"/>
      <c r="W19" s="356"/>
      <c r="X19" s="870"/>
      <c r="Y19" s="865"/>
      <c r="Z19" s="870"/>
      <c r="AA19" s="865"/>
    </row>
    <row r="20" s="292" customFormat="1" ht="26.1" customHeight="1" spans="1:27">
      <c r="A20" s="350">
        <v>7</v>
      </c>
      <c r="B20" s="350">
        <v>20180808</v>
      </c>
      <c r="C20" s="350"/>
      <c r="D20" s="352" t="s">
        <v>59</v>
      </c>
      <c r="E20" s="350" t="s">
        <v>90</v>
      </c>
      <c r="F20" s="350"/>
      <c r="G20" s="351" t="s">
        <v>91</v>
      </c>
      <c r="H20" s="424" t="s">
        <v>76</v>
      </c>
      <c r="I20" s="855"/>
      <c r="J20" s="856"/>
      <c r="K20" s="350"/>
      <c r="L20" s="350"/>
      <c r="M20" s="350"/>
      <c r="N20" s="350"/>
      <c r="O20" s="350">
        <v>67</v>
      </c>
      <c r="P20" s="851" t="s">
        <v>68</v>
      </c>
      <c r="Q20" s="851"/>
      <c r="R20" s="868" t="s">
        <v>69</v>
      </c>
      <c r="S20" s="372" t="s">
        <v>92</v>
      </c>
      <c r="T20" s="364" t="s">
        <v>93</v>
      </c>
      <c r="U20" s="356" t="s">
        <v>94</v>
      </c>
      <c r="V20" s="356"/>
      <c r="W20" s="356"/>
      <c r="X20" s="870"/>
      <c r="Y20" s="865"/>
      <c r="Z20" s="870"/>
      <c r="AA20" s="865"/>
    </row>
    <row r="21" s="292" customFormat="1" ht="26.1" customHeight="1" spans="1:27">
      <c r="A21" s="350">
        <v>8</v>
      </c>
      <c r="B21" s="350">
        <v>20180808</v>
      </c>
      <c r="C21" s="350"/>
      <c r="D21" s="352" t="s">
        <v>59</v>
      </c>
      <c r="E21" s="350" t="s">
        <v>95</v>
      </c>
      <c r="F21" s="350"/>
      <c r="G21" s="351" t="s">
        <v>96</v>
      </c>
      <c r="H21" s="424" t="s">
        <v>76</v>
      </c>
      <c r="I21" s="855"/>
      <c r="J21" s="856"/>
      <c r="K21" s="350"/>
      <c r="L21" s="350"/>
      <c r="M21" s="350"/>
      <c r="N21" s="350"/>
      <c r="O21" s="350">
        <v>68</v>
      </c>
      <c r="P21" s="851" t="s">
        <v>68</v>
      </c>
      <c r="Q21" s="851"/>
      <c r="R21" s="868" t="s">
        <v>69</v>
      </c>
      <c r="S21" s="372" t="s">
        <v>97</v>
      </c>
      <c r="T21" s="364" t="s">
        <v>98</v>
      </c>
      <c r="U21" s="356" t="s">
        <v>85</v>
      </c>
      <c r="V21" s="356"/>
      <c r="W21" s="356"/>
      <c r="X21" s="870"/>
      <c r="Y21" s="865"/>
      <c r="Z21" s="870"/>
      <c r="AA21" s="865"/>
    </row>
    <row r="22" s="292" customFormat="1" ht="26.1" customHeight="1" spans="1:27">
      <c r="A22" s="350">
        <v>9</v>
      </c>
      <c r="B22" s="350">
        <v>20180808</v>
      </c>
      <c r="C22" s="350"/>
      <c r="D22" s="352" t="s">
        <v>59</v>
      </c>
      <c r="E22" s="350" t="s">
        <v>99</v>
      </c>
      <c r="F22" s="350"/>
      <c r="G22" s="845" t="s">
        <v>100</v>
      </c>
      <c r="H22" s="424" t="s">
        <v>76</v>
      </c>
      <c r="I22" s="855"/>
      <c r="J22" s="856"/>
      <c r="K22" s="350"/>
      <c r="L22" s="350"/>
      <c r="M22" s="350"/>
      <c r="N22" s="350"/>
      <c r="O22" s="350">
        <v>69</v>
      </c>
      <c r="P22" s="851" t="s">
        <v>68</v>
      </c>
      <c r="Q22" s="851"/>
      <c r="R22" s="868" t="s">
        <v>69</v>
      </c>
      <c r="S22" s="372" t="s">
        <v>101</v>
      </c>
      <c r="T22" s="364" t="s">
        <v>102</v>
      </c>
      <c r="U22" s="356" t="s">
        <v>103</v>
      </c>
      <c r="V22" s="356"/>
      <c r="W22" s="356"/>
      <c r="X22" s="871"/>
      <c r="Y22" s="863"/>
      <c r="Z22" s="871"/>
      <c r="AA22" s="863"/>
    </row>
    <row r="23" s="292" customFormat="1" ht="26.1" customHeight="1" spans="1:27">
      <c r="A23" s="350">
        <v>10</v>
      </c>
      <c r="B23" s="350">
        <v>20180808</v>
      </c>
      <c r="C23" s="350"/>
      <c r="D23" s="352" t="s">
        <v>59</v>
      </c>
      <c r="E23" s="350" t="s">
        <v>104</v>
      </c>
      <c r="F23" s="350"/>
      <c r="G23" s="351" t="s">
        <v>105</v>
      </c>
      <c r="H23" s="424" t="s">
        <v>76</v>
      </c>
      <c r="I23" s="855"/>
      <c r="J23" s="856"/>
      <c r="K23" s="350"/>
      <c r="L23" s="350"/>
      <c r="M23" s="350"/>
      <c r="N23" s="350"/>
      <c r="O23" s="350">
        <v>70</v>
      </c>
      <c r="P23" s="851" t="s">
        <v>106</v>
      </c>
      <c r="Q23" s="851"/>
      <c r="R23" s="872" t="s">
        <v>107</v>
      </c>
      <c r="S23" s="873" t="s">
        <v>108</v>
      </c>
      <c r="T23" s="364" t="s">
        <v>109</v>
      </c>
      <c r="U23" s="356" t="s">
        <v>94</v>
      </c>
      <c r="V23" s="356"/>
      <c r="W23" s="356"/>
      <c r="X23" s="350" t="s">
        <v>66</v>
      </c>
      <c r="Y23" s="350"/>
      <c r="Z23" s="424" t="s">
        <v>110</v>
      </c>
      <c r="AA23" s="856"/>
    </row>
    <row r="24" s="292" customFormat="1" ht="26.1" customHeight="1" spans="1:27">
      <c r="A24" s="350">
        <v>11</v>
      </c>
      <c r="B24" s="350">
        <v>20180808</v>
      </c>
      <c r="C24" s="350"/>
      <c r="D24" s="352" t="s">
        <v>59</v>
      </c>
      <c r="E24" s="350" t="s">
        <v>111</v>
      </c>
      <c r="F24" s="350"/>
      <c r="G24" s="351" t="s">
        <v>112</v>
      </c>
      <c r="H24" s="424" t="s">
        <v>76</v>
      </c>
      <c r="I24" s="855"/>
      <c r="J24" s="856"/>
      <c r="K24" s="350"/>
      <c r="L24" s="350"/>
      <c r="M24" s="350"/>
      <c r="N24" s="350"/>
      <c r="O24" s="350">
        <v>71</v>
      </c>
      <c r="P24" s="851" t="s">
        <v>113</v>
      </c>
      <c r="Q24" s="851"/>
      <c r="R24" s="874" t="s">
        <v>114</v>
      </c>
      <c r="S24" s="350" t="s">
        <v>115</v>
      </c>
      <c r="T24" s="351" t="s">
        <v>116</v>
      </c>
      <c r="U24" s="356" t="s">
        <v>117</v>
      </c>
      <c r="V24" s="356"/>
      <c r="W24" s="356"/>
      <c r="X24" s="869" t="s">
        <v>66</v>
      </c>
      <c r="Y24" s="861"/>
      <c r="Z24" s="869" t="s">
        <v>118</v>
      </c>
      <c r="AA24" s="861"/>
    </row>
    <row r="25" s="292" customFormat="1" ht="26.1" customHeight="1" spans="1:27">
      <c r="A25" s="350">
        <v>12</v>
      </c>
      <c r="B25" s="350">
        <v>20180808</v>
      </c>
      <c r="C25" s="350"/>
      <c r="D25" s="352" t="s">
        <v>59</v>
      </c>
      <c r="E25" s="350" t="s">
        <v>119</v>
      </c>
      <c r="F25" s="350"/>
      <c r="G25" s="351" t="s">
        <v>120</v>
      </c>
      <c r="H25" s="424" t="s">
        <v>76</v>
      </c>
      <c r="I25" s="855"/>
      <c r="J25" s="856"/>
      <c r="K25" s="350"/>
      <c r="L25" s="350"/>
      <c r="M25" s="350"/>
      <c r="N25" s="350"/>
      <c r="O25" s="350">
        <v>72</v>
      </c>
      <c r="P25" s="851" t="s">
        <v>113</v>
      </c>
      <c r="Q25" s="851"/>
      <c r="R25" s="874" t="s">
        <v>114</v>
      </c>
      <c r="S25" s="350" t="s">
        <v>121</v>
      </c>
      <c r="T25" s="351" t="s">
        <v>116</v>
      </c>
      <c r="U25" s="356" t="s">
        <v>76</v>
      </c>
      <c r="V25" s="356"/>
      <c r="W25" s="356"/>
      <c r="X25" s="870"/>
      <c r="Y25" s="865"/>
      <c r="Z25" s="870"/>
      <c r="AA25" s="865"/>
    </row>
    <row r="26" s="292" customFormat="1" ht="26.1" customHeight="1" spans="1:27">
      <c r="A26" s="350">
        <v>13</v>
      </c>
      <c r="B26" s="350">
        <v>20180808</v>
      </c>
      <c r="C26" s="350"/>
      <c r="D26" s="352" t="s">
        <v>59</v>
      </c>
      <c r="E26" s="350" t="s">
        <v>122</v>
      </c>
      <c r="F26" s="350"/>
      <c r="G26" s="351" t="s">
        <v>123</v>
      </c>
      <c r="H26" s="424" t="s">
        <v>76</v>
      </c>
      <c r="I26" s="855"/>
      <c r="J26" s="856"/>
      <c r="K26" s="350"/>
      <c r="L26" s="350"/>
      <c r="M26" s="350"/>
      <c r="N26" s="350"/>
      <c r="O26" s="350">
        <v>73</v>
      </c>
      <c r="P26" s="851" t="s">
        <v>113</v>
      </c>
      <c r="Q26" s="851"/>
      <c r="R26" s="874" t="s">
        <v>114</v>
      </c>
      <c r="S26" s="350" t="s">
        <v>124</v>
      </c>
      <c r="T26" s="351" t="s">
        <v>125</v>
      </c>
      <c r="U26" s="356" t="s">
        <v>76</v>
      </c>
      <c r="V26" s="356"/>
      <c r="W26" s="356"/>
      <c r="X26" s="870"/>
      <c r="Y26" s="865"/>
      <c r="Z26" s="870"/>
      <c r="AA26" s="865"/>
    </row>
    <row r="27" s="292" customFormat="1" ht="26.1" customHeight="1" spans="1:27">
      <c r="A27" s="350">
        <v>14</v>
      </c>
      <c r="B27" s="350">
        <v>20180808</v>
      </c>
      <c r="C27" s="350"/>
      <c r="D27" s="352" t="s">
        <v>59</v>
      </c>
      <c r="E27" s="350" t="s">
        <v>126</v>
      </c>
      <c r="F27" s="350"/>
      <c r="G27" s="351" t="s">
        <v>127</v>
      </c>
      <c r="H27" s="424" t="s">
        <v>76</v>
      </c>
      <c r="I27" s="855"/>
      <c r="J27" s="856"/>
      <c r="K27" s="350"/>
      <c r="L27" s="350"/>
      <c r="M27" s="350"/>
      <c r="N27" s="350"/>
      <c r="O27" s="350">
        <v>74</v>
      </c>
      <c r="P27" s="851" t="s">
        <v>113</v>
      </c>
      <c r="Q27" s="851"/>
      <c r="R27" s="874" t="s">
        <v>114</v>
      </c>
      <c r="S27" s="350" t="s">
        <v>128</v>
      </c>
      <c r="T27" s="351" t="s">
        <v>129</v>
      </c>
      <c r="U27" s="356" t="s">
        <v>76</v>
      </c>
      <c r="V27" s="356"/>
      <c r="W27" s="356"/>
      <c r="X27" s="870"/>
      <c r="Y27" s="865"/>
      <c r="Z27" s="870"/>
      <c r="AA27" s="865"/>
    </row>
    <row r="28" s="292" customFormat="1" ht="26.1" customHeight="1" spans="1:27">
      <c r="A28" s="350">
        <v>15</v>
      </c>
      <c r="B28" s="350">
        <v>20180808</v>
      </c>
      <c r="C28" s="350"/>
      <c r="D28" s="352" t="s">
        <v>59</v>
      </c>
      <c r="E28" s="350" t="s">
        <v>115</v>
      </c>
      <c r="F28" s="350"/>
      <c r="G28" s="351" t="s">
        <v>116</v>
      </c>
      <c r="H28" s="424" t="s">
        <v>76</v>
      </c>
      <c r="I28" s="855"/>
      <c r="J28" s="856"/>
      <c r="K28" s="356" t="s">
        <v>130</v>
      </c>
      <c r="L28" s="350" t="s">
        <v>57</v>
      </c>
      <c r="M28" s="350"/>
      <c r="N28" s="350"/>
      <c r="O28" s="350">
        <v>75</v>
      </c>
      <c r="P28" s="851" t="s">
        <v>113</v>
      </c>
      <c r="Q28" s="851"/>
      <c r="R28" s="874" t="s">
        <v>114</v>
      </c>
      <c r="S28" s="350" t="s">
        <v>131</v>
      </c>
      <c r="T28" s="353" t="s">
        <v>132</v>
      </c>
      <c r="U28" s="356" t="s">
        <v>76</v>
      </c>
      <c r="V28" s="356"/>
      <c r="W28" s="356"/>
      <c r="X28" s="870"/>
      <c r="Y28" s="865"/>
      <c r="Z28" s="870"/>
      <c r="AA28" s="865"/>
    </row>
    <row r="29" s="292" customFormat="1" ht="26.1" customHeight="1" spans="1:27">
      <c r="A29" s="350">
        <v>16</v>
      </c>
      <c r="B29" s="350">
        <v>20180808</v>
      </c>
      <c r="C29" s="350"/>
      <c r="D29" s="352" t="s">
        <v>59</v>
      </c>
      <c r="E29" s="350" t="s">
        <v>133</v>
      </c>
      <c r="F29" s="350"/>
      <c r="G29" s="351" t="s">
        <v>134</v>
      </c>
      <c r="H29" s="424" t="s">
        <v>76</v>
      </c>
      <c r="I29" s="855"/>
      <c r="J29" s="856"/>
      <c r="K29" s="356"/>
      <c r="L29" s="350"/>
      <c r="M29" s="350"/>
      <c r="N29" s="350"/>
      <c r="O29" s="350">
        <v>76</v>
      </c>
      <c r="P29" s="851" t="s">
        <v>113</v>
      </c>
      <c r="Q29" s="851"/>
      <c r="R29" s="874" t="s">
        <v>114</v>
      </c>
      <c r="S29" s="350" t="s">
        <v>135</v>
      </c>
      <c r="T29" s="353" t="s">
        <v>136</v>
      </c>
      <c r="U29" s="356" t="s">
        <v>76</v>
      </c>
      <c r="V29" s="356"/>
      <c r="W29" s="356"/>
      <c r="X29" s="870"/>
      <c r="Y29" s="865"/>
      <c r="Z29" s="870"/>
      <c r="AA29" s="865"/>
    </row>
    <row r="30" s="292" customFormat="1" ht="26.1" customHeight="1" spans="1:27">
      <c r="A30" s="350">
        <v>17</v>
      </c>
      <c r="B30" s="350">
        <v>20180808</v>
      </c>
      <c r="C30" s="350"/>
      <c r="D30" s="352" t="s">
        <v>59</v>
      </c>
      <c r="E30" s="350" t="s">
        <v>137</v>
      </c>
      <c r="F30" s="350"/>
      <c r="G30" s="351" t="s">
        <v>138</v>
      </c>
      <c r="H30" s="424" t="s">
        <v>76</v>
      </c>
      <c r="I30" s="855"/>
      <c r="J30" s="856"/>
      <c r="K30" s="356"/>
      <c r="L30" s="350"/>
      <c r="M30" s="350"/>
      <c r="N30" s="350"/>
      <c r="O30" s="350">
        <v>77</v>
      </c>
      <c r="P30" s="851" t="s">
        <v>113</v>
      </c>
      <c r="Q30" s="851"/>
      <c r="R30" s="874" t="s">
        <v>114</v>
      </c>
      <c r="S30" s="372" t="s">
        <v>139</v>
      </c>
      <c r="T30" s="364" t="s">
        <v>140</v>
      </c>
      <c r="U30" s="356" t="s">
        <v>76</v>
      </c>
      <c r="V30" s="356"/>
      <c r="W30" s="356"/>
      <c r="X30" s="870"/>
      <c r="Y30" s="865"/>
      <c r="Z30" s="870"/>
      <c r="AA30" s="865"/>
    </row>
    <row r="31" s="292" customFormat="1" ht="26.1" customHeight="1" spans="1:27">
      <c r="A31" s="350">
        <v>18</v>
      </c>
      <c r="B31" s="350">
        <v>20180808</v>
      </c>
      <c r="C31" s="350"/>
      <c r="D31" s="352" t="s">
        <v>59</v>
      </c>
      <c r="E31" s="350" t="s">
        <v>141</v>
      </c>
      <c r="F31" s="350"/>
      <c r="G31" s="351" t="s">
        <v>142</v>
      </c>
      <c r="H31" s="424" t="s">
        <v>76</v>
      </c>
      <c r="I31" s="855"/>
      <c r="J31" s="856"/>
      <c r="K31" s="356"/>
      <c r="L31" s="350"/>
      <c r="M31" s="350"/>
      <c r="N31" s="350"/>
      <c r="O31" s="350">
        <v>78</v>
      </c>
      <c r="P31" s="851" t="s">
        <v>113</v>
      </c>
      <c r="Q31" s="851"/>
      <c r="R31" s="874" t="s">
        <v>114</v>
      </c>
      <c r="S31" s="350" t="s">
        <v>143</v>
      </c>
      <c r="T31" s="351" t="s">
        <v>144</v>
      </c>
      <c r="U31" s="356" t="s">
        <v>76</v>
      </c>
      <c r="V31" s="356"/>
      <c r="W31" s="356"/>
      <c r="X31" s="870"/>
      <c r="Y31" s="865"/>
      <c r="Z31" s="870"/>
      <c r="AA31" s="865"/>
    </row>
    <row r="32" ht="26.1" customHeight="1" spans="1:27">
      <c r="A32" s="350">
        <v>19</v>
      </c>
      <c r="B32" s="350">
        <v>20180808</v>
      </c>
      <c r="C32" s="350"/>
      <c r="D32" s="355" t="s">
        <v>59</v>
      </c>
      <c r="E32" s="350" t="s">
        <v>145</v>
      </c>
      <c r="F32" s="350"/>
      <c r="G32" s="354" t="s">
        <v>146</v>
      </c>
      <c r="H32" s="350" t="s">
        <v>76</v>
      </c>
      <c r="I32" s="350"/>
      <c r="J32" s="350"/>
      <c r="K32" s="847" t="s">
        <v>147</v>
      </c>
      <c r="L32" s="425" t="s">
        <v>62</v>
      </c>
      <c r="M32" s="425"/>
      <c r="N32" s="425"/>
      <c r="O32" s="350">
        <v>79</v>
      </c>
      <c r="P32" s="851" t="s">
        <v>113</v>
      </c>
      <c r="Q32" s="851"/>
      <c r="R32" s="874" t="s">
        <v>114</v>
      </c>
      <c r="S32" s="350" t="s">
        <v>148</v>
      </c>
      <c r="T32" s="351" t="s">
        <v>149</v>
      </c>
      <c r="U32" s="356" t="s">
        <v>76</v>
      </c>
      <c r="V32" s="356"/>
      <c r="W32" s="356"/>
      <c r="X32" s="870"/>
      <c r="Y32" s="865"/>
      <c r="Z32" s="870"/>
      <c r="AA32" s="865"/>
    </row>
    <row r="33" ht="26.1" customHeight="1" spans="1:27">
      <c r="A33" s="350">
        <v>20</v>
      </c>
      <c r="B33" s="350">
        <v>20180808</v>
      </c>
      <c r="C33" s="350"/>
      <c r="D33" s="355" t="s">
        <v>59</v>
      </c>
      <c r="E33" s="350" t="s">
        <v>150</v>
      </c>
      <c r="F33" s="350"/>
      <c r="G33" s="354" t="s">
        <v>151</v>
      </c>
      <c r="H33" s="350" t="s">
        <v>76</v>
      </c>
      <c r="I33" s="350"/>
      <c r="J33" s="350"/>
      <c r="K33" s="349"/>
      <c r="L33" s="425"/>
      <c r="M33" s="425"/>
      <c r="N33" s="425"/>
      <c r="O33" s="350">
        <v>80</v>
      </c>
      <c r="P33" s="851" t="s">
        <v>113</v>
      </c>
      <c r="Q33" s="851"/>
      <c r="R33" s="874" t="s">
        <v>114</v>
      </c>
      <c r="S33" s="350" t="s">
        <v>152</v>
      </c>
      <c r="T33" s="351" t="s">
        <v>153</v>
      </c>
      <c r="U33" s="356" t="s">
        <v>76</v>
      </c>
      <c r="V33" s="356"/>
      <c r="W33" s="356"/>
      <c r="X33" s="870"/>
      <c r="Y33" s="865"/>
      <c r="Z33" s="870"/>
      <c r="AA33" s="865"/>
    </row>
    <row r="34" ht="26.1" customHeight="1" spans="1:27">
      <c r="A34" s="350">
        <v>21</v>
      </c>
      <c r="B34" s="350">
        <v>20180808</v>
      </c>
      <c r="C34" s="350"/>
      <c r="D34" s="355" t="s">
        <v>59</v>
      </c>
      <c r="E34" s="350" t="s">
        <v>154</v>
      </c>
      <c r="F34" s="350"/>
      <c r="G34" s="354" t="s">
        <v>155</v>
      </c>
      <c r="H34" s="350" t="s">
        <v>76</v>
      </c>
      <c r="I34" s="350"/>
      <c r="J34" s="350"/>
      <c r="K34" s="857"/>
      <c r="L34" s="425"/>
      <c r="M34" s="425"/>
      <c r="N34" s="425"/>
      <c r="O34" s="350">
        <v>81</v>
      </c>
      <c r="P34" s="851" t="s">
        <v>113</v>
      </c>
      <c r="Q34" s="851"/>
      <c r="R34" s="874" t="s">
        <v>114</v>
      </c>
      <c r="S34" s="350" t="s">
        <v>156</v>
      </c>
      <c r="T34" s="351" t="s">
        <v>157</v>
      </c>
      <c r="U34" s="356" t="s">
        <v>117</v>
      </c>
      <c r="V34" s="356"/>
      <c r="W34" s="356"/>
      <c r="X34" s="870"/>
      <c r="Y34" s="865"/>
      <c r="Z34" s="870"/>
      <c r="AA34" s="865"/>
    </row>
    <row r="35" ht="26.1" customHeight="1" spans="1:27">
      <c r="A35" s="350">
        <v>22</v>
      </c>
      <c r="B35" s="350">
        <v>20180808</v>
      </c>
      <c r="C35" s="350"/>
      <c r="D35" s="355" t="s">
        <v>59</v>
      </c>
      <c r="E35" s="350" t="s">
        <v>158</v>
      </c>
      <c r="F35" s="350"/>
      <c r="G35" s="846" t="s">
        <v>159</v>
      </c>
      <c r="H35" s="350" t="s">
        <v>117</v>
      </c>
      <c r="I35" s="350"/>
      <c r="J35" s="350"/>
      <c r="K35" s="850" t="s">
        <v>160</v>
      </c>
      <c r="L35" s="356" t="s">
        <v>161</v>
      </c>
      <c r="M35" s="356"/>
      <c r="N35" s="356"/>
      <c r="O35" s="350">
        <v>82</v>
      </c>
      <c r="P35" s="851" t="s">
        <v>113</v>
      </c>
      <c r="Q35" s="851"/>
      <c r="R35" s="874" t="s">
        <v>114</v>
      </c>
      <c r="S35" s="372" t="s">
        <v>162</v>
      </c>
      <c r="T35" s="364" t="s">
        <v>163</v>
      </c>
      <c r="U35" s="356" t="s">
        <v>76</v>
      </c>
      <c r="V35" s="356"/>
      <c r="W35" s="356"/>
      <c r="X35" s="870"/>
      <c r="Y35" s="865"/>
      <c r="Z35" s="870"/>
      <c r="AA35" s="865"/>
    </row>
    <row r="36" ht="26.1" customHeight="1" spans="1:27">
      <c r="A36" s="350">
        <v>23</v>
      </c>
      <c r="B36" s="350">
        <v>20180808</v>
      </c>
      <c r="C36" s="350"/>
      <c r="D36" s="355" t="s">
        <v>59</v>
      </c>
      <c r="E36" s="350" t="s">
        <v>164</v>
      </c>
      <c r="F36" s="350"/>
      <c r="G36" s="846" t="s">
        <v>165</v>
      </c>
      <c r="H36" s="350" t="s">
        <v>117</v>
      </c>
      <c r="I36" s="350"/>
      <c r="J36" s="350"/>
      <c r="K36" s="858"/>
      <c r="L36" s="356"/>
      <c r="M36" s="356"/>
      <c r="N36" s="356"/>
      <c r="O36" s="350">
        <v>83</v>
      </c>
      <c r="P36" s="851" t="s">
        <v>113</v>
      </c>
      <c r="Q36" s="851"/>
      <c r="R36" s="874" t="s">
        <v>114</v>
      </c>
      <c r="S36" s="372" t="s">
        <v>166</v>
      </c>
      <c r="T36" s="364" t="s">
        <v>167</v>
      </c>
      <c r="U36" s="356" t="s">
        <v>76</v>
      </c>
      <c r="V36" s="356"/>
      <c r="W36" s="356"/>
      <c r="X36" s="870"/>
      <c r="Y36" s="865"/>
      <c r="Z36" s="870"/>
      <c r="AA36" s="865"/>
    </row>
    <row r="37" ht="26.1" customHeight="1" spans="1:27">
      <c r="A37" s="350">
        <v>24</v>
      </c>
      <c r="B37" s="350">
        <v>20180808</v>
      </c>
      <c r="C37" s="350"/>
      <c r="D37" s="355" t="s">
        <v>59</v>
      </c>
      <c r="E37" s="350" t="s">
        <v>168</v>
      </c>
      <c r="F37" s="350"/>
      <c r="G37" s="354" t="s">
        <v>169</v>
      </c>
      <c r="H37" s="350" t="s">
        <v>76</v>
      </c>
      <c r="I37" s="350"/>
      <c r="J37" s="350"/>
      <c r="K37" s="847" t="s">
        <v>170</v>
      </c>
      <c r="L37" s="350" t="s">
        <v>62</v>
      </c>
      <c r="M37" s="350"/>
      <c r="N37" s="350"/>
      <c r="O37" s="350">
        <v>84</v>
      </c>
      <c r="P37" s="851" t="s">
        <v>113</v>
      </c>
      <c r="Q37" s="851"/>
      <c r="R37" s="874" t="s">
        <v>114</v>
      </c>
      <c r="S37" s="350" t="s">
        <v>63</v>
      </c>
      <c r="T37" s="364" t="s">
        <v>64</v>
      </c>
      <c r="U37" s="356" t="s">
        <v>117</v>
      </c>
      <c r="V37" s="356"/>
      <c r="W37" s="356"/>
      <c r="X37" s="870"/>
      <c r="Y37" s="865"/>
      <c r="Z37" s="870"/>
      <c r="AA37" s="865"/>
    </row>
    <row r="38" ht="26.1" customHeight="1" spans="1:27">
      <c r="A38" s="350">
        <v>25</v>
      </c>
      <c r="B38" s="350">
        <v>20180808</v>
      </c>
      <c r="C38" s="350"/>
      <c r="D38" s="355" t="s">
        <v>59</v>
      </c>
      <c r="E38" s="350" t="s">
        <v>171</v>
      </c>
      <c r="F38" s="350"/>
      <c r="G38" s="354" t="s">
        <v>172</v>
      </c>
      <c r="H38" s="350" t="s">
        <v>76</v>
      </c>
      <c r="I38" s="350"/>
      <c r="J38" s="350"/>
      <c r="K38" s="857"/>
      <c r="L38" s="350"/>
      <c r="M38" s="350"/>
      <c r="N38" s="350"/>
      <c r="O38" s="350">
        <v>85</v>
      </c>
      <c r="P38" s="851" t="s">
        <v>113</v>
      </c>
      <c r="Q38" s="851"/>
      <c r="R38" s="874" t="s">
        <v>114</v>
      </c>
      <c r="S38" s="350" t="s">
        <v>137</v>
      </c>
      <c r="T38" s="364" t="s">
        <v>173</v>
      </c>
      <c r="U38" s="356" t="s">
        <v>174</v>
      </c>
      <c r="V38" s="356"/>
      <c r="W38" s="356"/>
      <c r="X38" s="870"/>
      <c r="Y38" s="865"/>
      <c r="Z38" s="870"/>
      <c r="AA38" s="865"/>
    </row>
    <row r="39" s="836" customFormat="1" ht="35.1" customHeight="1" spans="1:27">
      <c r="A39" s="350">
        <v>26</v>
      </c>
      <c r="B39" s="350">
        <v>20180808</v>
      </c>
      <c r="C39" s="350"/>
      <c r="D39" s="355" t="s">
        <v>59</v>
      </c>
      <c r="E39" s="350" t="s">
        <v>175</v>
      </c>
      <c r="F39" s="350"/>
      <c r="G39" s="354" t="s">
        <v>176</v>
      </c>
      <c r="H39" s="356" t="s">
        <v>177</v>
      </c>
      <c r="I39" s="356"/>
      <c r="J39" s="356"/>
      <c r="K39" s="847" t="s">
        <v>178</v>
      </c>
      <c r="L39" s="350" t="s">
        <v>179</v>
      </c>
      <c r="M39" s="350"/>
      <c r="N39" s="350"/>
      <c r="O39" s="350">
        <v>86</v>
      </c>
      <c r="P39" s="851" t="s">
        <v>113</v>
      </c>
      <c r="Q39" s="851"/>
      <c r="R39" s="874" t="s">
        <v>114</v>
      </c>
      <c r="S39" s="350" t="s">
        <v>180</v>
      </c>
      <c r="T39" s="364" t="s">
        <v>181</v>
      </c>
      <c r="U39" s="356" t="s">
        <v>117</v>
      </c>
      <c r="V39" s="356"/>
      <c r="W39" s="356"/>
      <c r="X39" s="870"/>
      <c r="Y39" s="865"/>
      <c r="Z39" s="870"/>
      <c r="AA39" s="865"/>
    </row>
    <row r="40" ht="26.1" customHeight="1" spans="1:27">
      <c r="A40" s="350">
        <v>27</v>
      </c>
      <c r="B40" s="350">
        <v>20180808</v>
      </c>
      <c r="C40" s="350"/>
      <c r="D40" s="355" t="s">
        <v>59</v>
      </c>
      <c r="E40" s="350" t="s">
        <v>182</v>
      </c>
      <c r="F40" s="350"/>
      <c r="G40" s="354" t="s">
        <v>183</v>
      </c>
      <c r="H40" s="356" t="s">
        <v>184</v>
      </c>
      <c r="I40" s="356"/>
      <c r="J40" s="356"/>
      <c r="K40" s="349"/>
      <c r="L40" s="350"/>
      <c r="M40" s="350"/>
      <c r="N40" s="350"/>
      <c r="O40" s="350">
        <v>87</v>
      </c>
      <c r="P40" s="851" t="s">
        <v>113</v>
      </c>
      <c r="Q40" s="851"/>
      <c r="R40" s="874" t="s">
        <v>114</v>
      </c>
      <c r="S40" s="372" t="s">
        <v>185</v>
      </c>
      <c r="T40" s="411" t="s">
        <v>181</v>
      </c>
      <c r="U40" s="356" t="s">
        <v>76</v>
      </c>
      <c r="V40" s="356"/>
      <c r="W40" s="356"/>
      <c r="X40" s="870"/>
      <c r="Y40" s="865"/>
      <c r="Z40" s="870"/>
      <c r="AA40" s="865"/>
    </row>
    <row r="41" ht="26.1" customHeight="1" spans="1:27">
      <c r="A41" s="350">
        <v>28</v>
      </c>
      <c r="B41" s="350">
        <v>20180808</v>
      </c>
      <c r="C41" s="350"/>
      <c r="D41" s="355" t="s">
        <v>59</v>
      </c>
      <c r="E41" s="350" t="s">
        <v>186</v>
      </c>
      <c r="F41" s="350"/>
      <c r="G41" s="354" t="s">
        <v>187</v>
      </c>
      <c r="H41" s="356"/>
      <c r="I41" s="356"/>
      <c r="J41" s="356"/>
      <c r="K41" s="349"/>
      <c r="L41" s="350"/>
      <c r="M41" s="350"/>
      <c r="N41" s="350"/>
      <c r="O41" s="350">
        <v>88</v>
      </c>
      <c r="P41" s="851" t="s">
        <v>188</v>
      </c>
      <c r="Q41" s="851"/>
      <c r="R41" s="874" t="s">
        <v>114</v>
      </c>
      <c r="S41" s="372" t="s">
        <v>189</v>
      </c>
      <c r="T41" s="364" t="s">
        <v>190</v>
      </c>
      <c r="U41" s="350" t="s">
        <v>76</v>
      </c>
      <c r="V41" s="350"/>
      <c r="W41" s="350"/>
      <c r="X41" s="870"/>
      <c r="Y41" s="865"/>
      <c r="Z41" s="870"/>
      <c r="AA41" s="865"/>
    </row>
    <row r="42" ht="26.1" customHeight="1" spans="1:27">
      <c r="A42" s="350">
        <v>29</v>
      </c>
      <c r="B42" s="350">
        <v>20180808</v>
      </c>
      <c r="C42" s="350"/>
      <c r="D42" s="355" t="s">
        <v>59</v>
      </c>
      <c r="E42" s="350" t="s">
        <v>191</v>
      </c>
      <c r="F42" s="350"/>
      <c r="G42" s="354" t="s">
        <v>192</v>
      </c>
      <c r="H42" s="356"/>
      <c r="I42" s="356"/>
      <c r="J42" s="356"/>
      <c r="K42" s="857"/>
      <c r="L42" s="350"/>
      <c r="M42" s="350"/>
      <c r="N42" s="350"/>
      <c r="O42" s="350">
        <v>89</v>
      </c>
      <c r="P42" s="851" t="s">
        <v>188</v>
      </c>
      <c r="Q42" s="851"/>
      <c r="R42" s="874" t="s">
        <v>114</v>
      </c>
      <c r="S42" s="372" t="s">
        <v>143</v>
      </c>
      <c r="T42" s="364" t="s">
        <v>193</v>
      </c>
      <c r="U42" s="350" t="s">
        <v>194</v>
      </c>
      <c r="V42" s="350"/>
      <c r="W42" s="350"/>
      <c r="X42" s="871"/>
      <c r="Y42" s="863"/>
      <c r="Z42" s="871"/>
      <c r="AA42" s="863"/>
    </row>
    <row r="43" ht="36" customHeight="1" spans="1:27">
      <c r="A43" s="350">
        <v>30</v>
      </c>
      <c r="B43" s="350">
        <v>20180808</v>
      </c>
      <c r="C43" s="350"/>
      <c r="D43" s="355" t="s">
        <v>59</v>
      </c>
      <c r="E43" s="350" t="s">
        <v>195</v>
      </c>
      <c r="F43" s="350"/>
      <c r="G43" s="846" t="s">
        <v>196</v>
      </c>
      <c r="H43" s="356" t="s">
        <v>197</v>
      </c>
      <c r="I43" s="356"/>
      <c r="J43" s="356"/>
      <c r="K43" s="850" t="s">
        <v>198</v>
      </c>
      <c r="L43" s="350" t="s">
        <v>199</v>
      </c>
      <c r="M43" s="350"/>
      <c r="N43" s="350"/>
      <c r="O43" s="350">
        <v>90</v>
      </c>
      <c r="P43" s="851" t="s">
        <v>200</v>
      </c>
      <c r="Q43" s="851"/>
      <c r="R43" s="875" t="s">
        <v>201</v>
      </c>
      <c r="S43" s="520" t="s">
        <v>67</v>
      </c>
      <c r="T43" s="359" t="s">
        <v>25</v>
      </c>
      <c r="U43" s="350" t="s">
        <v>202</v>
      </c>
      <c r="V43" s="350"/>
      <c r="W43" s="350"/>
      <c r="X43" s="356" t="s">
        <v>203</v>
      </c>
      <c r="Y43" s="356"/>
      <c r="Z43" s="350" t="s">
        <v>204</v>
      </c>
      <c r="AA43" s="350"/>
    </row>
    <row r="44" ht="26.1" customHeight="1" spans="1:27">
      <c r="A44" s="847">
        <v>31</v>
      </c>
      <c r="B44" s="847">
        <v>20180808</v>
      </c>
      <c r="C44" s="847"/>
      <c r="D44" s="848" t="s">
        <v>59</v>
      </c>
      <c r="E44" s="847" t="s">
        <v>205</v>
      </c>
      <c r="F44" s="847"/>
      <c r="G44" s="849" t="s">
        <v>206</v>
      </c>
      <c r="H44" s="850"/>
      <c r="I44" s="850"/>
      <c r="J44" s="850"/>
      <c r="K44" s="859"/>
      <c r="L44" s="847"/>
      <c r="M44" s="847"/>
      <c r="N44" s="847"/>
      <c r="O44" s="350">
        <v>91</v>
      </c>
      <c r="P44" s="851" t="s">
        <v>207</v>
      </c>
      <c r="Q44" s="851"/>
      <c r="R44" s="876" t="s">
        <v>208</v>
      </c>
      <c r="S44" s="685" t="s">
        <v>209</v>
      </c>
      <c r="T44" s="359" t="s">
        <v>25</v>
      </c>
      <c r="U44" s="350" t="s">
        <v>76</v>
      </c>
      <c r="V44" s="350"/>
      <c r="W44" s="350"/>
      <c r="X44" s="877" t="s">
        <v>210</v>
      </c>
      <c r="Y44" s="861"/>
      <c r="Z44" s="869" t="s">
        <v>62</v>
      </c>
      <c r="AA44" s="861"/>
    </row>
    <row r="45" ht="26.1" customHeight="1" spans="1:27">
      <c r="A45" s="350">
        <v>32</v>
      </c>
      <c r="B45" s="350">
        <v>20181224</v>
      </c>
      <c r="C45" s="350"/>
      <c r="D45" s="357" t="s">
        <v>211</v>
      </c>
      <c r="E45" s="350" t="s">
        <v>212</v>
      </c>
      <c r="F45" s="350"/>
      <c r="G45" s="354" t="s">
        <v>213</v>
      </c>
      <c r="H45" s="350" t="s">
        <v>60</v>
      </c>
      <c r="I45" s="350"/>
      <c r="J45" s="350"/>
      <c r="K45" s="350" t="s">
        <v>214</v>
      </c>
      <c r="L45" s="860"/>
      <c r="M45" s="860"/>
      <c r="N45" s="861"/>
      <c r="O45" s="350">
        <v>92</v>
      </c>
      <c r="P45" s="851" t="s">
        <v>207</v>
      </c>
      <c r="Q45" s="851"/>
      <c r="R45" s="876" t="s">
        <v>208</v>
      </c>
      <c r="S45" s="685" t="s">
        <v>215</v>
      </c>
      <c r="T45" s="359" t="s">
        <v>216</v>
      </c>
      <c r="U45" s="350" t="s">
        <v>76</v>
      </c>
      <c r="V45" s="350"/>
      <c r="W45" s="350"/>
      <c r="X45" s="870"/>
      <c r="Y45" s="865"/>
      <c r="Z45" s="870"/>
      <c r="AA45" s="865"/>
    </row>
    <row r="46" ht="26.1" customHeight="1" spans="1:27">
      <c r="A46" s="350">
        <v>33</v>
      </c>
      <c r="B46" s="350">
        <v>20181224</v>
      </c>
      <c r="C46" s="350"/>
      <c r="D46" s="357" t="s">
        <v>211</v>
      </c>
      <c r="E46" s="350" t="s">
        <v>29</v>
      </c>
      <c r="F46" s="350"/>
      <c r="G46" s="354" t="s">
        <v>217</v>
      </c>
      <c r="H46" s="350" t="s">
        <v>60</v>
      </c>
      <c r="I46" s="350"/>
      <c r="J46" s="350"/>
      <c r="K46" s="350"/>
      <c r="L46" s="862"/>
      <c r="M46" s="862"/>
      <c r="N46" s="863"/>
      <c r="O46" s="350">
        <v>93</v>
      </c>
      <c r="P46" s="851" t="s">
        <v>207</v>
      </c>
      <c r="Q46" s="851"/>
      <c r="R46" s="876" t="s">
        <v>208</v>
      </c>
      <c r="S46" s="685" t="s">
        <v>218</v>
      </c>
      <c r="T46" s="359" t="s">
        <v>219</v>
      </c>
      <c r="U46" s="350" t="s">
        <v>76</v>
      </c>
      <c r="V46" s="350"/>
      <c r="W46" s="350"/>
      <c r="X46" s="870"/>
      <c r="Y46" s="865"/>
      <c r="Z46" s="870"/>
      <c r="AA46" s="865"/>
    </row>
    <row r="47" ht="26.1" customHeight="1" spans="1:27">
      <c r="A47" s="350">
        <v>34</v>
      </c>
      <c r="B47" s="350">
        <v>20181224</v>
      </c>
      <c r="C47" s="350"/>
      <c r="D47" s="357" t="s">
        <v>211</v>
      </c>
      <c r="E47" s="350" t="s">
        <v>220</v>
      </c>
      <c r="F47" s="350"/>
      <c r="G47" s="354" t="s">
        <v>221</v>
      </c>
      <c r="H47" s="350" t="s">
        <v>76</v>
      </c>
      <c r="I47" s="350"/>
      <c r="J47" s="350"/>
      <c r="K47" s="847" t="s">
        <v>77</v>
      </c>
      <c r="L47" s="860"/>
      <c r="M47" s="860"/>
      <c r="N47" s="861"/>
      <c r="O47" s="350">
        <v>94</v>
      </c>
      <c r="P47" s="851" t="s">
        <v>207</v>
      </c>
      <c r="Q47" s="851"/>
      <c r="R47" s="876" t="s">
        <v>208</v>
      </c>
      <c r="S47" s="685" t="s">
        <v>222</v>
      </c>
      <c r="T47" s="359" t="s">
        <v>75</v>
      </c>
      <c r="U47" s="350" t="s">
        <v>76</v>
      </c>
      <c r="V47" s="350"/>
      <c r="W47" s="350"/>
      <c r="X47" s="870"/>
      <c r="Y47" s="865"/>
      <c r="Z47" s="870"/>
      <c r="AA47" s="865"/>
    </row>
    <row r="48" ht="26.1" customHeight="1" spans="1:27">
      <c r="A48" s="350">
        <v>35</v>
      </c>
      <c r="B48" s="350">
        <v>20181224</v>
      </c>
      <c r="C48" s="350"/>
      <c r="D48" s="357" t="s">
        <v>211</v>
      </c>
      <c r="E48" s="350" t="s">
        <v>223</v>
      </c>
      <c r="F48" s="350"/>
      <c r="G48" s="354" t="s">
        <v>224</v>
      </c>
      <c r="H48" s="350" t="s">
        <v>76</v>
      </c>
      <c r="I48" s="350"/>
      <c r="J48" s="350"/>
      <c r="K48" s="857"/>
      <c r="L48" s="862"/>
      <c r="M48" s="862"/>
      <c r="N48" s="863"/>
      <c r="O48" s="350">
        <v>95</v>
      </c>
      <c r="P48" s="851" t="s">
        <v>207</v>
      </c>
      <c r="Q48" s="851"/>
      <c r="R48" s="876" t="s">
        <v>208</v>
      </c>
      <c r="S48" s="685" t="s">
        <v>225</v>
      </c>
      <c r="T48" s="359" t="s">
        <v>226</v>
      </c>
      <c r="U48" s="350" t="s">
        <v>76</v>
      </c>
      <c r="V48" s="350"/>
      <c r="W48" s="350"/>
      <c r="X48" s="870"/>
      <c r="Y48" s="865"/>
      <c r="Z48" s="870"/>
      <c r="AA48" s="865"/>
    </row>
    <row r="49" ht="26.1" customHeight="1" spans="1:27">
      <c r="A49" s="350">
        <v>36</v>
      </c>
      <c r="B49" s="350">
        <v>20190315</v>
      </c>
      <c r="C49" s="350"/>
      <c r="D49" s="357" t="s">
        <v>211</v>
      </c>
      <c r="E49" s="350" t="s">
        <v>227</v>
      </c>
      <c r="F49" s="350"/>
      <c r="G49" s="353" t="s">
        <v>228</v>
      </c>
      <c r="H49" s="350" t="s">
        <v>229</v>
      </c>
      <c r="I49" s="350"/>
      <c r="J49" s="350"/>
      <c r="K49" s="850" t="s">
        <v>230</v>
      </c>
      <c r="L49" s="860" t="s">
        <v>231</v>
      </c>
      <c r="M49" s="860"/>
      <c r="N49" s="861"/>
      <c r="O49" s="350">
        <v>96</v>
      </c>
      <c r="P49" s="851" t="s">
        <v>207</v>
      </c>
      <c r="Q49" s="851"/>
      <c r="R49" s="876" t="s">
        <v>208</v>
      </c>
      <c r="S49" s="685" t="s">
        <v>232</v>
      </c>
      <c r="T49" s="359" t="s">
        <v>233</v>
      </c>
      <c r="U49" s="350" t="s">
        <v>76</v>
      </c>
      <c r="V49" s="350"/>
      <c r="W49" s="350"/>
      <c r="X49" s="870"/>
      <c r="Y49" s="865"/>
      <c r="Z49" s="870"/>
      <c r="AA49" s="865"/>
    </row>
    <row r="50" ht="26.1" customHeight="1" spans="1:27">
      <c r="A50" s="350">
        <v>37</v>
      </c>
      <c r="B50" s="350">
        <v>20190315</v>
      </c>
      <c r="C50" s="350"/>
      <c r="D50" s="357" t="s">
        <v>211</v>
      </c>
      <c r="E50" s="350" t="s">
        <v>234</v>
      </c>
      <c r="F50" s="350"/>
      <c r="G50" s="359" t="s">
        <v>235</v>
      </c>
      <c r="H50" s="350" t="s">
        <v>117</v>
      </c>
      <c r="I50" s="350"/>
      <c r="J50" s="350"/>
      <c r="K50" s="859"/>
      <c r="L50" s="864"/>
      <c r="M50" s="864"/>
      <c r="N50" s="865"/>
      <c r="O50" s="350">
        <v>97</v>
      </c>
      <c r="P50" s="851" t="s">
        <v>207</v>
      </c>
      <c r="Q50" s="851"/>
      <c r="R50" s="876" t="s">
        <v>208</v>
      </c>
      <c r="S50" s="685" t="s">
        <v>236</v>
      </c>
      <c r="T50" s="359" t="s">
        <v>96</v>
      </c>
      <c r="U50" s="350" t="s">
        <v>76</v>
      </c>
      <c r="V50" s="350"/>
      <c r="W50" s="350"/>
      <c r="X50" s="870"/>
      <c r="Y50" s="865"/>
      <c r="Z50" s="870"/>
      <c r="AA50" s="865"/>
    </row>
    <row r="51" ht="26.1" customHeight="1" spans="1:27">
      <c r="A51" s="350">
        <v>38</v>
      </c>
      <c r="B51" s="350">
        <v>20190315</v>
      </c>
      <c r="C51" s="350"/>
      <c r="D51" s="357" t="s">
        <v>211</v>
      </c>
      <c r="E51" s="350" t="s">
        <v>175</v>
      </c>
      <c r="F51" s="350"/>
      <c r="G51" s="354" t="s">
        <v>176</v>
      </c>
      <c r="H51" s="350" t="s">
        <v>117</v>
      </c>
      <c r="I51" s="350"/>
      <c r="J51" s="350"/>
      <c r="K51" s="859"/>
      <c r="L51" s="864"/>
      <c r="M51" s="864"/>
      <c r="N51" s="865"/>
      <c r="O51" s="350">
        <v>98</v>
      </c>
      <c r="P51" s="851" t="s">
        <v>207</v>
      </c>
      <c r="Q51" s="851"/>
      <c r="R51" s="876" t="s">
        <v>208</v>
      </c>
      <c r="S51" s="685" t="s">
        <v>237</v>
      </c>
      <c r="T51" s="359" t="s">
        <v>100</v>
      </c>
      <c r="U51" s="350" t="s">
        <v>76</v>
      </c>
      <c r="V51" s="350"/>
      <c r="W51" s="350"/>
      <c r="X51" s="870"/>
      <c r="Y51" s="865"/>
      <c r="Z51" s="870"/>
      <c r="AA51" s="865"/>
    </row>
    <row r="52" ht="26.1" customHeight="1" spans="1:27">
      <c r="A52" s="350">
        <v>39</v>
      </c>
      <c r="B52" s="350">
        <v>20190315</v>
      </c>
      <c r="C52" s="350"/>
      <c r="D52" s="357" t="s">
        <v>211</v>
      </c>
      <c r="E52" s="350" t="s">
        <v>238</v>
      </c>
      <c r="F52" s="350"/>
      <c r="G52" s="354" t="s">
        <v>239</v>
      </c>
      <c r="H52" s="350" t="s">
        <v>76</v>
      </c>
      <c r="I52" s="350"/>
      <c r="J52" s="350"/>
      <c r="K52" s="859"/>
      <c r="L52" s="864"/>
      <c r="M52" s="864"/>
      <c r="N52" s="865"/>
      <c r="O52" s="350">
        <v>99</v>
      </c>
      <c r="P52" s="851" t="s">
        <v>207</v>
      </c>
      <c r="Q52" s="851"/>
      <c r="R52" s="876" t="s">
        <v>208</v>
      </c>
      <c r="S52" s="685" t="s">
        <v>240</v>
      </c>
      <c r="T52" s="359" t="s">
        <v>241</v>
      </c>
      <c r="U52" s="350" t="s">
        <v>76</v>
      </c>
      <c r="V52" s="350"/>
      <c r="W52" s="350"/>
      <c r="X52" s="870"/>
      <c r="Y52" s="865"/>
      <c r="Z52" s="870"/>
      <c r="AA52" s="865"/>
    </row>
    <row r="53" ht="26.1" customHeight="1" spans="1:27">
      <c r="A53" s="350">
        <v>40</v>
      </c>
      <c r="B53" s="350">
        <v>20190315</v>
      </c>
      <c r="C53" s="350"/>
      <c r="D53" s="357" t="s">
        <v>211</v>
      </c>
      <c r="E53" s="887" t="s">
        <v>242</v>
      </c>
      <c r="F53" s="350"/>
      <c r="G53" s="359" t="s">
        <v>243</v>
      </c>
      <c r="H53" s="350" t="s">
        <v>76</v>
      </c>
      <c r="I53" s="350"/>
      <c r="J53" s="350"/>
      <c r="K53" s="859"/>
      <c r="L53" s="864"/>
      <c r="M53" s="864"/>
      <c r="N53" s="865"/>
      <c r="O53" s="350">
        <v>100</v>
      </c>
      <c r="P53" s="851" t="s">
        <v>207</v>
      </c>
      <c r="Q53" s="851"/>
      <c r="R53" s="876" t="s">
        <v>208</v>
      </c>
      <c r="S53" s="372" t="s">
        <v>244</v>
      </c>
      <c r="T53" s="364" t="s">
        <v>245</v>
      </c>
      <c r="U53" s="350" t="s">
        <v>76</v>
      </c>
      <c r="V53" s="350"/>
      <c r="W53" s="350"/>
      <c r="X53" s="871"/>
      <c r="Y53" s="863"/>
      <c r="Z53" s="871"/>
      <c r="AA53" s="863"/>
    </row>
    <row r="54" ht="26.1" customHeight="1" spans="1:27">
      <c r="A54" s="350">
        <v>41</v>
      </c>
      <c r="B54" s="350">
        <v>20190315</v>
      </c>
      <c r="C54" s="350"/>
      <c r="D54" s="357" t="s">
        <v>211</v>
      </c>
      <c r="E54" s="350" t="s">
        <v>246</v>
      </c>
      <c r="F54" s="350"/>
      <c r="G54" s="354" t="s">
        <v>247</v>
      </c>
      <c r="H54" s="350" t="s">
        <v>76</v>
      </c>
      <c r="I54" s="350"/>
      <c r="J54" s="350"/>
      <c r="K54" s="859"/>
      <c r="L54" s="864"/>
      <c r="M54" s="864"/>
      <c r="N54" s="865"/>
      <c r="O54" s="350">
        <v>101</v>
      </c>
      <c r="P54" s="851" t="s">
        <v>248</v>
      </c>
      <c r="Q54" s="851"/>
      <c r="R54" s="878" t="s">
        <v>249</v>
      </c>
      <c r="S54" s="372" t="s">
        <v>250</v>
      </c>
      <c r="T54" s="364" t="s">
        <v>251</v>
      </c>
      <c r="U54" s="350" t="s">
        <v>117</v>
      </c>
      <c r="V54" s="350"/>
      <c r="W54" s="350"/>
      <c r="X54" s="879" t="s">
        <v>252</v>
      </c>
      <c r="Y54" s="886"/>
      <c r="Z54" s="424" t="s">
        <v>253</v>
      </c>
      <c r="AA54" s="856"/>
    </row>
    <row r="55" ht="26.1" customHeight="1" spans="1:27">
      <c r="A55" s="350">
        <v>42</v>
      </c>
      <c r="B55" s="350">
        <v>20190315</v>
      </c>
      <c r="C55" s="350"/>
      <c r="D55" s="357" t="s">
        <v>211</v>
      </c>
      <c r="E55" s="350" t="s">
        <v>254</v>
      </c>
      <c r="F55" s="350"/>
      <c r="G55" s="354" t="s">
        <v>255</v>
      </c>
      <c r="H55" s="350" t="s">
        <v>76</v>
      </c>
      <c r="I55" s="350"/>
      <c r="J55" s="350"/>
      <c r="K55" s="858"/>
      <c r="L55" s="862"/>
      <c r="M55" s="862"/>
      <c r="N55" s="863"/>
      <c r="O55" s="350">
        <v>102</v>
      </c>
      <c r="P55" s="851" t="s">
        <v>248</v>
      </c>
      <c r="Q55" s="851"/>
      <c r="R55" s="878" t="s">
        <v>249</v>
      </c>
      <c r="S55" s="372" t="s">
        <v>256</v>
      </c>
      <c r="T55" s="364" t="s">
        <v>257</v>
      </c>
      <c r="U55" s="350" t="s">
        <v>76</v>
      </c>
      <c r="V55" s="350"/>
      <c r="W55" s="350"/>
      <c r="X55" s="879" t="s">
        <v>252</v>
      </c>
      <c r="Y55" s="886"/>
      <c r="Z55" s="424" t="s">
        <v>253</v>
      </c>
      <c r="AA55" s="856"/>
    </row>
    <row r="56" ht="26.1" customHeight="1" spans="1:27">
      <c r="A56" s="350">
        <v>43</v>
      </c>
      <c r="B56" s="851" t="s">
        <v>258</v>
      </c>
      <c r="C56" s="851"/>
      <c r="D56" s="360" t="s">
        <v>259</v>
      </c>
      <c r="E56" s="350" t="s">
        <v>212</v>
      </c>
      <c r="F56" s="350"/>
      <c r="G56" s="353" t="s">
        <v>213</v>
      </c>
      <c r="H56" s="350" t="s">
        <v>260</v>
      </c>
      <c r="I56" s="350"/>
      <c r="J56" s="350"/>
      <c r="K56" s="850" t="s">
        <v>261</v>
      </c>
      <c r="L56" s="860"/>
      <c r="M56" s="860"/>
      <c r="N56" s="861"/>
      <c r="O56" s="350">
        <v>103</v>
      </c>
      <c r="P56" s="851" t="s">
        <v>248</v>
      </c>
      <c r="Q56" s="851"/>
      <c r="R56" s="878" t="s">
        <v>249</v>
      </c>
      <c r="S56" s="372" t="s">
        <v>262</v>
      </c>
      <c r="T56" s="364" t="s">
        <v>263</v>
      </c>
      <c r="U56" s="350" t="s">
        <v>264</v>
      </c>
      <c r="V56" s="350"/>
      <c r="W56" s="350"/>
      <c r="X56" s="879" t="s">
        <v>252</v>
      </c>
      <c r="Y56" s="886"/>
      <c r="Z56" s="424" t="s">
        <v>253</v>
      </c>
      <c r="AA56" s="856"/>
    </row>
    <row r="57" ht="26.1" customHeight="1" spans="1:27">
      <c r="A57" s="350">
        <v>44</v>
      </c>
      <c r="B57" s="851" t="s">
        <v>258</v>
      </c>
      <c r="C57" s="851"/>
      <c r="D57" s="360" t="s">
        <v>259</v>
      </c>
      <c r="E57" s="350" t="s">
        <v>24</v>
      </c>
      <c r="F57" s="350"/>
      <c r="G57" s="353" t="s">
        <v>217</v>
      </c>
      <c r="H57" s="350" t="s">
        <v>265</v>
      </c>
      <c r="I57" s="350"/>
      <c r="J57" s="350"/>
      <c r="K57" s="859"/>
      <c r="L57" s="864"/>
      <c r="M57" s="864"/>
      <c r="N57" s="865"/>
      <c r="O57" s="350">
        <v>104</v>
      </c>
      <c r="P57" s="851" t="s">
        <v>248</v>
      </c>
      <c r="Q57" s="851"/>
      <c r="R57" s="878" t="s">
        <v>249</v>
      </c>
      <c r="S57" s="372" t="s">
        <v>266</v>
      </c>
      <c r="T57" s="364" t="s">
        <v>267</v>
      </c>
      <c r="U57" s="350" t="s">
        <v>264</v>
      </c>
      <c r="V57" s="350"/>
      <c r="W57" s="350"/>
      <c r="X57" s="879" t="s">
        <v>252</v>
      </c>
      <c r="Y57" s="886"/>
      <c r="Z57" s="424" t="s">
        <v>253</v>
      </c>
      <c r="AA57" s="856"/>
    </row>
    <row r="58" ht="26.1" customHeight="1" spans="1:27">
      <c r="A58" s="350">
        <v>45</v>
      </c>
      <c r="B58" s="851" t="s">
        <v>258</v>
      </c>
      <c r="C58" s="851"/>
      <c r="D58" s="360" t="s">
        <v>259</v>
      </c>
      <c r="E58" s="350" t="s">
        <v>67</v>
      </c>
      <c r="F58" s="350"/>
      <c r="G58" s="353" t="s">
        <v>217</v>
      </c>
      <c r="H58" s="350" t="s">
        <v>265</v>
      </c>
      <c r="I58" s="350"/>
      <c r="J58" s="350"/>
      <c r="K58" s="859"/>
      <c r="L58" s="864"/>
      <c r="M58" s="864"/>
      <c r="N58" s="865"/>
      <c r="O58" s="350">
        <v>105</v>
      </c>
      <c r="P58" s="851" t="s">
        <v>248</v>
      </c>
      <c r="Q58" s="851"/>
      <c r="R58" s="878" t="s">
        <v>249</v>
      </c>
      <c r="S58" s="372" t="s">
        <v>268</v>
      </c>
      <c r="T58" s="364" t="s">
        <v>269</v>
      </c>
      <c r="U58" s="350" t="s">
        <v>270</v>
      </c>
      <c r="V58" s="350"/>
      <c r="W58" s="350"/>
      <c r="X58" s="879" t="s">
        <v>252</v>
      </c>
      <c r="Y58" s="886"/>
      <c r="Z58" s="424" t="s">
        <v>253</v>
      </c>
      <c r="AA58" s="856"/>
    </row>
    <row r="59" ht="26.1" customHeight="1" spans="1:27">
      <c r="A59" s="350">
        <v>46</v>
      </c>
      <c r="B59" s="851" t="s">
        <v>258</v>
      </c>
      <c r="C59" s="851"/>
      <c r="D59" s="360" t="s">
        <v>259</v>
      </c>
      <c r="E59" s="372" t="s">
        <v>271</v>
      </c>
      <c r="F59" s="372"/>
      <c r="G59" s="364" t="s">
        <v>216</v>
      </c>
      <c r="H59" s="350" t="s">
        <v>265</v>
      </c>
      <c r="I59" s="350"/>
      <c r="J59" s="350"/>
      <c r="K59" s="859"/>
      <c r="L59" s="866"/>
      <c r="M59" s="866"/>
      <c r="N59" s="865"/>
      <c r="O59" s="350">
        <v>106</v>
      </c>
      <c r="P59" s="851" t="s">
        <v>248</v>
      </c>
      <c r="Q59" s="851"/>
      <c r="R59" s="878" t="s">
        <v>249</v>
      </c>
      <c r="S59" s="372" t="s">
        <v>272</v>
      </c>
      <c r="T59" s="364" t="s">
        <v>273</v>
      </c>
      <c r="U59" s="350" t="s">
        <v>270</v>
      </c>
      <c r="V59" s="350"/>
      <c r="W59" s="350"/>
      <c r="X59" s="879" t="s">
        <v>252</v>
      </c>
      <c r="Y59" s="886"/>
      <c r="Z59" s="424" t="s">
        <v>253</v>
      </c>
      <c r="AA59" s="856"/>
    </row>
    <row r="60" ht="26.1" customHeight="1" spans="1:27">
      <c r="A60" s="350">
        <v>47</v>
      </c>
      <c r="B60" s="851" t="s">
        <v>258</v>
      </c>
      <c r="C60" s="851"/>
      <c r="D60" s="360" t="s">
        <v>259</v>
      </c>
      <c r="E60" s="372" t="s">
        <v>274</v>
      </c>
      <c r="F60" s="372"/>
      <c r="G60" s="364" t="s">
        <v>219</v>
      </c>
      <c r="H60" s="350" t="s">
        <v>265</v>
      </c>
      <c r="I60" s="350"/>
      <c r="J60" s="350"/>
      <c r="K60" s="350" t="s">
        <v>261</v>
      </c>
      <c r="L60" s="350"/>
      <c r="M60" s="350"/>
      <c r="N60" s="350"/>
      <c r="O60" s="350">
        <v>107</v>
      </c>
      <c r="P60" s="851" t="s">
        <v>248</v>
      </c>
      <c r="Q60" s="851"/>
      <c r="R60" s="878" t="s">
        <v>249</v>
      </c>
      <c r="S60" s="372" t="s">
        <v>88</v>
      </c>
      <c r="T60" s="364" t="s">
        <v>89</v>
      </c>
      <c r="U60" s="350" t="s">
        <v>270</v>
      </c>
      <c r="V60" s="350"/>
      <c r="W60" s="350"/>
      <c r="X60" s="879" t="s">
        <v>252</v>
      </c>
      <c r="Y60" s="886"/>
      <c r="Z60" s="424" t="s">
        <v>253</v>
      </c>
      <c r="AA60" s="856"/>
    </row>
    <row r="61" ht="26.1" customHeight="1" spans="1:27">
      <c r="A61" s="350">
        <v>48</v>
      </c>
      <c r="B61" s="851" t="s">
        <v>258</v>
      </c>
      <c r="C61" s="851"/>
      <c r="D61" s="360" t="s">
        <v>259</v>
      </c>
      <c r="E61" s="372" t="s">
        <v>275</v>
      </c>
      <c r="F61" s="372"/>
      <c r="G61" s="364" t="s">
        <v>75</v>
      </c>
      <c r="H61" s="350" t="s">
        <v>265</v>
      </c>
      <c r="I61" s="350"/>
      <c r="J61" s="350"/>
      <c r="K61" s="350"/>
      <c r="L61" s="350"/>
      <c r="M61" s="350"/>
      <c r="N61" s="350"/>
      <c r="O61" s="350">
        <v>108</v>
      </c>
      <c r="P61" s="851"/>
      <c r="Q61" s="851"/>
      <c r="R61" s="851"/>
      <c r="S61" s="372"/>
      <c r="T61" s="364"/>
      <c r="U61" s="350"/>
      <c r="V61" s="350"/>
      <c r="W61" s="350"/>
      <c r="X61" s="350"/>
      <c r="Y61" s="350"/>
      <c r="Z61" s="350"/>
      <c r="AA61" s="350"/>
    </row>
    <row r="62" ht="26.1" customHeight="1" spans="1:27">
      <c r="A62" s="350">
        <v>49</v>
      </c>
      <c r="B62" s="851" t="s">
        <v>258</v>
      </c>
      <c r="C62" s="851"/>
      <c r="D62" s="360" t="s">
        <v>259</v>
      </c>
      <c r="E62" s="372" t="s">
        <v>276</v>
      </c>
      <c r="F62" s="372"/>
      <c r="G62" s="364" t="s">
        <v>75</v>
      </c>
      <c r="H62" s="350" t="s">
        <v>265</v>
      </c>
      <c r="I62" s="350"/>
      <c r="J62" s="350"/>
      <c r="K62" s="350"/>
      <c r="L62" s="350"/>
      <c r="M62" s="350"/>
      <c r="N62" s="350"/>
      <c r="O62" s="350">
        <v>109</v>
      </c>
      <c r="P62" s="851"/>
      <c r="Q62" s="851"/>
      <c r="R62" s="851"/>
      <c r="S62" s="372"/>
      <c r="T62" s="364"/>
      <c r="U62" s="350"/>
      <c r="V62" s="350"/>
      <c r="W62" s="350"/>
      <c r="X62" s="350"/>
      <c r="Y62" s="350"/>
      <c r="Z62" s="350"/>
      <c r="AA62" s="350"/>
    </row>
    <row r="63" ht="26.1" customHeight="1" spans="1:27">
      <c r="A63" s="350">
        <v>50</v>
      </c>
      <c r="B63" s="851" t="s">
        <v>258</v>
      </c>
      <c r="C63" s="851"/>
      <c r="D63" s="360" t="s">
        <v>259</v>
      </c>
      <c r="E63" s="372" t="s">
        <v>277</v>
      </c>
      <c r="F63" s="372"/>
      <c r="G63" s="364" t="s">
        <v>233</v>
      </c>
      <c r="H63" s="350" t="s">
        <v>265</v>
      </c>
      <c r="I63" s="350"/>
      <c r="J63" s="350"/>
      <c r="K63" s="350"/>
      <c r="L63" s="350"/>
      <c r="M63" s="350"/>
      <c r="N63" s="350"/>
      <c r="O63" s="350">
        <v>110</v>
      </c>
      <c r="P63" s="851"/>
      <c r="Q63" s="851"/>
      <c r="R63" s="851"/>
      <c r="S63" s="372"/>
      <c r="T63" s="364"/>
      <c r="U63" s="350"/>
      <c r="V63" s="350"/>
      <c r="W63" s="350"/>
      <c r="X63" s="350"/>
      <c r="Y63" s="350"/>
      <c r="Z63" s="350"/>
      <c r="AA63" s="350"/>
    </row>
    <row r="64" ht="26.1" customHeight="1" spans="1:27">
      <c r="A64" s="350">
        <v>51</v>
      </c>
      <c r="B64" s="851" t="s">
        <v>258</v>
      </c>
      <c r="C64" s="851"/>
      <c r="D64" s="360" t="s">
        <v>259</v>
      </c>
      <c r="E64" s="372" t="s">
        <v>156</v>
      </c>
      <c r="F64" s="372"/>
      <c r="G64" s="852" t="s">
        <v>278</v>
      </c>
      <c r="H64" s="350" t="s">
        <v>279</v>
      </c>
      <c r="I64" s="350"/>
      <c r="J64" s="350"/>
      <c r="K64" s="350" t="s">
        <v>280</v>
      </c>
      <c r="L64" s="350"/>
      <c r="M64" s="350"/>
      <c r="N64" s="350"/>
      <c r="O64" s="350">
        <v>111</v>
      </c>
      <c r="P64" s="851"/>
      <c r="Q64" s="851"/>
      <c r="R64" s="851"/>
      <c r="S64" s="372"/>
      <c r="T64" s="364"/>
      <c r="U64" s="350"/>
      <c r="V64" s="350"/>
      <c r="W64" s="350"/>
      <c r="X64" s="350"/>
      <c r="Y64" s="350"/>
      <c r="Z64" s="350"/>
      <c r="AA64" s="350"/>
    </row>
    <row r="65" ht="26.1" customHeight="1" spans="1:27">
      <c r="A65" s="350">
        <v>52</v>
      </c>
      <c r="B65" s="851" t="s">
        <v>258</v>
      </c>
      <c r="C65" s="851"/>
      <c r="D65" s="360" t="s">
        <v>259</v>
      </c>
      <c r="E65" s="372" t="s">
        <v>281</v>
      </c>
      <c r="F65" s="372"/>
      <c r="G65" s="364" t="s">
        <v>96</v>
      </c>
      <c r="H65" s="350" t="s">
        <v>265</v>
      </c>
      <c r="I65" s="350"/>
      <c r="J65" s="350"/>
      <c r="K65" s="350" t="s">
        <v>261</v>
      </c>
      <c r="L65" s="350"/>
      <c r="M65" s="350"/>
      <c r="N65" s="350"/>
      <c r="O65" s="350">
        <v>112</v>
      </c>
      <c r="P65" s="851"/>
      <c r="Q65" s="851"/>
      <c r="R65" s="851"/>
      <c r="S65" s="372"/>
      <c r="T65" s="364"/>
      <c r="U65" s="350"/>
      <c r="V65" s="350"/>
      <c r="W65" s="350"/>
      <c r="X65" s="350"/>
      <c r="Y65" s="350"/>
      <c r="Z65" s="350"/>
      <c r="AA65" s="350"/>
    </row>
    <row r="66" ht="26.1" customHeight="1" spans="1:27">
      <c r="A66" s="350">
        <v>53</v>
      </c>
      <c r="B66" s="851" t="s">
        <v>258</v>
      </c>
      <c r="C66" s="851"/>
      <c r="D66" s="360" t="s">
        <v>259</v>
      </c>
      <c r="E66" s="372" t="s">
        <v>282</v>
      </c>
      <c r="F66" s="372"/>
      <c r="G66" s="364" t="s">
        <v>100</v>
      </c>
      <c r="H66" s="350" t="s">
        <v>265</v>
      </c>
      <c r="I66" s="350"/>
      <c r="J66" s="350"/>
      <c r="K66" s="350"/>
      <c r="L66" s="350"/>
      <c r="M66" s="350"/>
      <c r="N66" s="350"/>
      <c r="O66" s="350">
        <v>113</v>
      </c>
      <c r="P66" s="851"/>
      <c r="Q66" s="851"/>
      <c r="R66" s="851"/>
      <c r="S66" s="372"/>
      <c r="T66" s="364"/>
      <c r="U66" s="350"/>
      <c r="V66" s="350"/>
      <c r="W66" s="350"/>
      <c r="X66" s="350"/>
      <c r="Y66" s="350"/>
      <c r="Z66" s="350"/>
      <c r="AA66" s="350"/>
    </row>
    <row r="67" ht="26.1" customHeight="1" spans="1:27">
      <c r="A67" s="350">
        <v>54</v>
      </c>
      <c r="B67" s="851" t="s">
        <v>258</v>
      </c>
      <c r="C67" s="851"/>
      <c r="D67" s="360" t="s">
        <v>259</v>
      </c>
      <c r="E67" s="372" t="s">
        <v>283</v>
      </c>
      <c r="F67" s="372"/>
      <c r="G67" s="364" t="s">
        <v>241</v>
      </c>
      <c r="H67" s="350" t="s">
        <v>265</v>
      </c>
      <c r="I67" s="350"/>
      <c r="J67" s="350"/>
      <c r="K67" s="350"/>
      <c r="L67" s="350"/>
      <c r="M67" s="350"/>
      <c r="N67" s="350"/>
      <c r="O67" s="350">
        <v>114</v>
      </c>
      <c r="P67" s="851"/>
      <c r="Q67" s="851"/>
      <c r="R67" s="851"/>
      <c r="S67" s="372"/>
      <c r="T67" s="364"/>
      <c r="U67" s="350"/>
      <c r="V67" s="350"/>
      <c r="W67" s="350"/>
      <c r="X67" s="350"/>
      <c r="Y67" s="350"/>
      <c r="Z67" s="350"/>
      <c r="AA67" s="350"/>
    </row>
    <row r="68" ht="26.1" customHeight="1" spans="1:27">
      <c r="A68" s="350">
        <v>55</v>
      </c>
      <c r="B68" s="851" t="s">
        <v>258</v>
      </c>
      <c r="C68" s="851"/>
      <c r="D68" s="360" t="s">
        <v>259</v>
      </c>
      <c r="E68" s="372" t="s">
        <v>284</v>
      </c>
      <c r="F68" s="372"/>
      <c r="G68" s="364" t="s">
        <v>55</v>
      </c>
      <c r="H68" s="350" t="s">
        <v>60</v>
      </c>
      <c r="I68" s="350"/>
      <c r="J68" s="350"/>
      <c r="K68" s="350"/>
      <c r="L68" s="350"/>
      <c r="M68" s="350"/>
      <c r="N68" s="350"/>
      <c r="O68" s="350">
        <v>115</v>
      </c>
      <c r="P68" s="851"/>
      <c r="Q68" s="851"/>
      <c r="R68" s="851"/>
      <c r="S68" s="372"/>
      <c r="T68" s="364"/>
      <c r="U68" s="350"/>
      <c r="V68" s="350"/>
      <c r="W68" s="350"/>
      <c r="X68" s="350"/>
      <c r="Y68" s="350"/>
      <c r="Z68" s="350"/>
      <c r="AA68" s="350"/>
    </row>
    <row r="69" ht="26.1" customHeight="1" spans="1:27">
      <c r="A69" s="350">
        <v>56</v>
      </c>
      <c r="B69" s="851" t="s">
        <v>258</v>
      </c>
      <c r="C69" s="851"/>
      <c r="D69" s="360" t="s">
        <v>259</v>
      </c>
      <c r="E69" s="372" t="s">
        <v>285</v>
      </c>
      <c r="F69" s="372"/>
      <c r="G69" s="364" t="s">
        <v>251</v>
      </c>
      <c r="H69" s="350" t="s">
        <v>279</v>
      </c>
      <c r="I69" s="350"/>
      <c r="J69" s="350"/>
      <c r="K69" s="350" t="s">
        <v>280</v>
      </c>
      <c r="L69" s="350"/>
      <c r="M69" s="350"/>
      <c r="N69" s="350"/>
      <c r="O69" s="350">
        <v>116</v>
      </c>
      <c r="P69" s="851"/>
      <c r="Q69" s="851"/>
      <c r="R69" s="851"/>
      <c r="S69" s="372"/>
      <c r="T69" s="364"/>
      <c r="U69" s="350"/>
      <c r="V69" s="350"/>
      <c r="W69" s="350"/>
      <c r="X69" s="350"/>
      <c r="Y69" s="350"/>
      <c r="Z69" s="350"/>
      <c r="AA69" s="350"/>
    </row>
    <row r="70" ht="26.1" customHeight="1" spans="1:27">
      <c r="A70" s="350">
        <v>57</v>
      </c>
      <c r="B70" s="851" t="s">
        <v>258</v>
      </c>
      <c r="C70" s="851"/>
      <c r="D70" s="360" t="s">
        <v>259</v>
      </c>
      <c r="E70" s="372" t="s">
        <v>286</v>
      </c>
      <c r="F70" s="372"/>
      <c r="G70" s="364" t="s">
        <v>287</v>
      </c>
      <c r="H70" s="350" t="s">
        <v>279</v>
      </c>
      <c r="I70" s="350"/>
      <c r="J70" s="350"/>
      <c r="K70" s="350"/>
      <c r="L70" s="350"/>
      <c r="M70" s="350"/>
      <c r="N70" s="350"/>
      <c r="O70" s="350">
        <v>117</v>
      </c>
      <c r="P70" s="851"/>
      <c r="Q70" s="851"/>
      <c r="R70" s="851"/>
      <c r="S70" s="372"/>
      <c r="T70" s="364"/>
      <c r="U70" s="350"/>
      <c r="V70" s="350"/>
      <c r="W70" s="350"/>
      <c r="X70" s="350"/>
      <c r="Y70" s="350"/>
      <c r="Z70" s="350"/>
      <c r="AA70" s="350"/>
    </row>
    <row r="71" ht="26.1" customHeight="1" spans="1:27">
      <c r="A71" s="350">
        <v>58</v>
      </c>
      <c r="B71" s="851" t="s">
        <v>258</v>
      </c>
      <c r="C71" s="851"/>
      <c r="D71" s="360" t="s">
        <v>259</v>
      </c>
      <c r="E71" s="372" t="s">
        <v>288</v>
      </c>
      <c r="F71" s="372"/>
      <c r="G71" s="364" t="s">
        <v>289</v>
      </c>
      <c r="H71" s="350" t="s">
        <v>117</v>
      </c>
      <c r="I71" s="350"/>
      <c r="J71" s="350"/>
      <c r="K71" s="350"/>
      <c r="L71" s="350"/>
      <c r="M71" s="350"/>
      <c r="N71" s="350"/>
      <c r="O71" s="350">
        <v>118</v>
      </c>
      <c r="P71" s="851"/>
      <c r="Q71" s="851"/>
      <c r="R71" s="851"/>
      <c r="S71" s="372"/>
      <c r="T71" s="364"/>
      <c r="U71" s="350"/>
      <c r="V71" s="350"/>
      <c r="W71" s="350"/>
      <c r="X71" s="350"/>
      <c r="Y71" s="350"/>
      <c r="Z71" s="350"/>
      <c r="AA71" s="350"/>
    </row>
    <row r="72" ht="26.1" customHeight="1" spans="1:27">
      <c r="A72" s="350">
        <v>59</v>
      </c>
      <c r="B72" s="851" t="s">
        <v>258</v>
      </c>
      <c r="C72" s="851"/>
      <c r="D72" s="360" t="s">
        <v>259</v>
      </c>
      <c r="E72" s="350" t="s">
        <v>290</v>
      </c>
      <c r="F72" s="350"/>
      <c r="G72" s="353" t="s">
        <v>291</v>
      </c>
      <c r="H72" s="350" t="s">
        <v>76</v>
      </c>
      <c r="I72" s="350"/>
      <c r="J72" s="350"/>
      <c r="K72" s="350"/>
      <c r="L72" s="350"/>
      <c r="M72" s="350"/>
      <c r="N72" s="350"/>
      <c r="O72" s="350">
        <v>119</v>
      </c>
      <c r="P72" s="851"/>
      <c r="Q72" s="851"/>
      <c r="R72" s="851"/>
      <c r="S72" s="372"/>
      <c r="T72" s="364"/>
      <c r="U72" s="350"/>
      <c r="V72" s="350"/>
      <c r="W72" s="350"/>
      <c r="X72" s="350"/>
      <c r="Y72" s="350"/>
      <c r="Z72" s="350"/>
      <c r="AA72" s="350"/>
    </row>
    <row r="73" ht="26.1" customHeight="1" spans="1:27">
      <c r="A73" s="350">
        <v>60</v>
      </c>
      <c r="B73" s="851" t="s">
        <v>258</v>
      </c>
      <c r="C73" s="851"/>
      <c r="D73" s="360" t="s">
        <v>259</v>
      </c>
      <c r="E73" s="350" t="s">
        <v>292</v>
      </c>
      <c r="F73" s="350"/>
      <c r="G73" s="353" t="s">
        <v>293</v>
      </c>
      <c r="H73" s="350" t="s">
        <v>294</v>
      </c>
      <c r="I73" s="350"/>
      <c r="J73" s="350"/>
      <c r="K73" s="350" t="s">
        <v>295</v>
      </c>
      <c r="L73" s="350"/>
      <c r="M73" s="350"/>
      <c r="N73" s="350"/>
      <c r="O73" s="350">
        <v>120</v>
      </c>
      <c r="P73" s="851"/>
      <c r="Q73" s="851"/>
      <c r="R73" s="851"/>
      <c r="S73" s="372"/>
      <c r="T73" s="364"/>
      <c r="U73" s="350"/>
      <c r="V73" s="350"/>
      <c r="W73" s="350"/>
      <c r="X73" s="350"/>
      <c r="Y73" s="350"/>
      <c r="Z73" s="350"/>
      <c r="AA73" s="350"/>
    </row>
    <row r="74" ht="26.1" customHeight="1" spans="11:11">
      <c r="K74" s="293"/>
    </row>
    <row r="75" ht="26.1" customHeight="1" spans="11:11">
      <c r="K75" s="293"/>
    </row>
    <row r="76" ht="26.1" customHeight="1" spans="11:11">
      <c r="K76" s="293"/>
    </row>
    <row r="77" ht="26.1" customHeight="1" spans="11:11">
      <c r="K77" s="293"/>
    </row>
    <row r="78" ht="26.1" customHeight="1" spans="11:11">
      <c r="K78" s="293"/>
    </row>
    <row r="79" ht="26.1" customHeight="1" spans="11:11">
      <c r="K79" s="293"/>
    </row>
    <row r="80" ht="26.1" customHeight="1" spans="11:11">
      <c r="K80" s="293"/>
    </row>
    <row r="81" ht="26.1" customHeight="1" spans="11:11">
      <c r="K81" s="293"/>
    </row>
    <row r="82" ht="26.1" customHeight="1" spans="11:11">
      <c r="K82" s="293"/>
    </row>
    <row r="83" ht="26.1" customHeight="1" spans="11:11">
      <c r="K83" s="293"/>
    </row>
    <row r="84" ht="26.1" customHeight="1" spans="11:11">
      <c r="K84" s="293"/>
    </row>
    <row r="85" ht="26.1" customHeight="1" spans="11:11">
      <c r="K85" s="293"/>
    </row>
    <row r="86" spans="11:11">
      <c r="K86" s="293"/>
    </row>
    <row r="117" spans="11:12">
      <c r="K117" s="294" t="s">
        <v>283</v>
      </c>
      <c r="L117" s="294" t="s">
        <v>241</v>
      </c>
    </row>
    <row r="119" spans="36:36">
      <c r="AJ119" s="294">
        <v>0</v>
      </c>
    </row>
    <row r="120" spans="36:36">
      <c r="AJ120" s="294">
        <v>0</v>
      </c>
    </row>
    <row r="121" spans="36:36">
      <c r="AJ121" s="294">
        <v>0</v>
      </c>
    </row>
  </sheetData>
  <mergeCells count="450">
    <mergeCell ref="A1:B1"/>
    <mergeCell ref="D1:G1"/>
    <mergeCell ref="H1:S1"/>
    <mergeCell ref="G2:S2"/>
    <mergeCell ref="G3:S3"/>
    <mergeCell ref="U3:V3"/>
    <mergeCell ref="G4:S4"/>
    <mergeCell ref="U4:V4"/>
    <mergeCell ref="A5:D5"/>
    <mergeCell ref="F5:I5"/>
    <mergeCell ref="J5:M5"/>
    <mergeCell ref="N5:T5"/>
    <mergeCell ref="U5:V5"/>
    <mergeCell ref="W5:Y5"/>
    <mergeCell ref="Z5:AA5"/>
    <mergeCell ref="F6:I6"/>
    <mergeCell ref="J6:M6"/>
    <mergeCell ref="N6:T6"/>
    <mergeCell ref="U6:V6"/>
    <mergeCell ref="W6:Y6"/>
    <mergeCell ref="Z6:AA6"/>
    <mergeCell ref="F7:I7"/>
    <mergeCell ref="J7:M7"/>
    <mergeCell ref="N7:T7"/>
    <mergeCell ref="U7:V7"/>
    <mergeCell ref="W7:Y7"/>
    <mergeCell ref="Z7:AA7"/>
    <mergeCell ref="F8:I8"/>
    <mergeCell ref="J8:M8"/>
    <mergeCell ref="N8:T8"/>
    <mergeCell ref="U8:V8"/>
    <mergeCell ref="W8:Y8"/>
    <mergeCell ref="Z8:AA8"/>
    <mergeCell ref="F9:I9"/>
    <mergeCell ref="J9:M9"/>
    <mergeCell ref="N9:T9"/>
    <mergeCell ref="U9:V9"/>
    <mergeCell ref="W9:Y9"/>
    <mergeCell ref="Z9:AA9"/>
    <mergeCell ref="F10:I10"/>
    <mergeCell ref="J10:M10"/>
    <mergeCell ref="N10:T10"/>
    <mergeCell ref="U10:V10"/>
    <mergeCell ref="W10:Y10"/>
    <mergeCell ref="Z10:AA10"/>
    <mergeCell ref="A12:D12"/>
    <mergeCell ref="B13:C13"/>
    <mergeCell ref="E13:F13"/>
    <mergeCell ref="H13:J13"/>
    <mergeCell ref="L13:N13"/>
    <mergeCell ref="P13:Q13"/>
    <mergeCell ref="U13:W13"/>
    <mergeCell ref="X13:Y13"/>
    <mergeCell ref="Z13:AA13"/>
    <mergeCell ref="B14:C14"/>
    <mergeCell ref="E14:F14"/>
    <mergeCell ref="H14:J14"/>
    <mergeCell ref="L14:N14"/>
    <mergeCell ref="P14:Q14"/>
    <mergeCell ref="U14:W14"/>
    <mergeCell ref="X14:Y14"/>
    <mergeCell ref="B15:C15"/>
    <mergeCell ref="E15:F15"/>
    <mergeCell ref="H15:J15"/>
    <mergeCell ref="P15:Q15"/>
    <mergeCell ref="U15:W15"/>
    <mergeCell ref="X15:Y15"/>
    <mergeCell ref="B16:C16"/>
    <mergeCell ref="E16:F16"/>
    <mergeCell ref="H16:J16"/>
    <mergeCell ref="P16:Q16"/>
    <mergeCell ref="U16:W16"/>
    <mergeCell ref="B17:C17"/>
    <mergeCell ref="E17:F17"/>
    <mergeCell ref="H17:J17"/>
    <mergeCell ref="P17:Q17"/>
    <mergeCell ref="U17:W17"/>
    <mergeCell ref="B18:C18"/>
    <mergeCell ref="E18:F18"/>
    <mergeCell ref="H18:J18"/>
    <mergeCell ref="P18:Q18"/>
    <mergeCell ref="U18:W18"/>
    <mergeCell ref="B19:C19"/>
    <mergeCell ref="E19:F19"/>
    <mergeCell ref="H19:J19"/>
    <mergeCell ref="P19:Q19"/>
    <mergeCell ref="U19:W19"/>
    <mergeCell ref="B20:C20"/>
    <mergeCell ref="E20:F20"/>
    <mergeCell ref="H20:J20"/>
    <mergeCell ref="P20:Q20"/>
    <mergeCell ref="U20:W20"/>
    <mergeCell ref="B21:C21"/>
    <mergeCell ref="E21:F21"/>
    <mergeCell ref="H21:J21"/>
    <mergeCell ref="P21:Q21"/>
    <mergeCell ref="U21:W21"/>
    <mergeCell ref="B22:C22"/>
    <mergeCell ref="E22:F22"/>
    <mergeCell ref="H22:J22"/>
    <mergeCell ref="P22:Q22"/>
    <mergeCell ref="U22:W22"/>
    <mergeCell ref="B23:C23"/>
    <mergeCell ref="E23:F23"/>
    <mergeCell ref="H23:J23"/>
    <mergeCell ref="P23:Q23"/>
    <mergeCell ref="U23:W23"/>
    <mergeCell ref="X23:Y23"/>
    <mergeCell ref="Z23:AA23"/>
    <mergeCell ref="B24:C24"/>
    <mergeCell ref="E24:F24"/>
    <mergeCell ref="H24:J24"/>
    <mergeCell ref="P24:Q24"/>
    <mergeCell ref="U24:W24"/>
    <mergeCell ref="B25:C25"/>
    <mergeCell ref="E25:F25"/>
    <mergeCell ref="H25:J25"/>
    <mergeCell ref="P25:Q25"/>
    <mergeCell ref="U25:W25"/>
    <mergeCell ref="B26:C26"/>
    <mergeCell ref="E26:F26"/>
    <mergeCell ref="H26:J26"/>
    <mergeCell ref="P26:Q26"/>
    <mergeCell ref="U26:W26"/>
    <mergeCell ref="B27:C27"/>
    <mergeCell ref="E27:F27"/>
    <mergeCell ref="H27:J27"/>
    <mergeCell ref="P27:Q27"/>
    <mergeCell ref="U27:W27"/>
    <mergeCell ref="B28:C28"/>
    <mergeCell ref="E28:F28"/>
    <mergeCell ref="H28:J28"/>
    <mergeCell ref="P28:Q28"/>
    <mergeCell ref="U28:W28"/>
    <mergeCell ref="B29:C29"/>
    <mergeCell ref="E29:F29"/>
    <mergeCell ref="H29:J29"/>
    <mergeCell ref="P29:Q29"/>
    <mergeCell ref="U29:W29"/>
    <mergeCell ref="B30:C30"/>
    <mergeCell ref="E30:F30"/>
    <mergeCell ref="H30:J30"/>
    <mergeCell ref="P30:Q30"/>
    <mergeCell ref="U30:W30"/>
    <mergeCell ref="B31:C31"/>
    <mergeCell ref="E31:F31"/>
    <mergeCell ref="H31:J31"/>
    <mergeCell ref="P31:Q31"/>
    <mergeCell ref="U31:W31"/>
    <mergeCell ref="B32:C32"/>
    <mergeCell ref="E32:F32"/>
    <mergeCell ref="H32:J32"/>
    <mergeCell ref="P32:Q32"/>
    <mergeCell ref="U32:W32"/>
    <mergeCell ref="B33:C33"/>
    <mergeCell ref="E33:F33"/>
    <mergeCell ref="H33:J33"/>
    <mergeCell ref="P33:Q33"/>
    <mergeCell ref="U33:W33"/>
    <mergeCell ref="B34:C34"/>
    <mergeCell ref="E34:F34"/>
    <mergeCell ref="H34:J34"/>
    <mergeCell ref="P34:Q34"/>
    <mergeCell ref="U34:W34"/>
    <mergeCell ref="B35:C35"/>
    <mergeCell ref="E35:F35"/>
    <mergeCell ref="H35:J35"/>
    <mergeCell ref="P35:Q35"/>
    <mergeCell ref="U35:W35"/>
    <mergeCell ref="B36:C36"/>
    <mergeCell ref="E36:F36"/>
    <mergeCell ref="H36:J36"/>
    <mergeCell ref="P36:Q36"/>
    <mergeCell ref="U36:W36"/>
    <mergeCell ref="B37:C37"/>
    <mergeCell ref="E37:F37"/>
    <mergeCell ref="H37:J37"/>
    <mergeCell ref="P37:Q37"/>
    <mergeCell ref="U37:W37"/>
    <mergeCell ref="B38:C38"/>
    <mergeCell ref="E38:F38"/>
    <mergeCell ref="H38:J38"/>
    <mergeCell ref="P38:Q38"/>
    <mergeCell ref="U38:W38"/>
    <mergeCell ref="B39:C39"/>
    <mergeCell ref="E39:F39"/>
    <mergeCell ref="H39:J39"/>
    <mergeCell ref="P39:Q39"/>
    <mergeCell ref="U39:W39"/>
    <mergeCell ref="B40:C40"/>
    <mergeCell ref="E40:F40"/>
    <mergeCell ref="P40:Q40"/>
    <mergeCell ref="U40:W40"/>
    <mergeCell ref="B41:C41"/>
    <mergeCell ref="E41:F41"/>
    <mergeCell ref="P41:Q41"/>
    <mergeCell ref="U41:W41"/>
    <mergeCell ref="B42:C42"/>
    <mergeCell ref="E42:F42"/>
    <mergeCell ref="P42:Q42"/>
    <mergeCell ref="U42:W42"/>
    <mergeCell ref="B43:C43"/>
    <mergeCell ref="E43:F43"/>
    <mergeCell ref="P43:Q43"/>
    <mergeCell ref="U43:W43"/>
    <mergeCell ref="X43:Y43"/>
    <mergeCell ref="Z43:AA43"/>
    <mergeCell ref="B44:C44"/>
    <mergeCell ref="E44:F44"/>
    <mergeCell ref="P44:Q44"/>
    <mergeCell ref="U44:W44"/>
    <mergeCell ref="B45:C45"/>
    <mergeCell ref="E45:F45"/>
    <mergeCell ref="H45:J45"/>
    <mergeCell ref="P45:Q45"/>
    <mergeCell ref="U45:W45"/>
    <mergeCell ref="B46:C46"/>
    <mergeCell ref="E46:F46"/>
    <mergeCell ref="H46:J46"/>
    <mergeCell ref="P46:Q46"/>
    <mergeCell ref="U46:W46"/>
    <mergeCell ref="B47:C47"/>
    <mergeCell ref="E47:F47"/>
    <mergeCell ref="H47:J47"/>
    <mergeCell ref="P47:Q47"/>
    <mergeCell ref="U47:W47"/>
    <mergeCell ref="B48:C48"/>
    <mergeCell ref="E48:F48"/>
    <mergeCell ref="H48:J48"/>
    <mergeCell ref="P48:Q48"/>
    <mergeCell ref="U48:W48"/>
    <mergeCell ref="B49:C49"/>
    <mergeCell ref="E49:F49"/>
    <mergeCell ref="H49:J49"/>
    <mergeCell ref="P49:Q49"/>
    <mergeCell ref="U49:W49"/>
    <mergeCell ref="B50:C50"/>
    <mergeCell ref="E50:F50"/>
    <mergeCell ref="H50:J50"/>
    <mergeCell ref="P50:Q50"/>
    <mergeCell ref="U50:W50"/>
    <mergeCell ref="B51:C51"/>
    <mergeCell ref="E51:F51"/>
    <mergeCell ref="H51:J51"/>
    <mergeCell ref="P51:Q51"/>
    <mergeCell ref="U51:W51"/>
    <mergeCell ref="B52:C52"/>
    <mergeCell ref="E52:F52"/>
    <mergeCell ref="H52:J52"/>
    <mergeCell ref="P52:Q52"/>
    <mergeCell ref="U52:W52"/>
    <mergeCell ref="B53:C53"/>
    <mergeCell ref="E53:F53"/>
    <mergeCell ref="H53:J53"/>
    <mergeCell ref="P53:Q53"/>
    <mergeCell ref="U53:W53"/>
    <mergeCell ref="B54:C54"/>
    <mergeCell ref="E54:F54"/>
    <mergeCell ref="H54:J54"/>
    <mergeCell ref="P54:Q54"/>
    <mergeCell ref="U54:W54"/>
    <mergeCell ref="X54:Y54"/>
    <mergeCell ref="Z54:AA54"/>
    <mergeCell ref="B55:C55"/>
    <mergeCell ref="E55:F55"/>
    <mergeCell ref="H55:J55"/>
    <mergeCell ref="P55:Q55"/>
    <mergeCell ref="U55:W55"/>
    <mergeCell ref="X55:Y55"/>
    <mergeCell ref="Z55:AA55"/>
    <mergeCell ref="B56:C56"/>
    <mergeCell ref="E56:F56"/>
    <mergeCell ref="H56:J56"/>
    <mergeCell ref="P56:Q56"/>
    <mergeCell ref="U56:W56"/>
    <mergeCell ref="X56:Y56"/>
    <mergeCell ref="Z56:AA56"/>
    <mergeCell ref="B57:C57"/>
    <mergeCell ref="E57:F57"/>
    <mergeCell ref="H57:J57"/>
    <mergeCell ref="P57:Q57"/>
    <mergeCell ref="U57:W57"/>
    <mergeCell ref="X57:Y57"/>
    <mergeCell ref="Z57:AA57"/>
    <mergeCell ref="B58:C58"/>
    <mergeCell ref="E58:F58"/>
    <mergeCell ref="H58:J58"/>
    <mergeCell ref="P58:Q58"/>
    <mergeCell ref="U58:W58"/>
    <mergeCell ref="X58:Y58"/>
    <mergeCell ref="Z58:AA58"/>
    <mergeCell ref="B59:C59"/>
    <mergeCell ref="E59:F59"/>
    <mergeCell ref="H59:J59"/>
    <mergeCell ref="P59:Q59"/>
    <mergeCell ref="U59:W59"/>
    <mergeCell ref="X59:Y59"/>
    <mergeCell ref="Z59:AA59"/>
    <mergeCell ref="B60:C60"/>
    <mergeCell ref="E60:F60"/>
    <mergeCell ref="H60:J60"/>
    <mergeCell ref="L60:N60"/>
    <mergeCell ref="P60:Q60"/>
    <mergeCell ref="U60:W60"/>
    <mergeCell ref="X60:Y60"/>
    <mergeCell ref="Z60:AA60"/>
    <mergeCell ref="B61:C61"/>
    <mergeCell ref="E61:F61"/>
    <mergeCell ref="H61:J61"/>
    <mergeCell ref="L61:N61"/>
    <mergeCell ref="P61:Q61"/>
    <mergeCell ref="U61:W61"/>
    <mergeCell ref="X61:Y61"/>
    <mergeCell ref="Z61:AA61"/>
    <mergeCell ref="B62:C62"/>
    <mergeCell ref="E62:F62"/>
    <mergeCell ref="H62:J62"/>
    <mergeCell ref="L62:N62"/>
    <mergeCell ref="P62:Q62"/>
    <mergeCell ref="U62:W62"/>
    <mergeCell ref="X62:Y62"/>
    <mergeCell ref="Z62:AA62"/>
    <mergeCell ref="B63:C63"/>
    <mergeCell ref="E63:F63"/>
    <mergeCell ref="H63:J63"/>
    <mergeCell ref="L63:N63"/>
    <mergeCell ref="P63:Q63"/>
    <mergeCell ref="U63:W63"/>
    <mergeCell ref="X63:Y63"/>
    <mergeCell ref="Z63:AA63"/>
    <mergeCell ref="B64:C64"/>
    <mergeCell ref="E64:F64"/>
    <mergeCell ref="H64:J64"/>
    <mergeCell ref="L64:N64"/>
    <mergeCell ref="P64:Q64"/>
    <mergeCell ref="U64:W64"/>
    <mergeCell ref="X64:Y64"/>
    <mergeCell ref="Z64:AA64"/>
    <mergeCell ref="B65:C65"/>
    <mergeCell ref="E65:F65"/>
    <mergeCell ref="H65:J65"/>
    <mergeCell ref="L65:N65"/>
    <mergeCell ref="P65:Q65"/>
    <mergeCell ref="U65:W65"/>
    <mergeCell ref="X65:Y65"/>
    <mergeCell ref="Z65:AA65"/>
    <mergeCell ref="B66:C66"/>
    <mergeCell ref="E66:F66"/>
    <mergeCell ref="H66:J66"/>
    <mergeCell ref="L66:N66"/>
    <mergeCell ref="P66:Q66"/>
    <mergeCell ref="U66:W66"/>
    <mergeCell ref="X66:Y66"/>
    <mergeCell ref="Z66:AA66"/>
    <mergeCell ref="B67:C67"/>
    <mergeCell ref="E67:F67"/>
    <mergeCell ref="H67:J67"/>
    <mergeCell ref="L67:N67"/>
    <mergeCell ref="P67:Q67"/>
    <mergeCell ref="U67:W67"/>
    <mergeCell ref="X67:Y67"/>
    <mergeCell ref="Z67:AA67"/>
    <mergeCell ref="B68:C68"/>
    <mergeCell ref="E68:F68"/>
    <mergeCell ref="H68:J68"/>
    <mergeCell ref="L68:N68"/>
    <mergeCell ref="P68:Q68"/>
    <mergeCell ref="U68:W68"/>
    <mergeCell ref="X68:Y68"/>
    <mergeCell ref="Z68:AA68"/>
    <mergeCell ref="B69:C69"/>
    <mergeCell ref="E69:F69"/>
    <mergeCell ref="H69:J69"/>
    <mergeCell ref="L69:N69"/>
    <mergeCell ref="P69:Q69"/>
    <mergeCell ref="U69:W69"/>
    <mergeCell ref="X69:Y69"/>
    <mergeCell ref="Z69:AA69"/>
    <mergeCell ref="B70:C70"/>
    <mergeCell ref="E70:F70"/>
    <mergeCell ref="H70:J70"/>
    <mergeCell ref="L70:N70"/>
    <mergeCell ref="P70:Q70"/>
    <mergeCell ref="U70:W70"/>
    <mergeCell ref="X70:Y70"/>
    <mergeCell ref="Z70:AA70"/>
    <mergeCell ref="B71:C71"/>
    <mergeCell ref="E71:F71"/>
    <mergeCell ref="H71:J71"/>
    <mergeCell ref="L71:N71"/>
    <mergeCell ref="P71:Q71"/>
    <mergeCell ref="U71:W71"/>
    <mergeCell ref="X71:Y71"/>
    <mergeCell ref="Z71:AA71"/>
    <mergeCell ref="B72:C72"/>
    <mergeCell ref="E72:F72"/>
    <mergeCell ref="H72:J72"/>
    <mergeCell ref="L72:N72"/>
    <mergeCell ref="P72:Q72"/>
    <mergeCell ref="U72:W72"/>
    <mergeCell ref="X72:Y72"/>
    <mergeCell ref="Z72:AA72"/>
    <mergeCell ref="B73:C73"/>
    <mergeCell ref="E73:F73"/>
    <mergeCell ref="H73:J73"/>
    <mergeCell ref="L73:N73"/>
    <mergeCell ref="P73:Q73"/>
    <mergeCell ref="U73:W73"/>
    <mergeCell ref="X73:Y73"/>
    <mergeCell ref="Z73:AA73"/>
    <mergeCell ref="K15:K16"/>
    <mergeCell ref="K17:K27"/>
    <mergeCell ref="K28:K31"/>
    <mergeCell ref="K32:K34"/>
    <mergeCell ref="K35:K36"/>
    <mergeCell ref="K37:K38"/>
    <mergeCell ref="K39:K42"/>
    <mergeCell ref="K43:K44"/>
    <mergeCell ref="K45:K46"/>
    <mergeCell ref="K47:K48"/>
    <mergeCell ref="K49:K55"/>
    <mergeCell ref="K56:K59"/>
    <mergeCell ref="K60:K63"/>
    <mergeCell ref="K65:K68"/>
    <mergeCell ref="K69:K72"/>
    <mergeCell ref="W1:AA2"/>
    <mergeCell ref="L32:N34"/>
    <mergeCell ref="L35:N36"/>
    <mergeCell ref="L37:N38"/>
    <mergeCell ref="L39:N42"/>
    <mergeCell ref="L43:N44"/>
    <mergeCell ref="Z14:AA15"/>
    <mergeCell ref="X16:Y22"/>
    <mergeCell ref="Z16:AA22"/>
    <mergeCell ref="X24:Y42"/>
    <mergeCell ref="Z24:AA42"/>
    <mergeCell ref="L28:N31"/>
    <mergeCell ref="L15:N27"/>
    <mergeCell ref="E11:AA12"/>
    <mergeCell ref="C3:E4"/>
    <mergeCell ref="X44:Y53"/>
    <mergeCell ref="Z44:AA53"/>
    <mergeCell ref="L56:N59"/>
    <mergeCell ref="L49:N55"/>
    <mergeCell ref="L47:N48"/>
    <mergeCell ref="L45:N46"/>
    <mergeCell ref="H43:J44"/>
    <mergeCell ref="H40:J42"/>
    <mergeCell ref="A6:D11"/>
    <mergeCell ref="A3:B4"/>
  </mergeCells>
  <pageMargins left="0.904166666666667" right="0.707638888888889" top="1.14166666666667" bottom="0.747916666666667" header="0.313888888888889" footer="0.313888888888889"/>
  <pageSetup paperSize="8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67"/>
  <sheetViews>
    <sheetView topLeftCell="A7" workbookViewId="0">
      <selection activeCell="J9" sqref="J9"/>
    </sheetView>
  </sheetViews>
  <sheetFormatPr defaultColWidth="9" defaultRowHeight="14.25"/>
  <cols>
    <col min="1" max="1" width="6.5" style="774" customWidth="1"/>
    <col min="2" max="2" width="27.375" style="774" customWidth="1"/>
    <col min="3" max="3" width="22" style="774" customWidth="1"/>
    <col min="4" max="4" width="54.25" style="775" customWidth="1"/>
    <col min="5" max="5" width="21.25" style="774" customWidth="1"/>
    <col min="6" max="6" width="17.5" style="774" customWidth="1"/>
    <col min="7" max="7" width="17.25" style="774" customWidth="1"/>
    <col min="8" max="8" width="17.875" style="774" customWidth="1"/>
    <col min="9" max="9" width="15.125" style="774" customWidth="1"/>
    <col min="10" max="10" width="17" style="774" customWidth="1"/>
    <col min="11" max="16384" width="9" style="774"/>
  </cols>
  <sheetData>
    <row r="1" ht="50.1" customHeight="1" spans="1:10">
      <c r="A1" s="776" t="s">
        <v>296</v>
      </c>
      <c r="B1" s="777"/>
      <c r="C1" s="777"/>
      <c r="D1" s="778"/>
      <c r="E1" s="777"/>
      <c r="F1" s="779" t="s">
        <v>297</v>
      </c>
      <c r="G1" s="780"/>
      <c r="H1" s="780"/>
      <c r="I1" s="780"/>
      <c r="J1" s="824"/>
    </row>
    <row r="2" ht="35.1" customHeight="1" spans="1:10">
      <c r="A2" s="781" t="s">
        <v>298</v>
      </c>
      <c r="B2" s="782" t="s">
        <v>45</v>
      </c>
      <c r="C2" s="782" t="s">
        <v>299</v>
      </c>
      <c r="D2" s="779" t="s">
        <v>23</v>
      </c>
      <c r="E2" s="779" t="s">
        <v>300</v>
      </c>
      <c r="F2" s="782" t="s">
        <v>301</v>
      </c>
      <c r="G2" s="782" t="s">
        <v>302</v>
      </c>
      <c r="H2" s="782" t="s">
        <v>303</v>
      </c>
      <c r="I2" s="782" t="s">
        <v>304</v>
      </c>
      <c r="J2" s="782" t="s">
        <v>305</v>
      </c>
    </row>
    <row r="3" ht="72.75" customHeight="1" spans="1:10">
      <c r="A3" s="783">
        <v>1</v>
      </c>
      <c r="B3" s="509" t="s">
        <v>306</v>
      </c>
      <c r="C3" s="782" t="s">
        <v>25</v>
      </c>
      <c r="D3" s="784" t="s">
        <v>307</v>
      </c>
      <c r="E3" s="785" t="s">
        <v>27</v>
      </c>
      <c r="F3" s="517" t="s">
        <v>274</v>
      </c>
      <c r="G3" s="786" t="s">
        <v>308</v>
      </c>
      <c r="H3" s="782"/>
      <c r="I3" s="786" t="s">
        <v>309</v>
      </c>
      <c r="J3" s="786" t="s">
        <v>310</v>
      </c>
    </row>
    <row r="4" ht="83.25" customHeight="1" spans="1:10">
      <c r="A4" s="783">
        <v>2</v>
      </c>
      <c r="B4" s="509" t="s">
        <v>311</v>
      </c>
      <c r="C4" s="782" t="s">
        <v>25</v>
      </c>
      <c r="D4" s="784" t="s">
        <v>312</v>
      </c>
      <c r="E4" s="785" t="s">
        <v>27</v>
      </c>
      <c r="F4" s="517" t="s">
        <v>218</v>
      </c>
      <c r="G4" s="782" t="s">
        <v>232</v>
      </c>
      <c r="H4" s="782"/>
      <c r="I4" s="782" t="s">
        <v>240</v>
      </c>
      <c r="J4" s="786" t="s">
        <v>313</v>
      </c>
    </row>
    <row r="5" ht="63" customHeight="1" spans="1:10">
      <c r="A5" s="783">
        <v>3</v>
      </c>
      <c r="B5" s="509" t="s">
        <v>24</v>
      </c>
      <c r="C5" s="782" t="s">
        <v>25</v>
      </c>
      <c r="D5" s="784" t="s">
        <v>314</v>
      </c>
      <c r="E5" s="785" t="s">
        <v>27</v>
      </c>
      <c r="F5" s="517" t="s">
        <v>274</v>
      </c>
      <c r="G5" s="786" t="s">
        <v>308</v>
      </c>
      <c r="H5" s="782"/>
      <c r="I5" s="786" t="s">
        <v>315</v>
      </c>
      <c r="J5" s="786" t="s">
        <v>310</v>
      </c>
    </row>
    <row r="6" ht="52.5" customHeight="1" spans="1:10">
      <c r="A6" s="783">
        <v>4</v>
      </c>
      <c r="B6" s="509" t="s">
        <v>316</v>
      </c>
      <c r="C6" s="782" t="s">
        <v>25</v>
      </c>
      <c r="D6" s="784" t="s">
        <v>317</v>
      </c>
      <c r="E6" s="785" t="s">
        <v>27</v>
      </c>
      <c r="F6" s="517" t="s">
        <v>274</v>
      </c>
      <c r="G6" s="786" t="s">
        <v>318</v>
      </c>
      <c r="H6" s="782"/>
      <c r="I6" s="786" t="s">
        <v>319</v>
      </c>
      <c r="J6" s="786" t="s">
        <v>320</v>
      </c>
    </row>
    <row r="7" ht="59.25" customHeight="1" spans="1:10">
      <c r="A7" s="783">
        <v>5</v>
      </c>
      <c r="B7" s="513" t="s">
        <v>321</v>
      </c>
      <c r="C7" s="782" t="s">
        <v>25</v>
      </c>
      <c r="D7" s="784" t="s">
        <v>322</v>
      </c>
      <c r="E7" s="785" t="s">
        <v>27</v>
      </c>
      <c r="F7" s="517" t="s">
        <v>274</v>
      </c>
      <c r="G7" s="786" t="s">
        <v>308</v>
      </c>
      <c r="H7" s="782"/>
      <c r="I7" s="786" t="s">
        <v>323</v>
      </c>
      <c r="J7" s="786" t="s">
        <v>310</v>
      </c>
    </row>
    <row r="8" ht="35.1" customHeight="1" spans="1:10">
      <c r="A8" s="783">
        <v>6</v>
      </c>
      <c r="B8" s="787" t="s">
        <v>324</v>
      </c>
      <c r="C8" s="788" t="s">
        <v>325</v>
      </c>
      <c r="D8" s="789" t="s">
        <v>326</v>
      </c>
      <c r="E8" s="785" t="s">
        <v>27</v>
      </c>
      <c r="F8" s="782"/>
      <c r="G8" s="782"/>
      <c r="H8" s="782"/>
      <c r="I8" s="782"/>
      <c r="J8" s="782"/>
    </row>
    <row r="9" ht="35.1" customHeight="1" spans="1:10">
      <c r="A9" s="783">
        <v>7</v>
      </c>
      <c r="B9" s="787" t="s">
        <v>327</v>
      </c>
      <c r="C9" s="788" t="s">
        <v>325</v>
      </c>
      <c r="D9" s="789" t="s">
        <v>328</v>
      </c>
      <c r="E9" s="785" t="s">
        <v>27</v>
      </c>
      <c r="F9" s="782"/>
      <c r="G9" s="782"/>
      <c r="H9" s="782"/>
      <c r="I9" s="782"/>
      <c r="J9" s="782"/>
    </row>
    <row r="10" ht="35.1" customHeight="1" spans="1:10">
      <c r="A10" s="783">
        <v>8</v>
      </c>
      <c r="B10" s="787" t="s">
        <v>329</v>
      </c>
      <c r="C10" s="788" t="s">
        <v>325</v>
      </c>
      <c r="D10" s="789" t="s">
        <v>330</v>
      </c>
      <c r="E10" s="785" t="s">
        <v>27</v>
      </c>
      <c r="F10" s="782"/>
      <c r="G10" s="782"/>
      <c r="H10" s="782"/>
      <c r="I10" s="782"/>
      <c r="J10" s="782"/>
    </row>
    <row r="11" ht="35.1" customHeight="1" spans="1:10">
      <c r="A11" s="783">
        <v>9</v>
      </c>
      <c r="B11" s="788" t="s">
        <v>331</v>
      </c>
      <c r="C11" s="788" t="s">
        <v>325</v>
      </c>
      <c r="D11" s="789" t="s">
        <v>332</v>
      </c>
      <c r="E11" s="785" t="s">
        <v>27</v>
      </c>
      <c r="F11" s="782"/>
      <c r="G11" s="782"/>
      <c r="H11" s="782"/>
      <c r="I11" s="782"/>
      <c r="J11" s="782"/>
    </row>
    <row r="12" ht="35.1" customHeight="1" spans="1:10">
      <c r="A12" s="783">
        <v>10</v>
      </c>
      <c r="B12" s="788" t="s">
        <v>333</v>
      </c>
      <c r="C12" s="788" t="s">
        <v>325</v>
      </c>
      <c r="D12" s="789" t="s">
        <v>334</v>
      </c>
      <c r="E12" s="785" t="s">
        <v>27</v>
      </c>
      <c r="F12" s="782"/>
      <c r="G12" s="782"/>
      <c r="H12" s="782"/>
      <c r="I12" s="782"/>
      <c r="J12" s="782"/>
    </row>
    <row r="13" ht="35.1" customHeight="1" spans="1:10">
      <c r="A13" s="783">
        <v>11</v>
      </c>
      <c r="B13" s="787" t="s">
        <v>335</v>
      </c>
      <c r="C13" s="788" t="s">
        <v>336</v>
      </c>
      <c r="D13" s="789" t="s">
        <v>337</v>
      </c>
      <c r="E13" s="785">
        <v>2010</v>
      </c>
      <c r="F13" s="782"/>
      <c r="G13" s="782"/>
      <c r="H13" s="782"/>
      <c r="I13" s="782"/>
      <c r="J13" s="782"/>
    </row>
    <row r="14" ht="35.1" customHeight="1" spans="1:10">
      <c r="A14" s="783">
        <v>12</v>
      </c>
      <c r="B14" s="787" t="s">
        <v>338</v>
      </c>
      <c r="C14" s="788" t="s">
        <v>336</v>
      </c>
      <c r="D14" s="789" t="s">
        <v>339</v>
      </c>
      <c r="E14" s="785">
        <v>2010</v>
      </c>
      <c r="F14" s="782"/>
      <c r="G14" s="782"/>
      <c r="H14" s="782"/>
      <c r="I14" s="782"/>
      <c r="J14" s="782"/>
    </row>
    <row r="15" ht="35.1" customHeight="1" spans="1:10">
      <c r="A15" s="783">
        <v>13</v>
      </c>
      <c r="B15" s="788" t="s">
        <v>340</v>
      </c>
      <c r="C15" s="788" t="s">
        <v>336</v>
      </c>
      <c r="D15" s="789" t="s">
        <v>332</v>
      </c>
      <c r="E15" s="785">
        <v>2010</v>
      </c>
      <c r="F15" s="782"/>
      <c r="G15" s="782"/>
      <c r="H15" s="782"/>
      <c r="I15" s="782"/>
      <c r="J15" s="782"/>
    </row>
    <row r="16" ht="35.1" customHeight="1" spans="1:12">
      <c r="A16" s="783">
        <v>14</v>
      </c>
      <c r="B16" s="788" t="s">
        <v>341</v>
      </c>
      <c r="C16" s="788" t="s">
        <v>336</v>
      </c>
      <c r="D16" s="789" t="s">
        <v>334</v>
      </c>
      <c r="E16" s="785">
        <v>2010</v>
      </c>
      <c r="F16" s="782"/>
      <c r="G16" s="782"/>
      <c r="H16" s="782"/>
      <c r="I16" s="782"/>
      <c r="J16" s="782"/>
      <c r="K16" s="825"/>
      <c r="L16" s="825"/>
    </row>
    <row r="17" ht="35.1" customHeight="1" spans="1:12">
      <c r="A17" s="783">
        <v>15</v>
      </c>
      <c r="B17" s="787" t="s">
        <v>342</v>
      </c>
      <c r="C17" s="788" t="s">
        <v>336</v>
      </c>
      <c r="D17" s="789" t="s">
        <v>334</v>
      </c>
      <c r="E17" s="785">
        <v>1895</v>
      </c>
      <c r="F17" s="782"/>
      <c r="G17" s="782"/>
      <c r="H17" s="782"/>
      <c r="I17" s="782"/>
      <c r="J17" s="782"/>
      <c r="K17" s="826"/>
      <c r="L17" s="825"/>
    </row>
    <row r="18" ht="35.1" customHeight="1" spans="1:12">
      <c r="A18" s="783">
        <v>16</v>
      </c>
      <c r="B18" s="788" t="s">
        <v>343</v>
      </c>
      <c r="C18" s="788" t="s">
        <v>336</v>
      </c>
      <c r="D18" s="789" t="s">
        <v>344</v>
      </c>
      <c r="E18" s="785">
        <v>1895</v>
      </c>
      <c r="F18" s="782"/>
      <c r="G18" s="782"/>
      <c r="H18" s="782"/>
      <c r="I18" s="782"/>
      <c r="J18" s="782"/>
      <c r="K18" s="826"/>
      <c r="L18" s="825"/>
    </row>
    <row r="19" ht="35.1" customHeight="1" spans="1:12">
      <c r="A19" s="783">
        <v>17</v>
      </c>
      <c r="B19" s="788" t="s">
        <v>345</v>
      </c>
      <c r="C19" s="788" t="s">
        <v>336</v>
      </c>
      <c r="D19" s="789" t="s">
        <v>334</v>
      </c>
      <c r="E19" s="785">
        <v>1895</v>
      </c>
      <c r="F19" s="782"/>
      <c r="G19" s="782"/>
      <c r="H19" s="782"/>
      <c r="I19" s="782"/>
      <c r="J19" s="782"/>
      <c r="K19" s="826"/>
      <c r="L19" s="825"/>
    </row>
    <row r="20" ht="50.1" customHeight="1" spans="1:12">
      <c r="A20" s="783">
        <v>18</v>
      </c>
      <c r="B20" s="787" t="s">
        <v>346</v>
      </c>
      <c r="C20" s="787" t="s">
        <v>347</v>
      </c>
      <c r="D20" s="789" t="s">
        <v>348</v>
      </c>
      <c r="E20" s="785" t="s">
        <v>27</v>
      </c>
      <c r="F20" s="782"/>
      <c r="G20" s="782"/>
      <c r="H20" s="782"/>
      <c r="I20" s="782"/>
      <c r="J20" s="782"/>
      <c r="K20" s="826"/>
      <c r="L20" s="825"/>
    </row>
    <row r="21" ht="35.1" customHeight="1" spans="1:12">
      <c r="A21" s="783">
        <v>19</v>
      </c>
      <c r="B21" s="787" t="s">
        <v>349</v>
      </c>
      <c r="C21" s="788" t="s">
        <v>350</v>
      </c>
      <c r="D21" s="789" t="str">
        <f>D8</f>
        <v>织物通风面套</v>
      </c>
      <c r="E21" s="785">
        <v>2010</v>
      </c>
      <c r="F21" s="782"/>
      <c r="G21" s="782"/>
      <c r="H21" s="782"/>
      <c r="I21" s="787"/>
      <c r="J21" s="787"/>
      <c r="K21" s="826"/>
      <c r="L21" s="825"/>
    </row>
    <row r="22" ht="35.1" customHeight="1" spans="1:12">
      <c r="A22" s="783">
        <v>20</v>
      </c>
      <c r="B22" s="787" t="s">
        <v>351</v>
      </c>
      <c r="C22" s="788" t="s">
        <v>350</v>
      </c>
      <c r="D22" s="789" t="str">
        <f>D9</f>
        <v>织物非通风面套</v>
      </c>
      <c r="E22" s="785">
        <v>2010</v>
      </c>
      <c r="F22" s="782"/>
      <c r="G22" s="782"/>
      <c r="H22" s="782"/>
      <c r="I22" s="782"/>
      <c r="J22" s="782"/>
      <c r="K22" s="825"/>
      <c r="L22" s="825"/>
    </row>
    <row r="23" ht="35.1" customHeight="1" spans="1:12">
      <c r="A23" s="783">
        <v>21</v>
      </c>
      <c r="B23" s="787" t="s">
        <v>352</v>
      </c>
      <c r="C23" s="788" t="s">
        <v>350</v>
      </c>
      <c r="D23" s="789" t="s">
        <v>330</v>
      </c>
      <c r="E23" s="785">
        <v>2010</v>
      </c>
      <c r="F23" s="782"/>
      <c r="G23" s="782"/>
      <c r="H23" s="782"/>
      <c r="I23" s="782"/>
      <c r="J23" s="782"/>
      <c r="K23" s="825"/>
      <c r="L23" s="825"/>
    </row>
    <row r="24" ht="35.1" customHeight="1" spans="1:10">
      <c r="A24" s="783">
        <v>22</v>
      </c>
      <c r="B24" s="788" t="s">
        <v>353</v>
      </c>
      <c r="C24" s="788" t="s">
        <v>350</v>
      </c>
      <c r="D24" s="789" t="s">
        <v>332</v>
      </c>
      <c r="E24" s="785">
        <v>2010</v>
      </c>
      <c r="F24" s="782"/>
      <c r="G24" s="782"/>
      <c r="H24" s="782"/>
      <c r="I24" s="782"/>
      <c r="J24" s="782"/>
    </row>
    <row r="25" ht="35.1" customHeight="1" spans="1:10">
      <c r="A25" s="783">
        <v>23</v>
      </c>
      <c r="B25" s="788" t="s">
        <v>354</v>
      </c>
      <c r="C25" s="788" t="s">
        <v>350</v>
      </c>
      <c r="D25" s="789" t="s">
        <v>334</v>
      </c>
      <c r="E25" s="785">
        <v>2010</v>
      </c>
      <c r="F25" s="782"/>
      <c r="G25" s="782"/>
      <c r="H25" s="782"/>
      <c r="I25" s="782"/>
      <c r="J25" s="782"/>
    </row>
    <row r="26" ht="35.1" customHeight="1" spans="1:10">
      <c r="A26" s="783">
        <v>24</v>
      </c>
      <c r="B26" s="787" t="s">
        <v>355</v>
      </c>
      <c r="C26" s="788" t="s">
        <v>350</v>
      </c>
      <c r="D26" s="789" t="str">
        <f>D8</f>
        <v>织物通风面套</v>
      </c>
      <c r="E26" s="785">
        <v>1895</v>
      </c>
      <c r="F26" s="782"/>
      <c r="G26" s="782"/>
      <c r="H26" s="782"/>
      <c r="I26" s="782"/>
      <c r="J26" s="782"/>
    </row>
    <row r="27" ht="35.1" customHeight="1" spans="1:10">
      <c r="A27" s="783">
        <v>25</v>
      </c>
      <c r="B27" s="790" t="s">
        <v>356</v>
      </c>
      <c r="C27" s="791" t="s">
        <v>350</v>
      </c>
      <c r="D27" s="792" t="s">
        <v>328</v>
      </c>
      <c r="E27" s="793">
        <v>1895</v>
      </c>
      <c r="F27" s="782"/>
      <c r="G27" s="782"/>
      <c r="H27" s="782"/>
      <c r="I27" s="782"/>
      <c r="J27" s="782"/>
    </row>
    <row r="28" ht="35.1" customHeight="1" spans="1:10">
      <c r="A28" s="783">
        <v>26</v>
      </c>
      <c r="B28" s="791" t="s">
        <v>357</v>
      </c>
      <c r="C28" s="791" t="s">
        <v>350</v>
      </c>
      <c r="D28" s="792" t="s">
        <v>358</v>
      </c>
      <c r="E28" s="793">
        <v>1895</v>
      </c>
      <c r="F28" s="782"/>
      <c r="G28" s="782"/>
      <c r="H28" s="782"/>
      <c r="I28" s="782"/>
      <c r="J28" s="782"/>
    </row>
    <row r="29" ht="35.1" customHeight="1" spans="1:10">
      <c r="A29" s="783">
        <v>27</v>
      </c>
      <c r="B29" s="791" t="s">
        <v>359</v>
      </c>
      <c r="C29" s="791" t="s">
        <v>350</v>
      </c>
      <c r="D29" s="792" t="s">
        <v>334</v>
      </c>
      <c r="E29" s="793">
        <v>1895</v>
      </c>
      <c r="F29" s="782"/>
      <c r="G29" s="782"/>
      <c r="H29" s="782"/>
      <c r="I29" s="782"/>
      <c r="J29" s="782"/>
    </row>
    <row r="30" ht="35.1" customHeight="1" spans="1:10">
      <c r="A30" s="794" t="s">
        <v>360</v>
      </c>
      <c r="B30" s="795"/>
      <c r="C30" s="795"/>
      <c r="D30" s="796"/>
      <c r="E30" s="797"/>
      <c r="F30" s="782"/>
      <c r="G30" s="782"/>
      <c r="H30" s="782"/>
      <c r="I30" s="782"/>
      <c r="J30" s="782"/>
    </row>
    <row r="31" ht="35.1" customHeight="1" spans="1:10">
      <c r="A31" s="781" t="s">
        <v>298</v>
      </c>
      <c r="B31" s="782" t="s">
        <v>361</v>
      </c>
      <c r="C31" s="782" t="s">
        <v>45</v>
      </c>
      <c r="D31" s="798" t="s">
        <v>299</v>
      </c>
      <c r="E31" s="779" t="s">
        <v>300</v>
      </c>
      <c r="F31" s="782"/>
      <c r="G31" s="782"/>
      <c r="H31" s="782"/>
      <c r="I31" s="782"/>
      <c r="J31" s="782"/>
    </row>
    <row r="32" ht="35.1" customHeight="1" spans="1:10">
      <c r="A32" s="781">
        <v>1</v>
      </c>
      <c r="B32" s="799" t="s">
        <v>362</v>
      </c>
      <c r="C32" s="782" t="s">
        <v>324</v>
      </c>
      <c r="D32" s="800" t="s">
        <v>363</v>
      </c>
      <c r="E32" s="801" t="s">
        <v>364</v>
      </c>
      <c r="F32" s="782" t="s">
        <v>274</v>
      </c>
      <c r="G32" s="782"/>
      <c r="H32" s="782"/>
      <c r="I32" s="782"/>
      <c r="J32" s="809" t="s">
        <v>365</v>
      </c>
    </row>
    <row r="33" ht="35.1" customHeight="1" spans="1:10">
      <c r="A33" s="781"/>
      <c r="B33" s="799"/>
      <c r="C33" s="782" t="s">
        <v>335</v>
      </c>
      <c r="D33" s="800" t="s">
        <v>366</v>
      </c>
      <c r="E33" s="802"/>
      <c r="F33" s="782"/>
      <c r="G33" s="782" t="s">
        <v>367</v>
      </c>
      <c r="H33" s="782"/>
      <c r="I33" s="782"/>
      <c r="J33" s="827"/>
    </row>
    <row r="34" ht="35.1" customHeight="1" spans="1:10">
      <c r="A34" s="781"/>
      <c r="B34" s="799"/>
      <c r="C34" s="787" t="s">
        <v>349</v>
      </c>
      <c r="D34" s="800" t="s">
        <v>368</v>
      </c>
      <c r="E34" s="802"/>
      <c r="F34" s="782"/>
      <c r="G34" s="782"/>
      <c r="H34" s="782" t="s">
        <v>369</v>
      </c>
      <c r="I34" s="782"/>
      <c r="J34" s="827"/>
    </row>
    <row r="35" ht="35.1" customHeight="1" spans="1:10">
      <c r="A35" s="781"/>
      <c r="B35" s="799"/>
      <c r="C35" s="782" t="s">
        <v>346</v>
      </c>
      <c r="D35" s="803" t="s">
        <v>347</v>
      </c>
      <c r="E35" s="802"/>
      <c r="F35" s="782"/>
      <c r="G35" s="782"/>
      <c r="H35" s="782"/>
      <c r="I35" s="828" t="s">
        <v>370</v>
      </c>
      <c r="J35" s="829"/>
    </row>
    <row r="36" ht="35.1" customHeight="1" spans="1:10">
      <c r="A36" s="804">
        <v>2</v>
      </c>
      <c r="B36" s="805" t="s">
        <v>371</v>
      </c>
      <c r="C36" s="782" t="s">
        <v>327</v>
      </c>
      <c r="D36" s="800" t="s">
        <v>372</v>
      </c>
      <c r="E36" s="802"/>
      <c r="F36" s="782" t="s">
        <v>274</v>
      </c>
      <c r="G36" s="782"/>
      <c r="H36" s="782"/>
      <c r="I36" s="782"/>
      <c r="J36" s="809" t="s">
        <v>373</v>
      </c>
    </row>
    <row r="37" ht="35.1" customHeight="1" spans="1:10">
      <c r="A37" s="806"/>
      <c r="B37" s="807"/>
      <c r="C37" s="782" t="s">
        <v>335</v>
      </c>
      <c r="D37" s="800" t="s">
        <v>366</v>
      </c>
      <c r="E37" s="802"/>
      <c r="F37" s="782"/>
      <c r="G37" s="782" t="s">
        <v>374</v>
      </c>
      <c r="H37" s="782"/>
      <c r="I37" s="782"/>
      <c r="J37" s="827"/>
    </row>
    <row r="38" ht="35.1" customHeight="1" spans="1:10">
      <c r="A38" s="806"/>
      <c r="B38" s="807"/>
      <c r="C38" s="787" t="s">
        <v>351</v>
      </c>
      <c r="D38" s="800" t="s">
        <v>375</v>
      </c>
      <c r="E38" s="802"/>
      <c r="F38" s="782"/>
      <c r="G38" s="782"/>
      <c r="H38" s="782" t="s">
        <v>369</v>
      </c>
      <c r="I38" s="782"/>
      <c r="J38" s="827"/>
    </row>
    <row r="39" ht="35.1" customHeight="1" spans="1:10">
      <c r="A39" s="806"/>
      <c r="B39" s="808"/>
      <c r="C39" s="782" t="s">
        <v>346</v>
      </c>
      <c r="D39" s="803" t="s">
        <v>347</v>
      </c>
      <c r="E39" s="802"/>
      <c r="F39" s="782"/>
      <c r="G39" s="782"/>
      <c r="H39" s="782"/>
      <c r="I39" s="828" t="s">
        <v>376</v>
      </c>
      <c r="J39" s="829"/>
    </row>
    <row r="40" ht="35.1" customHeight="1" spans="1:10">
      <c r="A40" s="782">
        <v>3</v>
      </c>
      <c r="B40" s="809" t="s">
        <v>377</v>
      </c>
      <c r="C40" s="782" t="s">
        <v>331</v>
      </c>
      <c r="D40" s="800" t="s">
        <v>378</v>
      </c>
      <c r="E40" s="802"/>
      <c r="F40" s="782" t="s">
        <v>379</v>
      </c>
      <c r="G40" s="782"/>
      <c r="H40" s="782"/>
      <c r="I40" s="782"/>
      <c r="J40" s="809" t="s">
        <v>380</v>
      </c>
    </row>
    <row r="41" ht="35.1" customHeight="1" spans="1:10">
      <c r="A41" s="782"/>
      <c r="B41" s="810"/>
      <c r="C41" s="782" t="s">
        <v>340</v>
      </c>
      <c r="D41" s="800" t="s">
        <v>366</v>
      </c>
      <c r="E41" s="802"/>
      <c r="F41" s="782"/>
      <c r="G41" s="530" t="s">
        <v>381</v>
      </c>
      <c r="H41" s="782"/>
      <c r="I41" s="782"/>
      <c r="J41" s="827"/>
    </row>
    <row r="42" ht="35.1" customHeight="1" spans="1:10">
      <c r="A42" s="782"/>
      <c r="B42" s="810"/>
      <c r="C42" s="787" t="s">
        <v>353</v>
      </c>
      <c r="D42" s="800" t="s">
        <v>382</v>
      </c>
      <c r="E42" s="802"/>
      <c r="F42" s="782"/>
      <c r="G42" s="782"/>
      <c r="H42" s="530" t="s">
        <v>383</v>
      </c>
      <c r="I42" s="782"/>
      <c r="J42" s="827"/>
    </row>
    <row r="43" ht="35.1" customHeight="1" spans="1:10">
      <c r="A43" s="782"/>
      <c r="B43" s="811"/>
      <c r="C43" s="782" t="s">
        <v>346</v>
      </c>
      <c r="D43" s="803" t="s">
        <v>347</v>
      </c>
      <c r="E43" s="802"/>
      <c r="F43" s="782"/>
      <c r="G43" s="782"/>
      <c r="H43" s="782"/>
      <c r="I43" s="828" t="s">
        <v>384</v>
      </c>
      <c r="J43" s="829"/>
    </row>
    <row r="44" ht="35.1" customHeight="1" spans="1:10">
      <c r="A44" s="782">
        <v>4</v>
      </c>
      <c r="B44" s="812" t="s">
        <v>385</v>
      </c>
      <c r="C44" s="813" t="s">
        <v>333</v>
      </c>
      <c r="D44" s="814" t="s">
        <v>386</v>
      </c>
      <c r="E44" s="802"/>
      <c r="F44" s="815" t="s">
        <v>218</v>
      </c>
      <c r="G44" s="782"/>
      <c r="H44" s="782"/>
      <c r="I44" s="782"/>
      <c r="J44" s="809" t="s">
        <v>387</v>
      </c>
    </row>
    <row r="45" ht="36" customHeight="1" spans="1:10">
      <c r="A45" s="782"/>
      <c r="B45" s="816"/>
      <c r="C45" s="813" t="s">
        <v>341</v>
      </c>
      <c r="D45" s="814" t="s">
        <v>388</v>
      </c>
      <c r="E45" s="802"/>
      <c r="F45" s="782"/>
      <c r="G45" s="815" t="s">
        <v>389</v>
      </c>
      <c r="H45" s="782"/>
      <c r="I45" s="782"/>
      <c r="J45" s="827"/>
    </row>
    <row r="46" ht="36" customHeight="1" spans="1:10">
      <c r="A46" s="782"/>
      <c r="B46" s="816"/>
      <c r="C46" s="813" t="s">
        <v>354</v>
      </c>
      <c r="D46" s="814" t="s">
        <v>390</v>
      </c>
      <c r="E46" s="802"/>
      <c r="F46" s="782"/>
      <c r="G46" s="782"/>
      <c r="H46" s="815" t="s">
        <v>391</v>
      </c>
      <c r="I46" s="782"/>
      <c r="J46" s="827"/>
    </row>
    <row r="47" ht="36" customHeight="1" spans="1:10">
      <c r="A47" s="782"/>
      <c r="B47" s="817"/>
      <c r="C47" s="813" t="s">
        <v>346</v>
      </c>
      <c r="D47" s="814" t="s">
        <v>347</v>
      </c>
      <c r="E47" s="802"/>
      <c r="F47" s="782"/>
      <c r="G47" s="782"/>
      <c r="H47" s="782"/>
      <c r="I47" s="830" t="s">
        <v>392</v>
      </c>
      <c r="J47" s="829"/>
    </row>
    <row r="48" ht="36" customHeight="1" spans="1:10">
      <c r="A48" s="804">
        <v>5</v>
      </c>
      <c r="B48" s="799" t="s">
        <v>393</v>
      </c>
      <c r="C48" s="782" t="s">
        <v>329</v>
      </c>
      <c r="D48" s="800" t="s">
        <v>394</v>
      </c>
      <c r="E48" s="802"/>
      <c r="F48" s="782" t="s">
        <v>395</v>
      </c>
      <c r="G48" s="782"/>
      <c r="H48" s="782"/>
      <c r="I48" s="782"/>
      <c r="J48" s="809" t="s">
        <v>396</v>
      </c>
    </row>
    <row r="49" ht="36" customHeight="1" spans="1:10">
      <c r="A49" s="806"/>
      <c r="B49" s="799"/>
      <c r="C49" s="782" t="s">
        <v>338</v>
      </c>
      <c r="D49" s="800" t="s">
        <v>397</v>
      </c>
      <c r="E49" s="802"/>
      <c r="F49" s="782"/>
      <c r="G49" s="782" t="s">
        <v>398</v>
      </c>
      <c r="H49" s="782"/>
      <c r="I49" s="782"/>
      <c r="J49" s="827"/>
    </row>
    <row r="50" ht="36" customHeight="1" spans="1:10">
      <c r="A50" s="806"/>
      <c r="B50" s="799"/>
      <c r="C50" s="787" t="s">
        <v>352</v>
      </c>
      <c r="D50" s="800" t="s">
        <v>399</v>
      </c>
      <c r="E50" s="802"/>
      <c r="F50" s="782"/>
      <c r="G50" s="782"/>
      <c r="H50" s="530" t="s">
        <v>400</v>
      </c>
      <c r="I50" s="782"/>
      <c r="J50" s="827"/>
    </row>
    <row r="51" ht="36" customHeight="1" spans="1:10">
      <c r="A51" s="818"/>
      <c r="B51" s="799"/>
      <c r="C51" s="782" t="s">
        <v>346</v>
      </c>
      <c r="D51" s="803" t="s">
        <v>347</v>
      </c>
      <c r="E51" s="819"/>
      <c r="F51" s="782"/>
      <c r="G51" s="782"/>
      <c r="H51" s="782"/>
      <c r="I51" s="828" t="s">
        <v>401</v>
      </c>
      <c r="J51" s="829"/>
    </row>
    <row r="52" ht="36" customHeight="1" spans="1:10">
      <c r="A52" s="781">
        <v>6</v>
      </c>
      <c r="B52" s="799" t="s">
        <v>402</v>
      </c>
      <c r="C52" s="782" t="s">
        <v>324</v>
      </c>
      <c r="D52" s="803" t="str">
        <f t="shared" ref="D52:D56" si="0">D32</f>
        <v>主靠背总成-前座（织物通风面套）</v>
      </c>
      <c r="E52" s="801" t="s">
        <v>403</v>
      </c>
      <c r="F52" s="782" t="s">
        <v>274</v>
      </c>
      <c r="G52" s="782"/>
      <c r="H52" s="782"/>
      <c r="I52" s="782"/>
      <c r="J52" s="809" t="s">
        <v>365</v>
      </c>
    </row>
    <row r="53" ht="36" customHeight="1" spans="1:10">
      <c r="A53" s="781"/>
      <c r="B53" s="799"/>
      <c r="C53" s="782" t="s">
        <v>342</v>
      </c>
      <c r="D53" s="800" t="s">
        <v>336</v>
      </c>
      <c r="E53" s="802"/>
      <c r="F53" s="782"/>
      <c r="G53" s="782" t="s">
        <v>367</v>
      </c>
      <c r="H53" s="782"/>
      <c r="I53" s="782"/>
      <c r="J53" s="827"/>
    </row>
    <row r="54" ht="36" customHeight="1" spans="1:10">
      <c r="A54" s="781"/>
      <c r="B54" s="799"/>
      <c r="C54" s="782" t="s">
        <v>355</v>
      </c>
      <c r="D54" s="800" t="str">
        <f t="shared" si="0"/>
        <v>坐垫总成-前座（织物通风面套）</v>
      </c>
      <c r="E54" s="802"/>
      <c r="F54" s="782"/>
      <c r="G54" s="782"/>
      <c r="H54" s="530" t="s">
        <v>404</v>
      </c>
      <c r="I54" s="782"/>
      <c r="J54" s="827"/>
    </row>
    <row r="55" ht="36" customHeight="1" spans="1:10">
      <c r="A55" s="781"/>
      <c r="B55" s="799"/>
      <c r="C55" s="782" t="s">
        <v>346</v>
      </c>
      <c r="D55" s="803" t="s">
        <v>347</v>
      </c>
      <c r="E55" s="802"/>
      <c r="F55" s="782"/>
      <c r="G55" s="782"/>
      <c r="H55" s="782"/>
      <c r="I55" s="828" t="s">
        <v>405</v>
      </c>
      <c r="J55" s="829"/>
    </row>
    <row r="56" ht="36" customHeight="1" spans="1:10">
      <c r="A56" s="781">
        <v>7</v>
      </c>
      <c r="B56" s="799" t="s">
        <v>406</v>
      </c>
      <c r="C56" s="782" t="s">
        <v>327</v>
      </c>
      <c r="D56" s="803" t="str">
        <f t="shared" si="0"/>
        <v>主靠背总成-前座（织物非通风面套）</v>
      </c>
      <c r="E56" s="802"/>
      <c r="F56" s="782" t="s">
        <v>274</v>
      </c>
      <c r="G56" s="782"/>
      <c r="H56" s="782"/>
      <c r="I56" s="828"/>
      <c r="J56" s="809" t="s">
        <v>373</v>
      </c>
    </row>
    <row r="57" ht="36" customHeight="1" spans="1:10">
      <c r="A57" s="781"/>
      <c r="B57" s="799"/>
      <c r="C57" s="782" t="s">
        <v>342</v>
      </c>
      <c r="D57" s="800" t="s">
        <v>336</v>
      </c>
      <c r="E57" s="802"/>
      <c r="F57" s="782"/>
      <c r="G57" s="782" t="s">
        <v>374</v>
      </c>
      <c r="H57" s="782"/>
      <c r="I57" s="782"/>
      <c r="J57" s="827"/>
    </row>
    <row r="58" ht="36" customHeight="1" spans="1:10">
      <c r="A58" s="781"/>
      <c r="B58" s="799"/>
      <c r="C58" s="782" t="s">
        <v>356</v>
      </c>
      <c r="D58" s="800" t="str">
        <f>D38</f>
        <v>坐垫总成-前座（织物非通风面套）</v>
      </c>
      <c r="E58" s="802"/>
      <c r="F58" s="782"/>
      <c r="G58" s="782"/>
      <c r="H58" s="530" t="s">
        <v>404</v>
      </c>
      <c r="I58" s="782"/>
      <c r="J58" s="827"/>
    </row>
    <row r="59" ht="36" customHeight="1" spans="1:10">
      <c r="A59" s="804"/>
      <c r="B59" s="805"/>
      <c r="C59" s="820" t="s">
        <v>346</v>
      </c>
      <c r="D59" s="821" t="s">
        <v>347</v>
      </c>
      <c r="E59" s="802"/>
      <c r="F59" s="782"/>
      <c r="G59" s="782"/>
      <c r="H59" s="782"/>
      <c r="I59" s="828" t="s">
        <v>407</v>
      </c>
      <c r="J59" s="829"/>
    </row>
    <row r="60" ht="36" customHeight="1" spans="1:10">
      <c r="A60" s="782">
        <v>8</v>
      </c>
      <c r="B60" s="799" t="s">
        <v>408</v>
      </c>
      <c r="C60" s="782" t="s">
        <v>331</v>
      </c>
      <c r="D60" s="803" t="s">
        <v>409</v>
      </c>
      <c r="E60" s="802"/>
      <c r="F60" s="782" t="s">
        <v>379</v>
      </c>
      <c r="G60" s="782"/>
      <c r="H60" s="782"/>
      <c r="I60" s="782"/>
      <c r="J60" s="809" t="s">
        <v>410</v>
      </c>
    </row>
    <row r="61" ht="36" customHeight="1" spans="1:10">
      <c r="A61" s="782"/>
      <c r="B61" s="799"/>
      <c r="C61" s="782" t="s">
        <v>343</v>
      </c>
      <c r="D61" s="800" t="s">
        <v>366</v>
      </c>
      <c r="E61" s="802"/>
      <c r="F61" s="782"/>
      <c r="G61" s="530" t="s">
        <v>381</v>
      </c>
      <c r="H61" s="782"/>
      <c r="I61" s="782"/>
      <c r="J61" s="827"/>
    </row>
    <row r="62" ht="36" customHeight="1" spans="1:10">
      <c r="A62" s="782"/>
      <c r="B62" s="799"/>
      <c r="C62" s="782" t="s">
        <v>357</v>
      </c>
      <c r="D62" s="800" t="s">
        <v>411</v>
      </c>
      <c r="E62" s="802"/>
      <c r="F62" s="782"/>
      <c r="G62" s="782"/>
      <c r="H62" s="530" t="s">
        <v>412</v>
      </c>
      <c r="I62" s="782"/>
      <c r="J62" s="827"/>
    </row>
    <row r="63" ht="36" customHeight="1" spans="1:10">
      <c r="A63" s="782"/>
      <c r="B63" s="799"/>
      <c r="C63" s="820" t="s">
        <v>346</v>
      </c>
      <c r="D63" s="821" t="s">
        <v>347</v>
      </c>
      <c r="E63" s="802"/>
      <c r="F63" s="782"/>
      <c r="G63" s="782"/>
      <c r="H63" s="782"/>
      <c r="I63" s="828" t="s">
        <v>413</v>
      </c>
      <c r="J63" s="829"/>
    </row>
    <row r="64" ht="36" customHeight="1" spans="1:10">
      <c r="A64" s="782">
        <v>9</v>
      </c>
      <c r="B64" s="822" t="s">
        <v>414</v>
      </c>
      <c r="C64" s="813" t="s">
        <v>333</v>
      </c>
      <c r="D64" s="823" t="s">
        <v>415</v>
      </c>
      <c r="E64" s="802"/>
      <c r="F64" s="815" t="s">
        <v>218</v>
      </c>
      <c r="G64" s="782"/>
      <c r="H64" s="782"/>
      <c r="I64" s="782"/>
      <c r="J64" s="809" t="s">
        <v>387</v>
      </c>
    </row>
    <row r="65" ht="36" customHeight="1" spans="1:10">
      <c r="A65" s="782"/>
      <c r="B65" s="822"/>
      <c r="C65" s="813" t="s">
        <v>345</v>
      </c>
      <c r="D65" s="814" t="s">
        <v>416</v>
      </c>
      <c r="E65" s="802"/>
      <c r="F65" s="782"/>
      <c r="G65" s="815" t="s">
        <v>389</v>
      </c>
      <c r="H65" s="782"/>
      <c r="I65" s="782"/>
      <c r="J65" s="827"/>
    </row>
    <row r="66" ht="36" customHeight="1" spans="1:10">
      <c r="A66" s="782"/>
      <c r="B66" s="822"/>
      <c r="C66" s="813" t="s">
        <v>359</v>
      </c>
      <c r="D66" s="814" t="s">
        <v>390</v>
      </c>
      <c r="E66" s="802"/>
      <c r="F66" s="782"/>
      <c r="G66" s="782"/>
      <c r="H66" s="815" t="s">
        <v>417</v>
      </c>
      <c r="I66" s="782"/>
      <c r="J66" s="827"/>
    </row>
    <row r="67" ht="36" customHeight="1" spans="1:10">
      <c r="A67" s="831"/>
      <c r="B67" s="832"/>
      <c r="C67" s="833" t="s">
        <v>346</v>
      </c>
      <c r="D67" s="834" t="s">
        <v>347</v>
      </c>
      <c r="E67" s="835"/>
      <c r="F67" s="782"/>
      <c r="G67" s="782"/>
      <c r="H67" s="782"/>
      <c r="I67" s="830" t="s">
        <v>418</v>
      </c>
      <c r="J67" s="829"/>
    </row>
  </sheetData>
  <mergeCells count="33">
    <mergeCell ref="A1:E1"/>
    <mergeCell ref="F1:J1"/>
    <mergeCell ref="I21:J21"/>
    <mergeCell ref="A30:E30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E32:E51"/>
    <mergeCell ref="E52:E67"/>
    <mergeCell ref="J32:J35"/>
    <mergeCell ref="J36:J39"/>
    <mergeCell ref="J40:J43"/>
    <mergeCell ref="J44:J47"/>
    <mergeCell ref="J48:J51"/>
    <mergeCell ref="J52:J55"/>
    <mergeCell ref="J56:J59"/>
    <mergeCell ref="J60:J63"/>
    <mergeCell ref="J64:J67"/>
  </mergeCells>
  <conditionalFormatting sqref="O56:O57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J48 Q48:Q51">
    <cfRule type="containsText" dxfId="6" priority="1" operator="between" text=" ">
      <formula>NOT(ISERROR(SEARCH(" ",J48)))</formula>
    </cfRule>
  </conditionalFormatting>
  <pageMargins left="1.57430555555556" right="0.984027777777778" top="0.984027777777778" bottom="0.984027777777778" header="0.511805555555556" footer="0.511805555555556"/>
  <pageSetup paperSize="9" orientation="landscape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O260"/>
  <sheetViews>
    <sheetView view="pageBreakPreview" zoomScale="90" zoomScaleNormal="100" workbookViewId="0">
      <pane ySplit="8" topLeftCell="A20" activePane="bottomLeft" state="frozen"/>
      <selection/>
      <selection pane="bottomLeft" activeCell="L15" sqref="L15"/>
    </sheetView>
  </sheetViews>
  <sheetFormatPr defaultColWidth="9" defaultRowHeight="16.5"/>
  <cols>
    <col min="1" max="1" width="4.5" style="474" customWidth="1"/>
    <col min="2" max="11" width="2.625" style="474" customWidth="1"/>
    <col min="12" max="12" width="20.125" style="475" customWidth="1"/>
    <col min="13" max="13" width="23.375" style="476" customWidth="1"/>
    <col min="14" max="14" width="15" style="477" customWidth="1"/>
    <col min="15" max="15" width="4.875" style="474" hidden="1" customWidth="1"/>
    <col min="16" max="16" width="5.25" style="474" customWidth="1"/>
    <col min="17" max="17" width="9.375" style="478" customWidth="1"/>
    <col min="18" max="18" width="6.125" style="479" hidden="1" customWidth="1"/>
    <col min="19" max="19" width="18.5" style="480" customWidth="1"/>
    <col min="20" max="20" width="2.125" style="480" hidden="1" customWidth="1"/>
    <col min="21" max="21" width="8.375" style="479" customWidth="1"/>
    <col min="22" max="22" width="7.625" style="479" customWidth="1"/>
    <col min="23" max="23" width="10.25" style="479" customWidth="1"/>
    <col min="24" max="24" width="16.25" style="479" customWidth="1"/>
    <col min="25" max="25" width="10.75" style="479" customWidth="1"/>
    <col min="26" max="26" width="10.75" style="476" customWidth="1"/>
    <col min="27" max="27" width="8.25" style="481" customWidth="1"/>
    <col min="28" max="28" width="5.875" style="474" hidden="1" customWidth="1"/>
    <col min="29" max="32" width="5.75" style="474" hidden="1" customWidth="1"/>
    <col min="33" max="34" width="7.25" style="474" hidden="1" customWidth="1"/>
    <col min="35" max="35" width="10" style="474" hidden="1" customWidth="1"/>
    <col min="36" max="36" width="10.375" style="469" customWidth="1"/>
    <col min="37" max="37" width="9" style="474"/>
    <col min="38" max="38" width="9.75" style="482" customWidth="1"/>
    <col min="39" max="39" width="9.75" style="483" customWidth="1"/>
    <col min="40" max="16384" width="9" style="474"/>
  </cols>
  <sheetData>
    <row r="1" ht="33.75" customHeight="1" spans="1:40">
      <c r="A1" s="484" t="s">
        <v>419</v>
      </c>
      <c r="B1" s="485"/>
      <c r="C1" s="485"/>
      <c r="D1" s="485"/>
      <c r="E1" s="485"/>
      <c r="F1" s="484" t="s">
        <v>420</v>
      </c>
      <c r="G1" s="484"/>
      <c r="H1" s="484"/>
      <c r="I1" s="484"/>
      <c r="J1" s="484"/>
      <c r="K1" s="484"/>
      <c r="L1" s="501" t="s">
        <v>421</v>
      </c>
      <c r="M1" s="501"/>
      <c r="N1" s="502" t="s">
        <v>422</v>
      </c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2"/>
      <c r="AA1" s="502"/>
      <c r="AB1" s="503"/>
      <c r="AC1" s="503"/>
      <c r="AD1" s="503"/>
      <c r="AE1" s="503"/>
      <c r="AF1" s="503"/>
      <c r="AG1" s="503"/>
      <c r="AH1" s="503"/>
      <c r="AI1" s="491" t="s">
        <v>45</v>
      </c>
      <c r="AJ1" s="568" t="s">
        <v>35</v>
      </c>
      <c r="AK1" s="569" t="s">
        <v>24</v>
      </c>
      <c r="AL1" s="569" t="s">
        <v>32</v>
      </c>
      <c r="AM1" s="570" t="s">
        <v>38</v>
      </c>
      <c r="AN1" s="569" t="s">
        <v>423</v>
      </c>
    </row>
    <row r="2" ht="33.75" customHeight="1" spans="1:40">
      <c r="A2" s="484" t="s">
        <v>424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504"/>
      <c r="M2" s="504"/>
      <c r="N2" s="502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2"/>
      <c r="AA2" s="502"/>
      <c r="AB2" s="503"/>
      <c r="AC2" s="503"/>
      <c r="AD2" s="503"/>
      <c r="AE2" s="503"/>
      <c r="AF2" s="503"/>
      <c r="AG2" s="503"/>
      <c r="AH2" s="503"/>
      <c r="AI2" s="491" t="s">
        <v>425</v>
      </c>
      <c r="AJ2" s="569" t="s">
        <v>25</v>
      </c>
      <c r="AK2" s="569" t="s">
        <v>25</v>
      </c>
      <c r="AL2" s="569" t="s">
        <v>25</v>
      </c>
      <c r="AM2" s="570" t="s">
        <v>25</v>
      </c>
      <c r="AN2" s="570" t="s">
        <v>25</v>
      </c>
    </row>
    <row r="3" ht="63" customHeight="1" spans="1:40">
      <c r="A3" s="486" t="s">
        <v>426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501" t="s">
        <v>427</v>
      </c>
      <c r="M3" s="501"/>
      <c r="N3" s="502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2"/>
      <c r="AA3" s="502"/>
      <c r="AB3" s="503"/>
      <c r="AC3" s="503"/>
      <c r="AD3" s="503"/>
      <c r="AE3" s="503"/>
      <c r="AF3" s="503"/>
      <c r="AG3" s="503"/>
      <c r="AH3" s="503"/>
      <c r="AI3" s="491" t="s">
        <v>428</v>
      </c>
      <c r="AJ3" s="511" t="s">
        <v>429</v>
      </c>
      <c r="AK3" s="511" t="s">
        <v>430</v>
      </c>
      <c r="AL3" s="511" t="s">
        <v>431</v>
      </c>
      <c r="AM3" s="571" t="s">
        <v>432</v>
      </c>
      <c r="AN3" s="515" t="s">
        <v>433</v>
      </c>
    </row>
    <row r="4" ht="33.75" customHeight="1" spans="1:40">
      <c r="A4" s="487" t="s">
        <v>434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501"/>
      <c r="M4" s="501"/>
      <c r="N4" s="502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2"/>
      <c r="AA4" s="502"/>
      <c r="AB4" s="503"/>
      <c r="AC4" s="503"/>
      <c r="AD4" s="503"/>
      <c r="AE4" s="503"/>
      <c r="AF4" s="503"/>
      <c r="AG4" s="503"/>
      <c r="AH4" s="503"/>
      <c r="AI4" s="491" t="s">
        <v>22</v>
      </c>
      <c r="AJ4" s="572" t="s">
        <v>27</v>
      </c>
      <c r="AK4" s="572" t="s">
        <v>27</v>
      </c>
      <c r="AL4" s="572">
        <v>2010</v>
      </c>
      <c r="AM4" s="573" t="s">
        <v>27</v>
      </c>
      <c r="AN4" s="573" t="s">
        <v>27</v>
      </c>
    </row>
    <row r="5" ht="33.75" customHeight="1" spans="1:40">
      <c r="A5" s="488" t="s">
        <v>435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505"/>
      <c r="M5" s="505"/>
      <c r="N5" s="502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2"/>
      <c r="AA5" s="502"/>
      <c r="AB5" s="503"/>
      <c r="AC5" s="503"/>
      <c r="AD5" s="503"/>
      <c r="AE5" s="503"/>
      <c r="AF5" s="503"/>
      <c r="AG5" s="503"/>
      <c r="AH5" s="503"/>
      <c r="AI5" s="574" t="s">
        <v>436</v>
      </c>
      <c r="AJ5" s="575" t="e">
        <f>AA9</f>
        <v>#REF!</v>
      </c>
      <c r="AK5" s="575" t="e">
        <f>AA11</f>
        <v>#REF!</v>
      </c>
      <c r="AL5" s="575" t="e">
        <f>AA12</f>
        <v>#REF!</v>
      </c>
      <c r="AM5" s="576" t="e">
        <f>AA10</f>
        <v>#REF!</v>
      </c>
      <c r="AN5" s="473"/>
    </row>
    <row r="6" ht="42.75" customHeight="1" spans="1:40">
      <c r="A6" s="489"/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505"/>
      <c r="M6" s="505"/>
      <c r="N6" s="502"/>
      <c r="O6" s="503"/>
      <c r="P6" s="503"/>
      <c r="Q6" s="503"/>
      <c r="R6" s="503"/>
      <c r="S6" s="503"/>
      <c r="T6" s="503"/>
      <c r="U6" s="503"/>
      <c r="V6" s="503"/>
      <c r="W6" s="503"/>
      <c r="X6" s="503"/>
      <c r="Y6" s="503"/>
      <c r="Z6" s="502"/>
      <c r="AA6" s="502"/>
      <c r="AB6" s="503"/>
      <c r="AC6" s="503"/>
      <c r="AD6" s="503"/>
      <c r="AE6" s="503"/>
      <c r="AF6" s="503"/>
      <c r="AG6" s="503"/>
      <c r="AH6" s="503"/>
      <c r="AI6" s="574" t="s">
        <v>437</v>
      </c>
      <c r="AJ6" s="577"/>
      <c r="AK6" s="578"/>
      <c r="AL6" s="579"/>
      <c r="AM6" s="580"/>
      <c r="AN6" s="473"/>
    </row>
    <row r="7" ht="24.95" customHeight="1" spans="1:40">
      <c r="A7" s="490" t="s">
        <v>298</v>
      </c>
      <c r="B7" s="491" t="s">
        <v>438</v>
      </c>
      <c r="C7" s="491"/>
      <c r="D7" s="491"/>
      <c r="E7" s="491"/>
      <c r="F7" s="491"/>
      <c r="G7" s="491"/>
      <c r="H7" s="491"/>
      <c r="I7" s="491"/>
      <c r="J7" s="491"/>
      <c r="K7" s="491"/>
      <c r="L7" s="506" t="s">
        <v>45</v>
      </c>
      <c r="M7" s="507" t="s">
        <v>425</v>
      </c>
      <c r="N7" s="507" t="s">
        <v>439</v>
      </c>
      <c r="O7" s="491" t="s">
        <v>440</v>
      </c>
      <c r="P7" s="491" t="s">
        <v>441</v>
      </c>
      <c r="Q7" s="491" t="s">
        <v>16</v>
      </c>
      <c r="R7" s="532" t="s">
        <v>442</v>
      </c>
      <c r="S7" s="533" t="s">
        <v>443</v>
      </c>
      <c r="T7" s="533" t="s">
        <v>444</v>
      </c>
      <c r="U7" s="532" t="s">
        <v>445</v>
      </c>
      <c r="V7" s="534" t="s">
        <v>446</v>
      </c>
      <c r="W7" s="534" t="s">
        <v>447</v>
      </c>
      <c r="X7" s="535" t="s">
        <v>448</v>
      </c>
      <c r="Y7" s="535" t="s">
        <v>449</v>
      </c>
      <c r="Z7" s="507" t="s">
        <v>450</v>
      </c>
      <c r="AA7" s="551" t="s">
        <v>451</v>
      </c>
      <c r="AB7" s="491" t="s">
        <v>452</v>
      </c>
      <c r="AC7" s="552" t="s">
        <v>453</v>
      </c>
      <c r="AD7" s="552" t="s">
        <v>454</v>
      </c>
      <c r="AE7" s="552" t="s">
        <v>455</v>
      </c>
      <c r="AF7" s="552" t="s">
        <v>456</v>
      </c>
      <c r="AG7" s="574" t="s">
        <v>457</v>
      </c>
      <c r="AH7" s="574" t="s">
        <v>437</v>
      </c>
      <c r="AI7" s="581" t="s">
        <v>458</v>
      </c>
      <c r="AJ7" s="582" t="s">
        <v>459</v>
      </c>
      <c r="AK7" s="582" t="s">
        <v>459</v>
      </c>
      <c r="AL7" s="583" t="s">
        <v>459</v>
      </c>
      <c r="AM7" s="584" t="s">
        <v>459</v>
      </c>
      <c r="AN7" s="585" t="s">
        <v>459</v>
      </c>
    </row>
    <row r="8" s="452" customFormat="1" ht="24.95" customHeight="1" spans="1:40">
      <c r="A8" s="490"/>
      <c r="B8" s="492">
        <v>0</v>
      </c>
      <c r="C8" s="492">
        <v>1</v>
      </c>
      <c r="D8" s="492">
        <v>2</v>
      </c>
      <c r="E8" s="492">
        <v>3</v>
      </c>
      <c r="F8" s="492">
        <v>4</v>
      </c>
      <c r="G8" s="492">
        <v>5</v>
      </c>
      <c r="H8" s="492">
        <v>6</v>
      </c>
      <c r="I8" s="492">
        <v>7</v>
      </c>
      <c r="J8" s="492">
        <v>8</v>
      </c>
      <c r="K8" s="508">
        <v>9</v>
      </c>
      <c r="L8" s="506"/>
      <c r="M8" s="507"/>
      <c r="N8" s="507"/>
      <c r="O8" s="491"/>
      <c r="P8" s="491"/>
      <c r="Q8" s="491"/>
      <c r="R8" s="532"/>
      <c r="S8" s="533"/>
      <c r="T8" s="533"/>
      <c r="U8" s="532"/>
      <c r="V8" s="534"/>
      <c r="W8" s="534"/>
      <c r="X8" s="535"/>
      <c r="Y8" s="535"/>
      <c r="Z8" s="507"/>
      <c r="AA8" s="551"/>
      <c r="AB8" s="491"/>
      <c r="AC8" s="552"/>
      <c r="AD8" s="552"/>
      <c r="AE8" s="552"/>
      <c r="AF8" s="552"/>
      <c r="AG8" s="586"/>
      <c r="AH8" s="574"/>
      <c r="AI8" s="581"/>
      <c r="AJ8" s="587"/>
      <c r="AK8" s="587"/>
      <c r="AL8" s="567"/>
      <c r="AM8" s="588"/>
      <c r="AN8" s="585"/>
    </row>
    <row r="9" s="452" customFormat="1" ht="44.25" customHeight="1" spans="1:40">
      <c r="A9" s="490">
        <v>1</v>
      </c>
      <c r="B9" s="492">
        <v>0</v>
      </c>
      <c r="C9" s="492"/>
      <c r="D9" s="492"/>
      <c r="E9" s="492"/>
      <c r="F9" s="492"/>
      <c r="G9" s="492"/>
      <c r="H9" s="492"/>
      <c r="I9" s="492"/>
      <c r="J9" s="492"/>
      <c r="K9" s="508"/>
      <c r="L9" s="509" t="s">
        <v>306</v>
      </c>
      <c r="M9" s="510" t="s">
        <v>25</v>
      </c>
      <c r="N9" s="511" t="s">
        <v>460</v>
      </c>
      <c r="O9" s="508"/>
      <c r="P9" s="492" t="s">
        <v>461</v>
      </c>
      <c r="Q9" s="491"/>
      <c r="R9" s="536" t="s">
        <v>462</v>
      </c>
      <c r="S9" s="537" t="s">
        <v>24</v>
      </c>
      <c r="T9" s="536" t="s">
        <v>462</v>
      </c>
      <c r="U9" s="538" t="s">
        <v>463</v>
      </c>
      <c r="V9" s="539" t="s">
        <v>464</v>
      </c>
      <c r="W9" s="540" t="s">
        <v>465</v>
      </c>
      <c r="X9" s="540" t="s">
        <v>466</v>
      </c>
      <c r="Y9" s="540" t="s">
        <v>334</v>
      </c>
      <c r="Z9" s="510" t="s">
        <v>334</v>
      </c>
      <c r="AA9" s="553" t="e">
        <f>AA14+AA21+AA128+#REF!+AA177+AA178+AA179+AA180+AA181*AJ181+#REF!*#REF!+AA182*AJ182+AA183+AA184+AA187+AA188+AA189+AA190*AJ190+#REF!+AA192+AA193+AA194+AA195*AJ195+AA196+AA197</f>
        <v>#REF!</v>
      </c>
      <c r="AB9" s="554" t="s">
        <v>334</v>
      </c>
      <c r="AC9" s="498"/>
      <c r="AD9" s="498"/>
      <c r="AE9" s="498"/>
      <c r="AF9" s="498"/>
      <c r="AG9" s="589"/>
      <c r="AH9" s="590"/>
      <c r="AI9" s="591"/>
      <c r="AJ9" s="498">
        <v>1</v>
      </c>
      <c r="AK9" s="498">
        <v>0</v>
      </c>
      <c r="AL9" s="498">
        <v>0</v>
      </c>
      <c r="AM9" s="592">
        <v>0</v>
      </c>
      <c r="AN9" s="593">
        <v>0</v>
      </c>
    </row>
    <row r="10" s="452" customFormat="1" ht="44.25" customHeight="1" spans="1:40">
      <c r="A10" s="490">
        <v>2</v>
      </c>
      <c r="B10" s="492">
        <v>0</v>
      </c>
      <c r="C10" s="492"/>
      <c r="D10" s="492"/>
      <c r="E10" s="492"/>
      <c r="F10" s="492"/>
      <c r="G10" s="492"/>
      <c r="H10" s="492"/>
      <c r="I10" s="492"/>
      <c r="J10" s="492"/>
      <c r="K10" s="508"/>
      <c r="L10" s="509" t="s">
        <v>311</v>
      </c>
      <c r="M10" s="510" t="s">
        <v>25</v>
      </c>
      <c r="N10" s="511" t="s">
        <v>467</v>
      </c>
      <c r="O10" s="508"/>
      <c r="P10" s="492" t="s">
        <v>461</v>
      </c>
      <c r="Q10" s="491"/>
      <c r="R10" s="536" t="s">
        <v>462</v>
      </c>
      <c r="S10" s="537" t="s">
        <v>24</v>
      </c>
      <c r="T10" s="536" t="s">
        <v>462</v>
      </c>
      <c r="U10" s="538" t="s">
        <v>463</v>
      </c>
      <c r="V10" s="539" t="s">
        <v>464</v>
      </c>
      <c r="W10" s="540" t="s">
        <v>465</v>
      </c>
      <c r="X10" s="540" t="s">
        <v>466</v>
      </c>
      <c r="Y10" s="540" t="s">
        <v>334</v>
      </c>
      <c r="Z10" s="510" t="s">
        <v>334</v>
      </c>
      <c r="AA10" s="553" t="e">
        <f>AA16+AA22+AA129+#REF!+AA178+AA179+AA180+AA181+AA182*AJ182+#REF!*#REF!+AA183*AJ183+AA184+AA187+AA188+AA189+AA190+AA191*AJ191+#REF!+AA193+AA194+AA195+AA196*AJ196+AA197+AA198</f>
        <v>#REF!</v>
      </c>
      <c r="AB10" s="554" t="s">
        <v>334</v>
      </c>
      <c r="AC10" s="498"/>
      <c r="AD10" s="498"/>
      <c r="AE10" s="498"/>
      <c r="AF10" s="498"/>
      <c r="AG10" s="589"/>
      <c r="AH10" s="590"/>
      <c r="AI10" s="591"/>
      <c r="AJ10" s="498">
        <v>0</v>
      </c>
      <c r="AK10" s="498">
        <v>0</v>
      </c>
      <c r="AL10" s="498">
        <v>0</v>
      </c>
      <c r="AM10" s="594">
        <v>1</v>
      </c>
      <c r="AN10" s="593">
        <v>0</v>
      </c>
    </row>
    <row r="11" s="453" customFormat="1" ht="39.95" customHeight="1" spans="1:40">
      <c r="A11" s="490">
        <v>3</v>
      </c>
      <c r="B11" s="492">
        <v>0</v>
      </c>
      <c r="C11" s="492"/>
      <c r="D11" s="492"/>
      <c r="E11" s="492"/>
      <c r="F11" s="492"/>
      <c r="G11" s="492"/>
      <c r="H11" s="492"/>
      <c r="I11" s="492"/>
      <c r="J11" s="492"/>
      <c r="K11" s="508"/>
      <c r="L11" s="509" t="s">
        <v>24</v>
      </c>
      <c r="M11" s="510" t="s">
        <v>25</v>
      </c>
      <c r="N11" s="511" t="s">
        <v>430</v>
      </c>
      <c r="O11" s="508"/>
      <c r="P11" s="492" t="s">
        <v>461</v>
      </c>
      <c r="Q11" s="491"/>
      <c r="R11" s="536" t="s">
        <v>462</v>
      </c>
      <c r="S11" s="537" t="s">
        <v>24</v>
      </c>
      <c r="T11" s="536" t="s">
        <v>462</v>
      </c>
      <c r="U11" s="538" t="s">
        <v>463</v>
      </c>
      <c r="V11" s="539" t="s">
        <v>464</v>
      </c>
      <c r="W11" s="540" t="s">
        <v>465</v>
      </c>
      <c r="X11" s="540" t="s">
        <v>466</v>
      </c>
      <c r="Y11" s="540" t="s">
        <v>334</v>
      </c>
      <c r="Z11" s="510" t="s">
        <v>334</v>
      </c>
      <c r="AA11" s="555" t="e">
        <f>AA14+AA21+AA128+#REF!+AA177+AA178+AA180+AA181*AJ181+#REF!*#REF!+AA182*AJ182+AA183+AA184+AA187+AA188+AA189*AJ189+AA190*AJ190+#REF!+AA192+AA193+AA194+AA195*AJ195+AA196+AA197-0.015</f>
        <v>#REF!</v>
      </c>
      <c r="AB11" s="554" t="s">
        <v>334</v>
      </c>
      <c r="AC11" s="498"/>
      <c r="AD11" s="498"/>
      <c r="AE11" s="498"/>
      <c r="AF11" s="498"/>
      <c r="AG11" s="589"/>
      <c r="AH11" s="590"/>
      <c r="AI11" s="591"/>
      <c r="AJ11" s="498">
        <v>0</v>
      </c>
      <c r="AK11" s="498">
        <v>1</v>
      </c>
      <c r="AL11" s="498">
        <v>0</v>
      </c>
      <c r="AM11" s="592">
        <v>0</v>
      </c>
      <c r="AN11" s="595">
        <v>0</v>
      </c>
    </row>
    <row r="12" s="453" customFormat="1" ht="39.95" customHeight="1" spans="1:40">
      <c r="A12" s="490">
        <v>4</v>
      </c>
      <c r="B12" s="492">
        <v>0</v>
      </c>
      <c r="C12" s="492"/>
      <c r="D12" s="492"/>
      <c r="E12" s="492"/>
      <c r="F12" s="492"/>
      <c r="G12" s="492"/>
      <c r="H12" s="492"/>
      <c r="I12" s="492"/>
      <c r="J12" s="492"/>
      <c r="K12" s="508"/>
      <c r="L12" s="509" t="s">
        <v>316</v>
      </c>
      <c r="M12" s="510" t="s">
        <v>25</v>
      </c>
      <c r="N12" s="511" t="s">
        <v>468</v>
      </c>
      <c r="O12" s="508"/>
      <c r="P12" s="492" t="s">
        <v>461</v>
      </c>
      <c r="Q12" s="491"/>
      <c r="R12" s="536" t="s">
        <v>462</v>
      </c>
      <c r="S12" s="537" t="s">
        <v>24</v>
      </c>
      <c r="T12" s="536" t="s">
        <v>462</v>
      </c>
      <c r="U12" s="538" t="s">
        <v>463</v>
      </c>
      <c r="V12" s="539" t="s">
        <v>464</v>
      </c>
      <c r="W12" s="540" t="s">
        <v>465</v>
      </c>
      <c r="X12" s="540" t="s">
        <v>466</v>
      </c>
      <c r="Y12" s="540" t="s">
        <v>334</v>
      </c>
      <c r="Z12" s="510" t="s">
        <v>334</v>
      </c>
      <c r="AA12" s="555" t="e">
        <f>AA14+AA22+AA129+#REF!+AA177+AA179+#REF!*#REF!+AA182*AJ182+AA183+AA184+AA187+AA189*AJ189+AA190*AJ190+#REF!+AA192+AA193++AA194+AA195*AJ195+AA196+AA197</f>
        <v>#REF!</v>
      </c>
      <c r="AB12" s="554" t="s">
        <v>334</v>
      </c>
      <c r="AC12" s="498"/>
      <c r="AD12" s="498"/>
      <c r="AE12" s="498"/>
      <c r="AF12" s="498"/>
      <c r="AG12" s="589"/>
      <c r="AH12" s="590"/>
      <c r="AI12" s="591"/>
      <c r="AJ12" s="498">
        <v>0</v>
      </c>
      <c r="AK12" s="498">
        <v>0</v>
      </c>
      <c r="AL12" s="498">
        <v>1</v>
      </c>
      <c r="AM12" s="592">
        <v>0</v>
      </c>
      <c r="AN12" s="595">
        <v>0</v>
      </c>
    </row>
    <row r="13" s="454" customFormat="1" ht="39.95" customHeight="1" spans="1:40">
      <c r="A13" s="493">
        <v>5</v>
      </c>
      <c r="B13" s="494">
        <v>0</v>
      </c>
      <c r="C13" s="494"/>
      <c r="D13" s="494"/>
      <c r="E13" s="494"/>
      <c r="F13" s="494"/>
      <c r="G13" s="494"/>
      <c r="H13" s="494"/>
      <c r="I13" s="494"/>
      <c r="J13" s="494"/>
      <c r="K13" s="512"/>
      <c r="L13" s="513" t="s">
        <v>321</v>
      </c>
      <c r="M13" s="514" t="s">
        <v>25</v>
      </c>
      <c r="N13" s="515" t="s">
        <v>433</v>
      </c>
      <c r="O13" s="512"/>
      <c r="P13" s="494"/>
      <c r="Q13" s="541"/>
      <c r="R13" s="542"/>
      <c r="S13" s="513" t="s">
        <v>24</v>
      </c>
      <c r="T13" s="542"/>
      <c r="U13" s="543" t="s">
        <v>463</v>
      </c>
      <c r="V13" s="544" t="s">
        <v>464</v>
      </c>
      <c r="W13" s="545" t="s">
        <v>465</v>
      </c>
      <c r="X13" s="545" t="s">
        <v>466</v>
      </c>
      <c r="Y13" s="545" t="s">
        <v>334</v>
      </c>
      <c r="Z13" s="514" t="s">
        <v>334</v>
      </c>
      <c r="AA13" s="556" t="e">
        <f>AA15+AA23+AA130+#REF!+AA178+AA180+#REF!*#REF!+AA183*AJ183+AA184+AA187+AA188+AA190*AJ190+AA191*AJ191+#REF!+AA193+AA194++AA195+AA196*AJ196+AA197+AA198</f>
        <v>#REF!</v>
      </c>
      <c r="AB13" s="557"/>
      <c r="AC13" s="558"/>
      <c r="AD13" s="558"/>
      <c r="AE13" s="558"/>
      <c r="AF13" s="558"/>
      <c r="AG13" s="596"/>
      <c r="AH13" s="597"/>
      <c r="AI13" s="598"/>
      <c r="AJ13" s="558"/>
      <c r="AK13" s="558"/>
      <c r="AL13" s="558"/>
      <c r="AM13" s="599"/>
      <c r="AN13" s="600">
        <v>1</v>
      </c>
    </row>
    <row r="14" ht="39.95" customHeight="1" spans="1:40">
      <c r="A14" s="490" t="s">
        <v>469</v>
      </c>
      <c r="B14" s="492"/>
      <c r="C14" s="495">
        <v>1</v>
      </c>
      <c r="D14" s="495"/>
      <c r="E14" s="495"/>
      <c r="F14" s="495"/>
      <c r="G14" s="496"/>
      <c r="H14" s="495"/>
      <c r="I14" s="495"/>
      <c r="J14" s="516"/>
      <c r="K14" s="516"/>
      <c r="L14" s="517" t="s">
        <v>271</v>
      </c>
      <c r="M14" s="509" t="s">
        <v>216</v>
      </c>
      <c r="N14" s="518" t="s">
        <v>337</v>
      </c>
      <c r="O14" s="519"/>
      <c r="P14" s="492" t="s">
        <v>461</v>
      </c>
      <c r="Q14" s="519"/>
      <c r="R14" s="536" t="s">
        <v>462</v>
      </c>
      <c r="S14" s="519" t="s">
        <v>470</v>
      </c>
      <c r="T14" s="536" t="s">
        <v>334</v>
      </c>
      <c r="U14" s="538" t="s">
        <v>463</v>
      </c>
      <c r="V14" s="539" t="s">
        <v>464</v>
      </c>
      <c r="W14" s="540" t="s">
        <v>465</v>
      </c>
      <c r="X14" s="540" t="s">
        <v>466</v>
      </c>
      <c r="Y14" s="540" t="s">
        <v>334</v>
      </c>
      <c r="Z14" s="510" t="s">
        <v>334</v>
      </c>
      <c r="AA14" s="559">
        <f>AA16+AA19</f>
        <v>0.6525</v>
      </c>
      <c r="AB14" s="554" t="s">
        <v>334</v>
      </c>
      <c r="AC14" s="519"/>
      <c r="AD14" s="519"/>
      <c r="AE14" s="519"/>
      <c r="AF14" s="519"/>
      <c r="AG14" s="519"/>
      <c r="AH14" s="519"/>
      <c r="AI14" s="519"/>
      <c r="AJ14" s="498">
        <v>1</v>
      </c>
      <c r="AK14" s="498">
        <v>1</v>
      </c>
      <c r="AL14" s="498">
        <v>1</v>
      </c>
      <c r="AM14" s="592">
        <v>0</v>
      </c>
      <c r="AN14" s="473">
        <v>1</v>
      </c>
    </row>
    <row r="15" ht="39.95" customHeight="1" spans="1:40">
      <c r="A15" s="490">
        <v>7</v>
      </c>
      <c r="B15" s="492"/>
      <c r="C15" s="495">
        <v>1</v>
      </c>
      <c r="D15" s="495"/>
      <c r="E15" s="495"/>
      <c r="F15" s="495"/>
      <c r="G15" s="496"/>
      <c r="H15" s="495"/>
      <c r="I15" s="495"/>
      <c r="J15" s="516"/>
      <c r="K15" s="516"/>
      <c r="L15" s="517" t="s">
        <v>215</v>
      </c>
      <c r="M15" s="509" t="s">
        <v>216</v>
      </c>
      <c r="N15" s="518" t="s">
        <v>471</v>
      </c>
      <c r="O15" s="519"/>
      <c r="P15" s="492" t="s">
        <v>461</v>
      </c>
      <c r="Q15" s="519"/>
      <c r="R15" s="536" t="s">
        <v>462</v>
      </c>
      <c r="S15" s="519" t="s">
        <v>470</v>
      </c>
      <c r="T15" s="536" t="s">
        <v>334</v>
      </c>
      <c r="U15" s="538" t="s">
        <v>463</v>
      </c>
      <c r="V15" s="539" t="s">
        <v>464</v>
      </c>
      <c r="W15" s="540" t="s">
        <v>465</v>
      </c>
      <c r="X15" s="540" t="s">
        <v>466</v>
      </c>
      <c r="Y15" s="540" t="s">
        <v>334</v>
      </c>
      <c r="Z15" s="510" t="s">
        <v>334</v>
      </c>
      <c r="AA15" s="559">
        <v>0.6525</v>
      </c>
      <c r="AB15" s="554" t="s">
        <v>334</v>
      </c>
      <c r="AC15" s="519"/>
      <c r="AD15" s="519"/>
      <c r="AE15" s="519"/>
      <c r="AF15" s="519"/>
      <c r="AG15" s="519"/>
      <c r="AH15" s="519"/>
      <c r="AI15" s="519"/>
      <c r="AJ15" s="498">
        <v>0</v>
      </c>
      <c r="AK15" s="498">
        <v>0</v>
      </c>
      <c r="AL15" s="498">
        <v>0</v>
      </c>
      <c r="AM15" s="594">
        <v>1</v>
      </c>
      <c r="AN15" s="473">
        <v>0</v>
      </c>
    </row>
    <row r="16" ht="39.95" customHeight="1" spans="1:40">
      <c r="A16" s="490">
        <v>8</v>
      </c>
      <c r="B16" s="492"/>
      <c r="C16" s="495"/>
      <c r="D16" s="495">
        <v>2</v>
      </c>
      <c r="E16" s="495"/>
      <c r="F16" s="495"/>
      <c r="G16" s="496"/>
      <c r="H16" s="495"/>
      <c r="I16" s="495"/>
      <c r="J16" s="516"/>
      <c r="K16" s="516"/>
      <c r="L16" s="517" t="s">
        <v>472</v>
      </c>
      <c r="M16" s="509" t="s">
        <v>473</v>
      </c>
      <c r="N16" s="518" t="s">
        <v>474</v>
      </c>
      <c r="O16" s="519"/>
      <c r="P16" s="492" t="s">
        <v>461</v>
      </c>
      <c r="Q16" s="519"/>
      <c r="R16" s="536" t="s">
        <v>462</v>
      </c>
      <c r="S16" s="519" t="s">
        <v>475</v>
      </c>
      <c r="T16" s="536" t="s">
        <v>462</v>
      </c>
      <c r="U16" s="538" t="s">
        <v>463</v>
      </c>
      <c r="V16" s="539" t="s">
        <v>464</v>
      </c>
      <c r="W16" s="540" t="s">
        <v>465</v>
      </c>
      <c r="X16" s="540" t="s">
        <v>466</v>
      </c>
      <c r="Y16" s="540" t="s">
        <v>334</v>
      </c>
      <c r="Z16" s="510" t="s">
        <v>334</v>
      </c>
      <c r="AA16" s="559">
        <f>AA17+AA18</f>
        <v>0.6025</v>
      </c>
      <c r="AB16" s="554" t="s">
        <v>334</v>
      </c>
      <c r="AC16" s="519"/>
      <c r="AD16" s="519"/>
      <c r="AE16" s="519"/>
      <c r="AF16" s="519"/>
      <c r="AG16" s="519"/>
      <c r="AH16" s="519"/>
      <c r="AI16" s="519"/>
      <c r="AJ16" s="498">
        <v>1</v>
      </c>
      <c r="AK16" s="498">
        <v>1</v>
      </c>
      <c r="AL16" s="498">
        <v>1</v>
      </c>
      <c r="AM16" s="592">
        <v>1</v>
      </c>
      <c r="AN16" s="473">
        <v>1</v>
      </c>
    </row>
    <row r="17" ht="39.95" customHeight="1" spans="1:40">
      <c r="A17" s="490">
        <v>9</v>
      </c>
      <c r="B17" s="492"/>
      <c r="C17" s="495"/>
      <c r="D17" s="495"/>
      <c r="E17" s="495">
        <v>3</v>
      </c>
      <c r="F17" s="495"/>
      <c r="G17" s="496"/>
      <c r="H17" s="495"/>
      <c r="I17" s="495"/>
      <c r="J17" s="516"/>
      <c r="K17" s="516"/>
      <c r="L17" s="517" t="s">
        <v>476</v>
      </c>
      <c r="M17" s="509" t="s">
        <v>477</v>
      </c>
      <c r="N17" s="518" t="s">
        <v>94</v>
      </c>
      <c r="O17" s="519"/>
      <c r="P17" s="492" t="s">
        <v>461</v>
      </c>
      <c r="Q17" s="519"/>
      <c r="R17" s="536" t="s">
        <v>462</v>
      </c>
      <c r="S17" s="519" t="s">
        <v>476</v>
      </c>
      <c r="T17" s="536" t="s">
        <v>462</v>
      </c>
      <c r="U17" s="538" t="s">
        <v>463</v>
      </c>
      <c r="V17" s="539" t="s">
        <v>464</v>
      </c>
      <c r="W17" s="519" t="s">
        <v>478</v>
      </c>
      <c r="X17" s="519" t="s">
        <v>479</v>
      </c>
      <c r="Y17" s="519" t="s">
        <v>480</v>
      </c>
      <c r="Z17" s="509" t="s">
        <v>481</v>
      </c>
      <c r="AA17" s="559">
        <v>0.4566</v>
      </c>
      <c r="AB17" s="554" t="s">
        <v>334</v>
      </c>
      <c r="AC17" s="519"/>
      <c r="AD17" s="519"/>
      <c r="AE17" s="519"/>
      <c r="AF17" s="519"/>
      <c r="AG17" s="519"/>
      <c r="AH17" s="519"/>
      <c r="AI17" s="519"/>
      <c r="AJ17" s="498">
        <v>1</v>
      </c>
      <c r="AK17" s="498">
        <v>1</v>
      </c>
      <c r="AL17" s="498">
        <v>1</v>
      </c>
      <c r="AM17" s="592">
        <v>1</v>
      </c>
      <c r="AN17" s="473">
        <v>1</v>
      </c>
    </row>
    <row r="18" ht="39.95" customHeight="1" spans="1:40">
      <c r="A18" s="490">
        <v>10</v>
      </c>
      <c r="B18" s="492"/>
      <c r="C18" s="495"/>
      <c r="D18" s="495"/>
      <c r="E18" s="495">
        <v>3</v>
      </c>
      <c r="F18" s="495"/>
      <c r="G18" s="496"/>
      <c r="H18" s="495"/>
      <c r="I18" s="495"/>
      <c r="J18" s="516"/>
      <c r="K18" s="516"/>
      <c r="L18" s="517" t="s">
        <v>482</v>
      </c>
      <c r="M18" s="509" t="s">
        <v>483</v>
      </c>
      <c r="N18" s="518" t="s">
        <v>94</v>
      </c>
      <c r="O18" s="519"/>
      <c r="P18" s="492" t="s">
        <v>461</v>
      </c>
      <c r="Q18" s="519"/>
      <c r="R18" s="536" t="s">
        <v>462</v>
      </c>
      <c r="S18" s="519" t="s">
        <v>470</v>
      </c>
      <c r="T18" s="519" t="s">
        <v>334</v>
      </c>
      <c r="U18" s="538" t="s">
        <v>463</v>
      </c>
      <c r="V18" s="539" t="s">
        <v>464</v>
      </c>
      <c r="W18" s="519" t="s">
        <v>484</v>
      </c>
      <c r="X18" s="519" t="s">
        <v>485</v>
      </c>
      <c r="Y18" s="519" t="s">
        <v>486</v>
      </c>
      <c r="Z18" s="560" t="s">
        <v>334</v>
      </c>
      <c r="AA18" s="559">
        <v>0.1459</v>
      </c>
      <c r="AB18" s="554" t="s">
        <v>334</v>
      </c>
      <c r="AC18" s="519"/>
      <c r="AD18" s="519"/>
      <c r="AE18" s="519"/>
      <c r="AF18" s="519"/>
      <c r="AG18" s="519"/>
      <c r="AH18" s="519"/>
      <c r="AI18" s="519"/>
      <c r="AJ18" s="498">
        <v>1</v>
      </c>
      <c r="AK18" s="498">
        <v>1</v>
      </c>
      <c r="AL18" s="498">
        <v>1</v>
      </c>
      <c r="AM18" s="592">
        <v>1</v>
      </c>
      <c r="AN18" s="473">
        <v>1</v>
      </c>
    </row>
    <row r="19" ht="39.95" customHeight="1" spans="1:40">
      <c r="A19" s="490">
        <v>11</v>
      </c>
      <c r="B19" s="492"/>
      <c r="C19" s="495"/>
      <c r="D19" s="495">
        <v>2</v>
      </c>
      <c r="E19" s="495"/>
      <c r="F19" s="495"/>
      <c r="G19" s="496"/>
      <c r="H19" s="495"/>
      <c r="I19" s="495"/>
      <c r="J19" s="516"/>
      <c r="K19" s="516"/>
      <c r="L19" s="517" t="s">
        <v>274</v>
      </c>
      <c r="M19" s="509" t="s">
        <v>219</v>
      </c>
      <c r="N19" s="518" t="s">
        <v>487</v>
      </c>
      <c r="O19" s="519"/>
      <c r="P19" s="492" t="s">
        <v>461</v>
      </c>
      <c r="Q19" s="519"/>
      <c r="R19" s="536" t="s">
        <v>462</v>
      </c>
      <c r="S19" s="519" t="s">
        <v>470</v>
      </c>
      <c r="T19" s="519" t="s">
        <v>334</v>
      </c>
      <c r="U19" s="538" t="s">
        <v>463</v>
      </c>
      <c r="V19" s="539" t="s">
        <v>464</v>
      </c>
      <c r="W19" s="527" t="s">
        <v>465</v>
      </c>
      <c r="X19" s="498" t="s">
        <v>466</v>
      </c>
      <c r="Y19" s="519" t="s">
        <v>334</v>
      </c>
      <c r="Z19" s="560" t="s">
        <v>334</v>
      </c>
      <c r="AA19" s="559">
        <v>0.05</v>
      </c>
      <c r="AB19" s="554" t="s">
        <v>334</v>
      </c>
      <c r="AC19" s="519"/>
      <c r="AD19" s="519"/>
      <c r="AE19" s="519"/>
      <c r="AF19" s="519"/>
      <c r="AG19" s="519"/>
      <c r="AH19" s="519"/>
      <c r="AI19" s="519"/>
      <c r="AJ19" s="498">
        <v>1</v>
      </c>
      <c r="AK19" s="498">
        <v>1</v>
      </c>
      <c r="AL19" s="498">
        <v>1</v>
      </c>
      <c r="AM19" s="592">
        <v>0</v>
      </c>
      <c r="AN19" s="473">
        <v>1</v>
      </c>
    </row>
    <row r="20" s="455" customFormat="1" ht="39.95" customHeight="1" spans="1:40">
      <c r="A20" s="490">
        <v>12</v>
      </c>
      <c r="B20" s="492"/>
      <c r="C20" s="495"/>
      <c r="D20" s="495">
        <v>2</v>
      </c>
      <c r="E20" s="495"/>
      <c r="F20" s="495"/>
      <c r="G20" s="496"/>
      <c r="H20" s="495"/>
      <c r="I20" s="495"/>
      <c r="J20" s="516"/>
      <c r="K20" s="516"/>
      <c r="L20" s="517" t="s">
        <v>218</v>
      </c>
      <c r="M20" s="509" t="s">
        <v>219</v>
      </c>
      <c r="N20" s="518" t="s">
        <v>488</v>
      </c>
      <c r="O20" s="519"/>
      <c r="P20" s="492" t="s">
        <v>461</v>
      </c>
      <c r="Q20" s="519"/>
      <c r="R20" s="536" t="s">
        <v>462</v>
      </c>
      <c r="S20" s="519" t="s">
        <v>470</v>
      </c>
      <c r="T20" s="519" t="s">
        <v>334</v>
      </c>
      <c r="U20" s="538" t="s">
        <v>463</v>
      </c>
      <c r="V20" s="539" t="s">
        <v>464</v>
      </c>
      <c r="W20" s="527" t="s">
        <v>465</v>
      </c>
      <c r="X20" s="498" t="s">
        <v>466</v>
      </c>
      <c r="Y20" s="519" t="s">
        <v>334</v>
      </c>
      <c r="Z20" s="560" t="s">
        <v>334</v>
      </c>
      <c r="AA20" s="559">
        <v>0.05</v>
      </c>
      <c r="AB20" s="554" t="s">
        <v>334</v>
      </c>
      <c r="AC20" s="519"/>
      <c r="AD20" s="519"/>
      <c r="AE20" s="519"/>
      <c r="AF20" s="519"/>
      <c r="AG20" s="519"/>
      <c r="AH20" s="519"/>
      <c r="AI20" s="519"/>
      <c r="AJ20" s="498">
        <v>0</v>
      </c>
      <c r="AK20" s="498">
        <v>0</v>
      </c>
      <c r="AL20" s="498">
        <v>0</v>
      </c>
      <c r="AM20" s="594">
        <v>1</v>
      </c>
      <c r="AN20" s="601">
        <v>0</v>
      </c>
    </row>
    <row r="21" s="452" customFormat="1" ht="39.95" customHeight="1" spans="1:40">
      <c r="A21" s="490">
        <v>13</v>
      </c>
      <c r="B21" s="497"/>
      <c r="C21" s="498">
        <v>1</v>
      </c>
      <c r="D21" s="498"/>
      <c r="E21" s="498"/>
      <c r="F21" s="498"/>
      <c r="G21" s="498"/>
      <c r="H21" s="498"/>
      <c r="I21" s="498"/>
      <c r="J21" s="497"/>
      <c r="K21" s="497"/>
      <c r="L21" s="517" t="s">
        <v>489</v>
      </c>
      <c r="M21" s="509" t="s">
        <v>75</v>
      </c>
      <c r="N21" s="518" t="s">
        <v>490</v>
      </c>
      <c r="O21" s="508"/>
      <c r="P21" s="492" t="s">
        <v>461</v>
      </c>
      <c r="Q21" s="508"/>
      <c r="R21" s="536" t="s">
        <v>462</v>
      </c>
      <c r="S21" s="519" t="s">
        <v>470</v>
      </c>
      <c r="T21" s="519" t="s">
        <v>334</v>
      </c>
      <c r="U21" s="538" t="s">
        <v>463</v>
      </c>
      <c r="V21" s="539" t="s">
        <v>464</v>
      </c>
      <c r="W21" s="527" t="s">
        <v>465</v>
      </c>
      <c r="X21" s="498" t="s">
        <v>466</v>
      </c>
      <c r="Y21" s="519" t="s">
        <v>334</v>
      </c>
      <c r="Z21" s="560" t="s">
        <v>334</v>
      </c>
      <c r="AA21" s="561">
        <f>AA24+AA25+AA26+AA47+AA53+AA54+AA118+AA122*AJ122</f>
        <v>11.161</v>
      </c>
      <c r="AB21" s="554" t="s">
        <v>334</v>
      </c>
      <c r="AC21" s="562"/>
      <c r="AD21" s="562"/>
      <c r="AE21" s="562"/>
      <c r="AF21" s="562"/>
      <c r="AG21" s="565"/>
      <c r="AH21" s="565"/>
      <c r="AI21" s="591"/>
      <c r="AJ21" s="498">
        <v>1</v>
      </c>
      <c r="AK21" s="498">
        <v>1</v>
      </c>
      <c r="AL21" s="498">
        <v>0</v>
      </c>
      <c r="AM21" s="592">
        <v>0</v>
      </c>
      <c r="AN21" s="593">
        <v>1</v>
      </c>
    </row>
    <row r="22" s="453" customFormat="1" ht="39.95" customHeight="1" spans="1:40">
      <c r="A22" s="490">
        <v>14</v>
      </c>
      <c r="B22" s="497"/>
      <c r="C22" s="498">
        <v>1</v>
      </c>
      <c r="D22" s="498"/>
      <c r="E22" s="498"/>
      <c r="F22" s="498"/>
      <c r="G22" s="498"/>
      <c r="H22" s="498"/>
      <c r="I22" s="498"/>
      <c r="J22" s="497"/>
      <c r="K22" s="497"/>
      <c r="L22" s="517" t="s">
        <v>491</v>
      </c>
      <c r="M22" s="509" t="s">
        <v>75</v>
      </c>
      <c r="N22" s="518" t="s">
        <v>492</v>
      </c>
      <c r="O22" s="508"/>
      <c r="P22" s="492" t="s">
        <v>461</v>
      </c>
      <c r="Q22" s="508"/>
      <c r="R22" s="536" t="s">
        <v>462</v>
      </c>
      <c r="S22" s="519" t="s">
        <v>470</v>
      </c>
      <c r="T22" s="519" t="s">
        <v>334</v>
      </c>
      <c r="U22" s="538" t="s">
        <v>463</v>
      </c>
      <c r="V22" s="539" t="s">
        <v>464</v>
      </c>
      <c r="W22" s="527" t="s">
        <v>465</v>
      </c>
      <c r="X22" s="498" t="s">
        <v>466</v>
      </c>
      <c r="Y22" s="519" t="s">
        <v>334</v>
      </c>
      <c r="Z22" s="560" t="s">
        <v>334</v>
      </c>
      <c r="AA22" s="563">
        <f>AA24+AA25+AA27+AA55+AA118+AA122*AJ122</f>
        <v>10.69325</v>
      </c>
      <c r="AB22" s="554" t="s">
        <v>334</v>
      </c>
      <c r="AC22" s="562"/>
      <c r="AD22" s="562"/>
      <c r="AE22" s="562"/>
      <c r="AF22" s="562"/>
      <c r="AG22" s="565"/>
      <c r="AH22" s="565"/>
      <c r="AI22" s="591"/>
      <c r="AJ22" s="498">
        <v>0</v>
      </c>
      <c r="AK22" s="498">
        <v>0</v>
      </c>
      <c r="AL22" s="498">
        <v>1</v>
      </c>
      <c r="AM22" s="592">
        <v>0</v>
      </c>
      <c r="AN22" s="595">
        <v>0</v>
      </c>
    </row>
    <row r="23" s="452" customFormat="1" ht="39.95" customHeight="1" spans="1:40">
      <c r="A23" s="490">
        <v>15</v>
      </c>
      <c r="B23" s="497"/>
      <c r="C23" s="498">
        <v>1</v>
      </c>
      <c r="D23" s="498"/>
      <c r="E23" s="498"/>
      <c r="F23" s="498"/>
      <c r="G23" s="498"/>
      <c r="H23" s="498"/>
      <c r="I23" s="498"/>
      <c r="J23" s="497"/>
      <c r="K23" s="497"/>
      <c r="L23" s="517" t="s">
        <v>222</v>
      </c>
      <c r="M23" s="509" t="s">
        <v>75</v>
      </c>
      <c r="N23" s="518" t="s">
        <v>493</v>
      </c>
      <c r="O23" s="508"/>
      <c r="P23" s="492" t="s">
        <v>461</v>
      </c>
      <c r="Q23" s="508"/>
      <c r="R23" s="536" t="s">
        <v>462</v>
      </c>
      <c r="S23" s="519" t="s">
        <v>470</v>
      </c>
      <c r="T23" s="519" t="s">
        <v>334</v>
      </c>
      <c r="U23" s="538" t="s">
        <v>463</v>
      </c>
      <c r="V23" s="539" t="s">
        <v>464</v>
      </c>
      <c r="W23" s="527" t="s">
        <v>465</v>
      </c>
      <c r="X23" s="498" t="s">
        <v>466</v>
      </c>
      <c r="Y23" s="519" t="s">
        <v>334</v>
      </c>
      <c r="Z23" s="560" t="s">
        <v>334</v>
      </c>
      <c r="AA23" s="563">
        <v>11.161</v>
      </c>
      <c r="AB23" s="554" t="s">
        <v>334</v>
      </c>
      <c r="AC23" s="562"/>
      <c r="AD23" s="562"/>
      <c r="AE23" s="562"/>
      <c r="AF23" s="562"/>
      <c r="AG23" s="565"/>
      <c r="AH23" s="565"/>
      <c r="AI23" s="591"/>
      <c r="AJ23" s="498">
        <v>0</v>
      </c>
      <c r="AK23" s="498">
        <v>0</v>
      </c>
      <c r="AL23" s="498">
        <v>0</v>
      </c>
      <c r="AM23" s="594">
        <v>1</v>
      </c>
      <c r="AN23" s="593">
        <v>0</v>
      </c>
    </row>
    <row r="24" s="452" customFormat="1" ht="39.95" customHeight="1" spans="1:40">
      <c r="A24" s="490">
        <v>16</v>
      </c>
      <c r="B24" s="497"/>
      <c r="C24" s="498"/>
      <c r="D24" s="498">
        <v>2</v>
      </c>
      <c r="E24" s="498"/>
      <c r="F24" s="498"/>
      <c r="G24" s="498"/>
      <c r="H24" s="498"/>
      <c r="I24" s="498"/>
      <c r="J24" s="497"/>
      <c r="K24" s="497"/>
      <c r="L24" s="520" t="s">
        <v>494</v>
      </c>
      <c r="M24" s="521" t="s">
        <v>196</v>
      </c>
      <c r="N24" s="522" t="s">
        <v>495</v>
      </c>
      <c r="O24" s="508"/>
      <c r="P24" s="492" t="s">
        <v>461</v>
      </c>
      <c r="Q24" s="508"/>
      <c r="R24" s="536" t="s">
        <v>462</v>
      </c>
      <c r="S24" s="519" t="s">
        <v>470</v>
      </c>
      <c r="T24" s="519" t="s">
        <v>334</v>
      </c>
      <c r="U24" s="538" t="s">
        <v>464</v>
      </c>
      <c r="V24" s="539" t="s">
        <v>463</v>
      </c>
      <c r="W24" s="527" t="s">
        <v>496</v>
      </c>
      <c r="X24" s="519" t="s">
        <v>334</v>
      </c>
      <c r="Y24" s="508" t="s">
        <v>334</v>
      </c>
      <c r="Z24" s="560" t="s">
        <v>334</v>
      </c>
      <c r="AA24" s="564">
        <v>0.0145</v>
      </c>
      <c r="AB24" s="554" t="s">
        <v>334</v>
      </c>
      <c r="AC24" s="562"/>
      <c r="AD24" s="562"/>
      <c r="AE24" s="562"/>
      <c r="AF24" s="562"/>
      <c r="AG24" s="565"/>
      <c r="AH24" s="565"/>
      <c r="AI24" s="591"/>
      <c r="AJ24" s="498">
        <v>1</v>
      </c>
      <c r="AK24" s="498">
        <v>1</v>
      </c>
      <c r="AL24" s="498">
        <v>1</v>
      </c>
      <c r="AM24" s="592">
        <v>1</v>
      </c>
      <c r="AN24" s="593">
        <v>1</v>
      </c>
    </row>
    <row r="25" s="452" customFormat="1" ht="39.95" customHeight="1" spans="1:40">
      <c r="A25" s="490">
        <v>17</v>
      </c>
      <c r="B25" s="497"/>
      <c r="C25" s="498"/>
      <c r="D25" s="498">
        <v>2</v>
      </c>
      <c r="E25" s="498"/>
      <c r="F25" s="498"/>
      <c r="G25" s="498"/>
      <c r="H25" s="498"/>
      <c r="I25" s="498"/>
      <c r="J25" s="497"/>
      <c r="K25" s="497"/>
      <c r="L25" s="520" t="s">
        <v>497</v>
      </c>
      <c r="M25" s="521" t="s">
        <v>498</v>
      </c>
      <c r="N25" s="522" t="s">
        <v>495</v>
      </c>
      <c r="O25" s="508"/>
      <c r="P25" s="492" t="s">
        <v>461</v>
      </c>
      <c r="Q25" s="508"/>
      <c r="R25" s="536" t="s">
        <v>462</v>
      </c>
      <c r="S25" s="519" t="s">
        <v>470</v>
      </c>
      <c r="T25" s="519" t="s">
        <v>334</v>
      </c>
      <c r="U25" s="538" t="s">
        <v>464</v>
      </c>
      <c r="V25" s="539" t="s">
        <v>463</v>
      </c>
      <c r="W25" s="527" t="s">
        <v>496</v>
      </c>
      <c r="X25" s="519" t="s">
        <v>334</v>
      </c>
      <c r="Y25" s="508" t="s">
        <v>334</v>
      </c>
      <c r="Z25" s="560" t="s">
        <v>334</v>
      </c>
      <c r="AA25" s="564">
        <v>0.0123</v>
      </c>
      <c r="AB25" s="554" t="s">
        <v>334</v>
      </c>
      <c r="AC25" s="562"/>
      <c r="AD25" s="562"/>
      <c r="AE25" s="562"/>
      <c r="AF25" s="562"/>
      <c r="AG25" s="565"/>
      <c r="AH25" s="565"/>
      <c r="AI25" s="591"/>
      <c r="AJ25" s="498">
        <v>1</v>
      </c>
      <c r="AK25" s="498">
        <v>1</v>
      </c>
      <c r="AL25" s="498">
        <v>1</v>
      </c>
      <c r="AM25" s="592">
        <v>1</v>
      </c>
      <c r="AN25" s="593">
        <v>1</v>
      </c>
    </row>
    <row r="26" s="452" customFormat="1" ht="39.95" customHeight="1" spans="1:40">
      <c r="A26" s="490">
        <v>18</v>
      </c>
      <c r="B26" s="497"/>
      <c r="C26" s="498"/>
      <c r="D26" s="498">
        <v>2</v>
      </c>
      <c r="E26" s="498"/>
      <c r="F26" s="498"/>
      <c r="G26" s="498"/>
      <c r="H26" s="498"/>
      <c r="I26" s="498"/>
      <c r="J26" s="497"/>
      <c r="K26" s="497"/>
      <c r="L26" s="517" t="s">
        <v>499</v>
      </c>
      <c r="M26" s="509" t="s">
        <v>226</v>
      </c>
      <c r="N26" s="523" t="str">
        <f t="shared" ref="N26:N28" si="0">N21</f>
        <v>分总成，织物通风面套</v>
      </c>
      <c r="O26" s="508"/>
      <c r="P26" s="492" t="s">
        <v>461</v>
      </c>
      <c r="Q26" s="508"/>
      <c r="R26" s="536" t="s">
        <v>462</v>
      </c>
      <c r="S26" s="519" t="s">
        <v>470</v>
      </c>
      <c r="T26" s="519" t="s">
        <v>334</v>
      </c>
      <c r="U26" s="538" t="s">
        <v>463</v>
      </c>
      <c r="V26" s="539" t="s">
        <v>464</v>
      </c>
      <c r="W26" s="527" t="s">
        <v>465</v>
      </c>
      <c r="X26" s="498" t="s">
        <v>466</v>
      </c>
      <c r="Y26" s="519" t="s">
        <v>334</v>
      </c>
      <c r="Z26" s="560" t="s">
        <v>334</v>
      </c>
      <c r="AA26" s="564">
        <f>AA29+AA39+AA43+AA46*AJ46+AA42</f>
        <v>1.4235</v>
      </c>
      <c r="AB26" s="554" t="s">
        <v>334</v>
      </c>
      <c r="AC26" s="562"/>
      <c r="AD26" s="562"/>
      <c r="AE26" s="562"/>
      <c r="AF26" s="562"/>
      <c r="AG26" s="565"/>
      <c r="AH26" s="565"/>
      <c r="AI26" s="591"/>
      <c r="AJ26" s="498">
        <v>1</v>
      </c>
      <c r="AK26" s="498">
        <v>1</v>
      </c>
      <c r="AL26" s="498">
        <v>0</v>
      </c>
      <c r="AM26" s="592">
        <v>1</v>
      </c>
      <c r="AN26" s="593">
        <v>1</v>
      </c>
    </row>
    <row r="27" s="453" customFormat="1" ht="39.95" customHeight="1" spans="1:40">
      <c r="A27" s="490">
        <v>19</v>
      </c>
      <c r="B27" s="497"/>
      <c r="C27" s="498"/>
      <c r="D27" s="498">
        <v>2</v>
      </c>
      <c r="E27" s="498"/>
      <c r="F27" s="498"/>
      <c r="G27" s="498"/>
      <c r="H27" s="498"/>
      <c r="I27" s="498"/>
      <c r="J27" s="497"/>
      <c r="K27" s="497"/>
      <c r="L27" s="517" t="s">
        <v>500</v>
      </c>
      <c r="M27" s="509" t="s">
        <v>226</v>
      </c>
      <c r="N27" s="523" t="str">
        <f t="shared" si="0"/>
        <v>分总成，织物非通风面套</v>
      </c>
      <c r="O27" s="508"/>
      <c r="P27" s="492" t="s">
        <v>461</v>
      </c>
      <c r="Q27" s="508"/>
      <c r="R27" s="536" t="s">
        <v>462</v>
      </c>
      <c r="S27" s="519" t="s">
        <v>470</v>
      </c>
      <c r="T27" s="519" t="s">
        <v>334</v>
      </c>
      <c r="U27" s="538" t="s">
        <v>463</v>
      </c>
      <c r="V27" s="539" t="s">
        <v>464</v>
      </c>
      <c r="W27" s="527" t="s">
        <v>465</v>
      </c>
      <c r="X27" s="498" t="s">
        <v>466</v>
      </c>
      <c r="Y27" s="519" t="s">
        <v>334</v>
      </c>
      <c r="Z27" s="560" t="s">
        <v>334</v>
      </c>
      <c r="AA27" s="564">
        <f>AA30+AA40+AA46*AJ46</f>
        <v>1.3007</v>
      </c>
      <c r="AB27" s="554" t="s">
        <v>334</v>
      </c>
      <c r="AC27" s="562"/>
      <c r="AD27" s="562"/>
      <c r="AE27" s="562"/>
      <c r="AF27" s="562"/>
      <c r="AG27" s="565"/>
      <c r="AH27" s="565"/>
      <c r="AI27" s="591"/>
      <c r="AJ27" s="498">
        <v>0</v>
      </c>
      <c r="AK27" s="498">
        <v>0</v>
      </c>
      <c r="AL27" s="498">
        <v>1</v>
      </c>
      <c r="AM27" s="592">
        <v>0</v>
      </c>
      <c r="AN27" s="595">
        <v>0</v>
      </c>
    </row>
    <row r="28" s="452" customFormat="1" ht="39.95" customHeight="1" spans="1:40">
      <c r="A28" s="490">
        <v>20</v>
      </c>
      <c r="B28" s="497"/>
      <c r="C28" s="498"/>
      <c r="D28" s="498">
        <v>2</v>
      </c>
      <c r="E28" s="498"/>
      <c r="F28" s="498"/>
      <c r="G28" s="498"/>
      <c r="H28" s="498"/>
      <c r="I28" s="498"/>
      <c r="J28" s="497"/>
      <c r="K28" s="497"/>
      <c r="L28" s="517" t="s">
        <v>225</v>
      </c>
      <c r="M28" s="509" t="s">
        <v>226</v>
      </c>
      <c r="N28" s="523" t="str">
        <f t="shared" si="0"/>
        <v>分总成，主面料为蓝白格，缝线蓝色</v>
      </c>
      <c r="O28" s="508"/>
      <c r="P28" s="492" t="s">
        <v>461</v>
      </c>
      <c r="Q28" s="508"/>
      <c r="R28" s="536" t="s">
        <v>462</v>
      </c>
      <c r="S28" s="519" t="s">
        <v>470</v>
      </c>
      <c r="T28" s="519" t="s">
        <v>334</v>
      </c>
      <c r="U28" s="538" t="s">
        <v>463</v>
      </c>
      <c r="V28" s="539" t="s">
        <v>464</v>
      </c>
      <c r="W28" s="527" t="s">
        <v>465</v>
      </c>
      <c r="X28" s="498" t="s">
        <v>466</v>
      </c>
      <c r="Y28" s="519" t="s">
        <v>334</v>
      </c>
      <c r="Z28" s="560" t="s">
        <v>334</v>
      </c>
      <c r="AA28" s="564">
        <v>1.4235</v>
      </c>
      <c r="AB28" s="554" t="s">
        <v>334</v>
      </c>
      <c r="AC28" s="562"/>
      <c r="AD28" s="562"/>
      <c r="AE28" s="562"/>
      <c r="AF28" s="562"/>
      <c r="AG28" s="565"/>
      <c r="AH28" s="565"/>
      <c r="AI28" s="591"/>
      <c r="AJ28" s="498">
        <v>0</v>
      </c>
      <c r="AK28" s="498">
        <v>0</v>
      </c>
      <c r="AL28" s="498">
        <v>0</v>
      </c>
      <c r="AM28" s="594">
        <v>1</v>
      </c>
      <c r="AN28" s="593">
        <v>0</v>
      </c>
    </row>
    <row r="29" s="456" customFormat="1" ht="54" customHeight="1" spans="1:40">
      <c r="A29" s="490">
        <v>21</v>
      </c>
      <c r="B29" s="497"/>
      <c r="C29" s="498"/>
      <c r="D29" s="498"/>
      <c r="E29" s="498">
        <v>3</v>
      </c>
      <c r="F29" s="498"/>
      <c r="G29" s="498"/>
      <c r="H29" s="498"/>
      <c r="I29" s="498"/>
      <c r="J29" s="508"/>
      <c r="K29" s="508"/>
      <c r="L29" s="517" t="s">
        <v>501</v>
      </c>
      <c r="M29" s="509" t="s">
        <v>82</v>
      </c>
      <c r="N29" s="524" t="s">
        <v>502</v>
      </c>
      <c r="O29" s="508"/>
      <c r="P29" s="492" t="s">
        <v>461</v>
      </c>
      <c r="Q29" s="497"/>
      <c r="R29" s="536" t="s">
        <v>462</v>
      </c>
      <c r="S29" s="519" t="s">
        <v>503</v>
      </c>
      <c r="T29" s="516" t="s">
        <v>462</v>
      </c>
      <c r="U29" s="538" t="s">
        <v>463</v>
      </c>
      <c r="V29" s="539" t="s">
        <v>464</v>
      </c>
      <c r="W29" s="527" t="s">
        <v>474</v>
      </c>
      <c r="X29" s="498" t="s">
        <v>466</v>
      </c>
      <c r="Y29" s="519" t="s">
        <v>334</v>
      </c>
      <c r="Z29" s="560" t="s">
        <v>334</v>
      </c>
      <c r="AA29" s="564">
        <f>AA31+AA33+AA34+AA35+AA36+AA37</f>
        <v>1.016</v>
      </c>
      <c r="AB29" s="554" t="s">
        <v>334</v>
      </c>
      <c r="AC29" s="565"/>
      <c r="AD29" s="565"/>
      <c r="AE29" s="565"/>
      <c r="AF29" s="565"/>
      <c r="AG29" s="565"/>
      <c r="AH29" s="565"/>
      <c r="AI29" s="591"/>
      <c r="AJ29" s="498">
        <v>1</v>
      </c>
      <c r="AK29" s="498">
        <v>1</v>
      </c>
      <c r="AL29" s="498">
        <v>0</v>
      </c>
      <c r="AM29" s="592">
        <v>1</v>
      </c>
      <c r="AN29" s="491">
        <v>1</v>
      </c>
    </row>
    <row r="30" s="457" customFormat="1" ht="42" customHeight="1" spans="1:40">
      <c r="A30" s="490">
        <v>22</v>
      </c>
      <c r="B30" s="497"/>
      <c r="C30" s="498"/>
      <c r="D30" s="498"/>
      <c r="E30" s="498">
        <v>3</v>
      </c>
      <c r="F30" s="498"/>
      <c r="G30" s="498"/>
      <c r="H30" s="498"/>
      <c r="I30" s="498"/>
      <c r="J30" s="508"/>
      <c r="K30" s="508"/>
      <c r="L30" s="517" t="s">
        <v>504</v>
      </c>
      <c r="M30" s="509" t="s">
        <v>82</v>
      </c>
      <c r="N30" s="524" t="s">
        <v>505</v>
      </c>
      <c r="O30" s="508"/>
      <c r="P30" s="492" t="s">
        <v>461</v>
      </c>
      <c r="Q30" s="497"/>
      <c r="R30" s="536" t="s">
        <v>462</v>
      </c>
      <c r="S30" s="519" t="s">
        <v>81</v>
      </c>
      <c r="T30" s="516" t="s">
        <v>462</v>
      </c>
      <c r="U30" s="538" t="s">
        <v>463</v>
      </c>
      <c r="V30" s="539" t="s">
        <v>464</v>
      </c>
      <c r="W30" s="527" t="s">
        <v>474</v>
      </c>
      <c r="X30" s="498" t="s">
        <v>466</v>
      </c>
      <c r="Y30" s="519" t="s">
        <v>334</v>
      </c>
      <c r="Z30" s="560" t="s">
        <v>334</v>
      </c>
      <c r="AA30" s="564">
        <f>AA32+AA33+AA34+AA35+AA36+AA38</f>
        <v>1.0917</v>
      </c>
      <c r="AB30" s="554" t="s">
        <v>334</v>
      </c>
      <c r="AC30" s="565"/>
      <c r="AD30" s="565"/>
      <c r="AE30" s="565"/>
      <c r="AF30" s="565"/>
      <c r="AG30" s="565"/>
      <c r="AH30" s="565"/>
      <c r="AI30" s="591"/>
      <c r="AJ30" s="498">
        <v>0</v>
      </c>
      <c r="AK30" s="498">
        <v>0</v>
      </c>
      <c r="AL30" s="498">
        <v>1</v>
      </c>
      <c r="AM30" s="592">
        <v>0</v>
      </c>
      <c r="AN30" s="602">
        <v>0</v>
      </c>
    </row>
    <row r="31" ht="44.1" customHeight="1" spans="1:40">
      <c r="A31" s="490">
        <v>23</v>
      </c>
      <c r="B31" s="492"/>
      <c r="C31" s="495"/>
      <c r="D31" s="495"/>
      <c r="E31" s="495"/>
      <c r="F31" s="495">
        <v>4</v>
      </c>
      <c r="G31" s="495"/>
      <c r="H31" s="495"/>
      <c r="I31" s="495"/>
      <c r="J31" s="516"/>
      <c r="K31" s="525"/>
      <c r="L31" s="517" t="s">
        <v>506</v>
      </c>
      <c r="M31" s="509" t="s">
        <v>87</v>
      </c>
      <c r="N31" s="524" t="s">
        <v>502</v>
      </c>
      <c r="O31" s="508"/>
      <c r="P31" s="492" t="s">
        <v>461</v>
      </c>
      <c r="Q31" s="546"/>
      <c r="R31" s="536" t="s">
        <v>462</v>
      </c>
      <c r="S31" s="519" t="s">
        <v>470</v>
      </c>
      <c r="T31" s="519" t="s">
        <v>334</v>
      </c>
      <c r="U31" s="538" t="s">
        <v>463</v>
      </c>
      <c r="V31" s="539" t="s">
        <v>464</v>
      </c>
      <c r="W31" s="527" t="s">
        <v>484</v>
      </c>
      <c r="X31" s="498" t="s">
        <v>507</v>
      </c>
      <c r="Y31" s="498" t="s">
        <v>508</v>
      </c>
      <c r="Z31" s="566" t="s">
        <v>334</v>
      </c>
      <c r="AA31" s="564">
        <v>0.9172</v>
      </c>
      <c r="AB31" s="554" t="s">
        <v>334</v>
      </c>
      <c r="AC31" s="492"/>
      <c r="AD31" s="492"/>
      <c r="AE31" s="492"/>
      <c r="AF31" s="492"/>
      <c r="AG31" s="565"/>
      <c r="AH31" s="565"/>
      <c r="AI31" s="591"/>
      <c r="AJ31" s="498">
        <v>1</v>
      </c>
      <c r="AK31" s="498">
        <v>1</v>
      </c>
      <c r="AL31" s="498">
        <v>0</v>
      </c>
      <c r="AM31" s="592">
        <v>1</v>
      </c>
      <c r="AN31" s="473">
        <v>1</v>
      </c>
    </row>
    <row r="32" s="458" customFormat="1" ht="45" customHeight="1" spans="1:40">
      <c r="A32" s="490">
        <v>24</v>
      </c>
      <c r="B32" s="492"/>
      <c r="C32" s="495"/>
      <c r="D32" s="495"/>
      <c r="E32" s="495"/>
      <c r="F32" s="495">
        <v>4</v>
      </c>
      <c r="G32" s="495"/>
      <c r="H32" s="495"/>
      <c r="I32" s="495"/>
      <c r="J32" s="516"/>
      <c r="K32" s="525"/>
      <c r="L32" s="517" t="s">
        <v>509</v>
      </c>
      <c r="M32" s="509" t="s">
        <v>87</v>
      </c>
      <c r="N32" s="524" t="s">
        <v>505</v>
      </c>
      <c r="O32" s="508"/>
      <c r="P32" s="492" t="s">
        <v>461</v>
      </c>
      <c r="Q32" s="546"/>
      <c r="R32" s="536" t="s">
        <v>462</v>
      </c>
      <c r="S32" s="519" t="s">
        <v>470</v>
      </c>
      <c r="T32" s="519" t="s">
        <v>334</v>
      </c>
      <c r="U32" s="538" t="s">
        <v>463</v>
      </c>
      <c r="V32" s="539" t="s">
        <v>464</v>
      </c>
      <c r="W32" s="527" t="s">
        <v>484</v>
      </c>
      <c r="X32" s="498" t="s">
        <v>507</v>
      </c>
      <c r="Y32" s="498" t="s">
        <v>508</v>
      </c>
      <c r="Z32" s="566" t="s">
        <v>334</v>
      </c>
      <c r="AA32" s="564">
        <v>0.9929</v>
      </c>
      <c r="AB32" s="554" t="s">
        <v>334</v>
      </c>
      <c r="AC32" s="492"/>
      <c r="AD32" s="492"/>
      <c r="AE32" s="492"/>
      <c r="AF32" s="492"/>
      <c r="AG32" s="565"/>
      <c r="AH32" s="565"/>
      <c r="AI32" s="591"/>
      <c r="AJ32" s="498">
        <v>0</v>
      </c>
      <c r="AK32" s="498">
        <v>0</v>
      </c>
      <c r="AL32" s="498">
        <v>1</v>
      </c>
      <c r="AM32" s="592">
        <v>0</v>
      </c>
      <c r="AN32" s="603">
        <v>0</v>
      </c>
    </row>
    <row r="33" ht="39.95" customHeight="1" spans="1:40">
      <c r="A33" s="490">
        <v>25</v>
      </c>
      <c r="B33" s="492"/>
      <c r="C33" s="495"/>
      <c r="D33" s="495"/>
      <c r="E33" s="495"/>
      <c r="F33" s="495">
        <v>4</v>
      </c>
      <c r="G33" s="495"/>
      <c r="H33" s="495"/>
      <c r="I33" s="495"/>
      <c r="J33" s="516"/>
      <c r="K33" s="525"/>
      <c r="L33" s="517" t="s">
        <v>510</v>
      </c>
      <c r="M33" s="509" t="s">
        <v>511</v>
      </c>
      <c r="N33" s="524" t="s">
        <v>94</v>
      </c>
      <c r="O33" s="508"/>
      <c r="P33" s="492" t="s">
        <v>461</v>
      </c>
      <c r="Q33" s="546"/>
      <c r="R33" s="536" t="s">
        <v>462</v>
      </c>
      <c r="S33" s="519" t="s">
        <v>510</v>
      </c>
      <c r="T33" s="516" t="s">
        <v>462</v>
      </c>
      <c r="U33" s="538" t="s">
        <v>463</v>
      </c>
      <c r="V33" s="539" t="s">
        <v>464</v>
      </c>
      <c r="W33" s="527" t="s">
        <v>478</v>
      </c>
      <c r="X33" s="498" t="s">
        <v>512</v>
      </c>
      <c r="Y33" s="492" t="s">
        <v>513</v>
      </c>
      <c r="Z33" s="566" t="s">
        <v>334</v>
      </c>
      <c r="AA33" s="564">
        <v>0.0102</v>
      </c>
      <c r="AB33" s="554" t="s">
        <v>334</v>
      </c>
      <c r="AC33" s="492"/>
      <c r="AD33" s="492"/>
      <c r="AE33" s="492"/>
      <c r="AF33" s="492"/>
      <c r="AG33" s="565"/>
      <c r="AH33" s="565"/>
      <c r="AI33" s="591"/>
      <c r="AJ33" s="498">
        <v>1</v>
      </c>
      <c r="AK33" s="498">
        <v>1</v>
      </c>
      <c r="AL33" s="498">
        <v>1</v>
      </c>
      <c r="AM33" s="592">
        <v>1</v>
      </c>
      <c r="AN33" s="473">
        <v>1</v>
      </c>
    </row>
    <row r="34" ht="39.95" customHeight="1" spans="1:40">
      <c r="A34" s="490">
        <v>26</v>
      </c>
      <c r="B34" s="492"/>
      <c r="C34" s="495"/>
      <c r="D34" s="495"/>
      <c r="E34" s="495"/>
      <c r="F34" s="495">
        <v>4</v>
      </c>
      <c r="G34" s="495"/>
      <c r="H34" s="495"/>
      <c r="I34" s="495"/>
      <c r="J34" s="516"/>
      <c r="K34" s="525"/>
      <c r="L34" s="517" t="s">
        <v>514</v>
      </c>
      <c r="M34" s="509" t="s">
        <v>515</v>
      </c>
      <c r="N34" s="524" t="s">
        <v>94</v>
      </c>
      <c r="O34" s="508"/>
      <c r="P34" s="492" t="s">
        <v>461</v>
      </c>
      <c r="Q34" s="546"/>
      <c r="R34" s="536" t="s">
        <v>462</v>
      </c>
      <c r="S34" s="519" t="s">
        <v>514</v>
      </c>
      <c r="T34" s="516" t="s">
        <v>462</v>
      </c>
      <c r="U34" s="538" t="s">
        <v>463</v>
      </c>
      <c r="V34" s="539" t="s">
        <v>464</v>
      </c>
      <c r="W34" s="527" t="s">
        <v>478</v>
      </c>
      <c r="X34" s="498" t="s">
        <v>512</v>
      </c>
      <c r="Y34" s="492" t="s">
        <v>513</v>
      </c>
      <c r="Z34" s="566" t="s">
        <v>334</v>
      </c>
      <c r="AA34" s="564">
        <v>0.0153</v>
      </c>
      <c r="AB34" s="554" t="s">
        <v>334</v>
      </c>
      <c r="AC34" s="492"/>
      <c r="AD34" s="492"/>
      <c r="AE34" s="492"/>
      <c r="AF34" s="492"/>
      <c r="AG34" s="565"/>
      <c r="AH34" s="565"/>
      <c r="AI34" s="591"/>
      <c r="AJ34" s="498">
        <v>1</v>
      </c>
      <c r="AK34" s="498">
        <v>1</v>
      </c>
      <c r="AL34" s="498">
        <v>1</v>
      </c>
      <c r="AM34" s="592">
        <v>1</v>
      </c>
      <c r="AN34" s="473">
        <v>1</v>
      </c>
    </row>
    <row r="35" ht="39.95" customHeight="1" spans="1:40">
      <c r="A35" s="490">
        <v>27</v>
      </c>
      <c r="B35" s="492"/>
      <c r="C35" s="495"/>
      <c r="D35" s="495"/>
      <c r="E35" s="495"/>
      <c r="F35" s="495">
        <v>4</v>
      </c>
      <c r="G35" s="495"/>
      <c r="H35" s="495"/>
      <c r="I35" s="495"/>
      <c r="J35" s="516"/>
      <c r="K35" s="525"/>
      <c r="L35" s="517" t="s">
        <v>145</v>
      </c>
      <c r="M35" s="509" t="s">
        <v>146</v>
      </c>
      <c r="N35" s="524" t="s">
        <v>94</v>
      </c>
      <c r="O35" s="508"/>
      <c r="P35" s="492" t="s">
        <v>461</v>
      </c>
      <c r="Q35" s="546"/>
      <c r="R35" s="536" t="s">
        <v>462</v>
      </c>
      <c r="S35" s="519" t="s">
        <v>145</v>
      </c>
      <c r="T35" s="516" t="s">
        <v>462</v>
      </c>
      <c r="U35" s="538" t="s">
        <v>463</v>
      </c>
      <c r="V35" s="539" t="s">
        <v>464</v>
      </c>
      <c r="W35" s="527" t="s">
        <v>478</v>
      </c>
      <c r="X35" s="498" t="s">
        <v>512</v>
      </c>
      <c r="Y35" s="492" t="s">
        <v>513</v>
      </c>
      <c r="Z35" s="566" t="s">
        <v>334</v>
      </c>
      <c r="AA35" s="564">
        <v>0.008</v>
      </c>
      <c r="AB35" s="554" t="s">
        <v>334</v>
      </c>
      <c r="AC35" s="492"/>
      <c r="AD35" s="492"/>
      <c r="AE35" s="492"/>
      <c r="AF35" s="492"/>
      <c r="AG35" s="565"/>
      <c r="AH35" s="565"/>
      <c r="AI35" s="591"/>
      <c r="AJ35" s="498">
        <v>1</v>
      </c>
      <c r="AK35" s="498">
        <v>1</v>
      </c>
      <c r="AL35" s="498">
        <v>1</v>
      </c>
      <c r="AM35" s="592">
        <v>1</v>
      </c>
      <c r="AN35" s="473">
        <v>1</v>
      </c>
    </row>
    <row r="36" ht="39.95" customHeight="1" spans="1:40">
      <c r="A36" s="490">
        <v>28</v>
      </c>
      <c r="B36" s="492"/>
      <c r="C36" s="495"/>
      <c r="D36" s="495"/>
      <c r="E36" s="495"/>
      <c r="F36" s="495">
        <v>4</v>
      </c>
      <c r="G36" s="495"/>
      <c r="H36" s="495"/>
      <c r="I36" s="495"/>
      <c r="J36" s="516"/>
      <c r="K36" s="525"/>
      <c r="L36" s="517" t="s">
        <v>150</v>
      </c>
      <c r="M36" s="509" t="s">
        <v>151</v>
      </c>
      <c r="N36" s="524" t="s">
        <v>516</v>
      </c>
      <c r="O36" s="508"/>
      <c r="P36" s="492" t="s">
        <v>461</v>
      </c>
      <c r="Q36" s="546"/>
      <c r="R36" s="536" t="s">
        <v>462</v>
      </c>
      <c r="S36" s="519" t="s">
        <v>150</v>
      </c>
      <c r="T36" s="516" t="s">
        <v>462</v>
      </c>
      <c r="U36" s="538" t="s">
        <v>463</v>
      </c>
      <c r="V36" s="539" t="s">
        <v>464</v>
      </c>
      <c r="W36" s="527" t="s">
        <v>478</v>
      </c>
      <c r="X36" s="498" t="s">
        <v>512</v>
      </c>
      <c r="Y36" s="492" t="s">
        <v>513</v>
      </c>
      <c r="Z36" s="566" t="s">
        <v>334</v>
      </c>
      <c r="AA36" s="564">
        <v>0.0153</v>
      </c>
      <c r="AB36" s="554" t="s">
        <v>334</v>
      </c>
      <c r="AC36" s="492"/>
      <c r="AD36" s="492"/>
      <c r="AE36" s="492"/>
      <c r="AF36" s="492"/>
      <c r="AG36" s="565"/>
      <c r="AH36" s="565"/>
      <c r="AI36" s="591"/>
      <c r="AJ36" s="498">
        <v>1</v>
      </c>
      <c r="AK36" s="498">
        <v>1</v>
      </c>
      <c r="AL36" s="498">
        <v>1</v>
      </c>
      <c r="AM36" s="592">
        <v>1</v>
      </c>
      <c r="AN36" s="473">
        <v>1</v>
      </c>
    </row>
    <row r="37" ht="39.95" customHeight="1" spans="1:40">
      <c r="A37" s="490">
        <v>29</v>
      </c>
      <c r="B37" s="492"/>
      <c r="C37" s="495"/>
      <c r="D37" s="495"/>
      <c r="E37" s="495"/>
      <c r="F37" s="495">
        <v>4</v>
      </c>
      <c r="G37" s="495"/>
      <c r="H37" s="495"/>
      <c r="I37" s="495"/>
      <c r="J37" s="516"/>
      <c r="K37" s="526"/>
      <c r="L37" s="517" t="s">
        <v>517</v>
      </c>
      <c r="M37" s="509" t="s">
        <v>91</v>
      </c>
      <c r="N37" s="524" t="s">
        <v>518</v>
      </c>
      <c r="O37" s="508"/>
      <c r="P37" s="492" t="s">
        <v>461</v>
      </c>
      <c r="Q37" s="519" t="s">
        <v>334</v>
      </c>
      <c r="R37" s="536" t="s">
        <v>462</v>
      </c>
      <c r="S37" s="519" t="s">
        <v>470</v>
      </c>
      <c r="T37" s="492" t="s">
        <v>334</v>
      </c>
      <c r="U37" s="538" t="s">
        <v>463</v>
      </c>
      <c r="V37" s="539" t="s">
        <v>464</v>
      </c>
      <c r="W37" s="527" t="s">
        <v>519</v>
      </c>
      <c r="X37" s="519" t="s">
        <v>334</v>
      </c>
      <c r="Y37" s="519" t="s">
        <v>520</v>
      </c>
      <c r="Z37" s="566" t="s">
        <v>334</v>
      </c>
      <c r="AA37" s="564">
        <v>0.05</v>
      </c>
      <c r="AB37" s="554" t="s">
        <v>334</v>
      </c>
      <c r="AC37" s="554"/>
      <c r="AD37" s="554"/>
      <c r="AE37" s="554"/>
      <c r="AF37" s="554"/>
      <c r="AG37" s="565"/>
      <c r="AH37" s="565"/>
      <c r="AI37" s="591"/>
      <c r="AJ37" s="498">
        <v>1</v>
      </c>
      <c r="AK37" s="498">
        <v>1</v>
      </c>
      <c r="AL37" s="498">
        <v>0</v>
      </c>
      <c r="AM37" s="592">
        <v>1</v>
      </c>
      <c r="AN37" s="473">
        <v>1</v>
      </c>
    </row>
    <row r="38" s="458" customFormat="1" ht="39.95" customHeight="1" spans="1:40">
      <c r="A38" s="490">
        <v>30</v>
      </c>
      <c r="B38" s="492"/>
      <c r="C38" s="495"/>
      <c r="D38" s="495"/>
      <c r="E38" s="495"/>
      <c r="F38" s="495">
        <v>4</v>
      </c>
      <c r="G38" s="495"/>
      <c r="H38" s="495"/>
      <c r="I38" s="495"/>
      <c r="J38" s="516"/>
      <c r="K38" s="526"/>
      <c r="L38" s="517" t="s">
        <v>90</v>
      </c>
      <c r="M38" s="509" t="s">
        <v>91</v>
      </c>
      <c r="N38" s="524" t="s">
        <v>521</v>
      </c>
      <c r="O38" s="508"/>
      <c r="P38" s="492" t="s">
        <v>461</v>
      </c>
      <c r="Q38" s="519" t="s">
        <v>334</v>
      </c>
      <c r="R38" s="536" t="s">
        <v>462</v>
      </c>
      <c r="S38" s="519" t="s">
        <v>470</v>
      </c>
      <c r="T38" s="492" t="s">
        <v>334</v>
      </c>
      <c r="U38" s="538" t="s">
        <v>463</v>
      </c>
      <c r="V38" s="539" t="s">
        <v>464</v>
      </c>
      <c r="W38" s="527" t="s">
        <v>519</v>
      </c>
      <c r="X38" s="519" t="s">
        <v>334</v>
      </c>
      <c r="Y38" s="519" t="s">
        <v>520</v>
      </c>
      <c r="Z38" s="566" t="s">
        <v>334</v>
      </c>
      <c r="AA38" s="564">
        <v>0.05</v>
      </c>
      <c r="AB38" s="554" t="s">
        <v>334</v>
      </c>
      <c r="AC38" s="554"/>
      <c r="AD38" s="554"/>
      <c r="AE38" s="554"/>
      <c r="AF38" s="554"/>
      <c r="AG38" s="565"/>
      <c r="AH38" s="565"/>
      <c r="AI38" s="591"/>
      <c r="AJ38" s="498">
        <v>0</v>
      </c>
      <c r="AK38" s="498">
        <v>0</v>
      </c>
      <c r="AL38" s="498">
        <v>1</v>
      </c>
      <c r="AM38" s="592">
        <v>0</v>
      </c>
      <c r="AN38" s="603">
        <v>0</v>
      </c>
    </row>
    <row r="39" s="459" customFormat="1" ht="39.95" customHeight="1" spans="1:40">
      <c r="A39" s="490">
        <v>31</v>
      </c>
      <c r="B39" s="492"/>
      <c r="C39" s="495"/>
      <c r="D39" s="495"/>
      <c r="E39" s="495">
        <v>3</v>
      </c>
      <c r="F39" s="495"/>
      <c r="G39" s="495"/>
      <c r="H39" s="495"/>
      <c r="I39" s="495"/>
      <c r="J39" s="516"/>
      <c r="K39" s="526"/>
      <c r="L39" s="517" t="s">
        <v>220</v>
      </c>
      <c r="M39" s="509" t="s">
        <v>221</v>
      </c>
      <c r="N39" s="518" t="s">
        <v>522</v>
      </c>
      <c r="O39" s="527"/>
      <c r="P39" s="492" t="s">
        <v>461</v>
      </c>
      <c r="Q39" s="546"/>
      <c r="R39" s="536" t="s">
        <v>462</v>
      </c>
      <c r="S39" s="519" t="s">
        <v>470</v>
      </c>
      <c r="T39" s="492" t="s">
        <v>334</v>
      </c>
      <c r="U39" s="538" t="s">
        <v>463</v>
      </c>
      <c r="V39" s="539" t="s">
        <v>464</v>
      </c>
      <c r="W39" s="527" t="s">
        <v>474</v>
      </c>
      <c r="X39" s="498" t="s">
        <v>466</v>
      </c>
      <c r="Y39" s="492" t="s">
        <v>334</v>
      </c>
      <c r="Z39" s="566" t="s">
        <v>334</v>
      </c>
      <c r="AA39" s="564">
        <v>0.2</v>
      </c>
      <c r="AB39" s="554" t="s">
        <v>334</v>
      </c>
      <c r="AC39" s="554"/>
      <c r="AD39" s="554"/>
      <c r="AE39" s="554"/>
      <c r="AF39" s="554"/>
      <c r="AG39" s="565"/>
      <c r="AH39" s="565"/>
      <c r="AI39" s="591"/>
      <c r="AJ39" s="498">
        <v>1</v>
      </c>
      <c r="AK39" s="498">
        <v>1</v>
      </c>
      <c r="AL39" s="498">
        <v>0</v>
      </c>
      <c r="AM39" s="592">
        <v>0</v>
      </c>
      <c r="AN39" s="603">
        <v>1</v>
      </c>
    </row>
    <row r="40" ht="39.95" customHeight="1" spans="1:40">
      <c r="A40" s="490">
        <v>32</v>
      </c>
      <c r="B40" s="492"/>
      <c r="C40" s="495"/>
      <c r="D40" s="495"/>
      <c r="E40" s="499">
        <v>3</v>
      </c>
      <c r="F40" s="499"/>
      <c r="G40" s="495"/>
      <c r="H40" s="495"/>
      <c r="I40" s="495"/>
      <c r="J40" s="516"/>
      <c r="K40" s="526"/>
      <c r="L40" s="517" t="s">
        <v>277</v>
      </c>
      <c r="M40" s="509" t="s">
        <v>523</v>
      </c>
      <c r="N40" s="518" t="s">
        <v>524</v>
      </c>
      <c r="O40" s="527"/>
      <c r="P40" s="492" t="s">
        <v>461</v>
      </c>
      <c r="Q40" s="546"/>
      <c r="R40" s="536" t="s">
        <v>462</v>
      </c>
      <c r="S40" s="519" t="s">
        <v>470</v>
      </c>
      <c r="T40" s="492" t="s">
        <v>334</v>
      </c>
      <c r="U40" s="538" t="s">
        <v>463</v>
      </c>
      <c r="V40" s="539" t="s">
        <v>464</v>
      </c>
      <c r="W40" s="527" t="s">
        <v>474</v>
      </c>
      <c r="X40" s="498" t="s">
        <v>466</v>
      </c>
      <c r="Y40" s="492" t="s">
        <v>334</v>
      </c>
      <c r="Z40" s="566" t="s">
        <v>334</v>
      </c>
      <c r="AA40" s="564">
        <v>0.2</v>
      </c>
      <c r="AB40" s="554" t="s">
        <v>334</v>
      </c>
      <c r="AC40" s="554"/>
      <c r="AD40" s="554"/>
      <c r="AE40" s="554"/>
      <c r="AF40" s="554"/>
      <c r="AG40" s="565"/>
      <c r="AH40" s="565"/>
      <c r="AI40" s="591"/>
      <c r="AJ40" s="498">
        <v>0</v>
      </c>
      <c r="AK40" s="498">
        <v>0</v>
      </c>
      <c r="AL40" s="498">
        <v>1</v>
      </c>
      <c r="AM40" s="592">
        <v>0</v>
      </c>
      <c r="AN40" s="473">
        <v>0</v>
      </c>
    </row>
    <row r="41" s="460" customFormat="1" ht="39.95" customHeight="1" spans="1:40">
      <c r="A41" s="490">
        <v>33</v>
      </c>
      <c r="B41" s="492"/>
      <c r="C41" s="495"/>
      <c r="D41" s="495"/>
      <c r="E41" s="495">
        <v>3</v>
      </c>
      <c r="F41" s="495"/>
      <c r="G41" s="495"/>
      <c r="H41" s="495"/>
      <c r="I41" s="495"/>
      <c r="J41" s="516"/>
      <c r="K41" s="526"/>
      <c r="L41" s="517" t="s">
        <v>232</v>
      </c>
      <c r="M41" s="509" t="s">
        <v>221</v>
      </c>
      <c r="N41" s="518" t="s">
        <v>525</v>
      </c>
      <c r="O41" s="527"/>
      <c r="P41" s="492" t="s">
        <v>461</v>
      </c>
      <c r="Q41" s="546"/>
      <c r="R41" s="536" t="s">
        <v>462</v>
      </c>
      <c r="S41" s="519" t="s">
        <v>470</v>
      </c>
      <c r="T41" s="492" t="s">
        <v>334</v>
      </c>
      <c r="U41" s="538" t="s">
        <v>463</v>
      </c>
      <c r="V41" s="539" t="s">
        <v>464</v>
      </c>
      <c r="W41" s="527" t="s">
        <v>474</v>
      </c>
      <c r="X41" s="498" t="s">
        <v>466</v>
      </c>
      <c r="Y41" s="492" t="s">
        <v>334</v>
      </c>
      <c r="Z41" s="566" t="s">
        <v>334</v>
      </c>
      <c r="AA41" s="564">
        <v>0.2</v>
      </c>
      <c r="AB41" s="554" t="s">
        <v>334</v>
      </c>
      <c r="AC41" s="554"/>
      <c r="AD41" s="554"/>
      <c r="AE41" s="554"/>
      <c r="AF41" s="554"/>
      <c r="AG41" s="565"/>
      <c r="AH41" s="565"/>
      <c r="AI41" s="591"/>
      <c r="AJ41" s="498">
        <v>0</v>
      </c>
      <c r="AK41" s="498">
        <v>0</v>
      </c>
      <c r="AL41" s="498">
        <v>0</v>
      </c>
      <c r="AM41" s="594">
        <v>1</v>
      </c>
      <c r="AN41" s="473">
        <v>0</v>
      </c>
    </row>
    <row r="42" s="453" customFormat="1" ht="39.95" customHeight="1" spans="1:40">
      <c r="A42" s="490">
        <v>34</v>
      </c>
      <c r="B42" s="497"/>
      <c r="C42" s="498"/>
      <c r="D42" s="498"/>
      <c r="E42" s="498">
        <v>3</v>
      </c>
      <c r="F42" s="498"/>
      <c r="G42" s="498"/>
      <c r="H42" s="498"/>
      <c r="I42" s="498"/>
      <c r="J42" s="497"/>
      <c r="K42" s="497"/>
      <c r="L42" s="528" t="s">
        <v>526</v>
      </c>
      <c r="M42" s="509" t="s">
        <v>527</v>
      </c>
      <c r="N42" s="529" t="s">
        <v>94</v>
      </c>
      <c r="O42" s="508"/>
      <c r="P42" s="492" t="s">
        <v>461</v>
      </c>
      <c r="Q42" s="508"/>
      <c r="R42" s="536" t="s">
        <v>528</v>
      </c>
      <c r="S42" s="519" t="s">
        <v>470</v>
      </c>
      <c r="T42" s="519" t="s">
        <v>334</v>
      </c>
      <c r="U42" s="538" t="s">
        <v>463</v>
      </c>
      <c r="V42" s="539" t="s">
        <v>464</v>
      </c>
      <c r="W42" s="527" t="s">
        <v>465</v>
      </c>
      <c r="X42" s="498" t="s">
        <v>466</v>
      </c>
      <c r="Y42" s="519" t="s">
        <v>334</v>
      </c>
      <c r="Z42" s="560" t="s">
        <v>334</v>
      </c>
      <c r="AA42" s="564">
        <v>0.0075</v>
      </c>
      <c r="AB42" s="554" t="s">
        <v>334</v>
      </c>
      <c r="AC42" s="562"/>
      <c r="AD42" s="562"/>
      <c r="AE42" s="562"/>
      <c r="AF42" s="562"/>
      <c r="AG42" s="565"/>
      <c r="AH42" s="565"/>
      <c r="AI42" s="591"/>
      <c r="AJ42" s="498">
        <v>1</v>
      </c>
      <c r="AK42" s="498">
        <v>0</v>
      </c>
      <c r="AL42" s="498">
        <v>1</v>
      </c>
      <c r="AM42" s="592">
        <v>1</v>
      </c>
      <c r="AN42" s="595">
        <v>0</v>
      </c>
    </row>
    <row r="43" ht="39.95" customHeight="1" spans="1:40">
      <c r="A43" s="490">
        <v>35</v>
      </c>
      <c r="B43" s="492"/>
      <c r="C43" s="495"/>
      <c r="D43" s="495"/>
      <c r="E43" s="499">
        <v>3</v>
      </c>
      <c r="F43" s="499"/>
      <c r="G43" s="495"/>
      <c r="H43" s="495"/>
      <c r="I43" s="495"/>
      <c r="J43" s="516"/>
      <c r="K43" s="526"/>
      <c r="L43" s="517" t="s">
        <v>529</v>
      </c>
      <c r="M43" s="509" t="s">
        <v>530</v>
      </c>
      <c r="N43" s="518" t="s">
        <v>531</v>
      </c>
      <c r="O43" s="527"/>
      <c r="P43" s="492" t="s">
        <v>461</v>
      </c>
      <c r="Q43" s="546"/>
      <c r="R43" s="536" t="s">
        <v>59</v>
      </c>
      <c r="S43" s="519" t="s">
        <v>470</v>
      </c>
      <c r="T43" s="492" t="s">
        <v>334</v>
      </c>
      <c r="U43" s="538" t="s">
        <v>463</v>
      </c>
      <c r="V43" s="539" t="s">
        <v>464</v>
      </c>
      <c r="W43" s="527" t="s">
        <v>474</v>
      </c>
      <c r="X43" s="498" t="s">
        <v>466</v>
      </c>
      <c r="Y43" s="519" t="s">
        <v>334</v>
      </c>
      <c r="Z43" s="566" t="s">
        <v>532</v>
      </c>
      <c r="AA43" s="564">
        <f>AA44+AA45</f>
        <v>0.191</v>
      </c>
      <c r="AB43" s="554" t="s">
        <v>334</v>
      </c>
      <c r="AC43" s="554"/>
      <c r="AD43" s="554"/>
      <c r="AE43" s="554"/>
      <c r="AF43" s="554"/>
      <c r="AG43" s="565"/>
      <c r="AH43" s="565"/>
      <c r="AI43" s="591"/>
      <c r="AJ43" s="498">
        <v>1</v>
      </c>
      <c r="AK43" s="498">
        <v>1</v>
      </c>
      <c r="AL43" s="498">
        <v>0</v>
      </c>
      <c r="AM43" s="592">
        <v>1</v>
      </c>
      <c r="AN43" s="473">
        <v>1</v>
      </c>
    </row>
    <row r="44" ht="39.95" customHeight="1" spans="1:40">
      <c r="A44" s="490">
        <v>36</v>
      </c>
      <c r="B44" s="492"/>
      <c r="C44" s="495"/>
      <c r="D44" s="495"/>
      <c r="E44" s="499"/>
      <c r="F44" s="495">
        <v>4</v>
      </c>
      <c r="G44" s="495"/>
      <c r="H44" s="495"/>
      <c r="I44" s="495"/>
      <c r="J44" s="516"/>
      <c r="K44" s="526"/>
      <c r="L44" s="517" t="s">
        <v>121</v>
      </c>
      <c r="M44" s="509" t="s">
        <v>116</v>
      </c>
      <c r="N44" s="523" t="s">
        <v>533</v>
      </c>
      <c r="O44" s="527"/>
      <c r="P44" s="492" t="s">
        <v>461</v>
      </c>
      <c r="Q44" s="546"/>
      <c r="R44" s="536" t="s">
        <v>51</v>
      </c>
      <c r="S44" s="519" t="s">
        <v>121</v>
      </c>
      <c r="T44" s="516" t="s">
        <v>51</v>
      </c>
      <c r="U44" s="538" t="s">
        <v>464</v>
      </c>
      <c r="V44" s="539" t="s">
        <v>463</v>
      </c>
      <c r="W44" s="492" t="s">
        <v>334</v>
      </c>
      <c r="X44" s="498" t="s">
        <v>466</v>
      </c>
      <c r="Y44" s="519" t="s">
        <v>334</v>
      </c>
      <c r="Z44" s="566"/>
      <c r="AA44" s="564">
        <v>0.111</v>
      </c>
      <c r="AB44" s="554" t="s">
        <v>334</v>
      </c>
      <c r="AC44" s="554"/>
      <c r="AD44" s="554"/>
      <c r="AE44" s="554"/>
      <c r="AF44" s="554"/>
      <c r="AG44" s="565"/>
      <c r="AH44" s="565"/>
      <c r="AI44" s="591"/>
      <c r="AJ44" s="498">
        <v>1</v>
      </c>
      <c r="AK44" s="498">
        <v>1</v>
      </c>
      <c r="AL44" s="498">
        <v>0</v>
      </c>
      <c r="AM44" s="592">
        <v>1</v>
      </c>
      <c r="AN44" s="473">
        <v>1</v>
      </c>
    </row>
    <row r="45" ht="39.95" customHeight="1" spans="1:40">
      <c r="A45" s="490">
        <v>37</v>
      </c>
      <c r="B45" s="492"/>
      <c r="C45" s="495"/>
      <c r="D45" s="495"/>
      <c r="E45" s="499"/>
      <c r="F45" s="495">
        <v>4</v>
      </c>
      <c r="G45" s="495"/>
      <c r="H45" s="495"/>
      <c r="I45" s="495"/>
      <c r="J45" s="516"/>
      <c r="K45" s="526"/>
      <c r="L45" s="517" t="s">
        <v>133</v>
      </c>
      <c r="M45" s="509" t="s">
        <v>134</v>
      </c>
      <c r="N45" s="523" t="s">
        <v>531</v>
      </c>
      <c r="O45" s="527"/>
      <c r="P45" s="492" t="s">
        <v>461</v>
      </c>
      <c r="Q45" s="546"/>
      <c r="R45" s="536" t="s">
        <v>59</v>
      </c>
      <c r="S45" s="519" t="s">
        <v>133</v>
      </c>
      <c r="T45" s="516" t="s">
        <v>59</v>
      </c>
      <c r="U45" s="538" t="s">
        <v>463</v>
      </c>
      <c r="V45" s="539" t="s">
        <v>464</v>
      </c>
      <c r="W45" s="492" t="s">
        <v>334</v>
      </c>
      <c r="X45" s="498" t="s">
        <v>466</v>
      </c>
      <c r="Y45" s="519" t="s">
        <v>334</v>
      </c>
      <c r="Z45" s="566"/>
      <c r="AA45" s="564">
        <v>0.08</v>
      </c>
      <c r="AB45" s="554" t="s">
        <v>334</v>
      </c>
      <c r="AC45" s="554"/>
      <c r="AD45" s="554"/>
      <c r="AE45" s="554"/>
      <c r="AF45" s="554"/>
      <c r="AG45" s="565"/>
      <c r="AH45" s="565"/>
      <c r="AI45" s="591"/>
      <c r="AJ45" s="498">
        <v>1</v>
      </c>
      <c r="AK45" s="498">
        <v>1</v>
      </c>
      <c r="AL45" s="498">
        <v>0</v>
      </c>
      <c r="AM45" s="592">
        <v>1</v>
      </c>
      <c r="AN45" s="473">
        <v>1</v>
      </c>
    </row>
    <row r="46" ht="39.95" customHeight="1" spans="1:40">
      <c r="A46" s="490">
        <v>38</v>
      </c>
      <c r="B46" s="492"/>
      <c r="C46" s="495"/>
      <c r="D46" s="495"/>
      <c r="E46" s="499">
        <v>3</v>
      </c>
      <c r="F46" s="499"/>
      <c r="G46" s="495"/>
      <c r="H46" s="495"/>
      <c r="I46" s="495"/>
      <c r="J46" s="516"/>
      <c r="K46" s="526"/>
      <c r="L46" s="517" t="s">
        <v>534</v>
      </c>
      <c r="M46" s="509" t="s">
        <v>535</v>
      </c>
      <c r="N46" s="523" t="s">
        <v>536</v>
      </c>
      <c r="O46" s="527"/>
      <c r="P46" s="492" t="s">
        <v>461</v>
      </c>
      <c r="Q46" s="519" t="s">
        <v>334</v>
      </c>
      <c r="R46" s="536" t="s">
        <v>462</v>
      </c>
      <c r="S46" s="519" t="s">
        <v>470</v>
      </c>
      <c r="T46" s="492" t="s">
        <v>334</v>
      </c>
      <c r="U46" s="538" t="s">
        <v>464</v>
      </c>
      <c r="V46" s="539" t="s">
        <v>463</v>
      </c>
      <c r="W46" s="492" t="s">
        <v>334</v>
      </c>
      <c r="X46" s="492" t="s">
        <v>334</v>
      </c>
      <c r="Y46" s="492" t="s">
        <v>334</v>
      </c>
      <c r="Z46" s="566" t="s">
        <v>334</v>
      </c>
      <c r="AA46" s="564">
        <v>0.001</v>
      </c>
      <c r="AB46" s="554" t="s">
        <v>334</v>
      </c>
      <c r="AC46" s="554"/>
      <c r="AD46" s="554"/>
      <c r="AE46" s="554"/>
      <c r="AF46" s="554"/>
      <c r="AG46" s="565"/>
      <c r="AH46" s="565"/>
      <c r="AI46" s="591"/>
      <c r="AJ46" s="498">
        <v>9</v>
      </c>
      <c r="AK46" s="498">
        <v>9</v>
      </c>
      <c r="AL46" s="498">
        <v>9</v>
      </c>
      <c r="AM46" s="592">
        <v>9</v>
      </c>
      <c r="AN46" s="473">
        <v>9</v>
      </c>
    </row>
    <row r="47" ht="39.95" customHeight="1" spans="1:40">
      <c r="A47" s="490">
        <v>39</v>
      </c>
      <c r="B47" s="492"/>
      <c r="C47" s="495"/>
      <c r="D47" s="495">
        <v>2</v>
      </c>
      <c r="E47" s="499"/>
      <c r="F47" s="499"/>
      <c r="G47" s="495"/>
      <c r="H47" s="495"/>
      <c r="I47" s="495"/>
      <c r="J47" s="516"/>
      <c r="K47" s="526"/>
      <c r="L47" s="517" t="s">
        <v>537</v>
      </c>
      <c r="M47" s="509" t="s">
        <v>538</v>
      </c>
      <c r="N47" s="523" t="s">
        <v>531</v>
      </c>
      <c r="O47" s="527"/>
      <c r="P47" s="492" t="s">
        <v>461</v>
      </c>
      <c r="Q47" s="547"/>
      <c r="R47" s="536" t="s">
        <v>59</v>
      </c>
      <c r="S47" s="519" t="s">
        <v>537</v>
      </c>
      <c r="T47" s="492" t="s">
        <v>59</v>
      </c>
      <c r="U47" s="538" t="s">
        <v>463</v>
      </c>
      <c r="V47" s="539" t="s">
        <v>464</v>
      </c>
      <c r="W47" s="527" t="s">
        <v>474</v>
      </c>
      <c r="X47" s="498" t="s">
        <v>466</v>
      </c>
      <c r="Y47" s="492" t="s">
        <v>334</v>
      </c>
      <c r="Z47" s="566" t="s">
        <v>334</v>
      </c>
      <c r="AA47" s="564">
        <f>AA48+AA49*AJ49+AA50*AJ50+AA51+AA52</f>
        <v>0.1445</v>
      </c>
      <c r="AB47" s="554" t="s">
        <v>334</v>
      </c>
      <c r="AC47" s="554"/>
      <c r="AD47" s="554"/>
      <c r="AE47" s="554"/>
      <c r="AF47" s="554"/>
      <c r="AG47" s="565"/>
      <c r="AH47" s="565"/>
      <c r="AI47" s="591"/>
      <c r="AJ47" s="498">
        <v>1</v>
      </c>
      <c r="AK47" s="498">
        <v>1</v>
      </c>
      <c r="AL47" s="498">
        <v>0</v>
      </c>
      <c r="AM47" s="592">
        <v>0</v>
      </c>
      <c r="AN47" s="473">
        <v>1</v>
      </c>
    </row>
    <row r="48" ht="39.95" customHeight="1" spans="1:40">
      <c r="A48" s="490">
        <v>40</v>
      </c>
      <c r="B48" s="492"/>
      <c r="C48" s="495"/>
      <c r="D48" s="495"/>
      <c r="E48" s="499">
        <v>3</v>
      </c>
      <c r="F48" s="499"/>
      <c r="G48" s="495"/>
      <c r="H48" s="495"/>
      <c r="I48" s="495"/>
      <c r="J48" s="516"/>
      <c r="K48" s="526"/>
      <c r="L48" s="517" t="s">
        <v>124</v>
      </c>
      <c r="M48" s="509" t="s">
        <v>125</v>
      </c>
      <c r="N48" s="523" t="s">
        <v>539</v>
      </c>
      <c r="O48" s="527"/>
      <c r="P48" s="492" t="s">
        <v>461</v>
      </c>
      <c r="Q48" s="547"/>
      <c r="R48" s="536" t="s">
        <v>51</v>
      </c>
      <c r="S48" s="519" t="s">
        <v>470</v>
      </c>
      <c r="T48" s="492" t="s">
        <v>334</v>
      </c>
      <c r="U48" s="538" t="s">
        <v>464</v>
      </c>
      <c r="V48" s="539" t="s">
        <v>463</v>
      </c>
      <c r="W48" s="527" t="s">
        <v>540</v>
      </c>
      <c r="X48" s="498" t="s">
        <v>540</v>
      </c>
      <c r="Y48" s="492" t="s">
        <v>334</v>
      </c>
      <c r="Z48" s="566" t="s">
        <v>334</v>
      </c>
      <c r="AA48" s="564">
        <v>0.0396</v>
      </c>
      <c r="AB48" s="554" t="s">
        <v>334</v>
      </c>
      <c r="AC48" s="554"/>
      <c r="AD48" s="554"/>
      <c r="AE48" s="554"/>
      <c r="AF48" s="554"/>
      <c r="AG48" s="565"/>
      <c r="AH48" s="565"/>
      <c r="AI48" s="591"/>
      <c r="AJ48" s="498">
        <v>1</v>
      </c>
      <c r="AK48" s="498">
        <v>1</v>
      </c>
      <c r="AL48" s="498">
        <v>0</v>
      </c>
      <c r="AM48" s="592">
        <v>0</v>
      </c>
      <c r="AN48" s="473">
        <v>1</v>
      </c>
    </row>
    <row r="49" ht="39.95" customHeight="1" spans="1:40">
      <c r="A49" s="490">
        <v>41</v>
      </c>
      <c r="B49" s="492"/>
      <c r="C49" s="495"/>
      <c r="D49" s="495"/>
      <c r="E49" s="499">
        <v>3</v>
      </c>
      <c r="F49" s="499"/>
      <c r="G49" s="495"/>
      <c r="H49" s="495"/>
      <c r="I49" s="495"/>
      <c r="J49" s="516"/>
      <c r="K49" s="526"/>
      <c r="L49" s="517" t="s">
        <v>128</v>
      </c>
      <c r="M49" s="509" t="s">
        <v>129</v>
      </c>
      <c r="N49" s="523" t="s">
        <v>539</v>
      </c>
      <c r="O49" s="527"/>
      <c r="P49" s="492" t="s">
        <v>461</v>
      </c>
      <c r="Q49" s="547"/>
      <c r="R49" s="536" t="s">
        <v>51</v>
      </c>
      <c r="S49" s="519" t="s">
        <v>470</v>
      </c>
      <c r="T49" s="492" t="s">
        <v>334</v>
      </c>
      <c r="U49" s="538" t="s">
        <v>464</v>
      </c>
      <c r="V49" s="539" t="s">
        <v>463</v>
      </c>
      <c r="W49" s="527" t="s">
        <v>541</v>
      </c>
      <c r="X49" s="527" t="s">
        <v>542</v>
      </c>
      <c r="Y49" s="492" t="s">
        <v>334</v>
      </c>
      <c r="Z49" s="566" t="s">
        <v>334</v>
      </c>
      <c r="AA49" s="564">
        <v>0.0005</v>
      </c>
      <c r="AB49" s="554" t="s">
        <v>334</v>
      </c>
      <c r="AC49" s="554"/>
      <c r="AD49" s="554"/>
      <c r="AE49" s="554"/>
      <c r="AF49" s="554"/>
      <c r="AG49" s="565"/>
      <c r="AH49" s="565"/>
      <c r="AI49" s="591"/>
      <c r="AJ49" s="498">
        <v>4</v>
      </c>
      <c r="AK49" s="498">
        <v>4</v>
      </c>
      <c r="AL49" s="498">
        <v>0</v>
      </c>
      <c r="AM49" s="592">
        <v>0</v>
      </c>
      <c r="AN49" s="473">
        <v>4</v>
      </c>
    </row>
    <row r="50" ht="39.95" customHeight="1" spans="1:40">
      <c r="A50" s="490">
        <v>42</v>
      </c>
      <c r="B50" s="492"/>
      <c r="C50" s="495"/>
      <c r="D50" s="495"/>
      <c r="E50" s="499">
        <v>3</v>
      </c>
      <c r="F50" s="499"/>
      <c r="G50" s="495"/>
      <c r="H50" s="495"/>
      <c r="I50" s="495"/>
      <c r="J50" s="516"/>
      <c r="K50" s="526"/>
      <c r="L50" s="517" t="s">
        <v>131</v>
      </c>
      <c r="M50" s="509" t="s">
        <v>132</v>
      </c>
      <c r="N50" s="523" t="s">
        <v>539</v>
      </c>
      <c r="O50" s="527"/>
      <c r="P50" s="492" t="s">
        <v>461</v>
      </c>
      <c r="Q50" s="547"/>
      <c r="R50" s="536" t="s">
        <v>51</v>
      </c>
      <c r="S50" s="519" t="s">
        <v>470</v>
      </c>
      <c r="T50" s="492" t="s">
        <v>334</v>
      </c>
      <c r="U50" s="538" t="s">
        <v>464</v>
      </c>
      <c r="V50" s="539" t="s">
        <v>463</v>
      </c>
      <c r="W50" s="527" t="s">
        <v>334</v>
      </c>
      <c r="X50" s="492" t="s">
        <v>334</v>
      </c>
      <c r="Y50" s="492" t="s">
        <v>334</v>
      </c>
      <c r="Z50" s="566" t="s">
        <v>334</v>
      </c>
      <c r="AA50" s="564">
        <v>0.04</v>
      </c>
      <c r="AB50" s="554" t="s">
        <v>334</v>
      </c>
      <c r="AC50" s="554"/>
      <c r="AD50" s="554"/>
      <c r="AE50" s="554"/>
      <c r="AF50" s="554"/>
      <c r="AG50" s="565"/>
      <c r="AH50" s="565"/>
      <c r="AI50" s="591"/>
      <c r="AJ50" s="498">
        <v>2</v>
      </c>
      <c r="AK50" s="498">
        <v>2</v>
      </c>
      <c r="AL50" s="498">
        <v>0</v>
      </c>
      <c r="AM50" s="592">
        <v>0</v>
      </c>
      <c r="AN50" s="473">
        <v>2</v>
      </c>
    </row>
    <row r="51" ht="39.95" customHeight="1" spans="1:40">
      <c r="A51" s="490">
        <v>43</v>
      </c>
      <c r="B51" s="492"/>
      <c r="C51" s="495"/>
      <c r="D51" s="495"/>
      <c r="E51" s="499">
        <v>3</v>
      </c>
      <c r="F51" s="499"/>
      <c r="G51" s="495"/>
      <c r="H51" s="495"/>
      <c r="I51" s="495"/>
      <c r="J51" s="516"/>
      <c r="K51" s="526"/>
      <c r="L51" s="517" t="s">
        <v>135</v>
      </c>
      <c r="M51" s="509" t="s">
        <v>136</v>
      </c>
      <c r="N51" s="523" t="s">
        <v>94</v>
      </c>
      <c r="O51" s="527"/>
      <c r="P51" s="492" t="s">
        <v>461</v>
      </c>
      <c r="Q51" s="547"/>
      <c r="R51" s="536" t="s">
        <v>51</v>
      </c>
      <c r="S51" s="519" t="s">
        <v>470</v>
      </c>
      <c r="T51" s="492" t="s">
        <v>334</v>
      </c>
      <c r="U51" s="538" t="s">
        <v>463</v>
      </c>
      <c r="V51" s="539" t="s">
        <v>464</v>
      </c>
      <c r="W51" s="527" t="s">
        <v>334</v>
      </c>
      <c r="X51" s="527" t="s">
        <v>543</v>
      </c>
      <c r="Y51" s="492" t="s">
        <v>334</v>
      </c>
      <c r="Z51" s="566" t="s">
        <v>334</v>
      </c>
      <c r="AA51" s="564">
        <v>0.0116</v>
      </c>
      <c r="AB51" s="554" t="s">
        <v>334</v>
      </c>
      <c r="AC51" s="554"/>
      <c r="AD51" s="554"/>
      <c r="AE51" s="554"/>
      <c r="AF51" s="554"/>
      <c r="AG51" s="565"/>
      <c r="AH51" s="565"/>
      <c r="AI51" s="591"/>
      <c r="AJ51" s="498">
        <v>1</v>
      </c>
      <c r="AK51" s="498">
        <v>1</v>
      </c>
      <c r="AL51" s="498">
        <v>0</v>
      </c>
      <c r="AM51" s="592">
        <v>0</v>
      </c>
      <c r="AN51" s="473">
        <v>1</v>
      </c>
    </row>
    <row r="52" ht="39.95" customHeight="1" spans="1:40">
      <c r="A52" s="490">
        <v>44</v>
      </c>
      <c r="B52" s="492"/>
      <c r="C52" s="495"/>
      <c r="D52" s="495"/>
      <c r="E52" s="499">
        <v>3</v>
      </c>
      <c r="F52" s="499"/>
      <c r="G52" s="495"/>
      <c r="H52" s="495"/>
      <c r="I52" s="495"/>
      <c r="J52" s="516"/>
      <c r="K52" s="526"/>
      <c r="L52" s="517" t="s">
        <v>139</v>
      </c>
      <c r="M52" s="509" t="s">
        <v>140</v>
      </c>
      <c r="N52" s="523" t="s">
        <v>94</v>
      </c>
      <c r="O52" s="527"/>
      <c r="P52" s="492" t="s">
        <v>461</v>
      </c>
      <c r="Q52" s="547"/>
      <c r="R52" s="536" t="s">
        <v>51</v>
      </c>
      <c r="S52" s="519" t="s">
        <v>470</v>
      </c>
      <c r="T52" s="492" t="s">
        <v>334</v>
      </c>
      <c r="U52" s="538" t="s">
        <v>463</v>
      </c>
      <c r="V52" s="539" t="s">
        <v>464</v>
      </c>
      <c r="W52" s="527" t="s">
        <v>334</v>
      </c>
      <c r="X52" s="527" t="s">
        <v>544</v>
      </c>
      <c r="Y52" s="492" t="s">
        <v>334</v>
      </c>
      <c r="Z52" s="566" t="s">
        <v>334</v>
      </c>
      <c r="AA52" s="564">
        <v>0.0113</v>
      </c>
      <c r="AB52" s="554" t="s">
        <v>334</v>
      </c>
      <c r="AC52" s="554"/>
      <c r="AD52" s="554"/>
      <c r="AE52" s="554"/>
      <c r="AF52" s="554"/>
      <c r="AG52" s="565"/>
      <c r="AH52" s="565"/>
      <c r="AI52" s="591"/>
      <c r="AJ52" s="498">
        <v>1</v>
      </c>
      <c r="AK52" s="498">
        <v>1</v>
      </c>
      <c r="AL52" s="498">
        <v>0</v>
      </c>
      <c r="AM52" s="592">
        <v>0</v>
      </c>
      <c r="AN52" s="473">
        <v>1</v>
      </c>
    </row>
    <row r="53" ht="39.95" customHeight="1" spans="1:40">
      <c r="A53" s="490">
        <v>45</v>
      </c>
      <c r="B53" s="492"/>
      <c r="C53" s="495"/>
      <c r="D53" s="495">
        <v>2</v>
      </c>
      <c r="E53" s="499"/>
      <c r="F53" s="499"/>
      <c r="G53" s="495"/>
      <c r="H53" s="495"/>
      <c r="I53" s="495"/>
      <c r="J53" s="516"/>
      <c r="K53" s="526"/>
      <c r="L53" s="517" t="s">
        <v>54</v>
      </c>
      <c r="M53" s="509" t="s">
        <v>55</v>
      </c>
      <c r="N53" s="523" t="s">
        <v>531</v>
      </c>
      <c r="O53" s="527"/>
      <c r="P53" s="492" t="s">
        <v>461</v>
      </c>
      <c r="Q53" s="519" t="s">
        <v>334</v>
      </c>
      <c r="R53" s="536" t="s">
        <v>462</v>
      </c>
      <c r="S53" s="519" t="s">
        <v>470</v>
      </c>
      <c r="T53" s="492" t="s">
        <v>334</v>
      </c>
      <c r="U53" s="538" t="s">
        <v>463</v>
      </c>
      <c r="V53" s="539" t="s">
        <v>464</v>
      </c>
      <c r="W53" s="527" t="s">
        <v>474</v>
      </c>
      <c r="X53" s="498" t="s">
        <v>466</v>
      </c>
      <c r="Y53" s="492" t="s">
        <v>334</v>
      </c>
      <c r="Z53" s="566" t="s">
        <v>545</v>
      </c>
      <c r="AA53" s="564">
        <v>0.0005</v>
      </c>
      <c r="AB53" s="554" t="s">
        <v>334</v>
      </c>
      <c r="AC53" s="554"/>
      <c r="AD53" s="554"/>
      <c r="AE53" s="554"/>
      <c r="AF53" s="554"/>
      <c r="AG53" s="565"/>
      <c r="AH53" s="565"/>
      <c r="AI53" s="591"/>
      <c r="AJ53" s="498">
        <v>1</v>
      </c>
      <c r="AK53" s="498">
        <v>1</v>
      </c>
      <c r="AL53" s="498">
        <v>0</v>
      </c>
      <c r="AM53" s="592">
        <v>0</v>
      </c>
      <c r="AN53" s="473">
        <v>1</v>
      </c>
    </row>
    <row r="54" ht="39.95" customHeight="1" spans="1:40">
      <c r="A54" s="490">
        <v>46</v>
      </c>
      <c r="B54" s="492"/>
      <c r="C54" s="495"/>
      <c r="D54" s="495">
        <v>2</v>
      </c>
      <c r="E54" s="499"/>
      <c r="F54" s="499"/>
      <c r="G54" s="495"/>
      <c r="H54" s="495"/>
      <c r="I54" s="495"/>
      <c r="J54" s="516"/>
      <c r="K54" s="526"/>
      <c r="L54" s="517" t="s">
        <v>546</v>
      </c>
      <c r="M54" s="509" t="s">
        <v>190</v>
      </c>
      <c r="N54" s="523" t="s">
        <v>547</v>
      </c>
      <c r="O54" s="527"/>
      <c r="P54" s="492" t="s">
        <v>461</v>
      </c>
      <c r="Q54" s="547"/>
      <c r="R54" s="536" t="s">
        <v>53</v>
      </c>
      <c r="S54" s="519" t="s">
        <v>470</v>
      </c>
      <c r="T54" s="492" t="s">
        <v>334</v>
      </c>
      <c r="U54" s="538" t="s">
        <v>463</v>
      </c>
      <c r="V54" s="539" t="s">
        <v>464</v>
      </c>
      <c r="W54" s="527" t="s">
        <v>474</v>
      </c>
      <c r="X54" s="519" t="s">
        <v>466</v>
      </c>
      <c r="Y54" s="492" t="s">
        <v>334</v>
      </c>
      <c r="Z54" s="566" t="s">
        <v>334</v>
      </c>
      <c r="AA54" s="563">
        <f>AA56+AA108+AA109+AA110+AA111+AA117*AJ117</f>
        <v>9.1307</v>
      </c>
      <c r="AB54" s="554" t="s">
        <v>334</v>
      </c>
      <c r="AC54" s="554"/>
      <c r="AD54" s="554"/>
      <c r="AE54" s="554"/>
      <c r="AF54" s="554"/>
      <c r="AG54" s="565"/>
      <c r="AH54" s="565"/>
      <c r="AI54" s="591"/>
      <c r="AJ54" s="498">
        <v>1</v>
      </c>
      <c r="AK54" s="498">
        <v>1</v>
      </c>
      <c r="AL54" s="498">
        <v>0</v>
      </c>
      <c r="AM54" s="592">
        <v>1</v>
      </c>
      <c r="AN54" s="473">
        <v>1</v>
      </c>
    </row>
    <row r="55" ht="39.95" customHeight="1" spans="1:40">
      <c r="A55" s="490">
        <v>47</v>
      </c>
      <c r="B55" s="492"/>
      <c r="C55" s="495"/>
      <c r="D55" s="495">
        <v>2</v>
      </c>
      <c r="E55" s="500"/>
      <c r="F55" s="499"/>
      <c r="G55" s="495"/>
      <c r="H55" s="495"/>
      <c r="I55" s="495"/>
      <c r="J55" s="516"/>
      <c r="K55" s="526"/>
      <c r="L55" s="517" t="s">
        <v>548</v>
      </c>
      <c r="M55" s="509" t="s">
        <v>190</v>
      </c>
      <c r="N55" s="523" t="s">
        <v>549</v>
      </c>
      <c r="O55" s="527"/>
      <c r="P55" s="492" t="s">
        <v>461</v>
      </c>
      <c r="Q55" s="547"/>
      <c r="R55" s="536" t="s">
        <v>53</v>
      </c>
      <c r="S55" s="519" t="s">
        <v>470</v>
      </c>
      <c r="T55" s="492" t="s">
        <v>334</v>
      </c>
      <c r="U55" s="538" t="s">
        <v>463</v>
      </c>
      <c r="V55" s="539" t="s">
        <v>464</v>
      </c>
      <c r="W55" s="527" t="s">
        <v>474</v>
      </c>
      <c r="X55" s="519" t="s">
        <v>466</v>
      </c>
      <c r="Y55" s="492" t="s">
        <v>334</v>
      </c>
      <c r="Z55" s="566" t="s">
        <v>334</v>
      </c>
      <c r="AA55" s="563">
        <f>AA57+AA108+AA109+AA110+AA111+AA117/AJ117</f>
        <v>8.93075</v>
      </c>
      <c r="AB55" s="554" t="s">
        <v>334</v>
      </c>
      <c r="AC55" s="554"/>
      <c r="AD55" s="554"/>
      <c r="AE55" s="554"/>
      <c r="AF55" s="554"/>
      <c r="AG55" s="565"/>
      <c r="AH55" s="565"/>
      <c r="AI55" s="591"/>
      <c r="AJ55" s="498">
        <v>0</v>
      </c>
      <c r="AK55" s="498">
        <v>0</v>
      </c>
      <c r="AL55" s="498">
        <v>1</v>
      </c>
      <c r="AM55" s="592">
        <v>0</v>
      </c>
      <c r="AN55" s="473">
        <v>0</v>
      </c>
    </row>
    <row r="56" s="461" customFormat="1" ht="39.95" customHeight="1" spans="1:40">
      <c r="A56" s="490">
        <v>48</v>
      </c>
      <c r="B56" s="492"/>
      <c r="C56" s="495"/>
      <c r="D56" s="495"/>
      <c r="E56" s="499">
        <v>3</v>
      </c>
      <c r="F56" s="499"/>
      <c r="G56" s="495"/>
      <c r="H56" s="495"/>
      <c r="I56" s="495"/>
      <c r="J56" s="516"/>
      <c r="K56" s="526"/>
      <c r="L56" s="517" t="s">
        <v>550</v>
      </c>
      <c r="M56" s="509" t="s">
        <v>149</v>
      </c>
      <c r="N56" s="523" t="s">
        <v>547</v>
      </c>
      <c r="O56" s="527"/>
      <c r="P56" s="492" t="s">
        <v>461</v>
      </c>
      <c r="Q56" s="547"/>
      <c r="R56" s="536" t="s">
        <v>53</v>
      </c>
      <c r="S56" s="517" t="s">
        <v>148</v>
      </c>
      <c r="T56" s="516" t="s">
        <v>53</v>
      </c>
      <c r="U56" s="538" t="s">
        <v>463</v>
      </c>
      <c r="V56" s="539" t="s">
        <v>464</v>
      </c>
      <c r="W56" s="527" t="s">
        <v>474</v>
      </c>
      <c r="X56" s="519" t="s">
        <v>466</v>
      </c>
      <c r="Y56" s="492" t="s">
        <v>334</v>
      </c>
      <c r="Z56" s="566" t="s">
        <v>334</v>
      </c>
      <c r="AA56" s="563">
        <f>AA58+AA78+AA92+AA93+AA94+AA95+AA104+AA105+AA106+AA107+AA89</f>
        <v>5.1266</v>
      </c>
      <c r="AB56" s="554" t="s">
        <v>334</v>
      </c>
      <c r="AC56" s="554"/>
      <c r="AD56" s="554"/>
      <c r="AE56" s="554"/>
      <c r="AF56" s="554"/>
      <c r="AG56" s="565"/>
      <c r="AH56" s="565"/>
      <c r="AI56" s="591"/>
      <c r="AJ56" s="498">
        <v>1</v>
      </c>
      <c r="AK56" s="498">
        <v>1</v>
      </c>
      <c r="AL56" s="498">
        <v>0</v>
      </c>
      <c r="AM56" s="592">
        <v>1</v>
      </c>
      <c r="AN56" s="604">
        <v>1</v>
      </c>
    </row>
    <row r="57" s="462" customFormat="1" ht="39.95" customHeight="1" spans="1:40">
      <c r="A57" s="490">
        <v>49</v>
      </c>
      <c r="B57" s="492"/>
      <c r="C57" s="495"/>
      <c r="D57" s="495"/>
      <c r="E57" s="499">
        <v>3</v>
      </c>
      <c r="F57" s="499"/>
      <c r="G57" s="495"/>
      <c r="H57" s="495"/>
      <c r="I57" s="495"/>
      <c r="J57" s="516"/>
      <c r="K57" s="526"/>
      <c r="L57" s="517" t="s">
        <v>551</v>
      </c>
      <c r="M57" s="509" t="s">
        <v>149</v>
      </c>
      <c r="N57" s="523" t="s">
        <v>549</v>
      </c>
      <c r="O57" s="527"/>
      <c r="P57" s="492" t="s">
        <v>461</v>
      </c>
      <c r="Q57" s="547"/>
      <c r="R57" s="536" t="s">
        <v>53</v>
      </c>
      <c r="S57" s="517" t="s">
        <v>148</v>
      </c>
      <c r="T57" s="516" t="s">
        <v>53</v>
      </c>
      <c r="U57" s="538" t="s">
        <v>463</v>
      </c>
      <c r="V57" s="539" t="s">
        <v>464</v>
      </c>
      <c r="W57" s="527" t="s">
        <v>474</v>
      </c>
      <c r="X57" s="519" t="s">
        <v>466</v>
      </c>
      <c r="Y57" s="492" t="s">
        <v>334</v>
      </c>
      <c r="Z57" s="566" t="s">
        <v>334</v>
      </c>
      <c r="AA57" s="563">
        <f>AA58+AA78+AA92+AA93+AA94+AA96+AA104+AA105+AA106+AA107+AA89</f>
        <v>4.9739</v>
      </c>
      <c r="AB57" s="554" t="s">
        <v>334</v>
      </c>
      <c r="AC57" s="554"/>
      <c r="AD57" s="554"/>
      <c r="AE57" s="554"/>
      <c r="AF57" s="554"/>
      <c r="AG57" s="565"/>
      <c r="AH57" s="565"/>
      <c r="AI57" s="591"/>
      <c r="AJ57" s="498">
        <v>0</v>
      </c>
      <c r="AK57" s="498">
        <v>0</v>
      </c>
      <c r="AL57" s="498">
        <v>1</v>
      </c>
      <c r="AM57" s="592">
        <v>0</v>
      </c>
      <c r="AN57" s="604">
        <v>0</v>
      </c>
    </row>
    <row r="58" ht="39.95" customHeight="1" spans="1:40">
      <c r="A58" s="490">
        <v>50</v>
      </c>
      <c r="B58" s="492"/>
      <c r="C58" s="495"/>
      <c r="D58" s="495"/>
      <c r="E58" s="500"/>
      <c r="F58" s="499">
        <v>4</v>
      </c>
      <c r="G58" s="495"/>
      <c r="H58" s="495"/>
      <c r="I58" s="495"/>
      <c r="J58" s="516"/>
      <c r="K58" s="526"/>
      <c r="L58" s="517" t="s">
        <v>552</v>
      </c>
      <c r="M58" s="509" t="s">
        <v>553</v>
      </c>
      <c r="N58" s="523" t="s">
        <v>474</v>
      </c>
      <c r="O58" s="527"/>
      <c r="P58" s="492" t="s">
        <v>461</v>
      </c>
      <c r="Q58" s="547"/>
      <c r="R58" s="536" t="s">
        <v>59</v>
      </c>
      <c r="S58" s="519" t="s">
        <v>552</v>
      </c>
      <c r="T58" s="516" t="s">
        <v>59</v>
      </c>
      <c r="U58" s="538" t="s">
        <v>463</v>
      </c>
      <c r="V58" s="539" t="s">
        <v>464</v>
      </c>
      <c r="W58" s="527" t="s">
        <v>474</v>
      </c>
      <c r="X58" s="519" t="s">
        <v>466</v>
      </c>
      <c r="Y58" s="519" t="s">
        <v>334</v>
      </c>
      <c r="Z58" s="517" t="s">
        <v>334</v>
      </c>
      <c r="AA58" s="564">
        <f>AA59+AA68+AA77</f>
        <v>1.5518</v>
      </c>
      <c r="AB58" s="554" t="s">
        <v>334</v>
      </c>
      <c r="AC58" s="554"/>
      <c r="AD58" s="554"/>
      <c r="AE58" s="554"/>
      <c r="AF58" s="554"/>
      <c r="AG58" s="565"/>
      <c r="AH58" s="565"/>
      <c r="AI58" s="591"/>
      <c r="AJ58" s="498">
        <v>1</v>
      </c>
      <c r="AK58" s="498">
        <v>1</v>
      </c>
      <c r="AL58" s="498">
        <v>1</v>
      </c>
      <c r="AM58" s="592">
        <v>1</v>
      </c>
      <c r="AN58" s="473">
        <v>1</v>
      </c>
    </row>
    <row r="59" ht="39.95" customHeight="1" spans="1:40">
      <c r="A59" s="490">
        <v>51</v>
      </c>
      <c r="B59" s="492"/>
      <c r="C59" s="495"/>
      <c r="D59" s="495"/>
      <c r="E59" s="500"/>
      <c r="F59" s="499"/>
      <c r="G59" s="495">
        <v>5</v>
      </c>
      <c r="H59" s="495"/>
      <c r="I59" s="495"/>
      <c r="J59" s="516"/>
      <c r="K59" s="526"/>
      <c r="L59" s="517" t="s">
        <v>554</v>
      </c>
      <c r="M59" s="509" t="s">
        <v>555</v>
      </c>
      <c r="N59" s="523" t="s">
        <v>474</v>
      </c>
      <c r="O59" s="527"/>
      <c r="P59" s="492" t="s">
        <v>461</v>
      </c>
      <c r="Q59" s="547"/>
      <c r="R59" s="536" t="s">
        <v>59</v>
      </c>
      <c r="S59" s="519" t="s">
        <v>554</v>
      </c>
      <c r="T59" s="516" t="s">
        <v>59</v>
      </c>
      <c r="U59" s="538" t="s">
        <v>463</v>
      </c>
      <c r="V59" s="539" t="s">
        <v>464</v>
      </c>
      <c r="W59" s="527" t="s">
        <v>474</v>
      </c>
      <c r="X59" s="519" t="s">
        <v>466</v>
      </c>
      <c r="Y59" s="519" t="s">
        <v>334</v>
      </c>
      <c r="Z59" s="517" t="s">
        <v>334</v>
      </c>
      <c r="AA59" s="563">
        <f>AA60+AA61+AA62</f>
        <v>0.3229</v>
      </c>
      <c r="AB59" s="554" t="s">
        <v>334</v>
      </c>
      <c r="AC59" s="554"/>
      <c r="AD59" s="554"/>
      <c r="AE59" s="554"/>
      <c r="AF59" s="554"/>
      <c r="AG59" s="565"/>
      <c r="AH59" s="565"/>
      <c r="AI59" s="591"/>
      <c r="AJ59" s="498">
        <v>1</v>
      </c>
      <c r="AK59" s="498">
        <v>1</v>
      </c>
      <c r="AL59" s="498">
        <v>1</v>
      </c>
      <c r="AM59" s="592">
        <v>1</v>
      </c>
      <c r="AN59" s="473">
        <v>1</v>
      </c>
    </row>
    <row r="60" ht="39.95" customHeight="1" spans="1:40">
      <c r="A60" s="490">
        <v>52</v>
      </c>
      <c r="B60" s="492"/>
      <c r="C60" s="495"/>
      <c r="D60" s="495"/>
      <c r="E60" s="500"/>
      <c r="F60" s="499"/>
      <c r="G60" s="495"/>
      <c r="H60" s="495">
        <v>6</v>
      </c>
      <c r="I60" s="495"/>
      <c r="J60" s="516"/>
      <c r="K60" s="526"/>
      <c r="L60" s="517" t="s">
        <v>78</v>
      </c>
      <c r="M60" s="509" t="s">
        <v>79</v>
      </c>
      <c r="N60" s="523" t="s">
        <v>94</v>
      </c>
      <c r="O60" s="527"/>
      <c r="P60" s="492" t="s">
        <v>461</v>
      </c>
      <c r="Q60" s="547"/>
      <c r="R60" s="536" t="s">
        <v>59</v>
      </c>
      <c r="S60" s="519" t="s">
        <v>78</v>
      </c>
      <c r="T60" s="516" t="s">
        <v>59</v>
      </c>
      <c r="U60" s="538" t="s">
        <v>463</v>
      </c>
      <c r="V60" s="539" t="s">
        <v>464</v>
      </c>
      <c r="W60" s="492" t="s">
        <v>556</v>
      </c>
      <c r="X60" s="498" t="s">
        <v>557</v>
      </c>
      <c r="Y60" s="519" t="s">
        <v>558</v>
      </c>
      <c r="Z60" s="566" t="s">
        <v>559</v>
      </c>
      <c r="AA60" s="564">
        <v>0.2944</v>
      </c>
      <c r="AB60" s="554" t="s">
        <v>334</v>
      </c>
      <c r="AC60" s="554"/>
      <c r="AD60" s="554"/>
      <c r="AE60" s="554"/>
      <c r="AF60" s="554"/>
      <c r="AG60" s="565"/>
      <c r="AH60" s="565"/>
      <c r="AI60" s="591"/>
      <c r="AJ60" s="498">
        <v>1</v>
      </c>
      <c r="AK60" s="498">
        <v>1</v>
      </c>
      <c r="AL60" s="498">
        <v>1</v>
      </c>
      <c r="AM60" s="592">
        <v>1</v>
      </c>
      <c r="AN60" s="473">
        <v>1</v>
      </c>
    </row>
    <row r="61" ht="39.95" customHeight="1" spans="1:40">
      <c r="A61" s="490">
        <v>53</v>
      </c>
      <c r="B61" s="492"/>
      <c r="C61" s="495"/>
      <c r="D61" s="495"/>
      <c r="E61" s="500"/>
      <c r="F61" s="499"/>
      <c r="G61" s="495"/>
      <c r="H61" s="495">
        <v>6</v>
      </c>
      <c r="I61" s="495"/>
      <c r="J61" s="516"/>
      <c r="K61" s="526"/>
      <c r="L61" s="517" t="s">
        <v>83</v>
      </c>
      <c r="M61" s="509" t="s">
        <v>84</v>
      </c>
      <c r="N61" s="523" t="s">
        <v>94</v>
      </c>
      <c r="O61" s="527"/>
      <c r="P61" s="492" t="s">
        <v>461</v>
      </c>
      <c r="Q61" s="547"/>
      <c r="R61" s="536" t="s">
        <v>59</v>
      </c>
      <c r="S61" s="519" t="s">
        <v>83</v>
      </c>
      <c r="T61" s="516" t="s">
        <v>59</v>
      </c>
      <c r="U61" s="538" t="s">
        <v>463</v>
      </c>
      <c r="V61" s="539" t="s">
        <v>464</v>
      </c>
      <c r="W61" s="492" t="s">
        <v>556</v>
      </c>
      <c r="X61" s="498" t="s">
        <v>560</v>
      </c>
      <c r="Y61" s="519" t="s">
        <v>558</v>
      </c>
      <c r="Z61" s="566" t="s">
        <v>561</v>
      </c>
      <c r="AA61" s="564">
        <v>0.0157</v>
      </c>
      <c r="AB61" s="554" t="s">
        <v>334</v>
      </c>
      <c r="AC61" s="554"/>
      <c r="AD61" s="554"/>
      <c r="AE61" s="554"/>
      <c r="AF61" s="554"/>
      <c r="AG61" s="565"/>
      <c r="AH61" s="565"/>
      <c r="AI61" s="591"/>
      <c r="AJ61" s="498">
        <v>1</v>
      </c>
      <c r="AK61" s="498">
        <v>1</v>
      </c>
      <c r="AL61" s="498">
        <v>1</v>
      </c>
      <c r="AM61" s="592">
        <v>1</v>
      </c>
      <c r="AN61" s="473">
        <v>1</v>
      </c>
    </row>
    <row r="62" ht="39.95" customHeight="1" spans="1:40">
      <c r="A62" s="490">
        <v>54</v>
      </c>
      <c r="B62" s="492"/>
      <c r="C62" s="495"/>
      <c r="D62" s="495"/>
      <c r="E62" s="500"/>
      <c r="F62" s="499"/>
      <c r="G62" s="495"/>
      <c r="H62" s="495">
        <v>6</v>
      </c>
      <c r="I62" s="495"/>
      <c r="J62" s="516"/>
      <c r="K62" s="526"/>
      <c r="L62" s="517" t="s">
        <v>92</v>
      </c>
      <c r="M62" s="509" t="s">
        <v>93</v>
      </c>
      <c r="N62" s="523" t="s">
        <v>94</v>
      </c>
      <c r="O62" s="527"/>
      <c r="P62" s="492" t="s">
        <v>461</v>
      </c>
      <c r="Q62" s="547"/>
      <c r="R62" s="536" t="s">
        <v>51</v>
      </c>
      <c r="S62" s="519" t="s">
        <v>92</v>
      </c>
      <c r="T62" s="516" t="s">
        <v>51</v>
      </c>
      <c r="U62" s="538" t="s">
        <v>463</v>
      </c>
      <c r="V62" s="539" t="s">
        <v>464</v>
      </c>
      <c r="W62" s="492" t="s">
        <v>556</v>
      </c>
      <c r="X62" s="498" t="s">
        <v>560</v>
      </c>
      <c r="Y62" s="519" t="s">
        <v>558</v>
      </c>
      <c r="Z62" s="566" t="s">
        <v>562</v>
      </c>
      <c r="AA62" s="564">
        <v>0.0128</v>
      </c>
      <c r="AB62" s="554" t="s">
        <v>334</v>
      </c>
      <c r="AC62" s="554"/>
      <c r="AD62" s="554"/>
      <c r="AE62" s="554"/>
      <c r="AF62" s="554"/>
      <c r="AG62" s="565"/>
      <c r="AH62" s="565"/>
      <c r="AI62" s="591"/>
      <c r="AJ62" s="498">
        <v>1</v>
      </c>
      <c r="AK62" s="498">
        <v>1</v>
      </c>
      <c r="AL62" s="498">
        <v>1</v>
      </c>
      <c r="AM62" s="592">
        <v>1</v>
      </c>
      <c r="AN62" s="473">
        <v>1</v>
      </c>
    </row>
    <row r="63" ht="39.95" customHeight="1" spans="1:40">
      <c r="A63" s="490">
        <v>55</v>
      </c>
      <c r="B63" s="492"/>
      <c r="C63" s="495"/>
      <c r="D63" s="495"/>
      <c r="E63" s="500"/>
      <c r="F63" s="499"/>
      <c r="G63" s="495">
        <v>5</v>
      </c>
      <c r="H63" s="495"/>
      <c r="I63" s="495"/>
      <c r="J63" s="516"/>
      <c r="K63" s="526"/>
      <c r="L63" s="530" t="s">
        <v>563</v>
      </c>
      <c r="M63" s="530" t="s">
        <v>564</v>
      </c>
      <c r="N63" s="523" t="s">
        <v>94</v>
      </c>
      <c r="O63" s="527"/>
      <c r="P63" s="492" t="s">
        <v>461</v>
      </c>
      <c r="Q63" s="547"/>
      <c r="R63" s="548"/>
      <c r="S63" s="530" t="s">
        <v>565</v>
      </c>
      <c r="T63" s="516"/>
      <c r="U63" s="549" t="s">
        <v>463</v>
      </c>
      <c r="V63" s="550" t="s">
        <v>464</v>
      </c>
      <c r="W63" s="492" t="s">
        <v>474</v>
      </c>
      <c r="X63" s="498" t="s">
        <v>466</v>
      </c>
      <c r="Y63" s="492" t="s">
        <v>334</v>
      </c>
      <c r="Z63" s="566" t="s">
        <v>334</v>
      </c>
      <c r="AA63" s="564"/>
      <c r="AB63" s="567"/>
      <c r="AC63" s="554"/>
      <c r="AD63" s="554"/>
      <c r="AE63" s="554"/>
      <c r="AF63" s="554"/>
      <c r="AG63" s="565"/>
      <c r="AH63" s="565"/>
      <c r="AI63" s="605"/>
      <c r="AJ63" s="606">
        <v>1</v>
      </c>
      <c r="AK63" s="510">
        <v>1</v>
      </c>
      <c r="AL63" s="510">
        <v>1</v>
      </c>
      <c r="AM63" s="607">
        <v>1</v>
      </c>
      <c r="AN63" s="473">
        <v>1</v>
      </c>
    </row>
    <row r="64" ht="39.95" customHeight="1" spans="1:40">
      <c r="A64" s="490">
        <v>56</v>
      </c>
      <c r="B64" s="492"/>
      <c r="C64" s="495"/>
      <c r="D64" s="495"/>
      <c r="E64" s="500"/>
      <c r="F64" s="499"/>
      <c r="G64" s="495"/>
      <c r="H64" s="495">
        <v>6</v>
      </c>
      <c r="I64" s="495"/>
      <c r="J64" s="516"/>
      <c r="K64" s="526"/>
      <c r="L64" s="530" t="s">
        <v>566</v>
      </c>
      <c r="M64" s="509" t="s">
        <v>567</v>
      </c>
      <c r="N64" s="531" t="s">
        <v>94</v>
      </c>
      <c r="O64" s="527"/>
      <c r="P64" s="492" t="s">
        <v>461</v>
      </c>
      <c r="Q64" s="547"/>
      <c r="R64" s="548"/>
      <c r="S64" s="517" t="s">
        <v>566</v>
      </c>
      <c r="T64" s="519" t="s">
        <v>334</v>
      </c>
      <c r="U64" s="549" t="s">
        <v>464</v>
      </c>
      <c r="V64" s="550" t="s">
        <v>463</v>
      </c>
      <c r="W64" s="527" t="s">
        <v>474</v>
      </c>
      <c r="X64" s="498" t="s">
        <v>466</v>
      </c>
      <c r="Y64" s="519" t="s">
        <v>334</v>
      </c>
      <c r="Z64" s="566" t="s">
        <v>334</v>
      </c>
      <c r="AA64" s="564">
        <f>AA65+AA66+AA67</f>
        <v>0.6356</v>
      </c>
      <c r="AB64" s="567"/>
      <c r="AC64" s="554"/>
      <c r="AD64" s="554"/>
      <c r="AE64" s="554"/>
      <c r="AF64" s="554"/>
      <c r="AG64" s="565"/>
      <c r="AH64" s="565"/>
      <c r="AI64" s="605"/>
      <c r="AJ64" s="606">
        <v>1</v>
      </c>
      <c r="AK64" s="510">
        <v>1</v>
      </c>
      <c r="AL64" s="510">
        <v>1</v>
      </c>
      <c r="AM64" s="607">
        <v>1</v>
      </c>
      <c r="AN64" s="473">
        <v>1</v>
      </c>
    </row>
    <row r="65" ht="39.95" customHeight="1" spans="1:40">
      <c r="A65" s="490">
        <v>57</v>
      </c>
      <c r="B65" s="492"/>
      <c r="C65" s="495"/>
      <c r="D65" s="495"/>
      <c r="E65" s="500"/>
      <c r="F65" s="499"/>
      <c r="G65" s="495"/>
      <c r="H65" s="495"/>
      <c r="I65" s="495">
        <v>7</v>
      </c>
      <c r="J65" s="516"/>
      <c r="K65" s="526"/>
      <c r="L65" s="517" t="s">
        <v>242</v>
      </c>
      <c r="M65" s="509" t="s">
        <v>243</v>
      </c>
      <c r="N65" s="523" t="s">
        <v>568</v>
      </c>
      <c r="O65" s="527"/>
      <c r="P65" s="492" t="s">
        <v>461</v>
      </c>
      <c r="Q65" s="547"/>
      <c r="R65" s="548"/>
      <c r="S65" s="517" t="s">
        <v>470</v>
      </c>
      <c r="T65" s="519" t="s">
        <v>334</v>
      </c>
      <c r="U65" s="532" t="s">
        <v>464</v>
      </c>
      <c r="V65" s="550" t="s">
        <v>463</v>
      </c>
      <c r="W65" s="492" t="s">
        <v>556</v>
      </c>
      <c r="X65" s="498" t="s">
        <v>569</v>
      </c>
      <c r="Y65" s="519" t="s">
        <v>334</v>
      </c>
      <c r="Z65" s="566" t="s">
        <v>570</v>
      </c>
      <c r="AA65" s="564">
        <v>0.0002</v>
      </c>
      <c r="AB65" s="554" t="s">
        <v>334</v>
      </c>
      <c r="AC65" s="554"/>
      <c r="AD65" s="554"/>
      <c r="AE65" s="554"/>
      <c r="AF65" s="554"/>
      <c r="AG65" s="565"/>
      <c r="AH65" s="565"/>
      <c r="AI65" s="591"/>
      <c r="AJ65" s="509">
        <v>1</v>
      </c>
      <c r="AK65" s="509">
        <v>1</v>
      </c>
      <c r="AL65" s="509">
        <v>1</v>
      </c>
      <c r="AM65" s="657">
        <v>1</v>
      </c>
      <c r="AN65" s="473">
        <v>1</v>
      </c>
    </row>
    <row r="66" ht="39.95" customHeight="1" spans="1:40">
      <c r="A66" s="490">
        <v>58</v>
      </c>
      <c r="B66" s="492"/>
      <c r="C66" s="495"/>
      <c r="D66" s="495"/>
      <c r="E66" s="500"/>
      <c r="F66" s="499"/>
      <c r="G66" s="495"/>
      <c r="H66" s="495"/>
      <c r="I66" s="495">
        <v>7</v>
      </c>
      <c r="J66" s="516"/>
      <c r="K66" s="526"/>
      <c r="L66" s="530" t="s">
        <v>571</v>
      </c>
      <c r="M66" s="509" t="s">
        <v>572</v>
      </c>
      <c r="N66" s="523" t="s">
        <v>94</v>
      </c>
      <c r="O66" s="527"/>
      <c r="P66" s="492" t="s">
        <v>461</v>
      </c>
      <c r="Q66" s="547"/>
      <c r="R66" s="548"/>
      <c r="S66" s="530" t="s">
        <v>571</v>
      </c>
      <c r="T66" s="519" t="s">
        <v>334</v>
      </c>
      <c r="U66" s="549" t="s">
        <v>464</v>
      </c>
      <c r="V66" s="550" t="s">
        <v>463</v>
      </c>
      <c r="W66" s="492" t="s">
        <v>556</v>
      </c>
      <c r="X66" s="498" t="s">
        <v>573</v>
      </c>
      <c r="Y66" s="519" t="s">
        <v>558</v>
      </c>
      <c r="Z66" s="566" t="s">
        <v>574</v>
      </c>
      <c r="AA66" s="564">
        <v>0.625</v>
      </c>
      <c r="AB66" s="567" t="s">
        <v>575</v>
      </c>
      <c r="AC66" s="554"/>
      <c r="AD66" s="554"/>
      <c r="AE66" s="554"/>
      <c r="AF66" s="554"/>
      <c r="AG66" s="565"/>
      <c r="AH66" s="565"/>
      <c r="AI66" s="605"/>
      <c r="AJ66" s="606">
        <v>1</v>
      </c>
      <c r="AK66" s="510">
        <v>1</v>
      </c>
      <c r="AL66" s="510">
        <v>1</v>
      </c>
      <c r="AM66" s="607">
        <v>1</v>
      </c>
      <c r="AN66" s="473">
        <v>1</v>
      </c>
    </row>
    <row r="67" ht="39.95" customHeight="1" spans="1:40">
      <c r="A67" s="490">
        <v>59</v>
      </c>
      <c r="B67" s="492"/>
      <c r="C67" s="495"/>
      <c r="D67" s="495"/>
      <c r="E67" s="500"/>
      <c r="F67" s="499"/>
      <c r="G67" s="495"/>
      <c r="H67" s="495"/>
      <c r="I67" s="495">
        <v>7</v>
      </c>
      <c r="J67" s="516"/>
      <c r="K67" s="526"/>
      <c r="L67" s="530" t="s">
        <v>576</v>
      </c>
      <c r="M67" s="509" t="s">
        <v>577</v>
      </c>
      <c r="N67" s="523" t="s">
        <v>578</v>
      </c>
      <c r="O67" s="527"/>
      <c r="P67" s="492" t="s">
        <v>461</v>
      </c>
      <c r="Q67" s="547"/>
      <c r="R67" s="548"/>
      <c r="S67" s="517" t="s">
        <v>470</v>
      </c>
      <c r="T67" s="519" t="s">
        <v>334</v>
      </c>
      <c r="U67" s="549" t="s">
        <v>464</v>
      </c>
      <c r="V67" s="550" t="s">
        <v>463</v>
      </c>
      <c r="W67" s="492" t="s">
        <v>536</v>
      </c>
      <c r="X67" s="519" t="s">
        <v>334</v>
      </c>
      <c r="Y67" s="519" t="s">
        <v>334</v>
      </c>
      <c r="Z67" s="566" t="s">
        <v>334</v>
      </c>
      <c r="AA67" s="564">
        <v>0.0104</v>
      </c>
      <c r="AB67" s="567"/>
      <c r="AC67" s="554"/>
      <c r="AD67" s="554"/>
      <c r="AE67" s="554"/>
      <c r="AF67" s="554"/>
      <c r="AG67" s="565"/>
      <c r="AH67" s="565"/>
      <c r="AI67" s="605"/>
      <c r="AJ67" s="606">
        <v>1</v>
      </c>
      <c r="AK67" s="510">
        <v>1</v>
      </c>
      <c r="AL67" s="510">
        <v>1</v>
      </c>
      <c r="AM67" s="607">
        <v>1</v>
      </c>
      <c r="AN67" s="473">
        <v>1</v>
      </c>
    </row>
    <row r="68" ht="39.95" customHeight="1" spans="1:40">
      <c r="A68" s="490">
        <v>60</v>
      </c>
      <c r="B68" s="492"/>
      <c r="C68" s="495"/>
      <c r="D68" s="495"/>
      <c r="E68" s="500"/>
      <c r="F68" s="499"/>
      <c r="G68" s="495"/>
      <c r="H68" s="495">
        <v>6</v>
      </c>
      <c r="I68" s="495" t="s">
        <v>579</v>
      </c>
      <c r="J68" s="516"/>
      <c r="K68" s="526"/>
      <c r="L68" s="517" t="s">
        <v>580</v>
      </c>
      <c r="M68" s="509" t="s">
        <v>581</v>
      </c>
      <c r="N68" s="523" t="s">
        <v>474</v>
      </c>
      <c r="O68" s="527"/>
      <c r="P68" s="492" t="s">
        <v>461</v>
      </c>
      <c r="Q68" s="547"/>
      <c r="R68" s="536" t="s">
        <v>59</v>
      </c>
      <c r="S68" s="519" t="s">
        <v>580</v>
      </c>
      <c r="T68" s="516" t="s">
        <v>59</v>
      </c>
      <c r="U68" s="538" t="s">
        <v>463</v>
      </c>
      <c r="V68" s="539" t="s">
        <v>464</v>
      </c>
      <c r="W68" s="527" t="s">
        <v>474</v>
      </c>
      <c r="X68" s="498" t="s">
        <v>466</v>
      </c>
      <c r="Y68" s="519" t="s">
        <v>334</v>
      </c>
      <c r="Z68" s="517" t="s">
        <v>334</v>
      </c>
      <c r="AA68" s="564">
        <f>AA69+AA70+AA71+AA72</f>
        <v>0.999</v>
      </c>
      <c r="AB68" s="554" t="s">
        <v>334</v>
      </c>
      <c r="AC68" s="554"/>
      <c r="AD68" s="554"/>
      <c r="AE68" s="554"/>
      <c r="AF68" s="554"/>
      <c r="AG68" s="565"/>
      <c r="AH68" s="565"/>
      <c r="AI68" s="591"/>
      <c r="AJ68" s="498">
        <v>1</v>
      </c>
      <c r="AK68" s="498">
        <v>1</v>
      </c>
      <c r="AL68" s="498">
        <v>1</v>
      </c>
      <c r="AM68" s="592">
        <v>1</v>
      </c>
      <c r="AN68" s="473">
        <v>1</v>
      </c>
    </row>
    <row r="69" ht="39.95" customHeight="1" spans="1:40">
      <c r="A69" s="490">
        <v>61</v>
      </c>
      <c r="B69" s="492"/>
      <c r="C69" s="495"/>
      <c r="D69" s="495"/>
      <c r="E69" s="499"/>
      <c r="F69" s="499"/>
      <c r="G69" s="495"/>
      <c r="H69" s="495"/>
      <c r="I69" s="495">
        <v>7</v>
      </c>
      <c r="J69" s="516"/>
      <c r="K69" s="526"/>
      <c r="L69" s="530" t="s">
        <v>88</v>
      </c>
      <c r="M69" s="509" t="s">
        <v>582</v>
      </c>
      <c r="N69" s="523" t="s">
        <v>94</v>
      </c>
      <c r="O69" s="527"/>
      <c r="P69" s="492" t="s">
        <v>461</v>
      </c>
      <c r="Q69" s="547"/>
      <c r="R69" s="548" t="s">
        <v>59</v>
      </c>
      <c r="S69" s="629" t="s">
        <v>88</v>
      </c>
      <c r="T69" s="516" t="s">
        <v>59</v>
      </c>
      <c r="U69" s="630" t="s">
        <v>463</v>
      </c>
      <c r="V69" s="539" t="s">
        <v>464</v>
      </c>
      <c r="W69" s="492" t="s">
        <v>556</v>
      </c>
      <c r="X69" s="498" t="s">
        <v>583</v>
      </c>
      <c r="Y69" s="519" t="s">
        <v>558</v>
      </c>
      <c r="Z69" s="566" t="s">
        <v>584</v>
      </c>
      <c r="AA69" s="564">
        <v>0.8465</v>
      </c>
      <c r="AB69" s="554" t="s">
        <v>334</v>
      </c>
      <c r="AC69" s="554"/>
      <c r="AD69" s="554"/>
      <c r="AE69" s="554"/>
      <c r="AF69" s="554"/>
      <c r="AG69" s="565"/>
      <c r="AH69" s="565"/>
      <c r="AI69" s="605"/>
      <c r="AJ69" s="498">
        <v>1</v>
      </c>
      <c r="AK69" s="498">
        <v>1</v>
      </c>
      <c r="AL69" s="498">
        <v>1</v>
      </c>
      <c r="AM69" s="592">
        <v>1</v>
      </c>
      <c r="AN69" s="473">
        <v>1</v>
      </c>
    </row>
    <row r="70" ht="39.95" customHeight="1" spans="1:40">
      <c r="A70" s="490">
        <v>62</v>
      </c>
      <c r="B70" s="492"/>
      <c r="C70" s="495"/>
      <c r="D70" s="495"/>
      <c r="E70" s="499"/>
      <c r="F70" s="499"/>
      <c r="G70" s="495"/>
      <c r="H70" s="495"/>
      <c r="I70" s="495">
        <v>7</v>
      </c>
      <c r="J70" s="516"/>
      <c r="K70" s="526"/>
      <c r="L70" s="509" t="s">
        <v>97</v>
      </c>
      <c r="M70" s="509" t="s">
        <v>98</v>
      </c>
      <c r="N70" s="523" t="s">
        <v>94</v>
      </c>
      <c r="O70" s="527"/>
      <c r="P70" s="492" t="s">
        <v>461</v>
      </c>
      <c r="Q70" s="547"/>
      <c r="R70" s="548" t="s">
        <v>59</v>
      </c>
      <c r="S70" s="498" t="s">
        <v>97</v>
      </c>
      <c r="T70" s="516" t="s">
        <v>59</v>
      </c>
      <c r="U70" s="630" t="s">
        <v>463</v>
      </c>
      <c r="V70" s="539" t="s">
        <v>464</v>
      </c>
      <c r="W70" s="492" t="s">
        <v>556</v>
      </c>
      <c r="X70" s="498" t="s">
        <v>585</v>
      </c>
      <c r="Y70" s="519" t="s">
        <v>558</v>
      </c>
      <c r="Z70" s="566" t="s">
        <v>586</v>
      </c>
      <c r="AA70" s="564">
        <v>0.0359</v>
      </c>
      <c r="AB70" s="554" t="s">
        <v>334</v>
      </c>
      <c r="AC70" s="554"/>
      <c r="AD70" s="554"/>
      <c r="AE70" s="554"/>
      <c r="AF70" s="554"/>
      <c r="AG70" s="565"/>
      <c r="AH70" s="565"/>
      <c r="AI70" s="605"/>
      <c r="AJ70" s="498">
        <v>1</v>
      </c>
      <c r="AK70" s="498">
        <v>1</v>
      </c>
      <c r="AL70" s="498">
        <v>1</v>
      </c>
      <c r="AM70" s="592">
        <v>1</v>
      </c>
      <c r="AN70" s="473">
        <v>1</v>
      </c>
    </row>
    <row r="71" ht="39.95" customHeight="1" spans="1:40">
      <c r="A71" s="490">
        <v>63</v>
      </c>
      <c r="B71" s="492"/>
      <c r="C71" s="495"/>
      <c r="D71" s="495"/>
      <c r="E71" s="499"/>
      <c r="F71" s="499"/>
      <c r="G71" s="495"/>
      <c r="H71" s="495"/>
      <c r="I71" s="495">
        <v>7</v>
      </c>
      <c r="J71" s="516"/>
      <c r="K71" s="526"/>
      <c r="L71" s="509" t="s">
        <v>168</v>
      </c>
      <c r="M71" s="509" t="s">
        <v>169</v>
      </c>
      <c r="N71" s="523" t="s">
        <v>94</v>
      </c>
      <c r="O71" s="527"/>
      <c r="P71" s="492" t="s">
        <v>461</v>
      </c>
      <c r="Q71" s="547"/>
      <c r="R71" s="548" t="s">
        <v>462</v>
      </c>
      <c r="S71" s="498" t="s">
        <v>168</v>
      </c>
      <c r="T71" s="516" t="s">
        <v>462</v>
      </c>
      <c r="U71" s="630" t="s">
        <v>463</v>
      </c>
      <c r="V71" s="539" t="s">
        <v>464</v>
      </c>
      <c r="W71" s="492" t="s">
        <v>556</v>
      </c>
      <c r="X71" s="498" t="s">
        <v>557</v>
      </c>
      <c r="Y71" s="519" t="s">
        <v>558</v>
      </c>
      <c r="Z71" s="517" t="s">
        <v>334</v>
      </c>
      <c r="AA71" s="564">
        <v>0.0765</v>
      </c>
      <c r="AB71" s="554" t="s">
        <v>334</v>
      </c>
      <c r="AC71" s="554"/>
      <c r="AD71" s="554"/>
      <c r="AE71" s="554"/>
      <c r="AF71" s="554"/>
      <c r="AG71" s="565"/>
      <c r="AH71" s="565"/>
      <c r="AI71" s="591"/>
      <c r="AJ71" s="498">
        <v>1</v>
      </c>
      <c r="AK71" s="498">
        <v>1</v>
      </c>
      <c r="AL71" s="498">
        <v>1</v>
      </c>
      <c r="AM71" s="592">
        <v>1</v>
      </c>
      <c r="AN71" s="473">
        <v>1</v>
      </c>
    </row>
    <row r="72" ht="39.95" customHeight="1" spans="1:40">
      <c r="A72" s="490">
        <v>64</v>
      </c>
      <c r="B72" s="492"/>
      <c r="C72" s="495"/>
      <c r="D72" s="495"/>
      <c r="E72" s="499"/>
      <c r="F72" s="499"/>
      <c r="G72" s="495"/>
      <c r="H72" s="495"/>
      <c r="I72" s="495">
        <v>7</v>
      </c>
      <c r="J72" s="516"/>
      <c r="K72" s="526"/>
      <c r="L72" s="509" t="s">
        <v>171</v>
      </c>
      <c r="M72" s="509" t="s">
        <v>172</v>
      </c>
      <c r="N72" s="523" t="s">
        <v>94</v>
      </c>
      <c r="O72" s="527"/>
      <c r="P72" s="492" t="s">
        <v>461</v>
      </c>
      <c r="Q72" s="547"/>
      <c r="R72" s="548" t="s">
        <v>462</v>
      </c>
      <c r="S72" s="498" t="s">
        <v>171</v>
      </c>
      <c r="T72" s="516" t="s">
        <v>462</v>
      </c>
      <c r="U72" s="630" t="s">
        <v>463</v>
      </c>
      <c r="V72" s="539" t="s">
        <v>464</v>
      </c>
      <c r="W72" s="492" t="s">
        <v>556</v>
      </c>
      <c r="X72" s="498" t="s">
        <v>557</v>
      </c>
      <c r="Y72" s="519" t="s">
        <v>558</v>
      </c>
      <c r="Z72" s="517" t="s">
        <v>334</v>
      </c>
      <c r="AA72" s="564">
        <v>0.0401</v>
      </c>
      <c r="AB72" s="554" t="s">
        <v>334</v>
      </c>
      <c r="AC72" s="554"/>
      <c r="AD72" s="554"/>
      <c r="AE72" s="554"/>
      <c r="AF72" s="554"/>
      <c r="AG72" s="565"/>
      <c r="AH72" s="565"/>
      <c r="AI72" s="591"/>
      <c r="AJ72" s="498">
        <v>1</v>
      </c>
      <c r="AK72" s="498">
        <v>1</v>
      </c>
      <c r="AL72" s="498">
        <v>1</v>
      </c>
      <c r="AM72" s="592">
        <v>1</v>
      </c>
      <c r="AN72" s="473">
        <v>1</v>
      </c>
    </row>
    <row r="73" ht="39.95" customHeight="1" spans="1:40">
      <c r="A73" s="490">
        <v>65</v>
      </c>
      <c r="B73" s="492"/>
      <c r="C73" s="495"/>
      <c r="D73" s="495"/>
      <c r="E73" s="499"/>
      <c r="F73" s="499"/>
      <c r="G73" s="495"/>
      <c r="H73" s="495">
        <v>6</v>
      </c>
      <c r="I73" s="495"/>
      <c r="J73" s="516"/>
      <c r="K73" s="526"/>
      <c r="L73" s="530" t="s">
        <v>587</v>
      </c>
      <c r="M73" s="509" t="s">
        <v>588</v>
      </c>
      <c r="N73" s="531" t="s">
        <v>578</v>
      </c>
      <c r="O73" s="527"/>
      <c r="P73" s="492" t="s">
        <v>461</v>
      </c>
      <c r="Q73" s="547"/>
      <c r="R73" s="548" t="s">
        <v>462</v>
      </c>
      <c r="S73" s="517" t="s">
        <v>470</v>
      </c>
      <c r="T73" s="519" t="s">
        <v>334</v>
      </c>
      <c r="U73" s="549" t="s">
        <v>464</v>
      </c>
      <c r="V73" s="550" t="s">
        <v>463</v>
      </c>
      <c r="W73" s="527" t="s">
        <v>474</v>
      </c>
      <c r="X73" s="498" t="s">
        <v>466</v>
      </c>
      <c r="Y73" s="519" t="s">
        <v>334</v>
      </c>
      <c r="Z73" s="566" t="s">
        <v>334</v>
      </c>
      <c r="AA73" s="564">
        <f>AA74+AA75*AJ75+AA76</f>
        <v>0.4498</v>
      </c>
      <c r="AB73" s="567"/>
      <c r="AC73" s="554"/>
      <c r="AD73" s="554"/>
      <c r="AE73" s="554"/>
      <c r="AF73" s="554"/>
      <c r="AG73" s="565"/>
      <c r="AH73" s="565"/>
      <c r="AI73" s="605"/>
      <c r="AJ73" s="606">
        <v>1</v>
      </c>
      <c r="AK73" s="510">
        <v>1</v>
      </c>
      <c r="AL73" s="510">
        <v>1</v>
      </c>
      <c r="AM73" s="607">
        <v>1</v>
      </c>
      <c r="AN73" s="473">
        <v>1</v>
      </c>
    </row>
    <row r="74" ht="39.95" customHeight="1" spans="1:40">
      <c r="A74" s="490">
        <v>66</v>
      </c>
      <c r="B74" s="492"/>
      <c r="C74" s="495"/>
      <c r="D74" s="495"/>
      <c r="E74" s="499"/>
      <c r="F74" s="499"/>
      <c r="G74" s="495"/>
      <c r="H74" s="495"/>
      <c r="I74" s="495">
        <v>7</v>
      </c>
      <c r="J74" s="516"/>
      <c r="K74" s="526"/>
      <c r="L74" s="530" t="s">
        <v>589</v>
      </c>
      <c r="M74" s="509" t="s">
        <v>590</v>
      </c>
      <c r="N74" s="531" t="s">
        <v>578</v>
      </c>
      <c r="O74" s="527"/>
      <c r="P74" s="492" t="s">
        <v>461</v>
      </c>
      <c r="Q74" s="547"/>
      <c r="R74" s="548" t="s">
        <v>462</v>
      </c>
      <c r="S74" s="517" t="s">
        <v>470</v>
      </c>
      <c r="T74" s="519" t="s">
        <v>334</v>
      </c>
      <c r="U74" s="549" t="s">
        <v>464</v>
      </c>
      <c r="V74" s="550" t="s">
        <v>463</v>
      </c>
      <c r="W74" s="492" t="s">
        <v>591</v>
      </c>
      <c r="X74" s="498" t="s">
        <v>592</v>
      </c>
      <c r="Y74" s="519" t="s">
        <v>593</v>
      </c>
      <c r="Z74" s="566" t="s">
        <v>594</v>
      </c>
      <c r="AA74" s="564">
        <v>0.3508</v>
      </c>
      <c r="AB74" s="567"/>
      <c r="AC74" s="554"/>
      <c r="AD74" s="554"/>
      <c r="AE74" s="554"/>
      <c r="AF74" s="554"/>
      <c r="AG74" s="565"/>
      <c r="AH74" s="565"/>
      <c r="AI74" s="605"/>
      <c r="AJ74" s="606">
        <v>1</v>
      </c>
      <c r="AK74" s="510">
        <v>1</v>
      </c>
      <c r="AL74" s="510">
        <v>1</v>
      </c>
      <c r="AM74" s="607">
        <v>1</v>
      </c>
      <c r="AN74" s="473">
        <v>1</v>
      </c>
    </row>
    <row r="75" ht="39.95" customHeight="1" spans="1:40">
      <c r="A75" s="490">
        <v>67</v>
      </c>
      <c r="B75" s="492"/>
      <c r="C75" s="495"/>
      <c r="D75" s="495"/>
      <c r="E75" s="499"/>
      <c r="F75" s="499"/>
      <c r="G75" s="495"/>
      <c r="H75" s="495"/>
      <c r="I75" s="495">
        <v>7</v>
      </c>
      <c r="J75" s="516"/>
      <c r="K75" s="526"/>
      <c r="L75" s="530" t="s">
        <v>595</v>
      </c>
      <c r="M75" s="509" t="s">
        <v>596</v>
      </c>
      <c r="N75" s="531" t="s">
        <v>578</v>
      </c>
      <c r="O75" s="527"/>
      <c r="P75" s="492" t="s">
        <v>461</v>
      </c>
      <c r="Q75" s="547"/>
      <c r="R75" s="548" t="s">
        <v>462</v>
      </c>
      <c r="S75" s="517" t="s">
        <v>470</v>
      </c>
      <c r="T75" s="519" t="s">
        <v>334</v>
      </c>
      <c r="U75" s="549" t="s">
        <v>464</v>
      </c>
      <c r="V75" s="550" t="s">
        <v>463</v>
      </c>
      <c r="W75" s="492" t="s">
        <v>556</v>
      </c>
      <c r="X75" s="498" t="s">
        <v>597</v>
      </c>
      <c r="Y75" s="519" t="s">
        <v>558</v>
      </c>
      <c r="Z75" s="566" t="s">
        <v>598</v>
      </c>
      <c r="AA75" s="564">
        <v>0.0374</v>
      </c>
      <c r="AB75" s="567"/>
      <c r="AC75" s="554"/>
      <c r="AD75" s="554"/>
      <c r="AE75" s="554"/>
      <c r="AF75" s="554"/>
      <c r="AG75" s="565"/>
      <c r="AH75" s="565"/>
      <c r="AI75" s="605"/>
      <c r="AJ75" s="606">
        <v>2</v>
      </c>
      <c r="AK75" s="510">
        <v>2</v>
      </c>
      <c r="AL75" s="510">
        <v>2</v>
      </c>
      <c r="AM75" s="607">
        <v>2</v>
      </c>
      <c r="AN75" s="473">
        <v>2</v>
      </c>
    </row>
    <row r="76" ht="39.95" customHeight="1" spans="1:40">
      <c r="A76" s="490">
        <v>68</v>
      </c>
      <c r="B76" s="492"/>
      <c r="C76" s="495"/>
      <c r="D76" s="495"/>
      <c r="E76" s="499"/>
      <c r="F76" s="499"/>
      <c r="G76" s="495"/>
      <c r="H76" s="495"/>
      <c r="I76" s="495">
        <v>7</v>
      </c>
      <c r="J76" s="516"/>
      <c r="K76" s="526"/>
      <c r="L76" s="517" t="s">
        <v>108</v>
      </c>
      <c r="M76" s="509" t="s">
        <v>109</v>
      </c>
      <c r="N76" s="531" t="s">
        <v>578</v>
      </c>
      <c r="O76" s="527"/>
      <c r="P76" s="492" t="s">
        <v>461</v>
      </c>
      <c r="Q76" s="547"/>
      <c r="R76" s="536" t="s">
        <v>51</v>
      </c>
      <c r="S76" s="517" t="s">
        <v>470</v>
      </c>
      <c r="T76" s="519" t="s">
        <v>334</v>
      </c>
      <c r="U76" s="549" t="s">
        <v>464</v>
      </c>
      <c r="V76" s="550" t="s">
        <v>463</v>
      </c>
      <c r="W76" s="492" t="s">
        <v>478</v>
      </c>
      <c r="X76" s="498" t="s">
        <v>599</v>
      </c>
      <c r="Y76" s="519" t="s">
        <v>480</v>
      </c>
      <c r="Z76" s="566" t="s">
        <v>334</v>
      </c>
      <c r="AA76" s="564">
        <v>0.0242</v>
      </c>
      <c r="AB76" s="554" t="s">
        <v>334</v>
      </c>
      <c r="AC76" s="554"/>
      <c r="AD76" s="554"/>
      <c r="AE76" s="554"/>
      <c r="AF76" s="554"/>
      <c r="AG76" s="565"/>
      <c r="AH76" s="565"/>
      <c r="AI76" s="591"/>
      <c r="AJ76" s="509">
        <v>1</v>
      </c>
      <c r="AK76" s="606">
        <v>1</v>
      </c>
      <c r="AL76" s="606">
        <v>1</v>
      </c>
      <c r="AM76" s="657">
        <v>1</v>
      </c>
      <c r="AN76" s="473">
        <v>1</v>
      </c>
    </row>
    <row r="77" ht="39.95" customHeight="1" spans="1:40">
      <c r="A77" s="490">
        <v>69</v>
      </c>
      <c r="B77" s="492"/>
      <c r="C77" s="495"/>
      <c r="D77" s="495"/>
      <c r="E77" s="500"/>
      <c r="F77" s="499"/>
      <c r="G77" s="495">
        <v>5</v>
      </c>
      <c r="H77" s="495"/>
      <c r="I77" s="495"/>
      <c r="J77" s="516"/>
      <c r="K77" s="526"/>
      <c r="L77" s="517" t="s">
        <v>600</v>
      </c>
      <c r="M77" s="509" t="s">
        <v>601</v>
      </c>
      <c r="N77" s="523" t="s">
        <v>94</v>
      </c>
      <c r="O77" s="527"/>
      <c r="P77" s="492" t="s">
        <v>461</v>
      </c>
      <c r="Q77" s="547"/>
      <c r="R77" s="536" t="s">
        <v>59</v>
      </c>
      <c r="S77" s="519" t="s">
        <v>600</v>
      </c>
      <c r="T77" s="516" t="s">
        <v>59</v>
      </c>
      <c r="U77" s="538" t="s">
        <v>463</v>
      </c>
      <c r="V77" s="539" t="s">
        <v>464</v>
      </c>
      <c r="W77" s="527" t="s">
        <v>474</v>
      </c>
      <c r="X77" s="498" t="s">
        <v>466</v>
      </c>
      <c r="Y77" s="519" t="s">
        <v>334</v>
      </c>
      <c r="Z77" s="517" t="s">
        <v>334</v>
      </c>
      <c r="AA77" s="564">
        <v>0.2299</v>
      </c>
      <c r="AB77" s="554" t="s">
        <v>334</v>
      </c>
      <c r="AC77" s="554"/>
      <c r="AD77" s="554"/>
      <c r="AE77" s="554"/>
      <c r="AF77" s="554"/>
      <c r="AG77" s="565"/>
      <c r="AH77" s="565"/>
      <c r="AI77" s="591"/>
      <c r="AJ77" s="498">
        <v>1</v>
      </c>
      <c r="AK77" s="498">
        <v>1</v>
      </c>
      <c r="AL77" s="498">
        <v>1</v>
      </c>
      <c r="AM77" s="592">
        <v>1</v>
      </c>
      <c r="AN77" s="473">
        <v>1</v>
      </c>
    </row>
    <row r="78" ht="39.95" customHeight="1" spans="1:40">
      <c r="A78" s="490">
        <v>70</v>
      </c>
      <c r="B78" s="492"/>
      <c r="C78" s="495"/>
      <c r="D78" s="495"/>
      <c r="E78" s="500"/>
      <c r="F78" s="499">
        <v>4</v>
      </c>
      <c r="G78" s="495"/>
      <c r="H78" s="495"/>
      <c r="I78" s="495"/>
      <c r="J78" s="516"/>
      <c r="K78" s="526"/>
      <c r="L78" s="517" t="s">
        <v>227</v>
      </c>
      <c r="M78" s="509" t="s">
        <v>228</v>
      </c>
      <c r="N78" s="523" t="s">
        <v>474</v>
      </c>
      <c r="O78" s="527"/>
      <c r="P78" s="492" t="s">
        <v>461</v>
      </c>
      <c r="Q78" s="547"/>
      <c r="R78" s="536" t="s">
        <v>59</v>
      </c>
      <c r="S78" s="519"/>
      <c r="T78" s="492" t="s">
        <v>334</v>
      </c>
      <c r="U78" s="538" t="s">
        <v>463</v>
      </c>
      <c r="V78" s="539" t="s">
        <v>464</v>
      </c>
      <c r="W78" s="527" t="s">
        <v>474</v>
      </c>
      <c r="X78" s="498" t="s">
        <v>466</v>
      </c>
      <c r="Y78" s="519" t="s">
        <v>334</v>
      </c>
      <c r="Z78" s="517" t="s">
        <v>334</v>
      </c>
      <c r="AA78" s="564">
        <f>AA79+AA82+AA83+AA87+AA88</f>
        <v>2.1482</v>
      </c>
      <c r="AB78" s="554" t="s">
        <v>334</v>
      </c>
      <c r="AC78" s="554"/>
      <c r="AD78" s="554"/>
      <c r="AE78" s="554"/>
      <c r="AF78" s="554"/>
      <c r="AG78" s="565"/>
      <c r="AH78" s="565"/>
      <c r="AI78" s="591"/>
      <c r="AJ78" s="498">
        <v>1</v>
      </c>
      <c r="AK78" s="498">
        <v>1</v>
      </c>
      <c r="AL78" s="498">
        <v>1</v>
      </c>
      <c r="AM78" s="592">
        <v>1</v>
      </c>
      <c r="AN78" s="473">
        <v>1</v>
      </c>
    </row>
    <row r="79" ht="39.95" customHeight="1" spans="1:40">
      <c r="A79" s="490">
        <v>71</v>
      </c>
      <c r="B79" s="492"/>
      <c r="C79" s="495"/>
      <c r="D79" s="495"/>
      <c r="E79" s="500"/>
      <c r="F79" s="499"/>
      <c r="G79" s="495">
        <v>5</v>
      </c>
      <c r="H79" s="495"/>
      <c r="I79" s="495"/>
      <c r="J79" s="516"/>
      <c r="K79" s="526"/>
      <c r="L79" s="517" t="s">
        <v>602</v>
      </c>
      <c r="M79" s="509" t="s">
        <v>603</v>
      </c>
      <c r="N79" s="523" t="s">
        <v>474</v>
      </c>
      <c r="O79" s="527"/>
      <c r="P79" s="492" t="s">
        <v>461</v>
      </c>
      <c r="Q79" s="547"/>
      <c r="R79" s="536" t="s">
        <v>51</v>
      </c>
      <c r="S79" s="519" t="s">
        <v>602</v>
      </c>
      <c r="T79" s="516" t="s">
        <v>51</v>
      </c>
      <c r="U79" s="538" t="s">
        <v>463</v>
      </c>
      <c r="V79" s="539" t="s">
        <v>464</v>
      </c>
      <c r="W79" s="527" t="s">
        <v>474</v>
      </c>
      <c r="X79" s="519" t="s">
        <v>466</v>
      </c>
      <c r="Y79" s="519" t="s">
        <v>334</v>
      </c>
      <c r="Z79" s="517" t="s">
        <v>334</v>
      </c>
      <c r="AA79" s="642">
        <f>AA80+AA81</f>
        <v>1.4599</v>
      </c>
      <c r="AB79" s="554" t="s">
        <v>334</v>
      </c>
      <c r="AC79" s="554"/>
      <c r="AD79" s="554"/>
      <c r="AE79" s="554"/>
      <c r="AF79" s="554"/>
      <c r="AG79" s="565"/>
      <c r="AH79" s="565"/>
      <c r="AI79" s="591"/>
      <c r="AJ79" s="498">
        <v>1</v>
      </c>
      <c r="AK79" s="498">
        <v>1</v>
      </c>
      <c r="AL79" s="498">
        <v>1</v>
      </c>
      <c r="AM79" s="592">
        <v>1</v>
      </c>
      <c r="AN79" s="473">
        <v>1</v>
      </c>
    </row>
    <row r="80" ht="39.95" customHeight="1" spans="1:40">
      <c r="A80" s="490">
        <v>72</v>
      </c>
      <c r="B80" s="492"/>
      <c r="C80" s="495"/>
      <c r="D80" s="495"/>
      <c r="E80" s="500"/>
      <c r="F80" s="499"/>
      <c r="G80" s="495"/>
      <c r="H80" s="495">
        <v>6</v>
      </c>
      <c r="I80" s="495"/>
      <c r="J80" s="516"/>
      <c r="K80" s="526"/>
      <c r="L80" s="517" t="s">
        <v>604</v>
      </c>
      <c r="M80" s="509" t="s">
        <v>605</v>
      </c>
      <c r="N80" s="523" t="s">
        <v>94</v>
      </c>
      <c r="O80" s="527"/>
      <c r="P80" s="492" t="s">
        <v>461</v>
      </c>
      <c r="Q80" s="547"/>
      <c r="R80" s="536" t="s">
        <v>51</v>
      </c>
      <c r="S80" s="519" t="s">
        <v>604</v>
      </c>
      <c r="T80" s="516" t="s">
        <v>51</v>
      </c>
      <c r="U80" s="538" t="s">
        <v>463</v>
      </c>
      <c r="V80" s="539" t="s">
        <v>464</v>
      </c>
      <c r="W80" s="492" t="s">
        <v>591</v>
      </c>
      <c r="X80" s="498" t="s">
        <v>606</v>
      </c>
      <c r="Y80" s="519" t="s">
        <v>607</v>
      </c>
      <c r="Z80" s="517" t="s">
        <v>608</v>
      </c>
      <c r="AA80" s="566">
        <v>1.3409</v>
      </c>
      <c r="AB80" s="554" t="s">
        <v>334</v>
      </c>
      <c r="AC80" s="554"/>
      <c r="AD80" s="554"/>
      <c r="AE80" s="554"/>
      <c r="AF80" s="554"/>
      <c r="AG80" s="565"/>
      <c r="AH80" s="565"/>
      <c r="AI80" s="591"/>
      <c r="AJ80" s="498">
        <v>1</v>
      </c>
      <c r="AK80" s="498">
        <v>1</v>
      </c>
      <c r="AL80" s="498">
        <v>1</v>
      </c>
      <c r="AM80" s="592">
        <v>1</v>
      </c>
      <c r="AN80" s="473">
        <v>1</v>
      </c>
    </row>
    <row r="81" ht="39.95" customHeight="1" spans="1:40">
      <c r="A81" s="490">
        <v>73</v>
      </c>
      <c r="B81" s="608"/>
      <c r="C81" s="609"/>
      <c r="D81" s="609"/>
      <c r="E81" s="610"/>
      <c r="F81" s="611"/>
      <c r="G81" s="609"/>
      <c r="H81" s="609">
        <v>6</v>
      </c>
      <c r="I81" s="609"/>
      <c r="J81" s="617"/>
      <c r="K81" s="618"/>
      <c r="L81" s="619" t="s">
        <v>609</v>
      </c>
      <c r="M81" s="620" t="s">
        <v>610</v>
      </c>
      <c r="N81" s="621" t="s">
        <v>94</v>
      </c>
      <c r="O81" s="622"/>
      <c r="P81" s="608" t="s">
        <v>461</v>
      </c>
      <c r="Q81" s="631"/>
      <c r="R81" s="632" t="s">
        <v>51</v>
      </c>
      <c r="S81" s="633" t="s">
        <v>609</v>
      </c>
      <c r="T81" s="617" t="s">
        <v>51</v>
      </c>
      <c r="U81" s="634" t="s">
        <v>463</v>
      </c>
      <c r="V81" s="635" t="s">
        <v>464</v>
      </c>
      <c r="W81" s="608" t="s">
        <v>591</v>
      </c>
      <c r="X81" s="636" t="s">
        <v>611</v>
      </c>
      <c r="Y81" s="633" t="s">
        <v>607</v>
      </c>
      <c r="Z81" s="643" t="s">
        <v>612</v>
      </c>
      <c r="AA81" s="644">
        <v>0.119</v>
      </c>
      <c r="AB81" s="554" t="s">
        <v>334</v>
      </c>
      <c r="AC81" s="554"/>
      <c r="AD81" s="554"/>
      <c r="AE81" s="554"/>
      <c r="AF81" s="554"/>
      <c r="AG81" s="565"/>
      <c r="AH81" s="565"/>
      <c r="AI81" s="591"/>
      <c r="AJ81" s="498">
        <v>1</v>
      </c>
      <c r="AK81" s="498">
        <v>1</v>
      </c>
      <c r="AL81" s="498">
        <v>1</v>
      </c>
      <c r="AM81" s="592">
        <v>1</v>
      </c>
      <c r="AN81" s="473">
        <v>1</v>
      </c>
    </row>
    <row r="82" s="463" customFormat="1" ht="39.95" customHeight="1" spans="1:40">
      <c r="A82" s="490">
        <v>74</v>
      </c>
      <c r="B82" s="492"/>
      <c r="C82" s="495"/>
      <c r="D82" s="495"/>
      <c r="E82" s="500"/>
      <c r="F82" s="499"/>
      <c r="G82" s="495">
        <v>5</v>
      </c>
      <c r="H82" s="495"/>
      <c r="I82" s="495"/>
      <c r="J82" s="516"/>
      <c r="K82" s="526"/>
      <c r="L82" s="517" t="s">
        <v>238</v>
      </c>
      <c r="M82" s="530" t="s">
        <v>239</v>
      </c>
      <c r="N82" s="523" t="s">
        <v>613</v>
      </c>
      <c r="O82" s="527"/>
      <c r="P82" s="492" t="s">
        <v>461</v>
      </c>
      <c r="Q82" s="547"/>
      <c r="R82" s="536" t="s">
        <v>51</v>
      </c>
      <c r="S82" s="519" t="s">
        <v>238</v>
      </c>
      <c r="T82" s="516" t="s">
        <v>51</v>
      </c>
      <c r="U82" s="538" t="s">
        <v>464</v>
      </c>
      <c r="V82" s="539" t="s">
        <v>463</v>
      </c>
      <c r="W82" s="492" t="s">
        <v>614</v>
      </c>
      <c r="X82" s="498" t="s">
        <v>615</v>
      </c>
      <c r="Y82" s="519" t="s">
        <v>513</v>
      </c>
      <c r="Z82" s="560" t="s">
        <v>616</v>
      </c>
      <c r="AA82" s="564">
        <v>0.0181</v>
      </c>
      <c r="AB82" s="554"/>
      <c r="AC82" s="554"/>
      <c r="AD82" s="554"/>
      <c r="AE82" s="554"/>
      <c r="AF82" s="554"/>
      <c r="AG82" s="565"/>
      <c r="AH82" s="565"/>
      <c r="AI82" s="591"/>
      <c r="AJ82" s="498">
        <v>1</v>
      </c>
      <c r="AK82" s="498">
        <v>1</v>
      </c>
      <c r="AL82" s="498">
        <v>1</v>
      </c>
      <c r="AM82" s="592">
        <v>1</v>
      </c>
      <c r="AN82" s="658">
        <v>1</v>
      </c>
    </row>
    <row r="83" ht="39.95" customHeight="1" spans="1:40">
      <c r="A83" s="490">
        <v>75</v>
      </c>
      <c r="B83" s="492"/>
      <c r="C83" s="495"/>
      <c r="D83" s="495"/>
      <c r="E83" s="499"/>
      <c r="F83" s="499"/>
      <c r="G83" s="495">
        <v>5</v>
      </c>
      <c r="H83" s="495"/>
      <c r="I83" s="495"/>
      <c r="J83" s="516"/>
      <c r="K83" s="526"/>
      <c r="L83" s="530" t="s">
        <v>566</v>
      </c>
      <c r="M83" s="509" t="s">
        <v>567</v>
      </c>
      <c r="N83" s="531" t="s">
        <v>94</v>
      </c>
      <c r="O83" s="527"/>
      <c r="P83" s="492" t="s">
        <v>461</v>
      </c>
      <c r="Q83" s="547"/>
      <c r="R83" s="548" t="s">
        <v>462</v>
      </c>
      <c r="S83" s="517" t="s">
        <v>566</v>
      </c>
      <c r="T83" s="519" t="s">
        <v>334</v>
      </c>
      <c r="U83" s="634" t="s">
        <v>463</v>
      </c>
      <c r="V83" s="635" t="s">
        <v>464</v>
      </c>
      <c r="W83" s="527" t="s">
        <v>474</v>
      </c>
      <c r="X83" s="498" t="s">
        <v>466</v>
      </c>
      <c r="Y83" s="519" t="s">
        <v>334</v>
      </c>
      <c r="Z83" s="566" t="s">
        <v>334</v>
      </c>
      <c r="AA83" s="564">
        <f>AA84+AA85+AA86</f>
        <v>0.6564</v>
      </c>
      <c r="AB83" s="567"/>
      <c r="AC83" s="554"/>
      <c r="AD83" s="554"/>
      <c r="AE83" s="554"/>
      <c r="AF83" s="554"/>
      <c r="AG83" s="565"/>
      <c r="AH83" s="565"/>
      <c r="AI83" s="605"/>
      <c r="AJ83" s="498">
        <v>1</v>
      </c>
      <c r="AK83" s="498">
        <v>1</v>
      </c>
      <c r="AL83" s="498">
        <v>1</v>
      </c>
      <c r="AM83" s="592">
        <v>1</v>
      </c>
      <c r="AN83" s="473">
        <v>1</v>
      </c>
    </row>
    <row r="84" ht="39.95" customHeight="1" spans="1:40">
      <c r="A84" s="490">
        <v>76</v>
      </c>
      <c r="B84" s="492"/>
      <c r="C84" s="495"/>
      <c r="D84" s="495"/>
      <c r="E84" s="500"/>
      <c r="F84" s="499"/>
      <c r="G84" s="495"/>
      <c r="H84" s="495">
        <v>6</v>
      </c>
      <c r="I84" s="495"/>
      <c r="J84" s="516"/>
      <c r="K84" s="526"/>
      <c r="L84" s="517" t="s">
        <v>242</v>
      </c>
      <c r="M84" s="509" t="s">
        <v>243</v>
      </c>
      <c r="N84" s="523" t="s">
        <v>568</v>
      </c>
      <c r="O84" s="527"/>
      <c r="P84" s="492" t="s">
        <v>461</v>
      </c>
      <c r="Q84" s="547"/>
      <c r="R84" s="536" t="s">
        <v>51</v>
      </c>
      <c r="S84" s="519" t="s">
        <v>242</v>
      </c>
      <c r="T84" s="516" t="s">
        <v>51</v>
      </c>
      <c r="U84" s="538" t="s">
        <v>464</v>
      </c>
      <c r="V84" s="539" t="s">
        <v>463</v>
      </c>
      <c r="W84" s="492" t="s">
        <v>556</v>
      </c>
      <c r="X84" s="498" t="s">
        <v>569</v>
      </c>
      <c r="Y84" s="519" t="s">
        <v>334</v>
      </c>
      <c r="Z84" s="566" t="s">
        <v>570</v>
      </c>
      <c r="AA84" s="564">
        <v>0.0002</v>
      </c>
      <c r="AB84" s="554" t="s">
        <v>334</v>
      </c>
      <c r="AC84" s="554"/>
      <c r="AD84" s="554"/>
      <c r="AE84" s="554"/>
      <c r="AF84" s="554"/>
      <c r="AG84" s="565"/>
      <c r="AH84" s="565"/>
      <c r="AI84" s="591"/>
      <c r="AJ84" s="498">
        <v>1</v>
      </c>
      <c r="AK84" s="498">
        <v>1</v>
      </c>
      <c r="AL84" s="498">
        <v>1</v>
      </c>
      <c r="AM84" s="592">
        <v>1</v>
      </c>
      <c r="AN84" s="473">
        <v>1</v>
      </c>
    </row>
    <row r="85" ht="39.95" customHeight="1" spans="1:40">
      <c r="A85" s="490">
        <v>77</v>
      </c>
      <c r="B85" s="492"/>
      <c r="C85" s="495"/>
      <c r="D85" s="495"/>
      <c r="E85" s="500"/>
      <c r="F85" s="499"/>
      <c r="G85" s="495"/>
      <c r="H85" s="495">
        <v>6</v>
      </c>
      <c r="I85" s="495"/>
      <c r="J85" s="516"/>
      <c r="K85" s="526"/>
      <c r="L85" s="517" t="s">
        <v>617</v>
      </c>
      <c r="M85" s="509" t="s">
        <v>572</v>
      </c>
      <c r="N85" s="523" t="s">
        <v>94</v>
      </c>
      <c r="O85" s="527"/>
      <c r="P85" s="492" t="s">
        <v>461</v>
      </c>
      <c r="Q85" s="547"/>
      <c r="R85" s="536" t="s">
        <v>59</v>
      </c>
      <c r="S85" s="519" t="s">
        <v>618</v>
      </c>
      <c r="T85" s="516" t="s">
        <v>59</v>
      </c>
      <c r="U85" s="538" t="s">
        <v>463</v>
      </c>
      <c r="V85" s="539" t="s">
        <v>464</v>
      </c>
      <c r="W85" s="492" t="s">
        <v>556</v>
      </c>
      <c r="X85" s="498" t="s">
        <v>557</v>
      </c>
      <c r="Y85" s="519" t="s">
        <v>558</v>
      </c>
      <c r="Z85" s="566" t="s">
        <v>574</v>
      </c>
      <c r="AA85" s="564">
        <v>0.6458</v>
      </c>
      <c r="AB85" s="554" t="s">
        <v>575</v>
      </c>
      <c r="AC85" s="554"/>
      <c r="AD85" s="554"/>
      <c r="AE85" s="554"/>
      <c r="AF85" s="554"/>
      <c r="AG85" s="565"/>
      <c r="AH85" s="565"/>
      <c r="AI85" s="591"/>
      <c r="AJ85" s="498">
        <v>1</v>
      </c>
      <c r="AK85" s="498">
        <v>1</v>
      </c>
      <c r="AL85" s="498">
        <v>1</v>
      </c>
      <c r="AM85" s="592">
        <v>1</v>
      </c>
      <c r="AN85" s="473">
        <v>1</v>
      </c>
    </row>
    <row r="86" ht="39.95" customHeight="1" spans="1:40">
      <c r="A86" s="490">
        <v>78</v>
      </c>
      <c r="B86" s="492"/>
      <c r="C86" s="495"/>
      <c r="D86" s="495"/>
      <c r="E86" s="500"/>
      <c r="F86" s="499"/>
      <c r="G86" s="495"/>
      <c r="H86" s="495">
        <v>6</v>
      </c>
      <c r="I86" s="495"/>
      <c r="J86" s="516"/>
      <c r="K86" s="526"/>
      <c r="L86" s="517" t="s">
        <v>576</v>
      </c>
      <c r="M86" s="509" t="s">
        <v>619</v>
      </c>
      <c r="N86" s="523" t="s">
        <v>94</v>
      </c>
      <c r="O86" s="527"/>
      <c r="P86" s="492" t="s">
        <v>461</v>
      </c>
      <c r="Q86" s="547"/>
      <c r="R86" s="536" t="s">
        <v>51</v>
      </c>
      <c r="S86" s="519" t="s">
        <v>470</v>
      </c>
      <c r="T86" s="519" t="s">
        <v>334</v>
      </c>
      <c r="U86" s="538" t="s">
        <v>464</v>
      </c>
      <c r="V86" s="539" t="s">
        <v>463</v>
      </c>
      <c r="W86" s="492" t="s">
        <v>536</v>
      </c>
      <c r="X86" s="519" t="s">
        <v>334</v>
      </c>
      <c r="Y86" s="519" t="s">
        <v>334</v>
      </c>
      <c r="Z86" s="517" t="s">
        <v>334</v>
      </c>
      <c r="AA86" s="564">
        <v>0.0104</v>
      </c>
      <c r="AB86" s="554" t="s">
        <v>334</v>
      </c>
      <c r="AC86" s="554"/>
      <c r="AD86" s="554"/>
      <c r="AE86" s="554"/>
      <c r="AF86" s="554"/>
      <c r="AG86" s="565"/>
      <c r="AH86" s="565"/>
      <c r="AI86" s="591"/>
      <c r="AJ86" s="498">
        <v>1</v>
      </c>
      <c r="AK86" s="498">
        <v>1</v>
      </c>
      <c r="AL86" s="498">
        <v>1</v>
      </c>
      <c r="AM86" s="592">
        <v>1</v>
      </c>
      <c r="AN86" s="473">
        <v>1</v>
      </c>
    </row>
    <row r="87" customFormat="1" ht="39.95" customHeight="1" spans="1:40">
      <c r="A87" s="490">
        <v>79</v>
      </c>
      <c r="B87" s="492"/>
      <c r="C87" s="495"/>
      <c r="D87" s="495"/>
      <c r="E87" s="500"/>
      <c r="F87" s="499"/>
      <c r="G87" s="495">
        <v>5</v>
      </c>
      <c r="H87" s="495"/>
      <c r="I87" s="495"/>
      <c r="J87" s="516"/>
      <c r="K87" s="526"/>
      <c r="L87" s="517" t="s">
        <v>246</v>
      </c>
      <c r="M87" s="509" t="s">
        <v>247</v>
      </c>
      <c r="N87" s="623" t="s">
        <v>613</v>
      </c>
      <c r="O87" s="527"/>
      <c r="P87" s="492" t="s">
        <v>461</v>
      </c>
      <c r="Q87" s="547"/>
      <c r="R87" s="536" t="s">
        <v>51</v>
      </c>
      <c r="S87" s="519" t="s">
        <v>470</v>
      </c>
      <c r="T87" s="519" t="s">
        <v>334</v>
      </c>
      <c r="U87" s="538" t="s">
        <v>464</v>
      </c>
      <c r="V87" s="539" t="s">
        <v>463</v>
      </c>
      <c r="W87" s="492" t="s">
        <v>536</v>
      </c>
      <c r="X87" s="519" t="s">
        <v>620</v>
      </c>
      <c r="Y87" s="519" t="s">
        <v>334</v>
      </c>
      <c r="Z87" s="564" t="s">
        <v>621</v>
      </c>
      <c r="AA87" s="645">
        <v>0.0062</v>
      </c>
      <c r="AB87" s="554" t="s">
        <v>334</v>
      </c>
      <c r="AC87" s="554"/>
      <c r="AD87" s="554"/>
      <c r="AE87" s="554"/>
      <c r="AF87" s="554"/>
      <c r="AG87" s="565"/>
      <c r="AH87" s="565"/>
      <c r="AI87" s="591"/>
      <c r="AJ87" s="498">
        <v>1</v>
      </c>
      <c r="AK87" s="498">
        <v>1</v>
      </c>
      <c r="AL87" s="498">
        <v>1</v>
      </c>
      <c r="AM87" s="592">
        <v>1</v>
      </c>
      <c r="AN87" s="473">
        <v>1</v>
      </c>
    </row>
    <row r="88" customFormat="1" ht="39.95" customHeight="1" spans="1:40">
      <c r="A88" s="490">
        <v>80</v>
      </c>
      <c r="B88" s="492"/>
      <c r="C88" s="495"/>
      <c r="D88" s="495"/>
      <c r="E88" s="500"/>
      <c r="F88" s="499"/>
      <c r="G88" s="495">
        <v>5</v>
      </c>
      <c r="H88" s="495"/>
      <c r="I88" s="495"/>
      <c r="J88" s="516"/>
      <c r="K88" s="526"/>
      <c r="L88" s="517" t="s">
        <v>254</v>
      </c>
      <c r="M88" s="509" t="s">
        <v>255</v>
      </c>
      <c r="N88" s="623" t="s">
        <v>613</v>
      </c>
      <c r="O88" s="527"/>
      <c r="P88" s="492" t="s">
        <v>461</v>
      </c>
      <c r="Q88" s="547"/>
      <c r="R88" s="536" t="s">
        <v>51</v>
      </c>
      <c r="S88" s="519" t="s">
        <v>470</v>
      </c>
      <c r="T88" s="519" t="s">
        <v>334</v>
      </c>
      <c r="U88" s="538" t="s">
        <v>464</v>
      </c>
      <c r="V88" s="539" t="s">
        <v>463</v>
      </c>
      <c r="W88" s="492" t="s">
        <v>536</v>
      </c>
      <c r="X88" s="519" t="s">
        <v>622</v>
      </c>
      <c r="Y88" s="519" t="s">
        <v>334</v>
      </c>
      <c r="Z88" s="564" t="s">
        <v>623</v>
      </c>
      <c r="AA88" s="645">
        <v>0.0076</v>
      </c>
      <c r="AB88" s="554" t="s">
        <v>334</v>
      </c>
      <c r="AC88" s="554"/>
      <c r="AD88" s="554"/>
      <c r="AE88" s="554"/>
      <c r="AF88" s="554"/>
      <c r="AG88" s="565"/>
      <c r="AH88" s="565"/>
      <c r="AI88" s="591"/>
      <c r="AJ88" s="498">
        <v>1</v>
      </c>
      <c r="AK88" s="498">
        <v>1</v>
      </c>
      <c r="AL88" s="498">
        <v>1</v>
      </c>
      <c r="AM88" s="592">
        <v>1</v>
      </c>
      <c r="AN88" s="473">
        <v>1</v>
      </c>
    </row>
    <row r="89" customFormat="1" ht="39.95" customHeight="1" spans="1:40">
      <c r="A89" s="490">
        <v>81</v>
      </c>
      <c r="B89" s="492"/>
      <c r="C89" s="495"/>
      <c r="D89" s="495"/>
      <c r="E89" s="500"/>
      <c r="F89" s="499">
        <v>4</v>
      </c>
      <c r="G89" s="495"/>
      <c r="H89" s="495"/>
      <c r="I89" s="495"/>
      <c r="J89" s="516"/>
      <c r="K89" s="526"/>
      <c r="L89" s="517" t="s">
        <v>624</v>
      </c>
      <c r="M89" s="509" t="s">
        <v>625</v>
      </c>
      <c r="N89" s="623" t="s">
        <v>626</v>
      </c>
      <c r="O89" s="527"/>
      <c r="P89" s="492" t="s">
        <v>461</v>
      </c>
      <c r="Q89" s="547"/>
      <c r="R89" s="536" t="s">
        <v>51</v>
      </c>
      <c r="S89" s="517" t="s">
        <v>470</v>
      </c>
      <c r="T89" s="519" t="s">
        <v>627</v>
      </c>
      <c r="U89" s="538" t="s">
        <v>464</v>
      </c>
      <c r="V89" s="539" t="s">
        <v>463</v>
      </c>
      <c r="W89" s="492" t="s">
        <v>474</v>
      </c>
      <c r="X89" s="519" t="s">
        <v>466</v>
      </c>
      <c r="Y89" s="519" t="s">
        <v>627</v>
      </c>
      <c r="Z89" s="564" t="s">
        <v>627</v>
      </c>
      <c r="AA89" s="646">
        <f>AA90+AA91*AJ91</f>
        <v>0.17</v>
      </c>
      <c r="AB89" s="554" t="s">
        <v>627</v>
      </c>
      <c r="AC89" s="554"/>
      <c r="AD89" s="554"/>
      <c r="AE89" s="554"/>
      <c r="AF89" s="554"/>
      <c r="AG89" s="565"/>
      <c r="AH89" s="565"/>
      <c r="AI89" s="591"/>
      <c r="AJ89" s="498">
        <v>1</v>
      </c>
      <c r="AK89" s="498">
        <v>1</v>
      </c>
      <c r="AL89" s="498">
        <v>1</v>
      </c>
      <c r="AM89" s="592">
        <v>1</v>
      </c>
      <c r="AN89" s="473">
        <v>1</v>
      </c>
    </row>
    <row r="90" customFormat="1" ht="39.95" customHeight="1" spans="1:40">
      <c r="A90" s="490">
        <v>82</v>
      </c>
      <c r="B90" s="492"/>
      <c r="C90" s="495"/>
      <c r="D90" s="495"/>
      <c r="E90" s="500"/>
      <c r="F90" s="499"/>
      <c r="G90" s="495">
        <v>5</v>
      </c>
      <c r="H90" s="495"/>
      <c r="I90" s="495"/>
      <c r="J90" s="516"/>
      <c r="K90" s="526"/>
      <c r="L90" s="517" t="s">
        <v>628</v>
      </c>
      <c r="M90" s="509" t="s">
        <v>629</v>
      </c>
      <c r="N90" s="623" t="s">
        <v>626</v>
      </c>
      <c r="O90" s="527"/>
      <c r="P90" s="492" t="s">
        <v>461</v>
      </c>
      <c r="Q90" s="547"/>
      <c r="R90" s="536" t="s">
        <v>51</v>
      </c>
      <c r="S90" s="517" t="s">
        <v>470</v>
      </c>
      <c r="T90" s="519" t="s">
        <v>627</v>
      </c>
      <c r="U90" s="538" t="s">
        <v>464</v>
      </c>
      <c r="V90" s="539" t="s">
        <v>463</v>
      </c>
      <c r="W90" s="492" t="s">
        <v>556</v>
      </c>
      <c r="X90" s="519" t="s">
        <v>560</v>
      </c>
      <c r="Y90" s="519" t="s">
        <v>558</v>
      </c>
      <c r="Z90" s="564" t="s">
        <v>630</v>
      </c>
      <c r="AA90" s="645">
        <v>0.156</v>
      </c>
      <c r="AB90" s="554" t="s">
        <v>627</v>
      </c>
      <c r="AC90" s="554"/>
      <c r="AD90" s="554"/>
      <c r="AE90" s="554"/>
      <c r="AF90" s="554"/>
      <c r="AG90" s="565"/>
      <c r="AH90" s="565"/>
      <c r="AI90" s="591"/>
      <c r="AJ90" s="498">
        <v>1</v>
      </c>
      <c r="AK90" s="498">
        <v>1</v>
      </c>
      <c r="AL90" s="498">
        <v>1</v>
      </c>
      <c r="AM90" s="592">
        <v>1</v>
      </c>
      <c r="AN90" s="473">
        <v>1</v>
      </c>
    </row>
    <row r="91" customFormat="1" ht="39.95" customHeight="1" spans="1:40">
      <c r="A91" s="490">
        <v>83</v>
      </c>
      <c r="B91" s="492"/>
      <c r="C91" s="495"/>
      <c r="D91" s="495"/>
      <c r="E91" s="500"/>
      <c r="F91" s="499"/>
      <c r="G91" s="495">
        <v>5</v>
      </c>
      <c r="H91" s="495"/>
      <c r="I91" s="495"/>
      <c r="J91" s="516"/>
      <c r="K91" s="526"/>
      <c r="L91" s="517" t="s">
        <v>631</v>
      </c>
      <c r="M91" s="509" t="s">
        <v>619</v>
      </c>
      <c r="N91" s="623" t="s">
        <v>632</v>
      </c>
      <c r="O91" s="527"/>
      <c r="P91" s="492" t="s">
        <v>461</v>
      </c>
      <c r="Q91" s="547"/>
      <c r="R91" s="536" t="s">
        <v>51</v>
      </c>
      <c r="S91" s="517" t="s">
        <v>470</v>
      </c>
      <c r="T91" s="519" t="s">
        <v>627</v>
      </c>
      <c r="U91" s="538" t="s">
        <v>464</v>
      </c>
      <c r="V91" s="539" t="s">
        <v>463</v>
      </c>
      <c r="W91" s="492" t="s">
        <v>536</v>
      </c>
      <c r="X91" s="519" t="s">
        <v>622</v>
      </c>
      <c r="Y91" s="519" t="s">
        <v>627</v>
      </c>
      <c r="Z91" s="564" t="s">
        <v>627</v>
      </c>
      <c r="AA91" s="645">
        <v>0.007</v>
      </c>
      <c r="AB91" s="554" t="s">
        <v>627</v>
      </c>
      <c r="AC91" s="554"/>
      <c r="AD91" s="554"/>
      <c r="AE91" s="554"/>
      <c r="AF91" s="554"/>
      <c r="AG91" s="565"/>
      <c r="AH91" s="565"/>
      <c r="AI91" s="591"/>
      <c r="AJ91" s="498">
        <v>2</v>
      </c>
      <c r="AK91" s="498">
        <v>2</v>
      </c>
      <c r="AL91" s="498">
        <v>2</v>
      </c>
      <c r="AM91" s="592">
        <v>2</v>
      </c>
      <c r="AN91" s="473">
        <v>2</v>
      </c>
    </row>
    <row r="92" s="456" customFormat="1" ht="39.95" customHeight="1" spans="1:40">
      <c r="A92" s="490">
        <v>84</v>
      </c>
      <c r="B92" s="495"/>
      <c r="C92" s="495"/>
      <c r="D92" s="495"/>
      <c r="E92" s="495"/>
      <c r="F92" s="495">
        <v>4</v>
      </c>
      <c r="G92" s="495"/>
      <c r="H92" s="495"/>
      <c r="I92" s="495"/>
      <c r="J92" s="497"/>
      <c r="K92" s="497"/>
      <c r="L92" s="517" t="s">
        <v>633</v>
      </c>
      <c r="M92" s="509" t="s">
        <v>634</v>
      </c>
      <c r="N92" s="523" t="s">
        <v>635</v>
      </c>
      <c r="O92" s="527"/>
      <c r="P92" s="492" t="s">
        <v>461</v>
      </c>
      <c r="Q92" s="497"/>
      <c r="R92" s="536" t="s">
        <v>462</v>
      </c>
      <c r="S92" s="519" t="s">
        <v>470</v>
      </c>
      <c r="T92" s="519" t="s">
        <v>334</v>
      </c>
      <c r="U92" s="538" t="s">
        <v>464</v>
      </c>
      <c r="V92" s="539" t="s">
        <v>463</v>
      </c>
      <c r="W92" s="492" t="s">
        <v>591</v>
      </c>
      <c r="X92" s="498" t="s">
        <v>636</v>
      </c>
      <c r="Y92" s="519" t="s">
        <v>593</v>
      </c>
      <c r="Z92" s="560" t="s">
        <v>637</v>
      </c>
      <c r="AA92" s="564">
        <v>0.0503</v>
      </c>
      <c r="AB92" s="554" t="s">
        <v>334</v>
      </c>
      <c r="AC92" s="565"/>
      <c r="AD92" s="565"/>
      <c r="AE92" s="565"/>
      <c r="AF92" s="565"/>
      <c r="AG92" s="565"/>
      <c r="AH92" s="565"/>
      <c r="AI92" s="591"/>
      <c r="AJ92" s="498">
        <v>1</v>
      </c>
      <c r="AK92" s="498">
        <v>1</v>
      </c>
      <c r="AL92" s="498">
        <v>1</v>
      </c>
      <c r="AM92" s="592">
        <v>1</v>
      </c>
      <c r="AN92" s="491">
        <v>1</v>
      </c>
    </row>
    <row r="93" s="456" customFormat="1" ht="39.95" customHeight="1" spans="1:40">
      <c r="A93" s="490">
        <v>85</v>
      </c>
      <c r="B93" s="495"/>
      <c r="C93" s="495"/>
      <c r="D93" s="495"/>
      <c r="E93" s="495"/>
      <c r="F93" s="495">
        <v>4</v>
      </c>
      <c r="G93" s="495"/>
      <c r="H93" s="495"/>
      <c r="I93" s="495"/>
      <c r="J93" s="497"/>
      <c r="K93" s="497"/>
      <c r="L93" s="517" t="s">
        <v>638</v>
      </c>
      <c r="M93" s="509" t="s">
        <v>639</v>
      </c>
      <c r="N93" s="523" t="s">
        <v>635</v>
      </c>
      <c r="O93" s="527"/>
      <c r="P93" s="492" t="s">
        <v>461</v>
      </c>
      <c r="Q93" s="497"/>
      <c r="R93" s="536" t="s">
        <v>462</v>
      </c>
      <c r="S93" s="519" t="s">
        <v>470</v>
      </c>
      <c r="T93" s="519" t="s">
        <v>334</v>
      </c>
      <c r="U93" s="538" t="s">
        <v>464</v>
      </c>
      <c r="V93" s="539" t="s">
        <v>463</v>
      </c>
      <c r="W93" s="492" t="s">
        <v>591</v>
      </c>
      <c r="X93" s="498" t="s">
        <v>636</v>
      </c>
      <c r="Y93" s="519" t="s">
        <v>593</v>
      </c>
      <c r="Z93" s="560" t="s">
        <v>637</v>
      </c>
      <c r="AA93" s="564">
        <v>0.0503</v>
      </c>
      <c r="AB93" s="554" t="s">
        <v>334</v>
      </c>
      <c r="AC93" s="565"/>
      <c r="AD93" s="565"/>
      <c r="AE93" s="565"/>
      <c r="AF93" s="565"/>
      <c r="AG93" s="565"/>
      <c r="AH93" s="565"/>
      <c r="AI93" s="591"/>
      <c r="AJ93" s="498">
        <v>1</v>
      </c>
      <c r="AK93" s="498">
        <v>1</v>
      </c>
      <c r="AL93" s="498">
        <v>1</v>
      </c>
      <c r="AM93" s="592">
        <v>1</v>
      </c>
      <c r="AN93" s="491">
        <v>1</v>
      </c>
    </row>
    <row r="94" ht="39.95" customHeight="1" spans="1:40">
      <c r="A94" s="490">
        <v>86</v>
      </c>
      <c r="B94" s="492"/>
      <c r="C94" s="495"/>
      <c r="D94" s="495"/>
      <c r="E94" s="500"/>
      <c r="F94" s="499">
        <v>4</v>
      </c>
      <c r="G94" s="495"/>
      <c r="H94" s="495"/>
      <c r="I94" s="495"/>
      <c r="J94" s="516"/>
      <c r="K94" s="526"/>
      <c r="L94" s="517" t="s">
        <v>640</v>
      </c>
      <c r="M94" s="509" t="s">
        <v>641</v>
      </c>
      <c r="N94" s="523" t="s">
        <v>94</v>
      </c>
      <c r="O94" s="527"/>
      <c r="P94" s="492" t="s">
        <v>461</v>
      </c>
      <c r="Q94" s="547"/>
      <c r="R94" s="536" t="s">
        <v>462</v>
      </c>
      <c r="S94" s="519" t="s">
        <v>640</v>
      </c>
      <c r="T94" s="516" t="s">
        <v>462</v>
      </c>
      <c r="U94" s="538" t="s">
        <v>463</v>
      </c>
      <c r="V94" s="539" t="s">
        <v>464</v>
      </c>
      <c r="W94" s="492" t="s">
        <v>591</v>
      </c>
      <c r="X94" s="498" t="s">
        <v>642</v>
      </c>
      <c r="Y94" s="519" t="s">
        <v>607</v>
      </c>
      <c r="Z94" s="566" t="s">
        <v>643</v>
      </c>
      <c r="AA94" s="564">
        <v>0.3634</v>
      </c>
      <c r="AB94" s="554" t="s">
        <v>334</v>
      </c>
      <c r="AC94" s="554"/>
      <c r="AD94" s="554"/>
      <c r="AE94" s="554"/>
      <c r="AF94" s="554"/>
      <c r="AG94" s="565"/>
      <c r="AH94" s="565"/>
      <c r="AI94" s="591"/>
      <c r="AJ94" s="498">
        <v>1</v>
      </c>
      <c r="AK94" s="498">
        <v>1</v>
      </c>
      <c r="AL94" s="498">
        <v>1</v>
      </c>
      <c r="AM94" s="592">
        <v>1</v>
      </c>
      <c r="AN94" s="473">
        <v>1</v>
      </c>
    </row>
    <row r="95" s="458" customFormat="1" ht="39.95" customHeight="1" spans="1:40">
      <c r="A95" s="490">
        <v>87</v>
      </c>
      <c r="B95" s="492"/>
      <c r="C95" s="495"/>
      <c r="D95" s="495"/>
      <c r="E95" s="499"/>
      <c r="F95" s="499">
        <v>4</v>
      </c>
      <c r="G95" s="495"/>
      <c r="H95" s="495"/>
      <c r="I95" s="495"/>
      <c r="J95" s="516"/>
      <c r="K95" s="526"/>
      <c r="L95" s="517" t="s">
        <v>644</v>
      </c>
      <c r="M95" s="509" t="s">
        <v>645</v>
      </c>
      <c r="N95" s="523" t="s">
        <v>474</v>
      </c>
      <c r="O95" s="527"/>
      <c r="P95" s="492" t="s">
        <v>461</v>
      </c>
      <c r="Q95" s="547"/>
      <c r="R95" s="536" t="s">
        <v>462</v>
      </c>
      <c r="S95" s="519" t="s">
        <v>644</v>
      </c>
      <c r="T95" s="516" t="s">
        <v>462</v>
      </c>
      <c r="U95" s="538" t="s">
        <v>463</v>
      </c>
      <c r="V95" s="539" t="s">
        <v>464</v>
      </c>
      <c r="W95" s="527" t="s">
        <v>474</v>
      </c>
      <c r="X95" s="498" t="s">
        <v>466</v>
      </c>
      <c r="Y95" s="519" t="s">
        <v>334</v>
      </c>
      <c r="Z95" s="566" t="s">
        <v>334</v>
      </c>
      <c r="AA95" s="564">
        <f>AA96+AA102+AA103*AJ103</f>
        <v>0.4408</v>
      </c>
      <c r="AB95" s="554" t="s">
        <v>334</v>
      </c>
      <c r="AC95" s="554"/>
      <c r="AD95" s="554"/>
      <c r="AE95" s="554"/>
      <c r="AF95" s="554"/>
      <c r="AG95" s="565"/>
      <c r="AH95" s="565"/>
      <c r="AI95" s="591"/>
      <c r="AJ95" s="498">
        <v>1</v>
      </c>
      <c r="AK95" s="498">
        <v>1</v>
      </c>
      <c r="AL95" s="498">
        <v>0</v>
      </c>
      <c r="AM95" s="592">
        <v>1</v>
      </c>
      <c r="AN95" s="603">
        <v>1</v>
      </c>
    </row>
    <row r="96" s="458" customFormat="1" ht="39.95" customHeight="1" spans="1:40">
      <c r="A96" s="490">
        <v>88</v>
      </c>
      <c r="B96" s="492"/>
      <c r="C96" s="495"/>
      <c r="D96" s="495"/>
      <c r="E96" s="499"/>
      <c r="F96" s="499"/>
      <c r="G96" s="495">
        <v>5</v>
      </c>
      <c r="H96" s="495"/>
      <c r="I96" s="495"/>
      <c r="J96" s="516"/>
      <c r="K96" s="526"/>
      <c r="L96" s="517" t="s">
        <v>126</v>
      </c>
      <c r="M96" s="509" t="s">
        <v>127</v>
      </c>
      <c r="N96" s="523" t="s">
        <v>474</v>
      </c>
      <c r="O96" s="527"/>
      <c r="P96" s="492" t="s">
        <v>461</v>
      </c>
      <c r="Q96" s="547"/>
      <c r="R96" s="536" t="s">
        <v>462</v>
      </c>
      <c r="S96" s="519" t="s">
        <v>644</v>
      </c>
      <c r="T96" s="516" t="s">
        <v>462</v>
      </c>
      <c r="U96" s="538" t="s">
        <v>463</v>
      </c>
      <c r="V96" s="539" t="s">
        <v>464</v>
      </c>
      <c r="W96" s="527" t="s">
        <v>474</v>
      </c>
      <c r="X96" s="498" t="s">
        <v>466</v>
      </c>
      <c r="Y96" s="519" t="s">
        <v>334</v>
      </c>
      <c r="Z96" s="566" t="s">
        <v>334</v>
      </c>
      <c r="AA96" s="564">
        <f>AA97+AA98+AA99+AA100+AA101</f>
        <v>0.2881</v>
      </c>
      <c r="AB96" s="554" t="s">
        <v>334</v>
      </c>
      <c r="AC96" s="554"/>
      <c r="AD96" s="554"/>
      <c r="AE96" s="554"/>
      <c r="AF96" s="554"/>
      <c r="AG96" s="565"/>
      <c r="AH96" s="565"/>
      <c r="AI96" s="591"/>
      <c r="AJ96" s="498">
        <v>1</v>
      </c>
      <c r="AK96" s="498">
        <v>1</v>
      </c>
      <c r="AL96" s="498">
        <v>1</v>
      </c>
      <c r="AM96" s="592">
        <v>1</v>
      </c>
      <c r="AN96" s="603">
        <v>1</v>
      </c>
    </row>
    <row r="97" ht="39.95" customHeight="1" spans="1:40">
      <c r="A97" s="490">
        <v>89</v>
      </c>
      <c r="B97" s="492"/>
      <c r="C97" s="495"/>
      <c r="D97" s="495"/>
      <c r="E97" s="500"/>
      <c r="F97" s="499"/>
      <c r="G97" s="495"/>
      <c r="H97" s="495">
        <v>6</v>
      </c>
      <c r="I97" s="495"/>
      <c r="J97" s="516"/>
      <c r="K97" s="526"/>
      <c r="L97" s="517" t="s">
        <v>646</v>
      </c>
      <c r="M97" s="509" t="s">
        <v>647</v>
      </c>
      <c r="N97" s="523" t="s">
        <v>94</v>
      </c>
      <c r="O97" s="527"/>
      <c r="P97" s="492" t="s">
        <v>461</v>
      </c>
      <c r="Q97" s="547"/>
      <c r="R97" s="536" t="s">
        <v>462</v>
      </c>
      <c r="S97" s="519" t="s">
        <v>646</v>
      </c>
      <c r="T97" s="516" t="s">
        <v>462</v>
      </c>
      <c r="U97" s="538" t="s">
        <v>463</v>
      </c>
      <c r="V97" s="539" t="s">
        <v>464</v>
      </c>
      <c r="W97" s="492" t="s">
        <v>478</v>
      </c>
      <c r="X97" s="498" t="s">
        <v>599</v>
      </c>
      <c r="Y97" s="519" t="s">
        <v>480</v>
      </c>
      <c r="Z97" s="517" t="s">
        <v>648</v>
      </c>
      <c r="AA97" s="564">
        <v>0.0608</v>
      </c>
      <c r="AB97" s="554" t="s">
        <v>334</v>
      </c>
      <c r="AC97" s="554"/>
      <c r="AD97" s="554"/>
      <c r="AE97" s="554"/>
      <c r="AF97" s="554"/>
      <c r="AG97" s="565"/>
      <c r="AH97" s="565"/>
      <c r="AI97" s="591"/>
      <c r="AJ97" s="498">
        <v>1</v>
      </c>
      <c r="AK97" s="498">
        <v>1</v>
      </c>
      <c r="AL97" s="498">
        <v>1</v>
      </c>
      <c r="AM97" s="592">
        <v>1</v>
      </c>
      <c r="AN97" s="473">
        <v>1</v>
      </c>
    </row>
    <row r="98" ht="39.95" customHeight="1" spans="1:40">
      <c r="A98" s="490">
        <v>90</v>
      </c>
      <c r="B98" s="492"/>
      <c r="C98" s="495"/>
      <c r="D98" s="495"/>
      <c r="E98" s="500"/>
      <c r="F98" s="499"/>
      <c r="G98" s="495"/>
      <c r="H98" s="495">
        <v>6</v>
      </c>
      <c r="I98" s="495"/>
      <c r="J98" s="516"/>
      <c r="K98" s="526"/>
      <c r="L98" s="517" t="s">
        <v>649</v>
      </c>
      <c r="M98" s="509" t="s">
        <v>650</v>
      </c>
      <c r="N98" s="523" t="s">
        <v>94</v>
      </c>
      <c r="O98" s="527"/>
      <c r="P98" s="492" t="s">
        <v>461</v>
      </c>
      <c r="Q98" s="547"/>
      <c r="R98" s="536" t="s">
        <v>462</v>
      </c>
      <c r="S98" s="519" t="s">
        <v>649</v>
      </c>
      <c r="T98" s="516" t="s">
        <v>462</v>
      </c>
      <c r="U98" s="538" t="s">
        <v>463</v>
      </c>
      <c r="V98" s="539" t="s">
        <v>464</v>
      </c>
      <c r="W98" s="492" t="s">
        <v>478</v>
      </c>
      <c r="X98" s="498" t="s">
        <v>599</v>
      </c>
      <c r="Y98" s="519" t="s">
        <v>480</v>
      </c>
      <c r="Z98" s="517" t="s">
        <v>651</v>
      </c>
      <c r="AA98" s="564">
        <v>0.0689</v>
      </c>
      <c r="AB98" s="554" t="s">
        <v>334</v>
      </c>
      <c r="AC98" s="554"/>
      <c r="AD98" s="554"/>
      <c r="AE98" s="554"/>
      <c r="AF98" s="554"/>
      <c r="AG98" s="565"/>
      <c r="AH98" s="565"/>
      <c r="AI98" s="591"/>
      <c r="AJ98" s="498">
        <v>1</v>
      </c>
      <c r="AK98" s="498">
        <v>1</v>
      </c>
      <c r="AL98" s="498">
        <v>1</v>
      </c>
      <c r="AM98" s="592">
        <v>1</v>
      </c>
      <c r="AN98" s="473">
        <v>1</v>
      </c>
    </row>
    <row r="99" ht="39.95" customHeight="1" spans="1:40">
      <c r="A99" s="490">
        <v>91</v>
      </c>
      <c r="B99" s="492"/>
      <c r="C99" s="495"/>
      <c r="D99" s="495"/>
      <c r="E99" s="500"/>
      <c r="F99" s="499"/>
      <c r="G99" s="495"/>
      <c r="H99" s="495">
        <v>6</v>
      </c>
      <c r="I99" s="495"/>
      <c r="J99" s="516"/>
      <c r="K99" s="526"/>
      <c r="L99" s="517" t="s">
        <v>652</v>
      </c>
      <c r="M99" s="509" t="s">
        <v>653</v>
      </c>
      <c r="N99" s="523" t="s">
        <v>94</v>
      </c>
      <c r="O99" s="527"/>
      <c r="P99" s="492" t="s">
        <v>461</v>
      </c>
      <c r="Q99" s="547"/>
      <c r="R99" s="536" t="s">
        <v>462</v>
      </c>
      <c r="S99" s="519" t="s">
        <v>654</v>
      </c>
      <c r="T99" s="516" t="s">
        <v>462</v>
      </c>
      <c r="U99" s="538" t="s">
        <v>463</v>
      </c>
      <c r="V99" s="539" t="s">
        <v>464</v>
      </c>
      <c r="W99" s="492" t="s">
        <v>478</v>
      </c>
      <c r="X99" s="498" t="s">
        <v>599</v>
      </c>
      <c r="Y99" s="519" t="s">
        <v>480</v>
      </c>
      <c r="Z99" s="517" t="s">
        <v>651</v>
      </c>
      <c r="AA99" s="564">
        <v>0.0689</v>
      </c>
      <c r="AB99" s="554" t="s">
        <v>334</v>
      </c>
      <c r="AC99" s="554"/>
      <c r="AD99" s="554"/>
      <c r="AE99" s="554"/>
      <c r="AF99" s="554"/>
      <c r="AG99" s="565"/>
      <c r="AH99" s="565"/>
      <c r="AI99" s="591"/>
      <c r="AJ99" s="498">
        <v>1</v>
      </c>
      <c r="AK99" s="498">
        <v>1</v>
      </c>
      <c r="AL99" s="498">
        <v>1</v>
      </c>
      <c r="AM99" s="592">
        <v>1</v>
      </c>
      <c r="AN99" s="473">
        <v>1</v>
      </c>
    </row>
    <row r="100" ht="39.95" customHeight="1" spans="1:40">
      <c r="A100" s="490">
        <v>92</v>
      </c>
      <c r="B100" s="492"/>
      <c r="C100" s="495"/>
      <c r="D100" s="495"/>
      <c r="E100" s="500"/>
      <c r="F100" s="499"/>
      <c r="G100" s="495"/>
      <c r="H100" s="495">
        <v>6</v>
      </c>
      <c r="I100" s="495"/>
      <c r="J100" s="516"/>
      <c r="K100" s="526"/>
      <c r="L100" s="517" t="s">
        <v>655</v>
      </c>
      <c r="M100" s="509" t="s">
        <v>656</v>
      </c>
      <c r="N100" s="523" t="s">
        <v>657</v>
      </c>
      <c r="O100" s="527"/>
      <c r="P100" s="492" t="s">
        <v>461</v>
      </c>
      <c r="Q100" s="547"/>
      <c r="R100" s="536" t="s">
        <v>462</v>
      </c>
      <c r="S100" s="519" t="s">
        <v>655</v>
      </c>
      <c r="T100" s="516" t="s">
        <v>462</v>
      </c>
      <c r="U100" s="538" t="s">
        <v>463</v>
      </c>
      <c r="V100" s="539" t="s">
        <v>464</v>
      </c>
      <c r="W100" s="492" t="s">
        <v>478</v>
      </c>
      <c r="X100" s="498" t="s">
        <v>599</v>
      </c>
      <c r="Y100" s="519" t="s">
        <v>480</v>
      </c>
      <c r="Z100" s="517" t="s">
        <v>658</v>
      </c>
      <c r="AA100" s="564">
        <v>0.0654</v>
      </c>
      <c r="AB100" s="554" t="s">
        <v>334</v>
      </c>
      <c r="AC100" s="554"/>
      <c r="AD100" s="554"/>
      <c r="AE100" s="554"/>
      <c r="AF100" s="554"/>
      <c r="AG100" s="565"/>
      <c r="AH100" s="565"/>
      <c r="AI100" s="591"/>
      <c r="AJ100" s="498">
        <v>1</v>
      </c>
      <c r="AK100" s="498">
        <v>1</v>
      </c>
      <c r="AL100" s="498">
        <v>1</v>
      </c>
      <c r="AM100" s="592">
        <v>1</v>
      </c>
      <c r="AN100" s="473">
        <v>1</v>
      </c>
    </row>
    <row r="101" ht="39.95" customHeight="1" spans="1:40">
      <c r="A101" s="490">
        <v>93</v>
      </c>
      <c r="B101" s="492"/>
      <c r="C101" s="495"/>
      <c r="D101" s="495"/>
      <c r="E101" s="499"/>
      <c r="F101" s="499"/>
      <c r="G101" s="495"/>
      <c r="H101" s="495">
        <v>6</v>
      </c>
      <c r="I101" s="495"/>
      <c r="J101" s="516"/>
      <c r="K101" s="526"/>
      <c r="L101" s="517" t="s">
        <v>659</v>
      </c>
      <c r="M101" s="509" t="s">
        <v>660</v>
      </c>
      <c r="N101" s="523" t="s">
        <v>94</v>
      </c>
      <c r="O101" s="527"/>
      <c r="P101" s="492" t="s">
        <v>461</v>
      </c>
      <c r="Q101" s="547"/>
      <c r="R101" s="536" t="s">
        <v>462</v>
      </c>
      <c r="S101" s="519" t="s">
        <v>659</v>
      </c>
      <c r="T101" s="516" t="s">
        <v>462</v>
      </c>
      <c r="U101" s="538" t="s">
        <v>463</v>
      </c>
      <c r="V101" s="539" t="s">
        <v>464</v>
      </c>
      <c r="W101" s="492" t="s">
        <v>478</v>
      </c>
      <c r="X101" s="498" t="s">
        <v>599</v>
      </c>
      <c r="Y101" s="519" t="s">
        <v>480</v>
      </c>
      <c r="Z101" s="566" t="s">
        <v>661</v>
      </c>
      <c r="AA101" s="564">
        <v>0.0241</v>
      </c>
      <c r="AB101" s="554" t="s">
        <v>334</v>
      </c>
      <c r="AC101" s="554"/>
      <c r="AD101" s="554"/>
      <c r="AE101" s="554"/>
      <c r="AF101" s="554"/>
      <c r="AG101" s="565"/>
      <c r="AH101" s="565"/>
      <c r="AI101" s="591"/>
      <c r="AJ101" s="498">
        <v>1</v>
      </c>
      <c r="AK101" s="498">
        <v>1</v>
      </c>
      <c r="AL101" s="498">
        <v>1</v>
      </c>
      <c r="AM101" s="592">
        <v>1</v>
      </c>
      <c r="AN101" s="473">
        <v>1</v>
      </c>
    </row>
    <row r="102" ht="39.95" customHeight="1" spans="1:40">
      <c r="A102" s="490">
        <v>94</v>
      </c>
      <c r="B102" s="492"/>
      <c r="C102" s="495"/>
      <c r="D102" s="495"/>
      <c r="E102" s="499"/>
      <c r="F102" s="499"/>
      <c r="G102" s="495">
        <v>5</v>
      </c>
      <c r="H102" s="495"/>
      <c r="I102" s="495"/>
      <c r="J102" s="516"/>
      <c r="K102" s="526"/>
      <c r="L102" s="517" t="s">
        <v>182</v>
      </c>
      <c r="M102" s="509" t="s">
        <v>183</v>
      </c>
      <c r="N102" s="523" t="s">
        <v>94</v>
      </c>
      <c r="O102" s="527"/>
      <c r="P102" s="492" t="s">
        <v>461</v>
      </c>
      <c r="Q102" s="547"/>
      <c r="R102" s="536" t="s">
        <v>462</v>
      </c>
      <c r="S102" s="519" t="s">
        <v>182</v>
      </c>
      <c r="T102" s="516" t="s">
        <v>462</v>
      </c>
      <c r="U102" s="538" t="s">
        <v>463</v>
      </c>
      <c r="V102" s="539" t="s">
        <v>464</v>
      </c>
      <c r="W102" s="492" t="s">
        <v>556</v>
      </c>
      <c r="X102" s="498" t="s">
        <v>662</v>
      </c>
      <c r="Y102" s="519" t="s">
        <v>480</v>
      </c>
      <c r="Z102" s="566" t="s">
        <v>663</v>
      </c>
      <c r="AA102" s="564">
        <v>0.0785</v>
      </c>
      <c r="AB102" s="554" t="s">
        <v>334</v>
      </c>
      <c r="AC102" s="554"/>
      <c r="AD102" s="554"/>
      <c r="AE102" s="554"/>
      <c r="AF102" s="554"/>
      <c r="AG102" s="565"/>
      <c r="AH102" s="565"/>
      <c r="AI102" s="591"/>
      <c r="AJ102" s="498">
        <v>1</v>
      </c>
      <c r="AK102" s="498">
        <v>1</v>
      </c>
      <c r="AL102" s="498">
        <v>0</v>
      </c>
      <c r="AM102" s="592">
        <v>1</v>
      </c>
      <c r="AN102" s="473">
        <v>1</v>
      </c>
    </row>
    <row r="103" ht="39.95" customHeight="1" spans="1:40">
      <c r="A103" s="490">
        <v>95</v>
      </c>
      <c r="B103" s="492"/>
      <c r="C103" s="495"/>
      <c r="D103" s="495"/>
      <c r="E103" s="499"/>
      <c r="F103" s="499"/>
      <c r="G103" s="495">
        <v>5</v>
      </c>
      <c r="H103" s="495"/>
      <c r="I103" s="495"/>
      <c r="J103" s="516"/>
      <c r="K103" s="526"/>
      <c r="L103" s="517" t="s">
        <v>152</v>
      </c>
      <c r="M103" s="509" t="s">
        <v>153</v>
      </c>
      <c r="N103" s="523" t="s">
        <v>94</v>
      </c>
      <c r="O103" s="527"/>
      <c r="P103" s="492" t="s">
        <v>461</v>
      </c>
      <c r="Q103" s="547"/>
      <c r="R103" s="536" t="s">
        <v>51</v>
      </c>
      <c r="S103" s="519" t="s">
        <v>152</v>
      </c>
      <c r="T103" s="516" t="s">
        <v>51</v>
      </c>
      <c r="U103" s="538" t="s">
        <v>463</v>
      </c>
      <c r="V103" s="539" t="s">
        <v>464</v>
      </c>
      <c r="W103" s="492" t="s">
        <v>556</v>
      </c>
      <c r="X103" s="498" t="s">
        <v>664</v>
      </c>
      <c r="Y103" s="519" t="s">
        <v>480</v>
      </c>
      <c r="Z103" s="566" t="s">
        <v>334</v>
      </c>
      <c r="AA103" s="564">
        <v>0.0371</v>
      </c>
      <c r="AB103" s="554" t="s">
        <v>334</v>
      </c>
      <c r="AC103" s="554"/>
      <c r="AD103" s="554"/>
      <c r="AE103" s="554"/>
      <c r="AF103" s="554"/>
      <c r="AG103" s="565"/>
      <c r="AH103" s="565"/>
      <c r="AI103" s="591"/>
      <c r="AJ103" s="498">
        <v>2</v>
      </c>
      <c r="AK103" s="498">
        <v>2</v>
      </c>
      <c r="AL103" s="498">
        <v>0</v>
      </c>
      <c r="AM103" s="592">
        <v>2</v>
      </c>
      <c r="AN103" s="473">
        <v>2</v>
      </c>
    </row>
    <row r="104" ht="39.95" customHeight="1" spans="1:40">
      <c r="A104" s="490">
        <v>96</v>
      </c>
      <c r="B104" s="492"/>
      <c r="C104" s="495"/>
      <c r="D104" s="495"/>
      <c r="E104" s="500"/>
      <c r="F104" s="499">
        <v>4</v>
      </c>
      <c r="G104" s="495"/>
      <c r="H104" s="495"/>
      <c r="I104" s="495"/>
      <c r="J104" s="516"/>
      <c r="K104" s="526"/>
      <c r="L104" s="517" t="s">
        <v>665</v>
      </c>
      <c r="M104" s="509" t="s">
        <v>666</v>
      </c>
      <c r="N104" s="523" t="s">
        <v>94</v>
      </c>
      <c r="O104" s="527"/>
      <c r="P104" s="492" t="s">
        <v>461</v>
      </c>
      <c r="Q104" s="547"/>
      <c r="R104" s="536" t="s">
        <v>462</v>
      </c>
      <c r="S104" s="519" t="s">
        <v>665</v>
      </c>
      <c r="T104" s="516" t="s">
        <v>462</v>
      </c>
      <c r="U104" s="538" t="s">
        <v>463</v>
      </c>
      <c r="V104" s="539" t="s">
        <v>464</v>
      </c>
      <c r="W104" s="492" t="s">
        <v>478</v>
      </c>
      <c r="X104" s="498" t="s">
        <v>599</v>
      </c>
      <c r="Y104" s="519" t="s">
        <v>480</v>
      </c>
      <c r="Z104" s="517" t="s">
        <v>667</v>
      </c>
      <c r="AA104" s="564">
        <v>0.0661</v>
      </c>
      <c r="AB104" s="554" t="s">
        <v>334</v>
      </c>
      <c r="AC104" s="554"/>
      <c r="AD104" s="554"/>
      <c r="AE104" s="554"/>
      <c r="AF104" s="554"/>
      <c r="AG104" s="565"/>
      <c r="AH104" s="565"/>
      <c r="AI104" s="591"/>
      <c r="AJ104" s="498">
        <v>2</v>
      </c>
      <c r="AK104" s="498">
        <v>2</v>
      </c>
      <c r="AL104" s="498">
        <v>2</v>
      </c>
      <c r="AM104" s="592">
        <v>2</v>
      </c>
      <c r="AN104" s="473">
        <v>2</v>
      </c>
    </row>
    <row r="105" ht="39.95" customHeight="1" spans="1:40">
      <c r="A105" s="490">
        <v>97</v>
      </c>
      <c r="B105" s="492"/>
      <c r="C105" s="495"/>
      <c r="D105" s="495"/>
      <c r="E105" s="500"/>
      <c r="F105" s="499">
        <v>4</v>
      </c>
      <c r="G105" s="495"/>
      <c r="H105" s="495"/>
      <c r="I105" s="495"/>
      <c r="J105" s="516"/>
      <c r="K105" s="526"/>
      <c r="L105" s="517" t="s">
        <v>668</v>
      </c>
      <c r="M105" s="509" t="s">
        <v>669</v>
      </c>
      <c r="N105" s="523" t="s">
        <v>94</v>
      </c>
      <c r="O105" s="527"/>
      <c r="P105" s="492" t="s">
        <v>461</v>
      </c>
      <c r="Q105" s="547"/>
      <c r="R105" s="536" t="s">
        <v>462</v>
      </c>
      <c r="S105" s="519" t="s">
        <v>668</v>
      </c>
      <c r="T105" s="516" t="s">
        <v>462</v>
      </c>
      <c r="U105" s="538" t="s">
        <v>463</v>
      </c>
      <c r="V105" s="539" t="s">
        <v>464</v>
      </c>
      <c r="W105" s="492" t="s">
        <v>478</v>
      </c>
      <c r="X105" s="498" t="s">
        <v>670</v>
      </c>
      <c r="Y105" s="519" t="s">
        <v>480</v>
      </c>
      <c r="Z105" s="517" t="s">
        <v>671</v>
      </c>
      <c r="AA105" s="564">
        <v>0.071</v>
      </c>
      <c r="AB105" s="554" t="s">
        <v>334</v>
      </c>
      <c r="AC105" s="554"/>
      <c r="AD105" s="554"/>
      <c r="AE105" s="554"/>
      <c r="AF105" s="554"/>
      <c r="AG105" s="565"/>
      <c r="AH105" s="565"/>
      <c r="AI105" s="591"/>
      <c r="AJ105" s="498">
        <v>1</v>
      </c>
      <c r="AK105" s="498">
        <v>1</v>
      </c>
      <c r="AL105" s="498">
        <v>1</v>
      </c>
      <c r="AM105" s="592">
        <v>1</v>
      </c>
      <c r="AN105" s="473">
        <v>1</v>
      </c>
    </row>
    <row r="106" ht="39.95" customHeight="1" spans="1:40">
      <c r="A106" s="490">
        <v>98</v>
      </c>
      <c r="B106" s="492"/>
      <c r="C106" s="495"/>
      <c r="D106" s="495"/>
      <c r="E106" s="500"/>
      <c r="F106" s="499">
        <v>4</v>
      </c>
      <c r="G106" s="495"/>
      <c r="H106" s="495"/>
      <c r="I106" s="495"/>
      <c r="J106" s="516"/>
      <c r="K106" s="526"/>
      <c r="L106" s="517" t="s">
        <v>672</v>
      </c>
      <c r="M106" s="509" t="s">
        <v>673</v>
      </c>
      <c r="N106" s="523" t="s">
        <v>94</v>
      </c>
      <c r="O106" s="527"/>
      <c r="P106" s="492" t="s">
        <v>461</v>
      </c>
      <c r="Q106" s="547"/>
      <c r="R106" s="536" t="s">
        <v>462</v>
      </c>
      <c r="S106" s="519" t="s">
        <v>672</v>
      </c>
      <c r="T106" s="516" t="s">
        <v>462</v>
      </c>
      <c r="U106" s="538" t="s">
        <v>463</v>
      </c>
      <c r="V106" s="539" t="s">
        <v>464</v>
      </c>
      <c r="W106" s="492" t="s">
        <v>478</v>
      </c>
      <c r="X106" s="498" t="s">
        <v>670</v>
      </c>
      <c r="Y106" s="519" t="s">
        <v>480</v>
      </c>
      <c r="Z106" s="517" t="s">
        <v>674</v>
      </c>
      <c r="AA106" s="564">
        <v>0.0747</v>
      </c>
      <c r="AB106" s="554" t="s">
        <v>334</v>
      </c>
      <c r="AC106" s="554"/>
      <c r="AD106" s="554"/>
      <c r="AE106" s="554"/>
      <c r="AF106" s="554"/>
      <c r="AG106" s="565"/>
      <c r="AH106" s="565"/>
      <c r="AI106" s="591"/>
      <c r="AJ106" s="498">
        <v>1</v>
      </c>
      <c r="AK106" s="498">
        <v>1</v>
      </c>
      <c r="AL106" s="498">
        <v>1</v>
      </c>
      <c r="AM106" s="592">
        <v>1</v>
      </c>
      <c r="AN106" s="473">
        <v>1</v>
      </c>
    </row>
    <row r="107" ht="39.95" customHeight="1" spans="1:40">
      <c r="A107" s="490">
        <v>99</v>
      </c>
      <c r="B107" s="492"/>
      <c r="C107" s="495"/>
      <c r="D107" s="495"/>
      <c r="E107" s="500"/>
      <c r="F107" s="499">
        <v>4</v>
      </c>
      <c r="G107" s="495"/>
      <c r="H107" s="495"/>
      <c r="I107" s="495"/>
      <c r="J107" s="516"/>
      <c r="K107" s="526"/>
      <c r="L107" s="517" t="s">
        <v>101</v>
      </c>
      <c r="M107" s="509" t="s">
        <v>102</v>
      </c>
      <c r="N107" s="523" t="s">
        <v>94</v>
      </c>
      <c r="O107" s="527"/>
      <c r="P107" s="492" t="s">
        <v>461</v>
      </c>
      <c r="Q107" s="547"/>
      <c r="R107" s="536" t="s">
        <v>59</v>
      </c>
      <c r="S107" s="519" t="s">
        <v>470</v>
      </c>
      <c r="T107" s="492" t="s">
        <v>334</v>
      </c>
      <c r="U107" s="538" t="s">
        <v>463</v>
      </c>
      <c r="V107" s="539" t="s">
        <v>464</v>
      </c>
      <c r="W107" s="492" t="s">
        <v>675</v>
      </c>
      <c r="X107" s="498" t="s">
        <v>676</v>
      </c>
      <c r="Y107" s="519" t="s">
        <v>677</v>
      </c>
      <c r="Z107" s="566" t="s">
        <v>334</v>
      </c>
      <c r="AA107" s="564">
        <v>0.14</v>
      </c>
      <c r="AB107" s="554" t="s">
        <v>334</v>
      </c>
      <c r="AC107" s="554"/>
      <c r="AD107" s="554"/>
      <c r="AE107" s="554"/>
      <c r="AF107" s="554"/>
      <c r="AG107" s="565"/>
      <c r="AH107" s="565"/>
      <c r="AI107" s="591"/>
      <c r="AJ107" s="498">
        <v>1</v>
      </c>
      <c r="AK107" s="498">
        <v>1</v>
      </c>
      <c r="AL107" s="498">
        <v>1</v>
      </c>
      <c r="AM107" s="592">
        <v>1</v>
      </c>
      <c r="AN107" s="473">
        <v>1</v>
      </c>
    </row>
    <row r="108" ht="39.95" customHeight="1" spans="1:40">
      <c r="A108" s="490">
        <v>100</v>
      </c>
      <c r="B108" s="492"/>
      <c r="C108" s="495"/>
      <c r="D108" s="495"/>
      <c r="E108" s="500">
        <v>3</v>
      </c>
      <c r="F108" s="499"/>
      <c r="G108" s="495"/>
      <c r="H108" s="495"/>
      <c r="I108" s="495"/>
      <c r="J108" s="516"/>
      <c r="K108" s="526"/>
      <c r="L108" s="517" t="s">
        <v>678</v>
      </c>
      <c r="M108" s="509" t="s">
        <v>679</v>
      </c>
      <c r="N108" s="523" t="s">
        <v>94</v>
      </c>
      <c r="O108" s="527"/>
      <c r="P108" s="492" t="s">
        <v>461</v>
      </c>
      <c r="Q108" s="547"/>
      <c r="R108" s="536" t="s">
        <v>259</v>
      </c>
      <c r="S108" s="519" t="s">
        <v>678</v>
      </c>
      <c r="T108" s="516" t="s">
        <v>259</v>
      </c>
      <c r="U108" s="538" t="s">
        <v>463</v>
      </c>
      <c r="V108" s="539" t="s">
        <v>464</v>
      </c>
      <c r="W108" s="492" t="s">
        <v>474</v>
      </c>
      <c r="X108" s="519" t="s">
        <v>466</v>
      </c>
      <c r="Y108" s="519" t="s">
        <v>334</v>
      </c>
      <c r="Z108" s="517" t="s">
        <v>334</v>
      </c>
      <c r="AA108" s="564">
        <v>1.6482</v>
      </c>
      <c r="AB108" s="554" t="s">
        <v>575</v>
      </c>
      <c r="AC108" s="554"/>
      <c r="AD108" s="554"/>
      <c r="AE108" s="554"/>
      <c r="AF108" s="554"/>
      <c r="AG108" s="565"/>
      <c r="AH108" s="565"/>
      <c r="AI108" s="591"/>
      <c r="AJ108" s="498">
        <v>1</v>
      </c>
      <c r="AK108" s="498">
        <v>1</v>
      </c>
      <c r="AL108" s="498">
        <v>1</v>
      </c>
      <c r="AM108" s="592">
        <v>1</v>
      </c>
      <c r="AN108" s="473">
        <v>1</v>
      </c>
    </row>
    <row r="109" ht="39.95" customHeight="1" spans="1:40">
      <c r="A109" s="490">
        <v>101</v>
      </c>
      <c r="B109" s="492"/>
      <c r="C109" s="495"/>
      <c r="D109" s="495"/>
      <c r="E109" s="500">
        <v>3</v>
      </c>
      <c r="F109" s="499"/>
      <c r="G109" s="495"/>
      <c r="H109" s="495"/>
      <c r="I109" s="495"/>
      <c r="J109" s="516"/>
      <c r="K109" s="526"/>
      <c r="L109" s="517" t="s">
        <v>680</v>
      </c>
      <c r="M109" s="509" t="s">
        <v>681</v>
      </c>
      <c r="N109" s="523" t="s">
        <v>94</v>
      </c>
      <c r="O109" s="527"/>
      <c r="P109" s="492" t="s">
        <v>461</v>
      </c>
      <c r="Q109" s="547"/>
      <c r="R109" s="536" t="s">
        <v>211</v>
      </c>
      <c r="S109" s="519" t="s">
        <v>680</v>
      </c>
      <c r="T109" s="516" t="s">
        <v>211</v>
      </c>
      <c r="U109" s="538" t="s">
        <v>463</v>
      </c>
      <c r="V109" s="539" t="s">
        <v>464</v>
      </c>
      <c r="W109" s="492" t="s">
        <v>474</v>
      </c>
      <c r="X109" s="519" t="s">
        <v>466</v>
      </c>
      <c r="Y109" s="519" t="s">
        <v>334</v>
      </c>
      <c r="Z109" s="517" t="s">
        <v>334</v>
      </c>
      <c r="AA109" s="564">
        <v>1.5218</v>
      </c>
      <c r="AB109" s="554" t="s">
        <v>575</v>
      </c>
      <c r="AC109" s="554"/>
      <c r="AD109" s="554"/>
      <c r="AE109" s="554"/>
      <c r="AF109" s="554"/>
      <c r="AG109" s="565"/>
      <c r="AH109" s="565"/>
      <c r="AI109" s="591"/>
      <c r="AJ109" s="498">
        <v>1</v>
      </c>
      <c r="AK109" s="498">
        <v>1</v>
      </c>
      <c r="AL109" s="498">
        <v>1</v>
      </c>
      <c r="AM109" s="592">
        <v>1</v>
      </c>
      <c r="AN109" s="473">
        <v>1</v>
      </c>
    </row>
    <row r="110" ht="39.95" customHeight="1" spans="1:40">
      <c r="A110" s="490">
        <v>102</v>
      </c>
      <c r="B110" s="492"/>
      <c r="C110" s="495"/>
      <c r="D110" s="495"/>
      <c r="E110" s="500">
        <v>3</v>
      </c>
      <c r="F110" s="499"/>
      <c r="G110" s="495"/>
      <c r="H110" s="495"/>
      <c r="I110" s="495"/>
      <c r="J110" s="516"/>
      <c r="K110" s="526"/>
      <c r="L110" s="517" t="s">
        <v>682</v>
      </c>
      <c r="M110" s="509" t="s">
        <v>683</v>
      </c>
      <c r="N110" s="523" t="s">
        <v>94</v>
      </c>
      <c r="O110" s="527"/>
      <c r="P110" s="492" t="s">
        <v>461</v>
      </c>
      <c r="Q110" s="547"/>
      <c r="R110" s="536" t="s">
        <v>462</v>
      </c>
      <c r="S110" s="519" t="s">
        <v>682</v>
      </c>
      <c r="T110" s="516" t="s">
        <v>462</v>
      </c>
      <c r="U110" s="538" t="s">
        <v>463</v>
      </c>
      <c r="V110" s="539" t="s">
        <v>464</v>
      </c>
      <c r="W110" s="492" t="s">
        <v>591</v>
      </c>
      <c r="X110" s="498" t="s">
        <v>684</v>
      </c>
      <c r="Y110" s="519" t="s">
        <v>480</v>
      </c>
      <c r="Z110" s="566" t="s">
        <v>685</v>
      </c>
      <c r="AA110" s="564">
        <v>0.1328</v>
      </c>
      <c r="AB110" s="554" t="s">
        <v>575</v>
      </c>
      <c r="AC110" s="554"/>
      <c r="AD110" s="554"/>
      <c r="AE110" s="554"/>
      <c r="AF110" s="554"/>
      <c r="AG110" s="565"/>
      <c r="AH110" s="565"/>
      <c r="AI110" s="591"/>
      <c r="AJ110" s="498">
        <v>1</v>
      </c>
      <c r="AK110" s="498">
        <v>1</v>
      </c>
      <c r="AL110" s="498">
        <v>1</v>
      </c>
      <c r="AM110" s="592">
        <v>1</v>
      </c>
      <c r="AN110" s="473">
        <v>1</v>
      </c>
    </row>
    <row r="111" s="461" customFormat="1" ht="39.95" customHeight="1" spans="1:40">
      <c r="A111" s="490">
        <v>103</v>
      </c>
      <c r="B111" s="492"/>
      <c r="C111" s="495"/>
      <c r="D111" s="495"/>
      <c r="E111" s="500">
        <v>3</v>
      </c>
      <c r="F111" s="499"/>
      <c r="G111" s="495"/>
      <c r="H111" s="495"/>
      <c r="I111" s="495"/>
      <c r="J111" s="516"/>
      <c r="K111" s="526"/>
      <c r="L111" s="530" t="s">
        <v>686</v>
      </c>
      <c r="M111" s="509" t="s">
        <v>687</v>
      </c>
      <c r="N111" s="531" t="s">
        <v>626</v>
      </c>
      <c r="O111" s="527"/>
      <c r="P111" s="492" t="s">
        <v>461</v>
      </c>
      <c r="Q111" s="547"/>
      <c r="R111" s="536" t="s">
        <v>462</v>
      </c>
      <c r="S111" s="519" t="s">
        <v>686</v>
      </c>
      <c r="T111" s="516" t="s">
        <v>528</v>
      </c>
      <c r="U111" s="630" t="s">
        <v>464</v>
      </c>
      <c r="V111" s="539" t="s">
        <v>463</v>
      </c>
      <c r="W111" s="492" t="s">
        <v>474</v>
      </c>
      <c r="X111" s="519" t="s">
        <v>466</v>
      </c>
      <c r="Y111" s="519" t="s">
        <v>334</v>
      </c>
      <c r="Z111" s="517" t="s">
        <v>334</v>
      </c>
      <c r="AA111" s="564">
        <f>AA112+AA113*AJ113+AA114*AJ114+AA115+AA116</f>
        <v>0.6533</v>
      </c>
      <c r="AB111" s="554" t="s">
        <v>575</v>
      </c>
      <c r="AC111" s="554"/>
      <c r="AD111" s="554"/>
      <c r="AE111" s="554"/>
      <c r="AF111" s="554"/>
      <c r="AG111" s="565"/>
      <c r="AH111" s="565"/>
      <c r="AI111" s="591"/>
      <c r="AJ111" s="498">
        <v>1</v>
      </c>
      <c r="AK111" s="498">
        <v>1</v>
      </c>
      <c r="AL111" s="498">
        <v>1</v>
      </c>
      <c r="AM111" s="592">
        <v>1</v>
      </c>
      <c r="AN111" s="604">
        <v>1</v>
      </c>
    </row>
    <row r="112" ht="39.95" customHeight="1" spans="1:40">
      <c r="A112" s="490">
        <v>104</v>
      </c>
      <c r="B112" s="492"/>
      <c r="C112" s="495"/>
      <c r="D112" s="495"/>
      <c r="E112" s="500"/>
      <c r="F112" s="499">
        <v>4</v>
      </c>
      <c r="G112" s="495"/>
      <c r="H112" s="495"/>
      <c r="I112" s="495"/>
      <c r="J112" s="516"/>
      <c r="K112" s="526"/>
      <c r="L112" s="517" t="s">
        <v>688</v>
      </c>
      <c r="M112" s="509" t="s">
        <v>689</v>
      </c>
      <c r="N112" s="523" t="s">
        <v>94</v>
      </c>
      <c r="O112" s="527"/>
      <c r="P112" s="492" t="s">
        <v>461</v>
      </c>
      <c r="Q112" s="547"/>
      <c r="R112" s="536" t="s">
        <v>462</v>
      </c>
      <c r="S112" s="519" t="s">
        <v>688</v>
      </c>
      <c r="T112" s="516" t="s">
        <v>462</v>
      </c>
      <c r="U112" s="538" t="s">
        <v>463</v>
      </c>
      <c r="V112" s="539" t="s">
        <v>464</v>
      </c>
      <c r="W112" s="492" t="s">
        <v>591</v>
      </c>
      <c r="X112" s="498" t="s">
        <v>690</v>
      </c>
      <c r="Y112" s="519" t="s">
        <v>593</v>
      </c>
      <c r="Z112" s="566" t="s">
        <v>691</v>
      </c>
      <c r="AA112" s="564">
        <v>0.3427</v>
      </c>
      <c r="AB112" s="554" t="s">
        <v>334</v>
      </c>
      <c r="AC112" s="554"/>
      <c r="AD112" s="554"/>
      <c r="AE112" s="554"/>
      <c r="AF112" s="554"/>
      <c r="AG112" s="565"/>
      <c r="AH112" s="565"/>
      <c r="AI112" s="591"/>
      <c r="AJ112" s="498">
        <v>1</v>
      </c>
      <c r="AK112" s="498">
        <v>1</v>
      </c>
      <c r="AL112" s="498">
        <v>1</v>
      </c>
      <c r="AM112" s="592">
        <v>1</v>
      </c>
      <c r="AN112" s="473">
        <v>1</v>
      </c>
    </row>
    <row r="113" ht="39.95" customHeight="1" spans="1:40">
      <c r="A113" s="490">
        <v>105</v>
      </c>
      <c r="B113" s="492"/>
      <c r="C113" s="495"/>
      <c r="D113" s="495"/>
      <c r="E113" s="500"/>
      <c r="F113" s="499">
        <v>4</v>
      </c>
      <c r="G113" s="495"/>
      <c r="H113" s="495"/>
      <c r="I113" s="495"/>
      <c r="J113" s="516"/>
      <c r="K113" s="526"/>
      <c r="L113" s="517" t="s">
        <v>692</v>
      </c>
      <c r="M113" s="509" t="s">
        <v>693</v>
      </c>
      <c r="N113" s="523" t="s">
        <v>94</v>
      </c>
      <c r="O113" s="527"/>
      <c r="P113" s="492" t="s">
        <v>461</v>
      </c>
      <c r="Q113" s="547"/>
      <c r="R113" s="536" t="s">
        <v>462</v>
      </c>
      <c r="S113" s="519" t="s">
        <v>692</v>
      </c>
      <c r="T113" s="516" t="s">
        <v>462</v>
      </c>
      <c r="U113" s="538" t="s">
        <v>463</v>
      </c>
      <c r="V113" s="539" t="s">
        <v>464</v>
      </c>
      <c r="W113" s="492" t="s">
        <v>556</v>
      </c>
      <c r="X113" s="498" t="s">
        <v>694</v>
      </c>
      <c r="Y113" s="519" t="s">
        <v>558</v>
      </c>
      <c r="Z113" s="566" t="s">
        <v>695</v>
      </c>
      <c r="AA113" s="564">
        <v>0.1009</v>
      </c>
      <c r="AB113" s="554" t="s">
        <v>334</v>
      </c>
      <c r="AC113" s="554"/>
      <c r="AD113" s="554"/>
      <c r="AE113" s="554"/>
      <c r="AF113" s="554"/>
      <c r="AG113" s="565"/>
      <c r="AH113" s="565"/>
      <c r="AI113" s="591"/>
      <c r="AJ113" s="498">
        <v>2</v>
      </c>
      <c r="AK113" s="498">
        <v>2</v>
      </c>
      <c r="AL113" s="498">
        <v>2</v>
      </c>
      <c r="AM113" s="592">
        <v>2</v>
      </c>
      <c r="AN113" s="473">
        <v>2</v>
      </c>
    </row>
    <row r="114" ht="39.95" customHeight="1" spans="1:40">
      <c r="A114" s="490">
        <v>106</v>
      </c>
      <c r="B114" s="492"/>
      <c r="C114" s="495"/>
      <c r="D114" s="495"/>
      <c r="E114" s="500"/>
      <c r="F114" s="499">
        <v>4</v>
      </c>
      <c r="G114" s="495"/>
      <c r="H114" s="495"/>
      <c r="I114" s="495"/>
      <c r="J114" s="516"/>
      <c r="K114" s="526"/>
      <c r="L114" s="517" t="s">
        <v>595</v>
      </c>
      <c r="M114" s="509" t="s">
        <v>596</v>
      </c>
      <c r="N114" s="523" t="s">
        <v>94</v>
      </c>
      <c r="O114" s="527"/>
      <c r="P114" s="492" t="s">
        <v>461</v>
      </c>
      <c r="Q114" s="547"/>
      <c r="R114" s="536" t="s">
        <v>462</v>
      </c>
      <c r="S114" s="519" t="s">
        <v>595</v>
      </c>
      <c r="T114" s="516" t="s">
        <v>462</v>
      </c>
      <c r="U114" s="538" t="s">
        <v>463</v>
      </c>
      <c r="V114" s="539" t="s">
        <v>464</v>
      </c>
      <c r="W114" s="492" t="s">
        <v>556</v>
      </c>
      <c r="X114" s="498" t="s">
        <v>597</v>
      </c>
      <c r="Y114" s="519" t="s">
        <v>558</v>
      </c>
      <c r="Z114" s="566" t="s">
        <v>598</v>
      </c>
      <c r="AA114" s="564">
        <v>0.0374</v>
      </c>
      <c r="AB114" s="554" t="s">
        <v>334</v>
      </c>
      <c r="AC114" s="554"/>
      <c r="AD114" s="554"/>
      <c r="AE114" s="554"/>
      <c r="AF114" s="554"/>
      <c r="AG114" s="565"/>
      <c r="AH114" s="565"/>
      <c r="AI114" s="591"/>
      <c r="AJ114" s="498">
        <v>2</v>
      </c>
      <c r="AK114" s="498">
        <v>2</v>
      </c>
      <c r="AL114" s="498">
        <v>2</v>
      </c>
      <c r="AM114" s="592">
        <v>2</v>
      </c>
      <c r="AN114" s="473">
        <v>2</v>
      </c>
    </row>
    <row r="115" ht="39.95" customHeight="1" spans="1:40">
      <c r="A115" s="490">
        <v>107</v>
      </c>
      <c r="B115" s="492"/>
      <c r="C115" s="495"/>
      <c r="D115" s="495"/>
      <c r="E115" s="499"/>
      <c r="F115" s="499">
        <v>4</v>
      </c>
      <c r="G115" s="495"/>
      <c r="H115" s="495"/>
      <c r="I115" s="495"/>
      <c r="J115" s="516"/>
      <c r="K115" s="526"/>
      <c r="L115" s="530" t="s">
        <v>268</v>
      </c>
      <c r="M115" s="509" t="s">
        <v>269</v>
      </c>
      <c r="N115" s="624" t="s">
        <v>626</v>
      </c>
      <c r="O115" s="527"/>
      <c r="P115" s="492" t="s">
        <v>461</v>
      </c>
      <c r="Q115" s="547"/>
      <c r="R115" s="548" t="s">
        <v>51</v>
      </c>
      <c r="S115" s="517" t="s">
        <v>268</v>
      </c>
      <c r="T115" s="519" t="s">
        <v>51</v>
      </c>
      <c r="U115" s="630" t="s">
        <v>464</v>
      </c>
      <c r="V115" s="539" t="s">
        <v>463</v>
      </c>
      <c r="W115" s="492" t="s">
        <v>556</v>
      </c>
      <c r="X115" s="498" t="s">
        <v>664</v>
      </c>
      <c r="Y115" s="519" t="s">
        <v>696</v>
      </c>
      <c r="Z115" s="566" t="s">
        <v>697</v>
      </c>
      <c r="AA115" s="564">
        <v>0.021</v>
      </c>
      <c r="AB115" s="554" t="s">
        <v>627</v>
      </c>
      <c r="AC115" s="554"/>
      <c r="AD115" s="554"/>
      <c r="AE115" s="554"/>
      <c r="AF115" s="554"/>
      <c r="AG115" s="565"/>
      <c r="AH115" s="565"/>
      <c r="AI115" s="605"/>
      <c r="AJ115" s="498">
        <v>1</v>
      </c>
      <c r="AK115" s="498">
        <v>1</v>
      </c>
      <c r="AL115" s="498">
        <v>1</v>
      </c>
      <c r="AM115" s="592">
        <v>1</v>
      </c>
      <c r="AN115" s="473">
        <v>1</v>
      </c>
    </row>
    <row r="116" ht="39.95" customHeight="1" spans="1:40">
      <c r="A116" s="490">
        <v>108</v>
      </c>
      <c r="B116" s="492"/>
      <c r="C116" s="495"/>
      <c r="D116" s="495"/>
      <c r="E116" s="499"/>
      <c r="F116" s="499">
        <v>4</v>
      </c>
      <c r="G116" s="495"/>
      <c r="H116" s="495"/>
      <c r="I116" s="495"/>
      <c r="J116" s="516"/>
      <c r="K116" s="526"/>
      <c r="L116" s="530" t="s">
        <v>272</v>
      </c>
      <c r="M116" s="509" t="s">
        <v>273</v>
      </c>
      <c r="N116" s="624" t="s">
        <v>626</v>
      </c>
      <c r="O116" s="527"/>
      <c r="P116" s="492" t="s">
        <v>461</v>
      </c>
      <c r="Q116" s="547"/>
      <c r="R116" s="548" t="s">
        <v>51</v>
      </c>
      <c r="S116" s="517" t="s">
        <v>272</v>
      </c>
      <c r="T116" s="519" t="s">
        <v>51</v>
      </c>
      <c r="U116" s="630" t="s">
        <v>464</v>
      </c>
      <c r="V116" s="539" t="s">
        <v>463</v>
      </c>
      <c r="W116" s="492" t="s">
        <v>556</v>
      </c>
      <c r="X116" s="498" t="s">
        <v>664</v>
      </c>
      <c r="Y116" s="519" t="s">
        <v>696</v>
      </c>
      <c r="Z116" s="566" t="s">
        <v>697</v>
      </c>
      <c r="AA116" s="564">
        <v>0.013</v>
      </c>
      <c r="AB116" s="554" t="s">
        <v>627</v>
      </c>
      <c r="AC116" s="554"/>
      <c r="AD116" s="554"/>
      <c r="AE116" s="554"/>
      <c r="AF116" s="554"/>
      <c r="AG116" s="565"/>
      <c r="AH116" s="565"/>
      <c r="AI116" s="605"/>
      <c r="AJ116" s="498">
        <v>1</v>
      </c>
      <c r="AK116" s="498">
        <v>1</v>
      </c>
      <c r="AL116" s="498">
        <v>1</v>
      </c>
      <c r="AM116" s="592">
        <v>1</v>
      </c>
      <c r="AN116" s="473">
        <v>1</v>
      </c>
    </row>
    <row r="117" ht="39.95" customHeight="1" spans="1:40">
      <c r="A117" s="490">
        <v>109</v>
      </c>
      <c r="B117" s="492"/>
      <c r="C117" s="495"/>
      <c r="D117" s="495"/>
      <c r="E117" s="500">
        <v>3</v>
      </c>
      <c r="F117" s="499"/>
      <c r="G117" s="495"/>
      <c r="H117" s="495"/>
      <c r="I117" s="495"/>
      <c r="J117" s="516"/>
      <c r="K117" s="526"/>
      <c r="L117" s="517" t="s">
        <v>698</v>
      </c>
      <c r="M117" s="509" t="s">
        <v>699</v>
      </c>
      <c r="N117" s="523" t="s">
        <v>700</v>
      </c>
      <c r="O117" s="527"/>
      <c r="P117" s="492" t="s">
        <v>461</v>
      </c>
      <c r="Q117" s="547"/>
      <c r="R117" s="536" t="s">
        <v>462</v>
      </c>
      <c r="S117" s="519" t="s">
        <v>470</v>
      </c>
      <c r="T117" s="519" t="s">
        <v>334</v>
      </c>
      <c r="U117" s="538" t="s">
        <v>464</v>
      </c>
      <c r="V117" s="539" t="s">
        <v>463</v>
      </c>
      <c r="W117" s="492" t="s">
        <v>536</v>
      </c>
      <c r="X117" s="498" t="s">
        <v>622</v>
      </c>
      <c r="Y117" s="519" t="s">
        <v>334</v>
      </c>
      <c r="Z117" s="517" t="s">
        <v>334</v>
      </c>
      <c r="AA117" s="564">
        <v>0.006</v>
      </c>
      <c r="AB117" s="554" t="s">
        <v>701</v>
      </c>
      <c r="AC117" s="554"/>
      <c r="AD117" s="554"/>
      <c r="AE117" s="554"/>
      <c r="AF117" s="554"/>
      <c r="AG117" s="565"/>
      <c r="AH117" s="565"/>
      <c r="AI117" s="591"/>
      <c r="AJ117" s="498">
        <v>8</v>
      </c>
      <c r="AK117" s="498">
        <v>8</v>
      </c>
      <c r="AL117" s="498">
        <v>8</v>
      </c>
      <c r="AM117" s="592">
        <v>8</v>
      </c>
      <c r="AN117" s="473">
        <v>8</v>
      </c>
    </row>
    <row r="118" s="464" customFormat="1" ht="39.95" customHeight="1" spans="1:40">
      <c r="A118" s="490">
        <v>110</v>
      </c>
      <c r="B118" s="612"/>
      <c r="C118" s="613"/>
      <c r="D118" s="613">
        <v>2</v>
      </c>
      <c r="E118" s="528"/>
      <c r="F118" s="528"/>
      <c r="G118" s="613"/>
      <c r="H118" s="613"/>
      <c r="I118" s="613"/>
      <c r="J118" s="507"/>
      <c r="K118" s="507"/>
      <c r="L118" s="520" t="s">
        <v>702</v>
      </c>
      <c r="M118" s="521" t="s">
        <v>703</v>
      </c>
      <c r="N118" s="624" t="s">
        <v>704</v>
      </c>
      <c r="O118" s="528"/>
      <c r="P118" s="612" t="s">
        <v>461</v>
      </c>
      <c r="Q118" s="637"/>
      <c r="R118" s="506" t="s">
        <v>51</v>
      </c>
      <c r="S118" s="517" t="s">
        <v>702</v>
      </c>
      <c r="T118" s="506" t="s">
        <v>51</v>
      </c>
      <c r="U118" s="538" t="s">
        <v>464</v>
      </c>
      <c r="V118" s="538" t="s">
        <v>463</v>
      </c>
      <c r="W118" s="612" t="s">
        <v>474</v>
      </c>
      <c r="X118" s="613" t="s">
        <v>466</v>
      </c>
      <c r="Y118" s="647" t="s">
        <v>627</v>
      </c>
      <c r="Z118" s="647" t="s">
        <v>627</v>
      </c>
      <c r="AA118" s="648">
        <f>AA119+AA120+AA121*AJ121</f>
        <v>0.403</v>
      </c>
      <c r="AB118" s="506" t="s">
        <v>627</v>
      </c>
      <c r="AC118" s="507"/>
      <c r="AD118" s="507"/>
      <c r="AE118" s="507"/>
      <c r="AF118" s="507"/>
      <c r="AG118" s="659"/>
      <c r="AH118" s="659"/>
      <c r="AI118" s="660"/>
      <c r="AJ118" s="498">
        <v>1</v>
      </c>
      <c r="AK118" s="498">
        <v>1</v>
      </c>
      <c r="AL118" s="498">
        <v>1</v>
      </c>
      <c r="AM118" s="592">
        <v>1</v>
      </c>
      <c r="AN118" s="661">
        <v>0</v>
      </c>
    </row>
    <row r="119" s="464" customFormat="1" ht="39.95" customHeight="1" spans="1:40">
      <c r="A119" s="490">
        <v>111</v>
      </c>
      <c r="B119" s="612"/>
      <c r="C119" s="613"/>
      <c r="D119" s="613"/>
      <c r="E119" s="528">
        <v>3</v>
      </c>
      <c r="F119" s="528"/>
      <c r="G119" s="613"/>
      <c r="H119" s="613"/>
      <c r="I119" s="613"/>
      <c r="J119" s="507"/>
      <c r="K119" s="507"/>
      <c r="L119" s="520" t="s">
        <v>705</v>
      </c>
      <c r="M119" s="521" t="s">
        <v>706</v>
      </c>
      <c r="N119" s="624" t="s">
        <v>704</v>
      </c>
      <c r="O119" s="528"/>
      <c r="P119" s="612" t="s">
        <v>461</v>
      </c>
      <c r="Q119" s="637"/>
      <c r="R119" s="506" t="s">
        <v>51</v>
      </c>
      <c r="S119" s="517" t="s">
        <v>705</v>
      </c>
      <c r="T119" s="506" t="s">
        <v>51</v>
      </c>
      <c r="U119" s="538" t="s">
        <v>464</v>
      </c>
      <c r="V119" s="538" t="s">
        <v>463</v>
      </c>
      <c r="W119" s="612" t="s">
        <v>556</v>
      </c>
      <c r="X119" s="638" t="s">
        <v>560</v>
      </c>
      <c r="Y119" s="649" t="s">
        <v>558</v>
      </c>
      <c r="Z119" s="647" t="s">
        <v>627</v>
      </c>
      <c r="AA119" s="648">
        <v>0.149</v>
      </c>
      <c r="AB119" s="506" t="s">
        <v>627</v>
      </c>
      <c r="AC119" s="507"/>
      <c r="AD119" s="507"/>
      <c r="AE119" s="507"/>
      <c r="AF119" s="507"/>
      <c r="AG119" s="659"/>
      <c r="AH119" s="659"/>
      <c r="AI119" s="660"/>
      <c r="AJ119" s="498">
        <v>1</v>
      </c>
      <c r="AK119" s="498">
        <v>1</v>
      </c>
      <c r="AL119" s="498">
        <v>1</v>
      </c>
      <c r="AM119" s="592">
        <v>1</v>
      </c>
      <c r="AN119" s="661">
        <v>0</v>
      </c>
    </row>
    <row r="120" s="464" customFormat="1" ht="39.95" customHeight="1" spans="1:40">
      <c r="A120" s="490">
        <v>112</v>
      </c>
      <c r="B120" s="612"/>
      <c r="C120" s="613"/>
      <c r="D120" s="613"/>
      <c r="E120" s="528">
        <v>3</v>
      </c>
      <c r="F120" s="528"/>
      <c r="G120" s="613"/>
      <c r="H120" s="613"/>
      <c r="I120" s="613"/>
      <c r="J120" s="507"/>
      <c r="K120" s="507"/>
      <c r="L120" s="520" t="s">
        <v>707</v>
      </c>
      <c r="M120" s="521" t="s">
        <v>708</v>
      </c>
      <c r="N120" s="624" t="s">
        <v>626</v>
      </c>
      <c r="O120" s="528"/>
      <c r="P120" s="612" t="s">
        <v>461</v>
      </c>
      <c r="Q120" s="637"/>
      <c r="R120" s="506" t="s">
        <v>51</v>
      </c>
      <c r="S120" s="517" t="s">
        <v>470</v>
      </c>
      <c r="T120" s="520" t="s">
        <v>627</v>
      </c>
      <c r="U120" s="538" t="s">
        <v>464</v>
      </c>
      <c r="V120" s="538" t="s">
        <v>463</v>
      </c>
      <c r="W120" s="612" t="s">
        <v>591</v>
      </c>
      <c r="X120" s="506" t="s">
        <v>709</v>
      </c>
      <c r="Y120" s="647" t="s">
        <v>627</v>
      </c>
      <c r="Z120" s="647" t="s">
        <v>627</v>
      </c>
      <c r="AA120" s="650">
        <v>0.214</v>
      </c>
      <c r="AB120" s="506" t="s">
        <v>627</v>
      </c>
      <c r="AC120" s="507"/>
      <c r="AD120" s="507"/>
      <c r="AE120" s="507"/>
      <c r="AF120" s="507"/>
      <c r="AG120" s="659"/>
      <c r="AH120" s="659"/>
      <c r="AI120" s="660"/>
      <c r="AJ120" s="498">
        <v>1</v>
      </c>
      <c r="AK120" s="498">
        <v>1</v>
      </c>
      <c r="AL120" s="498">
        <v>1</v>
      </c>
      <c r="AM120" s="592">
        <v>1</v>
      </c>
      <c r="AN120" s="661">
        <v>0</v>
      </c>
    </row>
    <row r="121" s="464" customFormat="1" ht="39.95" customHeight="1" spans="1:40">
      <c r="A121" s="490">
        <v>113</v>
      </c>
      <c r="B121" s="612"/>
      <c r="C121" s="613"/>
      <c r="D121" s="613"/>
      <c r="E121" s="528">
        <v>3</v>
      </c>
      <c r="F121" s="528"/>
      <c r="G121" s="613"/>
      <c r="H121" s="613"/>
      <c r="I121" s="613"/>
      <c r="J121" s="507"/>
      <c r="K121" s="507"/>
      <c r="L121" s="520" t="s">
        <v>710</v>
      </c>
      <c r="M121" s="521" t="s">
        <v>711</v>
      </c>
      <c r="N121" s="624" t="s">
        <v>712</v>
      </c>
      <c r="O121" s="528"/>
      <c r="P121" s="612" t="s">
        <v>461</v>
      </c>
      <c r="Q121" s="637"/>
      <c r="R121" s="506" t="s">
        <v>51</v>
      </c>
      <c r="S121" s="520" t="s">
        <v>470</v>
      </c>
      <c r="T121" s="506" t="s">
        <v>627</v>
      </c>
      <c r="U121" s="538" t="s">
        <v>464</v>
      </c>
      <c r="V121" s="538" t="s">
        <v>463</v>
      </c>
      <c r="W121" s="612" t="s">
        <v>713</v>
      </c>
      <c r="X121" s="613" t="s">
        <v>714</v>
      </c>
      <c r="Y121" s="651" t="s">
        <v>715</v>
      </c>
      <c r="Z121" s="649" t="s">
        <v>716</v>
      </c>
      <c r="AA121" s="648">
        <v>0.02</v>
      </c>
      <c r="AB121" s="506" t="s">
        <v>627</v>
      </c>
      <c r="AC121" s="507"/>
      <c r="AD121" s="507"/>
      <c r="AE121" s="507"/>
      <c r="AF121" s="507"/>
      <c r="AG121" s="659"/>
      <c r="AH121" s="659"/>
      <c r="AI121" s="660"/>
      <c r="AJ121" s="498">
        <v>2</v>
      </c>
      <c r="AK121" s="498">
        <v>2</v>
      </c>
      <c r="AL121" s="498">
        <v>2</v>
      </c>
      <c r="AM121" s="592">
        <v>2</v>
      </c>
      <c r="AN121" s="661">
        <v>0</v>
      </c>
    </row>
    <row r="122" s="464" customFormat="1" ht="39.95" customHeight="1" spans="1:40">
      <c r="A122" s="490">
        <v>114</v>
      </c>
      <c r="B122" s="612"/>
      <c r="C122" s="613"/>
      <c r="D122" s="613">
        <v>2</v>
      </c>
      <c r="E122" s="528"/>
      <c r="F122" s="528"/>
      <c r="G122" s="613"/>
      <c r="H122" s="613"/>
      <c r="I122" s="613"/>
      <c r="J122" s="507"/>
      <c r="K122" s="507"/>
      <c r="L122" s="520" t="s">
        <v>717</v>
      </c>
      <c r="M122" s="521" t="s">
        <v>718</v>
      </c>
      <c r="N122" s="624" t="s">
        <v>536</v>
      </c>
      <c r="O122" s="528"/>
      <c r="P122" s="612" t="s">
        <v>461</v>
      </c>
      <c r="Q122" s="637"/>
      <c r="R122" s="506" t="s">
        <v>51</v>
      </c>
      <c r="S122" s="520" t="s">
        <v>470</v>
      </c>
      <c r="T122" s="506" t="s">
        <v>627</v>
      </c>
      <c r="U122" s="538" t="s">
        <v>464</v>
      </c>
      <c r="V122" s="538" t="s">
        <v>463</v>
      </c>
      <c r="W122" s="612" t="s">
        <v>536</v>
      </c>
      <c r="X122" s="613" t="s">
        <v>719</v>
      </c>
      <c r="Y122" s="647" t="s">
        <v>627</v>
      </c>
      <c r="Z122" s="647" t="s">
        <v>627</v>
      </c>
      <c r="AA122" s="648">
        <v>0.016</v>
      </c>
      <c r="AB122" s="507" t="s">
        <v>720</v>
      </c>
      <c r="AC122" s="507"/>
      <c r="AD122" s="507"/>
      <c r="AE122" s="507"/>
      <c r="AF122" s="507"/>
      <c r="AG122" s="659"/>
      <c r="AH122" s="659"/>
      <c r="AI122" s="662" t="s">
        <v>721</v>
      </c>
      <c r="AJ122" s="498">
        <v>2</v>
      </c>
      <c r="AK122" s="498">
        <v>2</v>
      </c>
      <c r="AL122" s="498">
        <v>2</v>
      </c>
      <c r="AM122" s="592">
        <v>2</v>
      </c>
      <c r="AN122" s="661">
        <v>0</v>
      </c>
    </row>
    <row r="123" s="465" customFormat="1" ht="39.95" customHeight="1" spans="1:41">
      <c r="A123" s="493">
        <v>115</v>
      </c>
      <c r="B123" s="614"/>
      <c r="C123" s="615"/>
      <c r="D123" s="615">
        <v>2</v>
      </c>
      <c r="E123" s="616"/>
      <c r="F123" s="616"/>
      <c r="G123" s="615"/>
      <c r="H123" s="615"/>
      <c r="I123" s="615"/>
      <c r="J123" s="625"/>
      <c r="K123" s="625"/>
      <c r="L123" s="626" t="s">
        <v>722</v>
      </c>
      <c r="M123" s="627" t="s">
        <v>703</v>
      </c>
      <c r="N123" s="628" t="s">
        <v>94</v>
      </c>
      <c r="O123" s="616"/>
      <c r="P123" s="614" t="s">
        <v>461</v>
      </c>
      <c r="Q123" s="639"/>
      <c r="R123" s="640" t="s">
        <v>51</v>
      </c>
      <c r="S123" s="626" t="s">
        <v>723</v>
      </c>
      <c r="T123" s="640" t="s">
        <v>51</v>
      </c>
      <c r="U123" s="640" t="s">
        <v>464</v>
      </c>
      <c r="V123" s="640" t="s">
        <v>463</v>
      </c>
      <c r="W123" s="614" t="s">
        <v>474</v>
      </c>
      <c r="X123" s="615" t="s">
        <v>466</v>
      </c>
      <c r="Y123" s="652" t="s">
        <v>627</v>
      </c>
      <c r="Z123" s="652" t="s">
        <v>627</v>
      </c>
      <c r="AA123" s="653">
        <f>AA124+AA125+AA126*AJ126</f>
        <v>0.363</v>
      </c>
      <c r="AB123" s="640" t="s">
        <v>627</v>
      </c>
      <c r="AC123" s="625"/>
      <c r="AD123" s="625"/>
      <c r="AE123" s="625"/>
      <c r="AF123" s="625"/>
      <c r="AG123" s="663"/>
      <c r="AH123" s="663"/>
      <c r="AI123" s="664"/>
      <c r="AJ123" s="665">
        <v>0</v>
      </c>
      <c r="AK123" s="666">
        <v>0</v>
      </c>
      <c r="AL123" s="667">
        <v>0</v>
      </c>
      <c r="AM123" s="668">
        <v>0</v>
      </c>
      <c r="AN123" s="669">
        <v>1</v>
      </c>
      <c r="AO123" s="670"/>
    </row>
    <row r="124" s="465" customFormat="1" ht="39.95" customHeight="1" spans="1:41">
      <c r="A124" s="493">
        <v>116</v>
      </c>
      <c r="B124" s="614"/>
      <c r="C124" s="615"/>
      <c r="D124" s="615"/>
      <c r="E124" s="616">
        <v>3</v>
      </c>
      <c r="F124" s="616"/>
      <c r="G124" s="615"/>
      <c r="H124" s="615"/>
      <c r="I124" s="615"/>
      <c r="J124" s="625"/>
      <c r="K124" s="625"/>
      <c r="L124" s="626" t="s">
        <v>705</v>
      </c>
      <c r="M124" s="627" t="s">
        <v>706</v>
      </c>
      <c r="N124" s="628" t="s">
        <v>94</v>
      </c>
      <c r="O124" s="616"/>
      <c r="P124" s="614" t="s">
        <v>461</v>
      </c>
      <c r="Q124" s="639"/>
      <c r="R124" s="640" t="s">
        <v>51</v>
      </c>
      <c r="S124" s="626" t="s">
        <v>705</v>
      </c>
      <c r="T124" s="640" t="s">
        <v>51</v>
      </c>
      <c r="U124" s="640" t="s">
        <v>464</v>
      </c>
      <c r="V124" s="640" t="s">
        <v>463</v>
      </c>
      <c r="W124" s="614" t="s">
        <v>556</v>
      </c>
      <c r="X124" s="641" t="s">
        <v>560</v>
      </c>
      <c r="Y124" s="654" t="s">
        <v>558</v>
      </c>
      <c r="Z124" s="652" t="s">
        <v>627</v>
      </c>
      <c r="AA124" s="653">
        <v>0.149</v>
      </c>
      <c r="AB124" s="640" t="s">
        <v>627</v>
      </c>
      <c r="AC124" s="625"/>
      <c r="AD124" s="625"/>
      <c r="AE124" s="625"/>
      <c r="AF124" s="625"/>
      <c r="AG124" s="663"/>
      <c r="AH124" s="663"/>
      <c r="AI124" s="664"/>
      <c r="AJ124" s="665">
        <v>0</v>
      </c>
      <c r="AK124" s="666">
        <v>0</v>
      </c>
      <c r="AL124" s="667">
        <v>0</v>
      </c>
      <c r="AM124" s="668">
        <v>0</v>
      </c>
      <c r="AN124" s="669">
        <v>1</v>
      </c>
      <c r="AO124" s="670"/>
    </row>
    <row r="125" s="465" customFormat="1" ht="39.95" customHeight="1" spans="1:41">
      <c r="A125" s="493">
        <v>117</v>
      </c>
      <c r="B125" s="614"/>
      <c r="C125" s="615"/>
      <c r="D125" s="615"/>
      <c r="E125" s="616">
        <v>3</v>
      </c>
      <c r="F125" s="616"/>
      <c r="G125" s="615"/>
      <c r="H125" s="615"/>
      <c r="I125" s="615"/>
      <c r="J125" s="625"/>
      <c r="K125" s="625"/>
      <c r="L125" s="626" t="s">
        <v>724</v>
      </c>
      <c r="M125" s="627" t="s">
        <v>708</v>
      </c>
      <c r="N125" s="628" t="s">
        <v>94</v>
      </c>
      <c r="O125" s="616"/>
      <c r="P125" s="614" t="s">
        <v>461</v>
      </c>
      <c r="Q125" s="639"/>
      <c r="R125" s="640" t="s">
        <v>51</v>
      </c>
      <c r="S125" s="626" t="s">
        <v>470</v>
      </c>
      <c r="T125" s="626" t="s">
        <v>627</v>
      </c>
      <c r="U125" s="640" t="s">
        <v>464</v>
      </c>
      <c r="V125" s="640" t="s">
        <v>463</v>
      </c>
      <c r="W125" s="614" t="s">
        <v>591</v>
      </c>
      <c r="X125" s="640" t="s">
        <v>709</v>
      </c>
      <c r="Y125" s="652" t="s">
        <v>627</v>
      </c>
      <c r="Z125" s="652" t="s">
        <v>627</v>
      </c>
      <c r="AA125" s="655">
        <v>0.214</v>
      </c>
      <c r="AB125" s="640" t="s">
        <v>627</v>
      </c>
      <c r="AC125" s="625"/>
      <c r="AD125" s="625"/>
      <c r="AE125" s="625"/>
      <c r="AF125" s="625"/>
      <c r="AG125" s="663"/>
      <c r="AH125" s="663"/>
      <c r="AI125" s="664"/>
      <c r="AJ125" s="665">
        <v>0</v>
      </c>
      <c r="AK125" s="666">
        <v>0</v>
      </c>
      <c r="AL125" s="667">
        <v>0</v>
      </c>
      <c r="AM125" s="668">
        <v>0</v>
      </c>
      <c r="AN125" s="669">
        <v>1</v>
      </c>
      <c r="AO125" s="670"/>
    </row>
    <row r="126" s="465" customFormat="1" ht="39.95" customHeight="1" spans="1:41">
      <c r="A126" s="493">
        <v>118</v>
      </c>
      <c r="B126" s="614"/>
      <c r="C126" s="615"/>
      <c r="D126" s="615"/>
      <c r="E126" s="616">
        <v>3</v>
      </c>
      <c r="F126" s="616"/>
      <c r="G126" s="615"/>
      <c r="H126" s="615"/>
      <c r="I126" s="615"/>
      <c r="J126" s="625"/>
      <c r="K126" s="625"/>
      <c r="L126" s="626" t="s">
        <v>725</v>
      </c>
      <c r="M126" s="627" t="s">
        <v>726</v>
      </c>
      <c r="N126" s="628"/>
      <c r="O126" s="616"/>
      <c r="P126" s="614" t="s">
        <v>461</v>
      </c>
      <c r="Q126" s="639"/>
      <c r="R126" s="640" t="s">
        <v>51</v>
      </c>
      <c r="S126" s="626" t="s">
        <v>470</v>
      </c>
      <c r="T126" s="640" t="s">
        <v>627</v>
      </c>
      <c r="U126" s="640" t="s">
        <v>464</v>
      </c>
      <c r="V126" s="640" t="s">
        <v>463</v>
      </c>
      <c r="W126" s="614" t="s">
        <v>713</v>
      </c>
      <c r="X126" s="615" t="s">
        <v>714</v>
      </c>
      <c r="Y126" s="656" t="s">
        <v>715</v>
      </c>
      <c r="Z126" s="654" t="s">
        <v>716</v>
      </c>
      <c r="AA126" s="653">
        <v>0.02</v>
      </c>
      <c r="AB126" s="640" t="s">
        <v>627</v>
      </c>
      <c r="AC126" s="625"/>
      <c r="AD126" s="625"/>
      <c r="AE126" s="625"/>
      <c r="AF126" s="625"/>
      <c r="AG126" s="663"/>
      <c r="AH126" s="663"/>
      <c r="AI126" s="664"/>
      <c r="AJ126" s="665">
        <v>0</v>
      </c>
      <c r="AK126" s="666">
        <v>0</v>
      </c>
      <c r="AL126" s="667">
        <v>0</v>
      </c>
      <c r="AM126" s="668">
        <v>0</v>
      </c>
      <c r="AN126" s="669">
        <v>2</v>
      </c>
      <c r="AO126" s="670"/>
    </row>
    <row r="127" s="465" customFormat="1" ht="39.95" customHeight="1" spans="1:41">
      <c r="A127" s="493">
        <v>119</v>
      </c>
      <c r="B127" s="614"/>
      <c r="C127" s="615"/>
      <c r="D127" s="615">
        <v>2</v>
      </c>
      <c r="E127" s="616"/>
      <c r="F127" s="616"/>
      <c r="G127" s="615"/>
      <c r="H127" s="615"/>
      <c r="I127" s="615"/>
      <c r="J127" s="625"/>
      <c r="K127" s="625"/>
      <c r="L127" s="626" t="s">
        <v>727</v>
      </c>
      <c r="M127" s="627" t="s">
        <v>728</v>
      </c>
      <c r="N127" s="628" t="s">
        <v>536</v>
      </c>
      <c r="O127" s="616"/>
      <c r="P127" s="614" t="s">
        <v>461</v>
      </c>
      <c r="Q127" s="639"/>
      <c r="R127" s="640" t="s">
        <v>51</v>
      </c>
      <c r="S127" s="626" t="s">
        <v>470</v>
      </c>
      <c r="T127" s="640" t="s">
        <v>627</v>
      </c>
      <c r="U127" s="640" t="s">
        <v>464</v>
      </c>
      <c r="V127" s="640" t="s">
        <v>463</v>
      </c>
      <c r="W127" s="614" t="s">
        <v>536</v>
      </c>
      <c r="X127" s="615" t="s">
        <v>729</v>
      </c>
      <c r="Y127" s="652" t="s">
        <v>627</v>
      </c>
      <c r="Z127" s="652" t="s">
        <v>627</v>
      </c>
      <c r="AA127" s="653">
        <v>0.013</v>
      </c>
      <c r="AB127" s="625" t="s">
        <v>720</v>
      </c>
      <c r="AC127" s="625"/>
      <c r="AD127" s="625"/>
      <c r="AE127" s="625"/>
      <c r="AF127" s="625"/>
      <c r="AG127" s="663"/>
      <c r="AH127" s="663"/>
      <c r="AI127" s="665" t="s">
        <v>721</v>
      </c>
      <c r="AJ127" s="665">
        <v>0</v>
      </c>
      <c r="AK127" s="666">
        <v>0</v>
      </c>
      <c r="AL127" s="667">
        <v>0</v>
      </c>
      <c r="AM127" s="668">
        <v>0</v>
      </c>
      <c r="AN127" s="669">
        <v>2</v>
      </c>
      <c r="AO127" s="670"/>
    </row>
    <row r="128" ht="39.95" customHeight="1" spans="1:40">
      <c r="A128" s="490">
        <v>120</v>
      </c>
      <c r="B128" s="492"/>
      <c r="C128" s="495">
        <v>1</v>
      </c>
      <c r="D128" s="495"/>
      <c r="E128" s="499"/>
      <c r="F128" s="499"/>
      <c r="G128" s="495"/>
      <c r="H128" s="495"/>
      <c r="I128" s="495"/>
      <c r="J128" s="516"/>
      <c r="K128" s="526"/>
      <c r="L128" s="517" t="s">
        <v>730</v>
      </c>
      <c r="M128" s="509" t="s">
        <v>96</v>
      </c>
      <c r="N128" s="523" t="s">
        <v>490</v>
      </c>
      <c r="O128" s="527"/>
      <c r="P128" s="492" t="s">
        <v>461</v>
      </c>
      <c r="Q128" s="547"/>
      <c r="R128" s="536" t="s">
        <v>462</v>
      </c>
      <c r="S128" s="519" t="s">
        <v>470</v>
      </c>
      <c r="T128" s="519" t="s">
        <v>334</v>
      </c>
      <c r="U128" s="538" t="s">
        <v>463</v>
      </c>
      <c r="V128" s="539" t="s">
        <v>464</v>
      </c>
      <c r="W128" s="492" t="s">
        <v>474</v>
      </c>
      <c r="X128" s="498" t="s">
        <v>466</v>
      </c>
      <c r="Y128" s="498" t="s">
        <v>334</v>
      </c>
      <c r="Z128" s="509" t="s">
        <v>334</v>
      </c>
      <c r="AA128" s="564">
        <f>AA131+AA152+AA168*AJ168</f>
        <v>2.8012</v>
      </c>
      <c r="AB128" s="554" t="s">
        <v>334</v>
      </c>
      <c r="AC128" s="554"/>
      <c r="AD128" s="554"/>
      <c r="AE128" s="554"/>
      <c r="AF128" s="554"/>
      <c r="AG128" s="565"/>
      <c r="AH128" s="565"/>
      <c r="AI128" s="591"/>
      <c r="AJ128" s="498">
        <v>1</v>
      </c>
      <c r="AK128" s="498">
        <v>1</v>
      </c>
      <c r="AL128" s="498">
        <v>0</v>
      </c>
      <c r="AM128" s="592">
        <v>0</v>
      </c>
      <c r="AN128" s="473">
        <v>1</v>
      </c>
    </row>
    <row r="129" s="458" customFormat="1" ht="39.95" customHeight="1" spans="1:40">
      <c r="A129" s="490">
        <v>121</v>
      </c>
      <c r="B129" s="492"/>
      <c r="C129" s="495">
        <v>1</v>
      </c>
      <c r="D129" s="495"/>
      <c r="E129" s="499"/>
      <c r="F129" s="499"/>
      <c r="G129" s="495"/>
      <c r="H129" s="495"/>
      <c r="I129" s="495"/>
      <c r="J129" s="516"/>
      <c r="K129" s="526"/>
      <c r="L129" s="517" t="s">
        <v>281</v>
      </c>
      <c r="M129" s="509" t="s">
        <v>96</v>
      </c>
      <c r="N129" s="523" t="s">
        <v>492</v>
      </c>
      <c r="O129" s="527"/>
      <c r="P129" s="492" t="s">
        <v>461</v>
      </c>
      <c r="Q129" s="547"/>
      <c r="R129" s="536" t="s">
        <v>462</v>
      </c>
      <c r="S129" s="519" t="s">
        <v>470</v>
      </c>
      <c r="T129" s="519" t="s">
        <v>334</v>
      </c>
      <c r="U129" s="538" t="s">
        <v>463</v>
      </c>
      <c r="V129" s="539" t="s">
        <v>464</v>
      </c>
      <c r="W129" s="492" t="s">
        <v>474</v>
      </c>
      <c r="X129" s="498" t="s">
        <v>466</v>
      </c>
      <c r="Y129" s="498" t="s">
        <v>334</v>
      </c>
      <c r="Z129" s="509" t="s">
        <v>334</v>
      </c>
      <c r="AA129" s="564">
        <f>AA132+AA153</f>
        <v>2.4774</v>
      </c>
      <c r="AB129" s="554" t="s">
        <v>334</v>
      </c>
      <c r="AC129" s="554"/>
      <c r="AD129" s="554"/>
      <c r="AE129" s="554"/>
      <c r="AF129" s="554"/>
      <c r="AG129" s="565"/>
      <c r="AH129" s="565"/>
      <c r="AI129" s="591"/>
      <c r="AJ129" s="498">
        <v>0</v>
      </c>
      <c r="AK129" s="498">
        <v>0</v>
      </c>
      <c r="AL129" s="498">
        <v>1</v>
      </c>
      <c r="AM129" s="592">
        <v>0</v>
      </c>
      <c r="AN129" s="603">
        <v>0</v>
      </c>
    </row>
    <row r="130" s="460" customFormat="1" ht="39.95" customHeight="1" spans="1:40">
      <c r="A130" s="490">
        <v>122</v>
      </c>
      <c r="B130" s="492"/>
      <c r="C130" s="495">
        <v>1</v>
      </c>
      <c r="D130" s="495"/>
      <c r="E130" s="499"/>
      <c r="F130" s="499"/>
      <c r="G130" s="495"/>
      <c r="H130" s="495"/>
      <c r="I130" s="495"/>
      <c r="J130" s="516"/>
      <c r="K130" s="526"/>
      <c r="L130" s="517" t="s">
        <v>236</v>
      </c>
      <c r="M130" s="509" t="s">
        <v>96</v>
      </c>
      <c r="N130" s="523" t="s">
        <v>493</v>
      </c>
      <c r="O130" s="527"/>
      <c r="P130" s="492" t="s">
        <v>461</v>
      </c>
      <c r="Q130" s="547"/>
      <c r="R130" s="536" t="s">
        <v>462</v>
      </c>
      <c r="S130" s="519" t="s">
        <v>470</v>
      </c>
      <c r="T130" s="519" t="s">
        <v>334</v>
      </c>
      <c r="U130" s="538" t="s">
        <v>463</v>
      </c>
      <c r="V130" s="539" t="s">
        <v>464</v>
      </c>
      <c r="W130" s="492" t="s">
        <v>474</v>
      </c>
      <c r="X130" s="498" t="s">
        <v>466</v>
      </c>
      <c r="Y130" s="498" t="s">
        <v>334</v>
      </c>
      <c r="Z130" s="509" t="s">
        <v>334</v>
      </c>
      <c r="AA130" s="564">
        <v>2.8012</v>
      </c>
      <c r="AB130" s="554" t="s">
        <v>334</v>
      </c>
      <c r="AC130" s="554"/>
      <c r="AD130" s="554"/>
      <c r="AE130" s="554"/>
      <c r="AF130" s="554"/>
      <c r="AG130" s="565"/>
      <c r="AH130" s="565"/>
      <c r="AI130" s="591"/>
      <c r="AJ130" s="498">
        <v>0</v>
      </c>
      <c r="AK130" s="498">
        <v>0</v>
      </c>
      <c r="AL130" s="498">
        <v>0</v>
      </c>
      <c r="AM130" s="594">
        <v>1</v>
      </c>
      <c r="AN130" s="473">
        <v>0</v>
      </c>
    </row>
    <row r="131" ht="39.95" customHeight="1" spans="1:40">
      <c r="A131" s="490">
        <v>123</v>
      </c>
      <c r="B131" s="492"/>
      <c r="C131" s="495"/>
      <c r="D131" s="495">
        <v>2</v>
      </c>
      <c r="E131" s="495"/>
      <c r="F131" s="495"/>
      <c r="G131" s="496"/>
      <c r="H131" s="495"/>
      <c r="I131" s="495"/>
      <c r="J131" s="516"/>
      <c r="K131" s="516"/>
      <c r="L131" s="517" t="s">
        <v>731</v>
      </c>
      <c r="M131" s="509" t="s">
        <v>100</v>
      </c>
      <c r="N131" s="523" t="str">
        <f t="shared" ref="N131:N133" si="1">N128</f>
        <v>分总成，织物通风面套</v>
      </c>
      <c r="O131" s="675"/>
      <c r="P131" s="492" t="s">
        <v>461</v>
      </c>
      <c r="Q131" s="546"/>
      <c r="R131" s="536" t="s">
        <v>462</v>
      </c>
      <c r="S131" s="519" t="s">
        <v>470</v>
      </c>
      <c r="T131" s="519" t="s">
        <v>334</v>
      </c>
      <c r="U131" s="538" t="s">
        <v>463</v>
      </c>
      <c r="V131" s="539" t="s">
        <v>464</v>
      </c>
      <c r="W131" s="492" t="s">
        <v>474</v>
      </c>
      <c r="X131" s="498" t="s">
        <v>466</v>
      </c>
      <c r="Y131" s="498" t="s">
        <v>334</v>
      </c>
      <c r="Z131" s="509" t="s">
        <v>334</v>
      </c>
      <c r="AA131" s="563">
        <f>AA134+AA144+AA147+AA151*AJ151+AA143</f>
        <v>1.3235</v>
      </c>
      <c r="AB131" s="554" t="s">
        <v>334</v>
      </c>
      <c r="AC131" s="550"/>
      <c r="AD131" s="550"/>
      <c r="AE131" s="550"/>
      <c r="AF131" s="550"/>
      <c r="AG131" s="565"/>
      <c r="AH131" s="565"/>
      <c r="AI131" s="591"/>
      <c r="AJ131" s="498">
        <v>1</v>
      </c>
      <c r="AK131" s="498">
        <v>1</v>
      </c>
      <c r="AL131" s="498">
        <v>0</v>
      </c>
      <c r="AM131" s="592">
        <v>0</v>
      </c>
      <c r="AN131" s="473">
        <v>1</v>
      </c>
    </row>
    <row r="132" s="458" customFormat="1" ht="39.95" customHeight="1" spans="1:40">
      <c r="A132" s="490">
        <v>124</v>
      </c>
      <c r="B132" s="492"/>
      <c r="C132" s="495"/>
      <c r="D132" s="495">
        <v>2</v>
      </c>
      <c r="E132" s="495"/>
      <c r="F132" s="495"/>
      <c r="G132" s="496"/>
      <c r="H132" s="495"/>
      <c r="I132" s="495"/>
      <c r="J132" s="516"/>
      <c r="K132" s="516"/>
      <c r="L132" s="517" t="s">
        <v>282</v>
      </c>
      <c r="M132" s="509" t="s">
        <v>100</v>
      </c>
      <c r="N132" s="523" t="str">
        <f t="shared" si="1"/>
        <v>分总成，织物非通风面套</v>
      </c>
      <c r="O132" s="675"/>
      <c r="P132" s="492" t="s">
        <v>461</v>
      </c>
      <c r="Q132" s="546"/>
      <c r="R132" s="536" t="s">
        <v>462</v>
      </c>
      <c r="S132" s="519" t="s">
        <v>470</v>
      </c>
      <c r="T132" s="519" t="s">
        <v>334</v>
      </c>
      <c r="U132" s="538" t="s">
        <v>463</v>
      </c>
      <c r="V132" s="539" t="s">
        <v>464</v>
      </c>
      <c r="W132" s="492" t="s">
        <v>474</v>
      </c>
      <c r="X132" s="498" t="s">
        <v>466</v>
      </c>
      <c r="Y132" s="498" t="s">
        <v>334</v>
      </c>
      <c r="Z132" s="509" t="s">
        <v>334</v>
      </c>
      <c r="AA132" s="564">
        <f>AA135+AA145+AA151*AJ151</f>
        <v>1.1291</v>
      </c>
      <c r="AB132" s="554" t="s">
        <v>334</v>
      </c>
      <c r="AC132" s="550"/>
      <c r="AD132" s="550"/>
      <c r="AE132" s="550"/>
      <c r="AF132" s="550"/>
      <c r="AG132" s="565"/>
      <c r="AH132" s="565"/>
      <c r="AI132" s="591"/>
      <c r="AJ132" s="498">
        <v>0</v>
      </c>
      <c r="AK132" s="498">
        <v>0</v>
      </c>
      <c r="AL132" s="498">
        <v>1</v>
      </c>
      <c r="AM132" s="592">
        <v>0</v>
      </c>
      <c r="AN132" s="603">
        <v>0</v>
      </c>
    </row>
    <row r="133" s="460" customFormat="1" ht="39.95" customHeight="1" spans="1:40">
      <c r="A133" s="490">
        <v>125</v>
      </c>
      <c r="B133" s="492"/>
      <c r="C133" s="495"/>
      <c r="D133" s="495">
        <v>2</v>
      </c>
      <c r="E133" s="495"/>
      <c r="F133" s="495"/>
      <c r="G133" s="496"/>
      <c r="H133" s="495"/>
      <c r="I133" s="495"/>
      <c r="J133" s="516"/>
      <c r="K133" s="516"/>
      <c r="L133" s="517" t="s">
        <v>237</v>
      </c>
      <c r="M133" s="509" t="s">
        <v>100</v>
      </c>
      <c r="N133" s="523" t="str">
        <f t="shared" si="1"/>
        <v>分总成，主面料为蓝白格，缝线蓝色</v>
      </c>
      <c r="O133" s="675"/>
      <c r="P133" s="492" t="s">
        <v>461</v>
      </c>
      <c r="Q133" s="546"/>
      <c r="R133" s="536" t="s">
        <v>462</v>
      </c>
      <c r="S133" s="519" t="s">
        <v>470</v>
      </c>
      <c r="T133" s="519" t="s">
        <v>334</v>
      </c>
      <c r="U133" s="538" t="s">
        <v>463</v>
      </c>
      <c r="V133" s="539" t="s">
        <v>464</v>
      </c>
      <c r="W133" s="492" t="s">
        <v>474</v>
      </c>
      <c r="X133" s="498" t="s">
        <v>466</v>
      </c>
      <c r="Y133" s="498" t="s">
        <v>334</v>
      </c>
      <c r="Z133" s="509" t="s">
        <v>334</v>
      </c>
      <c r="AA133" s="563">
        <v>1.3235</v>
      </c>
      <c r="AB133" s="554" t="s">
        <v>334</v>
      </c>
      <c r="AC133" s="550"/>
      <c r="AD133" s="550"/>
      <c r="AE133" s="550"/>
      <c r="AF133" s="550"/>
      <c r="AG133" s="565"/>
      <c r="AH133" s="565"/>
      <c r="AI133" s="591"/>
      <c r="AJ133" s="498">
        <v>0</v>
      </c>
      <c r="AK133" s="498">
        <v>0</v>
      </c>
      <c r="AL133" s="498">
        <v>0</v>
      </c>
      <c r="AM133" s="594">
        <v>1</v>
      </c>
      <c r="AN133" s="473">
        <v>0</v>
      </c>
    </row>
    <row r="134" ht="39.95" customHeight="1" spans="1:40">
      <c r="A134" s="490">
        <v>126</v>
      </c>
      <c r="B134" s="492"/>
      <c r="C134" s="495"/>
      <c r="D134" s="495"/>
      <c r="E134" s="495">
        <v>3</v>
      </c>
      <c r="F134" s="495"/>
      <c r="G134" s="496"/>
      <c r="H134" s="495"/>
      <c r="I134" s="495"/>
      <c r="J134" s="516"/>
      <c r="K134" s="516"/>
      <c r="L134" s="517" t="s">
        <v>732</v>
      </c>
      <c r="M134" s="509" t="s">
        <v>105</v>
      </c>
      <c r="N134" s="524" t="s">
        <v>518</v>
      </c>
      <c r="O134" s="675"/>
      <c r="P134" s="492" t="s">
        <v>461</v>
      </c>
      <c r="Q134" s="546"/>
      <c r="R134" s="536" t="s">
        <v>59</v>
      </c>
      <c r="S134" s="517" t="s">
        <v>732</v>
      </c>
      <c r="T134" s="516" t="s">
        <v>59</v>
      </c>
      <c r="U134" s="538" t="s">
        <v>463</v>
      </c>
      <c r="V134" s="539" t="s">
        <v>464</v>
      </c>
      <c r="W134" s="492" t="s">
        <v>474</v>
      </c>
      <c r="X134" s="498" t="s">
        <v>466</v>
      </c>
      <c r="Y134" s="498" t="s">
        <v>334</v>
      </c>
      <c r="Z134" s="509" t="s">
        <v>334</v>
      </c>
      <c r="AA134" s="564">
        <f>AA136+AA138+AA139+AA140+AA141</f>
        <v>0.857</v>
      </c>
      <c r="AB134" s="554" t="s">
        <v>334</v>
      </c>
      <c r="AC134" s="550"/>
      <c r="AD134" s="550"/>
      <c r="AE134" s="550"/>
      <c r="AF134" s="550"/>
      <c r="AG134" s="565"/>
      <c r="AH134" s="565"/>
      <c r="AI134" s="591"/>
      <c r="AJ134" s="498">
        <v>1</v>
      </c>
      <c r="AK134" s="498">
        <v>1</v>
      </c>
      <c r="AL134" s="498">
        <v>0</v>
      </c>
      <c r="AM134" s="592">
        <v>1</v>
      </c>
      <c r="AN134" s="473">
        <v>1</v>
      </c>
    </row>
    <row r="135" s="458" customFormat="1" ht="39.95" customHeight="1" spans="1:40">
      <c r="A135" s="490">
        <v>127</v>
      </c>
      <c r="B135" s="492"/>
      <c r="C135" s="495"/>
      <c r="D135" s="495"/>
      <c r="E135" s="495">
        <v>3</v>
      </c>
      <c r="F135" s="495"/>
      <c r="G135" s="496"/>
      <c r="H135" s="495"/>
      <c r="I135" s="495"/>
      <c r="J135" s="516"/>
      <c r="K135" s="516"/>
      <c r="L135" s="517" t="s">
        <v>733</v>
      </c>
      <c r="M135" s="509" t="s">
        <v>105</v>
      </c>
      <c r="N135" s="524" t="s">
        <v>521</v>
      </c>
      <c r="O135" s="675"/>
      <c r="P135" s="492" t="s">
        <v>461</v>
      </c>
      <c r="Q135" s="546"/>
      <c r="R135" s="536" t="s">
        <v>59</v>
      </c>
      <c r="S135" s="517" t="s">
        <v>733</v>
      </c>
      <c r="T135" s="516" t="s">
        <v>59</v>
      </c>
      <c r="U135" s="538" t="s">
        <v>463</v>
      </c>
      <c r="V135" s="539" t="s">
        <v>464</v>
      </c>
      <c r="W135" s="492" t="s">
        <v>474</v>
      </c>
      <c r="X135" s="498" t="s">
        <v>466</v>
      </c>
      <c r="Y135" s="498" t="s">
        <v>334</v>
      </c>
      <c r="Z135" s="509" t="s">
        <v>334</v>
      </c>
      <c r="AA135" s="564">
        <f>AA137+AA138+AA139+AA140+AA142</f>
        <v>0.9171</v>
      </c>
      <c r="AB135" s="554" t="s">
        <v>334</v>
      </c>
      <c r="AC135" s="550"/>
      <c r="AD135" s="550"/>
      <c r="AE135" s="550"/>
      <c r="AF135" s="550"/>
      <c r="AG135" s="565"/>
      <c r="AH135" s="565"/>
      <c r="AI135" s="591"/>
      <c r="AJ135" s="498">
        <v>0</v>
      </c>
      <c r="AK135" s="498">
        <v>0</v>
      </c>
      <c r="AL135" s="498">
        <v>1</v>
      </c>
      <c r="AM135" s="592">
        <v>0</v>
      </c>
      <c r="AN135" s="603">
        <v>0</v>
      </c>
    </row>
    <row r="136" ht="39.95" customHeight="1" spans="1:40">
      <c r="A136" s="490">
        <v>128</v>
      </c>
      <c r="B136" s="492"/>
      <c r="C136" s="495"/>
      <c r="D136" s="495"/>
      <c r="E136" s="495"/>
      <c r="F136" s="495">
        <v>4</v>
      </c>
      <c r="G136" s="496"/>
      <c r="H136" s="495"/>
      <c r="I136" s="495"/>
      <c r="J136" s="516"/>
      <c r="K136" s="516"/>
      <c r="L136" s="517" t="s">
        <v>734</v>
      </c>
      <c r="M136" s="509" t="s">
        <v>112</v>
      </c>
      <c r="N136" s="524" t="s">
        <v>518</v>
      </c>
      <c r="O136" s="675"/>
      <c r="P136" s="492" t="s">
        <v>461</v>
      </c>
      <c r="Q136" s="546"/>
      <c r="R136" s="536" t="s">
        <v>462</v>
      </c>
      <c r="S136" s="519" t="s">
        <v>470</v>
      </c>
      <c r="T136" s="519" t="s">
        <v>334</v>
      </c>
      <c r="U136" s="538" t="s">
        <v>463</v>
      </c>
      <c r="V136" s="539" t="s">
        <v>464</v>
      </c>
      <c r="W136" s="527" t="s">
        <v>735</v>
      </c>
      <c r="X136" s="498" t="s">
        <v>736</v>
      </c>
      <c r="Y136" s="498" t="s">
        <v>737</v>
      </c>
      <c r="Z136" s="509" t="s">
        <v>334</v>
      </c>
      <c r="AA136" s="564">
        <v>0.7678</v>
      </c>
      <c r="AB136" s="554" t="s">
        <v>334</v>
      </c>
      <c r="AC136" s="550"/>
      <c r="AD136" s="550"/>
      <c r="AE136" s="550"/>
      <c r="AF136" s="550"/>
      <c r="AG136" s="565"/>
      <c r="AH136" s="565"/>
      <c r="AI136" s="591"/>
      <c r="AJ136" s="498">
        <v>1</v>
      </c>
      <c r="AK136" s="498">
        <v>1</v>
      </c>
      <c r="AL136" s="498">
        <v>0</v>
      </c>
      <c r="AM136" s="592">
        <v>1</v>
      </c>
      <c r="AN136" s="473">
        <v>1</v>
      </c>
    </row>
    <row r="137" s="458" customFormat="1" ht="39.95" customHeight="1" spans="1:40">
      <c r="A137" s="490">
        <v>129</v>
      </c>
      <c r="B137" s="492"/>
      <c r="C137" s="495"/>
      <c r="D137" s="495"/>
      <c r="E137" s="495"/>
      <c r="F137" s="495">
        <v>4</v>
      </c>
      <c r="G137" s="496"/>
      <c r="H137" s="495"/>
      <c r="I137" s="495"/>
      <c r="J137" s="516"/>
      <c r="K137" s="516"/>
      <c r="L137" s="517" t="s">
        <v>738</v>
      </c>
      <c r="M137" s="509" t="s">
        <v>112</v>
      </c>
      <c r="N137" s="524" t="s">
        <v>521</v>
      </c>
      <c r="O137" s="675"/>
      <c r="P137" s="492" t="s">
        <v>461</v>
      </c>
      <c r="Q137" s="546"/>
      <c r="R137" s="536" t="s">
        <v>462</v>
      </c>
      <c r="S137" s="519" t="s">
        <v>470</v>
      </c>
      <c r="T137" s="519" t="s">
        <v>334</v>
      </c>
      <c r="U137" s="538" t="s">
        <v>463</v>
      </c>
      <c r="V137" s="539" t="s">
        <v>464</v>
      </c>
      <c r="W137" s="527" t="s">
        <v>735</v>
      </c>
      <c r="X137" s="498" t="s">
        <v>736</v>
      </c>
      <c r="Y137" s="498" t="s">
        <v>737</v>
      </c>
      <c r="Z137" s="509" t="s">
        <v>334</v>
      </c>
      <c r="AA137" s="564">
        <v>0.8279</v>
      </c>
      <c r="AB137" s="554" t="s">
        <v>334</v>
      </c>
      <c r="AC137" s="550"/>
      <c r="AD137" s="550"/>
      <c r="AE137" s="550"/>
      <c r="AF137" s="550"/>
      <c r="AG137" s="565"/>
      <c r="AH137" s="565"/>
      <c r="AI137" s="591"/>
      <c r="AJ137" s="498">
        <v>0</v>
      </c>
      <c r="AK137" s="498">
        <v>0</v>
      </c>
      <c r="AL137" s="498">
        <v>1</v>
      </c>
      <c r="AM137" s="592">
        <v>0</v>
      </c>
      <c r="AN137" s="603">
        <v>0</v>
      </c>
    </row>
    <row r="138" ht="39.95" customHeight="1" spans="1:40">
      <c r="A138" s="490">
        <v>130</v>
      </c>
      <c r="B138" s="492"/>
      <c r="C138" s="495"/>
      <c r="D138" s="495"/>
      <c r="E138" s="495"/>
      <c r="F138" s="495">
        <v>4</v>
      </c>
      <c r="G138" s="496"/>
      <c r="H138" s="495"/>
      <c r="I138" s="495"/>
      <c r="J138" s="516"/>
      <c r="K138" s="516"/>
      <c r="L138" s="517" t="s">
        <v>739</v>
      </c>
      <c r="M138" s="509" t="s">
        <v>740</v>
      </c>
      <c r="N138" s="524" t="s">
        <v>94</v>
      </c>
      <c r="O138" s="675"/>
      <c r="P138" s="492" t="s">
        <v>461</v>
      </c>
      <c r="Q138" s="546"/>
      <c r="R138" s="536" t="s">
        <v>462</v>
      </c>
      <c r="S138" s="519" t="s">
        <v>739</v>
      </c>
      <c r="T138" s="516" t="s">
        <v>462</v>
      </c>
      <c r="U138" s="538" t="s">
        <v>463</v>
      </c>
      <c r="V138" s="539" t="s">
        <v>464</v>
      </c>
      <c r="W138" s="527" t="s">
        <v>741</v>
      </c>
      <c r="X138" s="498" t="s">
        <v>742</v>
      </c>
      <c r="Y138" s="492" t="s">
        <v>513</v>
      </c>
      <c r="Z138" s="509" t="s">
        <v>334</v>
      </c>
      <c r="AA138" s="564">
        <v>0.021</v>
      </c>
      <c r="AB138" s="554" t="s">
        <v>334</v>
      </c>
      <c r="AC138" s="550"/>
      <c r="AD138" s="550"/>
      <c r="AE138" s="550"/>
      <c r="AF138" s="550"/>
      <c r="AG138" s="565"/>
      <c r="AH138" s="565"/>
      <c r="AI138" s="591"/>
      <c r="AJ138" s="498">
        <v>1</v>
      </c>
      <c r="AK138" s="498">
        <v>1</v>
      </c>
      <c r="AL138" s="498">
        <v>1</v>
      </c>
      <c r="AM138" s="592">
        <v>1</v>
      </c>
      <c r="AN138" s="473">
        <v>1</v>
      </c>
    </row>
    <row r="139" ht="39.95" customHeight="1" spans="1:40">
      <c r="A139" s="490">
        <v>131</v>
      </c>
      <c r="B139" s="492"/>
      <c r="C139" s="495"/>
      <c r="D139" s="496"/>
      <c r="E139" s="495"/>
      <c r="F139" s="495">
        <v>4</v>
      </c>
      <c r="G139" s="496"/>
      <c r="H139" s="495"/>
      <c r="I139" s="495"/>
      <c r="J139" s="516"/>
      <c r="K139" s="516"/>
      <c r="L139" s="517" t="s">
        <v>743</v>
      </c>
      <c r="M139" s="509" t="s">
        <v>744</v>
      </c>
      <c r="N139" s="524" t="s">
        <v>94</v>
      </c>
      <c r="O139" s="675"/>
      <c r="P139" s="492" t="s">
        <v>461</v>
      </c>
      <c r="Q139" s="546"/>
      <c r="R139" s="536" t="s">
        <v>462</v>
      </c>
      <c r="S139" s="519" t="s">
        <v>743</v>
      </c>
      <c r="T139" s="516" t="s">
        <v>462</v>
      </c>
      <c r="U139" s="538" t="s">
        <v>463</v>
      </c>
      <c r="V139" s="539" t="s">
        <v>464</v>
      </c>
      <c r="W139" s="527" t="s">
        <v>741</v>
      </c>
      <c r="X139" s="498" t="s">
        <v>742</v>
      </c>
      <c r="Y139" s="492" t="s">
        <v>513</v>
      </c>
      <c r="Z139" s="509" t="s">
        <v>745</v>
      </c>
      <c r="AA139" s="564">
        <v>0.0071</v>
      </c>
      <c r="AB139" s="554" t="s">
        <v>334</v>
      </c>
      <c r="AC139" s="550"/>
      <c r="AD139" s="550"/>
      <c r="AE139" s="550"/>
      <c r="AF139" s="550"/>
      <c r="AG139" s="565"/>
      <c r="AH139" s="565"/>
      <c r="AI139" s="591"/>
      <c r="AJ139" s="498">
        <v>1</v>
      </c>
      <c r="AK139" s="498">
        <v>1</v>
      </c>
      <c r="AL139" s="498">
        <v>1</v>
      </c>
      <c r="AM139" s="592">
        <v>1</v>
      </c>
      <c r="AN139" s="473">
        <v>1</v>
      </c>
    </row>
    <row r="140" ht="39.95" customHeight="1" spans="1:40">
      <c r="A140" s="490">
        <v>132</v>
      </c>
      <c r="B140" s="492"/>
      <c r="C140" s="495"/>
      <c r="D140" s="496"/>
      <c r="E140" s="495"/>
      <c r="F140" s="495">
        <v>4</v>
      </c>
      <c r="G140" s="496"/>
      <c r="H140" s="495"/>
      <c r="I140" s="495"/>
      <c r="J140" s="516"/>
      <c r="K140" s="516"/>
      <c r="L140" s="517" t="s">
        <v>154</v>
      </c>
      <c r="M140" s="509" t="s">
        <v>155</v>
      </c>
      <c r="N140" s="524" t="s">
        <v>94</v>
      </c>
      <c r="O140" s="675"/>
      <c r="P140" s="492" t="s">
        <v>461</v>
      </c>
      <c r="Q140" s="546"/>
      <c r="R140" s="536" t="s">
        <v>462</v>
      </c>
      <c r="S140" s="519" t="s">
        <v>154</v>
      </c>
      <c r="T140" s="536" t="s">
        <v>462</v>
      </c>
      <c r="U140" s="538" t="s">
        <v>463</v>
      </c>
      <c r="V140" s="539" t="s">
        <v>464</v>
      </c>
      <c r="W140" s="527" t="s">
        <v>741</v>
      </c>
      <c r="X140" s="498" t="s">
        <v>742</v>
      </c>
      <c r="Y140" s="492" t="s">
        <v>513</v>
      </c>
      <c r="Z140" s="509"/>
      <c r="AA140" s="564">
        <v>0.0111</v>
      </c>
      <c r="AB140" s="554" t="s">
        <v>334</v>
      </c>
      <c r="AC140" s="550"/>
      <c r="AD140" s="550"/>
      <c r="AE140" s="550"/>
      <c r="AF140" s="550"/>
      <c r="AG140" s="565"/>
      <c r="AH140" s="565"/>
      <c r="AI140" s="591"/>
      <c r="AJ140" s="498">
        <v>1</v>
      </c>
      <c r="AK140" s="498">
        <v>1</v>
      </c>
      <c r="AL140" s="498">
        <v>1</v>
      </c>
      <c r="AM140" s="592">
        <v>1</v>
      </c>
      <c r="AN140" s="473">
        <v>1</v>
      </c>
    </row>
    <row r="141" ht="39.95" customHeight="1" spans="1:40">
      <c r="A141" s="490">
        <v>133</v>
      </c>
      <c r="B141" s="492"/>
      <c r="C141" s="495"/>
      <c r="D141" s="496"/>
      <c r="E141" s="496"/>
      <c r="F141" s="495">
        <v>4</v>
      </c>
      <c r="G141" s="496"/>
      <c r="H141" s="495"/>
      <c r="I141" s="495"/>
      <c r="J141" s="516"/>
      <c r="K141" s="516"/>
      <c r="L141" s="517" t="s">
        <v>746</v>
      </c>
      <c r="M141" s="509" t="s">
        <v>120</v>
      </c>
      <c r="N141" s="524" t="s">
        <v>518</v>
      </c>
      <c r="O141" s="675"/>
      <c r="P141" s="492" t="s">
        <v>461</v>
      </c>
      <c r="Q141" s="498"/>
      <c r="R141" s="536" t="s">
        <v>462</v>
      </c>
      <c r="S141" s="519" t="s">
        <v>470</v>
      </c>
      <c r="T141" s="519" t="s">
        <v>334</v>
      </c>
      <c r="U141" s="538" t="s">
        <v>463</v>
      </c>
      <c r="V141" s="539" t="s">
        <v>464</v>
      </c>
      <c r="W141" s="527" t="s">
        <v>519</v>
      </c>
      <c r="X141" s="498" t="s">
        <v>334</v>
      </c>
      <c r="Y141" s="519" t="s">
        <v>520</v>
      </c>
      <c r="Z141" s="566" t="s">
        <v>334</v>
      </c>
      <c r="AA141" s="564">
        <v>0.05</v>
      </c>
      <c r="AB141" s="554" t="s">
        <v>334</v>
      </c>
      <c r="AC141" s="550"/>
      <c r="AD141" s="550"/>
      <c r="AE141" s="550"/>
      <c r="AF141" s="550"/>
      <c r="AG141" s="565"/>
      <c r="AH141" s="565"/>
      <c r="AI141" s="591"/>
      <c r="AJ141" s="498">
        <v>1</v>
      </c>
      <c r="AK141" s="498">
        <v>1</v>
      </c>
      <c r="AL141" s="498">
        <v>0</v>
      </c>
      <c r="AM141" s="592">
        <v>1</v>
      </c>
      <c r="AN141" s="473">
        <v>1</v>
      </c>
    </row>
    <row r="142" s="458" customFormat="1" ht="39.95" customHeight="1" spans="1:40">
      <c r="A142" s="490">
        <v>134</v>
      </c>
      <c r="B142" s="492"/>
      <c r="C142" s="495"/>
      <c r="D142" s="496"/>
      <c r="E142" s="496"/>
      <c r="F142" s="495">
        <v>4</v>
      </c>
      <c r="G142" s="496"/>
      <c r="H142" s="495"/>
      <c r="I142" s="495"/>
      <c r="J142" s="516"/>
      <c r="K142" s="516"/>
      <c r="L142" s="517" t="s">
        <v>119</v>
      </c>
      <c r="M142" s="509" t="s">
        <v>120</v>
      </c>
      <c r="N142" s="524" t="s">
        <v>521</v>
      </c>
      <c r="O142" s="675"/>
      <c r="P142" s="492" t="s">
        <v>461</v>
      </c>
      <c r="Q142" s="498"/>
      <c r="R142" s="536" t="s">
        <v>462</v>
      </c>
      <c r="S142" s="519" t="s">
        <v>470</v>
      </c>
      <c r="T142" s="519" t="s">
        <v>334</v>
      </c>
      <c r="U142" s="538" t="s">
        <v>463</v>
      </c>
      <c r="V142" s="539" t="s">
        <v>464</v>
      </c>
      <c r="W142" s="527" t="s">
        <v>519</v>
      </c>
      <c r="X142" s="498" t="s">
        <v>334</v>
      </c>
      <c r="Y142" s="519" t="s">
        <v>520</v>
      </c>
      <c r="Z142" s="566" t="s">
        <v>334</v>
      </c>
      <c r="AA142" s="564">
        <v>0.05</v>
      </c>
      <c r="AB142" s="554" t="s">
        <v>334</v>
      </c>
      <c r="AC142" s="550"/>
      <c r="AD142" s="550"/>
      <c r="AE142" s="550"/>
      <c r="AF142" s="550"/>
      <c r="AG142" s="565"/>
      <c r="AH142" s="565"/>
      <c r="AI142" s="591"/>
      <c r="AJ142" s="498">
        <v>0</v>
      </c>
      <c r="AK142" s="498">
        <v>0</v>
      </c>
      <c r="AL142" s="498">
        <v>1</v>
      </c>
      <c r="AM142" s="592">
        <v>0</v>
      </c>
      <c r="AN142" s="603">
        <v>0</v>
      </c>
    </row>
    <row r="143" s="466" customFormat="1" ht="39.95" customHeight="1" spans="1:40">
      <c r="A143" s="490">
        <v>135</v>
      </c>
      <c r="B143" s="612"/>
      <c r="C143" s="613"/>
      <c r="D143" s="613"/>
      <c r="E143" s="495">
        <v>3</v>
      </c>
      <c r="F143" s="528"/>
      <c r="G143" s="613"/>
      <c r="H143" s="613"/>
      <c r="I143" s="613"/>
      <c r="J143" s="507"/>
      <c r="K143" s="676"/>
      <c r="L143" s="528" t="s">
        <v>747</v>
      </c>
      <c r="M143" s="677" t="s">
        <v>748</v>
      </c>
      <c r="N143" s="529" t="s">
        <v>94</v>
      </c>
      <c r="O143" s="678"/>
      <c r="P143" s="612" t="s">
        <v>461</v>
      </c>
      <c r="Q143" s="694"/>
      <c r="R143" s="678" t="s">
        <v>51</v>
      </c>
      <c r="S143" s="520" t="s">
        <v>470</v>
      </c>
      <c r="T143" s="520" t="s">
        <v>627</v>
      </c>
      <c r="U143" s="506" t="s">
        <v>463</v>
      </c>
      <c r="V143" s="506" t="s">
        <v>464</v>
      </c>
      <c r="W143" s="695" t="s">
        <v>749</v>
      </c>
      <c r="X143" s="678" t="s">
        <v>466</v>
      </c>
      <c r="Y143" s="709" t="s">
        <v>627</v>
      </c>
      <c r="Z143" s="710" t="s">
        <v>750</v>
      </c>
      <c r="AA143" s="711">
        <v>0.0075</v>
      </c>
      <c r="AB143" s="507" t="s">
        <v>627</v>
      </c>
      <c r="AC143" s="712"/>
      <c r="AD143" s="712"/>
      <c r="AE143" s="712"/>
      <c r="AF143" s="712"/>
      <c r="AG143" s="659"/>
      <c r="AH143" s="659"/>
      <c r="AI143" s="660"/>
      <c r="AJ143" s="498">
        <v>1</v>
      </c>
      <c r="AK143" s="498">
        <v>0</v>
      </c>
      <c r="AL143" s="498">
        <v>1</v>
      </c>
      <c r="AM143" s="592">
        <v>1</v>
      </c>
      <c r="AN143" s="722">
        <v>0</v>
      </c>
    </row>
    <row r="144" s="459" customFormat="1" ht="39.95" customHeight="1" spans="1:40">
      <c r="A144" s="490">
        <v>136</v>
      </c>
      <c r="B144" s="492"/>
      <c r="C144" s="495"/>
      <c r="D144" s="496"/>
      <c r="E144" s="496">
        <v>3</v>
      </c>
      <c r="F144" s="495"/>
      <c r="G144" s="496"/>
      <c r="H144" s="495"/>
      <c r="I144" s="495"/>
      <c r="J144" s="516"/>
      <c r="K144" s="516"/>
      <c r="L144" s="517" t="s">
        <v>223</v>
      </c>
      <c r="M144" s="509" t="s">
        <v>224</v>
      </c>
      <c r="N144" s="518" t="s">
        <v>522</v>
      </c>
      <c r="O144" s="675"/>
      <c r="P144" s="492" t="s">
        <v>461</v>
      </c>
      <c r="Q144" s="546"/>
      <c r="R144" s="536" t="s">
        <v>462</v>
      </c>
      <c r="S144" s="519" t="s">
        <v>470</v>
      </c>
      <c r="T144" s="519" t="s">
        <v>334</v>
      </c>
      <c r="U144" s="538" t="s">
        <v>463</v>
      </c>
      <c r="V144" s="539" t="s">
        <v>464</v>
      </c>
      <c r="W144" s="527" t="s">
        <v>474</v>
      </c>
      <c r="X144" s="498" t="s">
        <v>466</v>
      </c>
      <c r="Y144" s="498" t="s">
        <v>334</v>
      </c>
      <c r="Z144" s="509" t="s">
        <v>334</v>
      </c>
      <c r="AA144" s="564">
        <v>0.2</v>
      </c>
      <c r="AB144" s="554" t="s">
        <v>334</v>
      </c>
      <c r="AC144" s="550"/>
      <c r="AD144" s="550"/>
      <c r="AE144" s="550"/>
      <c r="AF144" s="550"/>
      <c r="AG144" s="565"/>
      <c r="AH144" s="565"/>
      <c r="AI144" s="591"/>
      <c r="AJ144" s="498">
        <v>1</v>
      </c>
      <c r="AK144" s="498">
        <v>1</v>
      </c>
      <c r="AL144" s="498">
        <v>0</v>
      </c>
      <c r="AM144" s="592">
        <v>0</v>
      </c>
      <c r="AN144" s="603">
        <v>1</v>
      </c>
    </row>
    <row r="145" ht="39.95" customHeight="1" spans="1:40">
      <c r="A145" s="490">
        <v>137</v>
      </c>
      <c r="B145" s="492"/>
      <c r="C145" s="495"/>
      <c r="D145" s="496"/>
      <c r="E145" s="496">
        <v>3</v>
      </c>
      <c r="F145" s="495"/>
      <c r="G145" s="496"/>
      <c r="H145" s="495"/>
      <c r="I145" s="495"/>
      <c r="J145" s="516"/>
      <c r="K145" s="516"/>
      <c r="L145" s="517" t="s">
        <v>283</v>
      </c>
      <c r="M145" s="509" t="s">
        <v>751</v>
      </c>
      <c r="N145" s="518" t="s">
        <v>524</v>
      </c>
      <c r="O145" s="675"/>
      <c r="P145" s="492" t="s">
        <v>461</v>
      </c>
      <c r="Q145" s="546"/>
      <c r="R145" s="536" t="s">
        <v>462</v>
      </c>
      <c r="S145" s="519" t="s">
        <v>470</v>
      </c>
      <c r="T145" s="519" t="s">
        <v>334</v>
      </c>
      <c r="U145" s="538" t="s">
        <v>463</v>
      </c>
      <c r="V145" s="539" t="s">
        <v>464</v>
      </c>
      <c r="W145" s="527" t="s">
        <v>474</v>
      </c>
      <c r="X145" s="498" t="s">
        <v>466</v>
      </c>
      <c r="Y145" s="498" t="s">
        <v>334</v>
      </c>
      <c r="Z145" s="509" t="s">
        <v>334</v>
      </c>
      <c r="AA145" s="564">
        <v>0.2</v>
      </c>
      <c r="AB145" s="554" t="s">
        <v>334</v>
      </c>
      <c r="AC145" s="550"/>
      <c r="AD145" s="550"/>
      <c r="AE145" s="550"/>
      <c r="AF145" s="550"/>
      <c r="AG145" s="565"/>
      <c r="AH145" s="565"/>
      <c r="AI145" s="591"/>
      <c r="AJ145" s="498">
        <v>0</v>
      </c>
      <c r="AK145" s="498">
        <v>0</v>
      </c>
      <c r="AL145" s="498">
        <v>1</v>
      </c>
      <c r="AM145" s="592">
        <v>0</v>
      </c>
      <c r="AN145" s="473">
        <v>0</v>
      </c>
    </row>
    <row r="146" s="460" customFormat="1" ht="39.95" customHeight="1" spans="1:40">
      <c r="A146" s="490">
        <v>138</v>
      </c>
      <c r="B146" s="492"/>
      <c r="C146" s="495"/>
      <c r="D146" s="496"/>
      <c r="E146" s="496">
        <v>3</v>
      </c>
      <c r="F146" s="495"/>
      <c r="G146" s="496"/>
      <c r="H146" s="495"/>
      <c r="I146" s="495"/>
      <c r="J146" s="516"/>
      <c r="K146" s="516"/>
      <c r="L146" s="517" t="s">
        <v>240</v>
      </c>
      <c r="M146" s="509" t="s">
        <v>224</v>
      </c>
      <c r="N146" s="518" t="s">
        <v>525</v>
      </c>
      <c r="O146" s="675"/>
      <c r="P146" s="492" t="s">
        <v>461</v>
      </c>
      <c r="Q146" s="546"/>
      <c r="R146" s="536" t="s">
        <v>462</v>
      </c>
      <c r="S146" s="519" t="s">
        <v>470</v>
      </c>
      <c r="T146" s="519" t="s">
        <v>334</v>
      </c>
      <c r="U146" s="538" t="s">
        <v>463</v>
      </c>
      <c r="V146" s="539" t="s">
        <v>464</v>
      </c>
      <c r="W146" s="527" t="s">
        <v>474</v>
      </c>
      <c r="X146" s="498" t="s">
        <v>466</v>
      </c>
      <c r="Y146" s="498" t="s">
        <v>334</v>
      </c>
      <c r="Z146" s="509" t="s">
        <v>334</v>
      </c>
      <c r="AA146" s="564">
        <v>0.2</v>
      </c>
      <c r="AB146" s="554" t="s">
        <v>334</v>
      </c>
      <c r="AC146" s="550"/>
      <c r="AD146" s="550"/>
      <c r="AE146" s="550"/>
      <c r="AF146" s="550"/>
      <c r="AG146" s="565"/>
      <c r="AH146" s="565"/>
      <c r="AI146" s="591"/>
      <c r="AJ146" s="498">
        <v>0</v>
      </c>
      <c r="AK146" s="498">
        <v>0</v>
      </c>
      <c r="AL146" s="498">
        <v>0</v>
      </c>
      <c r="AM146" s="594">
        <v>1</v>
      </c>
      <c r="AN146" s="473">
        <v>0</v>
      </c>
    </row>
    <row r="147" ht="39.95" customHeight="1" spans="1:40">
      <c r="A147" s="490">
        <v>139</v>
      </c>
      <c r="B147" s="492"/>
      <c r="C147" s="495"/>
      <c r="D147" s="496"/>
      <c r="E147" s="496">
        <v>3</v>
      </c>
      <c r="F147" s="495"/>
      <c r="G147" s="496"/>
      <c r="H147" s="495"/>
      <c r="I147" s="495"/>
      <c r="J147" s="516"/>
      <c r="K147" s="516"/>
      <c r="L147" s="517" t="s">
        <v>752</v>
      </c>
      <c r="M147" s="509" t="s">
        <v>753</v>
      </c>
      <c r="N147" s="524" t="s">
        <v>94</v>
      </c>
      <c r="O147" s="675"/>
      <c r="P147" s="492" t="s">
        <v>461</v>
      </c>
      <c r="Q147" s="546"/>
      <c r="R147" s="536" t="s">
        <v>59</v>
      </c>
      <c r="S147" s="519" t="s">
        <v>470</v>
      </c>
      <c r="T147" s="519" t="s">
        <v>334</v>
      </c>
      <c r="U147" s="538" t="s">
        <v>463</v>
      </c>
      <c r="V147" s="539" t="s">
        <v>464</v>
      </c>
      <c r="W147" s="527" t="s">
        <v>474</v>
      </c>
      <c r="X147" s="498" t="s">
        <v>466</v>
      </c>
      <c r="Y147" s="498" t="s">
        <v>334</v>
      </c>
      <c r="Z147" s="509" t="s">
        <v>334</v>
      </c>
      <c r="AA147" s="564">
        <f>AA148+AA149+AA150</f>
        <v>0.247</v>
      </c>
      <c r="AB147" s="554" t="s">
        <v>334</v>
      </c>
      <c r="AC147" s="550"/>
      <c r="AD147" s="550"/>
      <c r="AE147" s="550"/>
      <c r="AF147" s="550"/>
      <c r="AG147" s="565"/>
      <c r="AH147" s="565"/>
      <c r="AI147" s="591"/>
      <c r="AJ147" s="498">
        <v>1</v>
      </c>
      <c r="AK147" s="498">
        <v>1</v>
      </c>
      <c r="AL147" s="498">
        <v>0</v>
      </c>
      <c r="AM147" s="592">
        <v>1</v>
      </c>
      <c r="AN147" s="473">
        <v>1</v>
      </c>
    </row>
    <row r="148" ht="39.95" customHeight="1" spans="1:40">
      <c r="A148" s="490">
        <v>140</v>
      </c>
      <c r="B148" s="492"/>
      <c r="C148" s="495"/>
      <c r="D148" s="496"/>
      <c r="E148" s="496"/>
      <c r="F148" s="495">
        <v>4</v>
      </c>
      <c r="G148" s="496"/>
      <c r="H148" s="495"/>
      <c r="I148" s="495"/>
      <c r="J148" s="516"/>
      <c r="K148" s="516"/>
      <c r="L148" s="517" t="s">
        <v>121</v>
      </c>
      <c r="M148" s="509" t="s">
        <v>116</v>
      </c>
      <c r="N148" s="524" t="s">
        <v>533</v>
      </c>
      <c r="O148" s="675"/>
      <c r="P148" s="492" t="s">
        <v>461</v>
      </c>
      <c r="Q148" s="546"/>
      <c r="R148" s="536" t="s">
        <v>51</v>
      </c>
      <c r="S148" s="519" t="s">
        <v>121</v>
      </c>
      <c r="T148" s="516" t="s">
        <v>51</v>
      </c>
      <c r="U148" s="538" t="s">
        <v>464</v>
      </c>
      <c r="V148" s="539" t="s">
        <v>463</v>
      </c>
      <c r="W148" s="527" t="s">
        <v>474</v>
      </c>
      <c r="X148" s="498" t="s">
        <v>466</v>
      </c>
      <c r="Y148" s="498" t="s">
        <v>334</v>
      </c>
      <c r="Z148" s="509" t="s">
        <v>334</v>
      </c>
      <c r="AA148" s="564">
        <v>0.111</v>
      </c>
      <c r="AB148" s="554" t="s">
        <v>334</v>
      </c>
      <c r="AC148" s="550"/>
      <c r="AD148" s="550"/>
      <c r="AE148" s="550"/>
      <c r="AF148" s="550"/>
      <c r="AG148" s="565"/>
      <c r="AH148" s="565"/>
      <c r="AI148" s="591"/>
      <c r="AJ148" s="498">
        <v>1</v>
      </c>
      <c r="AK148" s="498">
        <v>1</v>
      </c>
      <c r="AL148" s="498">
        <v>0</v>
      </c>
      <c r="AM148" s="592">
        <v>1</v>
      </c>
      <c r="AN148" s="473">
        <v>1</v>
      </c>
    </row>
    <row r="149" ht="39.95" customHeight="1" spans="1:40">
      <c r="A149" s="490">
        <v>141</v>
      </c>
      <c r="B149" s="492"/>
      <c r="C149" s="495"/>
      <c r="D149" s="496"/>
      <c r="E149" s="496"/>
      <c r="F149" s="495">
        <v>4</v>
      </c>
      <c r="G149" s="496"/>
      <c r="H149" s="495"/>
      <c r="I149" s="495"/>
      <c r="J149" s="516"/>
      <c r="K149" s="516"/>
      <c r="L149" s="517" t="s">
        <v>137</v>
      </c>
      <c r="M149" s="509" t="s">
        <v>173</v>
      </c>
      <c r="N149" s="524" t="s">
        <v>94</v>
      </c>
      <c r="O149" s="675"/>
      <c r="P149" s="492" t="s">
        <v>461</v>
      </c>
      <c r="Q149" s="546"/>
      <c r="R149" s="536" t="s">
        <v>51</v>
      </c>
      <c r="S149" s="519" t="s">
        <v>137</v>
      </c>
      <c r="T149" s="516" t="s">
        <v>59</v>
      </c>
      <c r="U149" s="538" t="s">
        <v>463</v>
      </c>
      <c r="V149" s="539" t="s">
        <v>464</v>
      </c>
      <c r="W149" s="527" t="s">
        <v>474</v>
      </c>
      <c r="X149" s="498" t="s">
        <v>466</v>
      </c>
      <c r="Y149" s="498" t="s">
        <v>334</v>
      </c>
      <c r="Z149" s="509" t="s">
        <v>334</v>
      </c>
      <c r="AA149" s="564">
        <v>0.11</v>
      </c>
      <c r="AB149" s="554" t="s">
        <v>334</v>
      </c>
      <c r="AC149" s="550"/>
      <c r="AD149" s="550"/>
      <c r="AE149" s="550"/>
      <c r="AF149" s="550"/>
      <c r="AG149" s="565"/>
      <c r="AH149" s="565"/>
      <c r="AI149" s="591"/>
      <c r="AJ149" s="498">
        <v>1</v>
      </c>
      <c r="AK149" s="498">
        <v>1</v>
      </c>
      <c r="AL149" s="498">
        <v>0</v>
      </c>
      <c r="AM149" s="592">
        <v>1</v>
      </c>
      <c r="AN149" s="473">
        <v>1</v>
      </c>
    </row>
    <row r="150" ht="39.95" customHeight="1" spans="1:40">
      <c r="A150" s="490">
        <v>142</v>
      </c>
      <c r="B150" s="492"/>
      <c r="C150" s="495"/>
      <c r="D150" s="496"/>
      <c r="E150" s="496"/>
      <c r="F150" s="495">
        <v>4</v>
      </c>
      <c r="G150" s="496"/>
      <c r="H150" s="495"/>
      <c r="I150" s="495"/>
      <c r="J150" s="516"/>
      <c r="K150" s="516"/>
      <c r="L150" s="517" t="s">
        <v>166</v>
      </c>
      <c r="M150" s="509" t="s">
        <v>167</v>
      </c>
      <c r="N150" s="524" t="s">
        <v>533</v>
      </c>
      <c r="O150" s="675"/>
      <c r="P150" s="492" t="s">
        <v>461</v>
      </c>
      <c r="Q150" s="546"/>
      <c r="R150" s="536" t="s">
        <v>51</v>
      </c>
      <c r="S150" s="519" t="s">
        <v>166</v>
      </c>
      <c r="T150" s="516" t="s">
        <v>51</v>
      </c>
      <c r="U150" s="538" t="s">
        <v>464</v>
      </c>
      <c r="V150" s="539" t="s">
        <v>463</v>
      </c>
      <c r="W150" s="527" t="s">
        <v>474</v>
      </c>
      <c r="X150" s="498" t="s">
        <v>466</v>
      </c>
      <c r="Y150" s="498" t="s">
        <v>334</v>
      </c>
      <c r="Z150" s="509" t="s">
        <v>334</v>
      </c>
      <c r="AA150" s="564">
        <v>0.026</v>
      </c>
      <c r="AB150" s="554" t="s">
        <v>334</v>
      </c>
      <c r="AC150" s="550"/>
      <c r="AD150" s="550"/>
      <c r="AE150" s="550"/>
      <c r="AF150" s="550"/>
      <c r="AG150" s="565"/>
      <c r="AH150" s="565"/>
      <c r="AI150" s="591"/>
      <c r="AJ150" s="498">
        <v>1</v>
      </c>
      <c r="AK150" s="498">
        <v>1</v>
      </c>
      <c r="AL150" s="498">
        <v>0</v>
      </c>
      <c r="AM150" s="592">
        <v>1</v>
      </c>
      <c r="AN150" s="473">
        <v>1</v>
      </c>
    </row>
    <row r="151" ht="39.95" customHeight="1" spans="1:40">
      <c r="A151" s="490">
        <v>143</v>
      </c>
      <c r="B151" s="492"/>
      <c r="C151" s="495"/>
      <c r="D151" s="496"/>
      <c r="E151" s="496">
        <v>3</v>
      </c>
      <c r="F151" s="495"/>
      <c r="G151" s="496"/>
      <c r="H151" s="495"/>
      <c r="I151" s="495"/>
      <c r="J151" s="516"/>
      <c r="K151" s="516"/>
      <c r="L151" s="517" t="s">
        <v>534</v>
      </c>
      <c r="M151" s="509" t="s">
        <v>535</v>
      </c>
      <c r="N151" s="679" t="s">
        <v>536</v>
      </c>
      <c r="O151" s="675"/>
      <c r="P151" s="492" t="s">
        <v>461</v>
      </c>
      <c r="Q151" s="498" t="s">
        <v>334</v>
      </c>
      <c r="R151" s="536" t="s">
        <v>462</v>
      </c>
      <c r="S151" s="519" t="s">
        <v>470</v>
      </c>
      <c r="T151" s="498" t="s">
        <v>334</v>
      </c>
      <c r="U151" s="538" t="s">
        <v>464</v>
      </c>
      <c r="V151" s="539" t="s">
        <v>463</v>
      </c>
      <c r="W151" s="498" t="s">
        <v>334</v>
      </c>
      <c r="X151" s="498" t="s">
        <v>334</v>
      </c>
      <c r="Y151" s="498" t="s">
        <v>334</v>
      </c>
      <c r="Z151" s="509" t="s">
        <v>334</v>
      </c>
      <c r="AA151" s="564">
        <v>0.001</v>
      </c>
      <c r="AB151" s="554" t="s">
        <v>334</v>
      </c>
      <c r="AC151" s="550"/>
      <c r="AD151" s="550"/>
      <c r="AE151" s="550"/>
      <c r="AF151" s="550"/>
      <c r="AG151" s="565"/>
      <c r="AH151" s="565"/>
      <c r="AI151" s="591"/>
      <c r="AJ151" s="498">
        <v>12</v>
      </c>
      <c r="AK151" s="498">
        <v>12</v>
      </c>
      <c r="AL151" s="498">
        <v>12</v>
      </c>
      <c r="AM151" s="592">
        <v>12</v>
      </c>
      <c r="AN151" s="473">
        <v>12</v>
      </c>
    </row>
    <row r="152" s="461" customFormat="1" ht="39.95" customHeight="1" spans="1:40">
      <c r="A152" s="490">
        <v>144</v>
      </c>
      <c r="B152" s="492"/>
      <c r="C152" s="495"/>
      <c r="D152" s="495">
        <v>2</v>
      </c>
      <c r="E152" s="500"/>
      <c r="F152" s="499"/>
      <c r="G152" s="495"/>
      <c r="H152" s="495"/>
      <c r="I152" s="495"/>
      <c r="J152" s="516"/>
      <c r="K152" s="526"/>
      <c r="L152" s="517" t="s">
        <v>754</v>
      </c>
      <c r="M152" s="509" t="s">
        <v>755</v>
      </c>
      <c r="N152" s="523" t="s">
        <v>474</v>
      </c>
      <c r="O152" s="527"/>
      <c r="P152" s="492" t="s">
        <v>461</v>
      </c>
      <c r="Q152" s="547"/>
      <c r="R152" s="536" t="s">
        <v>462</v>
      </c>
      <c r="S152" s="519" t="s">
        <v>754</v>
      </c>
      <c r="T152" s="516" t="s">
        <v>528</v>
      </c>
      <c r="U152" s="538" t="s">
        <v>463</v>
      </c>
      <c r="V152" s="539" t="s">
        <v>464</v>
      </c>
      <c r="W152" s="527" t="s">
        <v>474</v>
      </c>
      <c r="X152" s="498" t="s">
        <v>466</v>
      </c>
      <c r="Y152" s="519" t="s">
        <v>334</v>
      </c>
      <c r="Z152" s="566" t="s">
        <v>334</v>
      </c>
      <c r="AA152" s="564">
        <f>AA153+AA167</f>
        <v>1.4747</v>
      </c>
      <c r="AB152" s="554" t="s">
        <v>575</v>
      </c>
      <c r="AC152" s="554"/>
      <c r="AD152" s="554"/>
      <c r="AE152" s="554"/>
      <c r="AF152" s="554"/>
      <c r="AG152" s="565"/>
      <c r="AH152" s="565"/>
      <c r="AI152" s="591"/>
      <c r="AJ152" s="498">
        <v>1</v>
      </c>
      <c r="AK152" s="498">
        <v>1</v>
      </c>
      <c r="AL152" s="498">
        <v>0</v>
      </c>
      <c r="AM152" s="592">
        <v>1</v>
      </c>
      <c r="AN152" s="604">
        <v>1</v>
      </c>
    </row>
    <row r="153" s="467" customFormat="1" ht="39.95" customHeight="1" spans="1:40">
      <c r="A153" s="490">
        <v>145</v>
      </c>
      <c r="B153" s="508"/>
      <c r="C153" s="495"/>
      <c r="D153" s="495"/>
      <c r="E153" s="495">
        <v>3</v>
      </c>
      <c r="F153" s="495"/>
      <c r="G153" s="495"/>
      <c r="H153" s="495"/>
      <c r="I153" s="495"/>
      <c r="J153" s="508"/>
      <c r="K153" s="508"/>
      <c r="L153" s="517" t="s">
        <v>756</v>
      </c>
      <c r="M153" s="530" t="s">
        <v>757</v>
      </c>
      <c r="N153" s="523" t="s">
        <v>474</v>
      </c>
      <c r="O153" s="675"/>
      <c r="P153" s="492" t="s">
        <v>461</v>
      </c>
      <c r="Q153" s="550"/>
      <c r="R153" s="536" t="s">
        <v>462</v>
      </c>
      <c r="S153" s="519" t="s">
        <v>756</v>
      </c>
      <c r="T153" s="516" t="s">
        <v>528</v>
      </c>
      <c r="U153" s="538" t="s">
        <v>463</v>
      </c>
      <c r="V153" s="539" t="s">
        <v>464</v>
      </c>
      <c r="W153" s="527" t="s">
        <v>474</v>
      </c>
      <c r="X153" s="498" t="s">
        <v>466</v>
      </c>
      <c r="Y153" s="519" t="s">
        <v>334</v>
      </c>
      <c r="Z153" s="566" t="s">
        <v>334</v>
      </c>
      <c r="AA153" s="564">
        <f>AA154+AA155+AA156+AA157+AA158+AA159+AA160+AA161+AA163*AJ163+AA162+AA164*AJ164</f>
        <v>1.3483</v>
      </c>
      <c r="AB153" s="554" t="s">
        <v>334</v>
      </c>
      <c r="AC153" s="508"/>
      <c r="AD153" s="508"/>
      <c r="AE153" s="508"/>
      <c r="AF153" s="508"/>
      <c r="AG153" s="565" t="s">
        <v>334</v>
      </c>
      <c r="AH153" s="565"/>
      <c r="AI153" s="591"/>
      <c r="AJ153" s="498">
        <v>1</v>
      </c>
      <c r="AK153" s="498">
        <v>1</v>
      </c>
      <c r="AL153" s="498">
        <v>0</v>
      </c>
      <c r="AM153" s="592">
        <v>1</v>
      </c>
      <c r="AN153" s="723">
        <v>1</v>
      </c>
    </row>
    <row r="154" ht="39.95" customHeight="1" spans="1:40">
      <c r="A154" s="490">
        <v>146</v>
      </c>
      <c r="B154" s="492"/>
      <c r="C154" s="495"/>
      <c r="D154" s="496"/>
      <c r="E154" s="496"/>
      <c r="F154" s="495">
        <v>4</v>
      </c>
      <c r="G154" s="496"/>
      <c r="H154" s="495"/>
      <c r="I154" s="495"/>
      <c r="J154" s="516"/>
      <c r="K154" s="516"/>
      <c r="L154" s="517" t="s">
        <v>758</v>
      </c>
      <c r="M154" s="509" t="s">
        <v>759</v>
      </c>
      <c r="N154" s="524" t="s">
        <v>94</v>
      </c>
      <c r="O154" s="675"/>
      <c r="P154" s="492" t="s">
        <v>461</v>
      </c>
      <c r="Q154" s="546"/>
      <c r="R154" s="536" t="s">
        <v>462</v>
      </c>
      <c r="S154" s="519" t="s">
        <v>758</v>
      </c>
      <c r="T154" s="516" t="s">
        <v>462</v>
      </c>
      <c r="U154" s="538" t="s">
        <v>463</v>
      </c>
      <c r="V154" s="539" t="s">
        <v>464</v>
      </c>
      <c r="W154" s="527" t="s">
        <v>478</v>
      </c>
      <c r="X154" s="498" t="s">
        <v>760</v>
      </c>
      <c r="Y154" s="562" t="s">
        <v>480</v>
      </c>
      <c r="Z154" s="566" t="s">
        <v>761</v>
      </c>
      <c r="AA154" s="564">
        <v>0.3204</v>
      </c>
      <c r="AB154" s="554" t="s">
        <v>334</v>
      </c>
      <c r="AC154" s="554"/>
      <c r="AD154" s="554"/>
      <c r="AE154" s="554"/>
      <c r="AF154" s="554"/>
      <c r="AG154" s="565" t="s">
        <v>334</v>
      </c>
      <c r="AH154" s="565"/>
      <c r="AI154" s="591"/>
      <c r="AJ154" s="498">
        <v>1</v>
      </c>
      <c r="AK154" s="498">
        <v>1</v>
      </c>
      <c r="AL154" s="498">
        <v>1</v>
      </c>
      <c r="AM154" s="592">
        <v>1</v>
      </c>
      <c r="AN154" s="473">
        <v>1</v>
      </c>
    </row>
    <row r="155" ht="39.95" customHeight="1" spans="1:40">
      <c r="A155" s="490">
        <v>147</v>
      </c>
      <c r="B155" s="492"/>
      <c r="C155" s="495"/>
      <c r="D155" s="496"/>
      <c r="E155" s="496"/>
      <c r="F155" s="495">
        <v>4</v>
      </c>
      <c r="G155" s="496"/>
      <c r="H155" s="495"/>
      <c r="I155" s="495"/>
      <c r="J155" s="516"/>
      <c r="K155" s="516"/>
      <c r="L155" s="517" t="s">
        <v>762</v>
      </c>
      <c r="M155" s="509" t="s">
        <v>763</v>
      </c>
      <c r="N155" s="524" t="s">
        <v>94</v>
      </c>
      <c r="O155" s="675"/>
      <c r="P155" s="492" t="s">
        <v>461</v>
      </c>
      <c r="Q155" s="546"/>
      <c r="R155" s="536" t="s">
        <v>462</v>
      </c>
      <c r="S155" s="519" t="s">
        <v>762</v>
      </c>
      <c r="T155" s="516" t="s">
        <v>462</v>
      </c>
      <c r="U155" s="538" t="s">
        <v>463</v>
      </c>
      <c r="V155" s="539" t="s">
        <v>464</v>
      </c>
      <c r="W155" s="527" t="s">
        <v>478</v>
      </c>
      <c r="X155" s="498" t="s">
        <v>760</v>
      </c>
      <c r="Y155" s="562" t="s">
        <v>480</v>
      </c>
      <c r="Z155" s="566" t="s">
        <v>761</v>
      </c>
      <c r="AA155" s="564">
        <v>0.3062</v>
      </c>
      <c r="AB155" s="554" t="s">
        <v>334</v>
      </c>
      <c r="AC155" s="554"/>
      <c r="AD155" s="554"/>
      <c r="AE155" s="554"/>
      <c r="AF155" s="554"/>
      <c r="AG155" s="565" t="s">
        <v>334</v>
      </c>
      <c r="AH155" s="565"/>
      <c r="AI155" s="591"/>
      <c r="AJ155" s="498">
        <v>1</v>
      </c>
      <c r="AK155" s="498">
        <v>1</v>
      </c>
      <c r="AL155" s="498">
        <v>1</v>
      </c>
      <c r="AM155" s="592">
        <v>1</v>
      </c>
      <c r="AN155" s="473">
        <v>1</v>
      </c>
    </row>
    <row r="156" ht="39.95" customHeight="1" spans="1:40">
      <c r="A156" s="490">
        <v>148</v>
      </c>
      <c r="B156" s="492"/>
      <c r="C156" s="495"/>
      <c r="D156" s="496"/>
      <c r="E156" s="496"/>
      <c r="F156" s="495">
        <v>4</v>
      </c>
      <c r="G156" s="496"/>
      <c r="H156" s="495"/>
      <c r="I156" s="495"/>
      <c r="J156" s="516"/>
      <c r="K156" s="516"/>
      <c r="L156" s="517" t="s">
        <v>764</v>
      </c>
      <c r="M156" s="509" t="s">
        <v>765</v>
      </c>
      <c r="N156" s="524" t="s">
        <v>94</v>
      </c>
      <c r="O156" s="675"/>
      <c r="P156" s="492" t="s">
        <v>461</v>
      </c>
      <c r="Q156" s="547"/>
      <c r="R156" s="536" t="s">
        <v>462</v>
      </c>
      <c r="S156" s="519" t="s">
        <v>764</v>
      </c>
      <c r="T156" s="516" t="s">
        <v>462</v>
      </c>
      <c r="U156" s="538" t="s">
        <v>463</v>
      </c>
      <c r="V156" s="539" t="s">
        <v>464</v>
      </c>
      <c r="W156" s="527" t="s">
        <v>478</v>
      </c>
      <c r="X156" s="498" t="s">
        <v>760</v>
      </c>
      <c r="Y156" s="562" t="s">
        <v>480</v>
      </c>
      <c r="Z156" s="566" t="s">
        <v>766</v>
      </c>
      <c r="AA156" s="564">
        <v>0.1886</v>
      </c>
      <c r="AB156" s="554" t="s">
        <v>334</v>
      </c>
      <c r="AC156" s="565"/>
      <c r="AD156" s="565"/>
      <c r="AE156" s="565"/>
      <c r="AF156" s="565"/>
      <c r="AG156" s="565" t="s">
        <v>334</v>
      </c>
      <c r="AH156" s="565"/>
      <c r="AI156" s="591"/>
      <c r="AJ156" s="498">
        <v>1</v>
      </c>
      <c r="AK156" s="498">
        <v>1</v>
      </c>
      <c r="AL156" s="498">
        <v>1</v>
      </c>
      <c r="AM156" s="592">
        <v>1</v>
      </c>
      <c r="AN156" s="473">
        <v>1</v>
      </c>
    </row>
    <row r="157" ht="39.95" customHeight="1" spans="1:40">
      <c r="A157" s="490">
        <v>149</v>
      </c>
      <c r="B157" s="492"/>
      <c r="C157" s="495"/>
      <c r="D157" s="496"/>
      <c r="E157" s="496"/>
      <c r="F157" s="495">
        <v>4</v>
      </c>
      <c r="G157" s="496"/>
      <c r="H157" s="495"/>
      <c r="I157" s="495"/>
      <c r="J157" s="516"/>
      <c r="K157" s="516"/>
      <c r="L157" s="517" t="s">
        <v>767</v>
      </c>
      <c r="M157" s="509" t="s">
        <v>768</v>
      </c>
      <c r="N157" s="524" t="s">
        <v>94</v>
      </c>
      <c r="O157" s="675"/>
      <c r="P157" s="492" t="s">
        <v>461</v>
      </c>
      <c r="Q157" s="546"/>
      <c r="R157" s="536" t="s">
        <v>462</v>
      </c>
      <c r="S157" s="519" t="s">
        <v>767</v>
      </c>
      <c r="T157" s="516" t="s">
        <v>462</v>
      </c>
      <c r="U157" s="538" t="s">
        <v>463</v>
      </c>
      <c r="V157" s="539" t="s">
        <v>464</v>
      </c>
      <c r="W157" s="527" t="s">
        <v>478</v>
      </c>
      <c r="X157" s="498" t="s">
        <v>599</v>
      </c>
      <c r="Y157" s="562" t="s">
        <v>480</v>
      </c>
      <c r="Z157" s="566" t="s">
        <v>769</v>
      </c>
      <c r="AA157" s="564">
        <v>0.0779</v>
      </c>
      <c r="AB157" s="554" t="s">
        <v>334</v>
      </c>
      <c r="AC157" s="550"/>
      <c r="AD157" s="550"/>
      <c r="AE157" s="550"/>
      <c r="AF157" s="550"/>
      <c r="AG157" s="565" t="s">
        <v>334</v>
      </c>
      <c r="AH157" s="565"/>
      <c r="AI157" s="591"/>
      <c r="AJ157" s="498">
        <v>1</v>
      </c>
      <c r="AK157" s="498">
        <v>1</v>
      </c>
      <c r="AL157" s="498">
        <v>1</v>
      </c>
      <c r="AM157" s="592">
        <v>1</v>
      </c>
      <c r="AN157" s="473">
        <v>1</v>
      </c>
    </row>
    <row r="158" ht="39.95" customHeight="1" spans="1:40">
      <c r="A158" s="490">
        <v>150</v>
      </c>
      <c r="B158" s="492"/>
      <c r="C158" s="495"/>
      <c r="D158" s="496"/>
      <c r="E158" s="496"/>
      <c r="F158" s="495">
        <v>4</v>
      </c>
      <c r="G158" s="496"/>
      <c r="H158" s="495"/>
      <c r="I158" s="495"/>
      <c r="J158" s="516"/>
      <c r="K158" s="516"/>
      <c r="L158" s="517" t="s">
        <v>770</v>
      </c>
      <c r="M158" s="509" t="s">
        <v>771</v>
      </c>
      <c r="N158" s="524" t="s">
        <v>94</v>
      </c>
      <c r="O158" s="675"/>
      <c r="P158" s="492" t="s">
        <v>461</v>
      </c>
      <c r="Q158" s="546"/>
      <c r="R158" s="536" t="s">
        <v>462</v>
      </c>
      <c r="S158" s="519" t="s">
        <v>770</v>
      </c>
      <c r="T158" s="516" t="s">
        <v>462</v>
      </c>
      <c r="U158" s="538" t="s">
        <v>463</v>
      </c>
      <c r="V158" s="539" t="s">
        <v>464</v>
      </c>
      <c r="W158" s="527" t="s">
        <v>478</v>
      </c>
      <c r="X158" s="498" t="s">
        <v>599</v>
      </c>
      <c r="Y158" s="562" t="s">
        <v>480</v>
      </c>
      <c r="Z158" s="566" t="s">
        <v>772</v>
      </c>
      <c r="AA158" s="564">
        <v>0.0801</v>
      </c>
      <c r="AB158" s="554" t="s">
        <v>334</v>
      </c>
      <c r="AC158" s="550"/>
      <c r="AD158" s="550"/>
      <c r="AE158" s="550"/>
      <c r="AF158" s="550"/>
      <c r="AG158" s="565"/>
      <c r="AH158" s="565"/>
      <c r="AI158" s="591"/>
      <c r="AJ158" s="498">
        <v>1</v>
      </c>
      <c r="AK158" s="498">
        <v>1</v>
      </c>
      <c r="AL158" s="498">
        <v>1</v>
      </c>
      <c r="AM158" s="592">
        <v>1</v>
      </c>
      <c r="AN158" s="473">
        <v>1</v>
      </c>
    </row>
    <row r="159" ht="39.95" customHeight="1" spans="1:40">
      <c r="A159" s="490">
        <v>151</v>
      </c>
      <c r="B159" s="492"/>
      <c r="C159" s="495"/>
      <c r="D159" s="496"/>
      <c r="E159" s="496"/>
      <c r="F159" s="495">
        <v>4</v>
      </c>
      <c r="G159" s="496"/>
      <c r="H159" s="495"/>
      <c r="I159" s="495"/>
      <c r="J159" s="516"/>
      <c r="K159" s="516"/>
      <c r="L159" s="517" t="s">
        <v>773</v>
      </c>
      <c r="M159" s="509" t="s">
        <v>774</v>
      </c>
      <c r="N159" s="524" t="s">
        <v>94</v>
      </c>
      <c r="O159" s="675"/>
      <c r="P159" s="492" t="s">
        <v>461</v>
      </c>
      <c r="Q159" s="546"/>
      <c r="R159" s="536" t="s">
        <v>462</v>
      </c>
      <c r="S159" s="519" t="s">
        <v>773</v>
      </c>
      <c r="T159" s="516" t="s">
        <v>462</v>
      </c>
      <c r="U159" s="538" t="s">
        <v>463</v>
      </c>
      <c r="V159" s="539" t="s">
        <v>464</v>
      </c>
      <c r="W159" s="527" t="s">
        <v>478</v>
      </c>
      <c r="X159" s="498" t="s">
        <v>599</v>
      </c>
      <c r="Y159" s="562" t="s">
        <v>480</v>
      </c>
      <c r="Z159" s="566" t="s">
        <v>775</v>
      </c>
      <c r="AA159" s="564">
        <v>0.0505</v>
      </c>
      <c r="AB159" s="554" t="s">
        <v>334</v>
      </c>
      <c r="AC159" s="550"/>
      <c r="AD159" s="550"/>
      <c r="AE159" s="550"/>
      <c r="AF159" s="550"/>
      <c r="AG159" s="565"/>
      <c r="AH159" s="565"/>
      <c r="AI159" s="591"/>
      <c r="AJ159" s="498">
        <v>1</v>
      </c>
      <c r="AK159" s="498">
        <v>1</v>
      </c>
      <c r="AL159" s="498">
        <v>1</v>
      </c>
      <c r="AM159" s="592">
        <v>1</v>
      </c>
      <c r="AN159" s="473">
        <v>1</v>
      </c>
    </row>
    <row r="160" ht="39.95" customHeight="1" spans="1:40">
      <c r="A160" s="490">
        <v>152</v>
      </c>
      <c r="B160" s="492"/>
      <c r="C160" s="495"/>
      <c r="D160" s="496"/>
      <c r="E160" s="496"/>
      <c r="F160" s="495">
        <v>4</v>
      </c>
      <c r="G160" s="496"/>
      <c r="H160" s="495"/>
      <c r="I160" s="495"/>
      <c r="J160" s="516"/>
      <c r="K160" s="516"/>
      <c r="L160" s="517" t="s">
        <v>776</v>
      </c>
      <c r="M160" s="509" t="s">
        <v>777</v>
      </c>
      <c r="N160" s="524" t="s">
        <v>94</v>
      </c>
      <c r="O160" s="675"/>
      <c r="P160" s="492" t="s">
        <v>461</v>
      </c>
      <c r="Q160" s="546"/>
      <c r="R160" s="536" t="s">
        <v>462</v>
      </c>
      <c r="S160" s="519" t="s">
        <v>776</v>
      </c>
      <c r="T160" s="516" t="s">
        <v>462</v>
      </c>
      <c r="U160" s="538" t="s">
        <v>463</v>
      </c>
      <c r="V160" s="539" t="s">
        <v>464</v>
      </c>
      <c r="W160" s="527" t="s">
        <v>478</v>
      </c>
      <c r="X160" s="498" t="s">
        <v>599</v>
      </c>
      <c r="Y160" s="562" t="s">
        <v>480</v>
      </c>
      <c r="Z160" s="566" t="s">
        <v>775</v>
      </c>
      <c r="AA160" s="564">
        <v>0.0505</v>
      </c>
      <c r="AB160" s="554" t="s">
        <v>334</v>
      </c>
      <c r="AC160" s="550"/>
      <c r="AD160" s="550"/>
      <c r="AE160" s="550"/>
      <c r="AF160" s="550"/>
      <c r="AG160" s="565"/>
      <c r="AH160" s="565"/>
      <c r="AI160" s="591"/>
      <c r="AJ160" s="498">
        <v>1</v>
      </c>
      <c r="AK160" s="498">
        <v>1</v>
      </c>
      <c r="AL160" s="498">
        <v>1</v>
      </c>
      <c r="AM160" s="592">
        <v>1</v>
      </c>
      <c r="AN160" s="473">
        <v>1</v>
      </c>
    </row>
    <row r="161" s="456" customFormat="1" ht="39.95" customHeight="1" spans="1:40">
      <c r="A161" s="490">
        <v>153</v>
      </c>
      <c r="B161" s="508"/>
      <c r="C161" s="495"/>
      <c r="D161" s="495"/>
      <c r="E161" s="495"/>
      <c r="F161" s="495">
        <v>4</v>
      </c>
      <c r="G161" s="495"/>
      <c r="H161" s="495"/>
      <c r="I161" s="495"/>
      <c r="J161" s="508"/>
      <c r="K161" s="508"/>
      <c r="L161" s="517" t="s">
        <v>778</v>
      </c>
      <c r="M161" s="509" t="s">
        <v>779</v>
      </c>
      <c r="N161" s="524" t="s">
        <v>94</v>
      </c>
      <c r="O161" s="675"/>
      <c r="P161" s="492" t="s">
        <v>461</v>
      </c>
      <c r="Q161" s="550"/>
      <c r="R161" s="536" t="s">
        <v>462</v>
      </c>
      <c r="S161" s="519" t="s">
        <v>778</v>
      </c>
      <c r="T161" s="516" t="s">
        <v>462</v>
      </c>
      <c r="U161" s="538" t="s">
        <v>463</v>
      </c>
      <c r="V161" s="539" t="s">
        <v>464</v>
      </c>
      <c r="W161" s="527" t="s">
        <v>478</v>
      </c>
      <c r="X161" s="498" t="s">
        <v>599</v>
      </c>
      <c r="Y161" s="562" t="s">
        <v>480</v>
      </c>
      <c r="Z161" s="566" t="s">
        <v>780</v>
      </c>
      <c r="AA161" s="564">
        <v>0.0653</v>
      </c>
      <c r="AB161" s="554" t="s">
        <v>334</v>
      </c>
      <c r="AC161" s="508"/>
      <c r="AD161" s="508"/>
      <c r="AE161" s="508"/>
      <c r="AF161" s="508"/>
      <c r="AG161" s="565"/>
      <c r="AH161" s="565"/>
      <c r="AI161" s="591"/>
      <c r="AJ161" s="498">
        <v>1</v>
      </c>
      <c r="AK161" s="498">
        <v>1</v>
      </c>
      <c r="AL161" s="498">
        <v>1</v>
      </c>
      <c r="AM161" s="592">
        <v>1</v>
      </c>
      <c r="AN161" s="491">
        <v>1</v>
      </c>
    </row>
    <row r="162" s="456" customFormat="1" ht="39.95" customHeight="1" spans="1:40">
      <c r="A162" s="490">
        <v>154</v>
      </c>
      <c r="B162" s="508"/>
      <c r="C162" s="495"/>
      <c r="D162" s="495"/>
      <c r="E162" s="495"/>
      <c r="F162" s="495">
        <v>4</v>
      </c>
      <c r="G162" s="495"/>
      <c r="H162" s="495"/>
      <c r="I162" s="495"/>
      <c r="J162" s="508"/>
      <c r="K162" s="508"/>
      <c r="L162" s="517" t="s">
        <v>781</v>
      </c>
      <c r="M162" s="509" t="s">
        <v>782</v>
      </c>
      <c r="N162" s="524" t="s">
        <v>94</v>
      </c>
      <c r="O162" s="675"/>
      <c r="P162" s="492" t="s">
        <v>461</v>
      </c>
      <c r="Q162" s="550"/>
      <c r="R162" s="536" t="s">
        <v>462</v>
      </c>
      <c r="S162" s="519" t="s">
        <v>781</v>
      </c>
      <c r="T162" s="516" t="s">
        <v>462</v>
      </c>
      <c r="U162" s="538" t="s">
        <v>463</v>
      </c>
      <c r="V162" s="539" t="s">
        <v>464</v>
      </c>
      <c r="W162" s="527" t="s">
        <v>478</v>
      </c>
      <c r="X162" s="498" t="s">
        <v>599</v>
      </c>
      <c r="Y162" s="562" t="s">
        <v>480</v>
      </c>
      <c r="Z162" s="566" t="s">
        <v>783</v>
      </c>
      <c r="AA162" s="564">
        <v>0.041</v>
      </c>
      <c r="AB162" s="554" t="s">
        <v>334</v>
      </c>
      <c r="AC162" s="508"/>
      <c r="AD162" s="508"/>
      <c r="AE162" s="508"/>
      <c r="AF162" s="508"/>
      <c r="AG162" s="565"/>
      <c r="AH162" s="565"/>
      <c r="AI162" s="591"/>
      <c r="AJ162" s="498">
        <v>1</v>
      </c>
      <c r="AK162" s="498">
        <v>1</v>
      </c>
      <c r="AL162" s="498">
        <v>1</v>
      </c>
      <c r="AM162" s="592">
        <v>1</v>
      </c>
      <c r="AN162" s="491">
        <v>1</v>
      </c>
    </row>
    <row r="163" ht="39.95" customHeight="1" spans="1:40">
      <c r="A163" s="490">
        <v>155</v>
      </c>
      <c r="B163" s="492"/>
      <c r="C163" s="495"/>
      <c r="D163" s="495"/>
      <c r="E163" s="499"/>
      <c r="F163" s="499">
        <v>4</v>
      </c>
      <c r="G163" s="495"/>
      <c r="H163" s="495"/>
      <c r="I163" s="495"/>
      <c r="J163" s="516"/>
      <c r="K163" s="526"/>
      <c r="L163" s="517" t="s">
        <v>659</v>
      </c>
      <c r="M163" s="509" t="s">
        <v>660</v>
      </c>
      <c r="N163" s="523" t="s">
        <v>94</v>
      </c>
      <c r="O163" s="527"/>
      <c r="P163" s="492" t="s">
        <v>461</v>
      </c>
      <c r="Q163" s="547"/>
      <c r="R163" s="536" t="s">
        <v>462</v>
      </c>
      <c r="S163" s="519" t="s">
        <v>659</v>
      </c>
      <c r="T163" s="516" t="s">
        <v>462</v>
      </c>
      <c r="U163" s="538" t="s">
        <v>463</v>
      </c>
      <c r="V163" s="539" t="s">
        <v>464</v>
      </c>
      <c r="W163" s="492" t="s">
        <v>478</v>
      </c>
      <c r="X163" s="498" t="s">
        <v>599</v>
      </c>
      <c r="Y163" s="519" t="s">
        <v>480</v>
      </c>
      <c r="Z163" s="566" t="s">
        <v>661</v>
      </c>
      <c r="AA163" s="564">
        <v>0.0241</v>
      </c>
      <c r="AB163" s="554" t="s">
        <v>334</v>
      </c>
      <c r="AC163" s="554"/>
      <c r="AD163" s="554"/>
      <c r="AE163" s="554"/>
      <c r="AF163" s="554"/>
      <c r="AG163" s="565"/>
      <c r="AH163" s="565"/>
      <c r="AI163" s="591"/>
      <c r="AJ163" s="498">
        <v>2</v>
      </c>
      <c r="AK163" s="498">
        <v>2</v>
      </c>
      <c r="AL163" s="498">
        <v>2</v>
      </c>
      <c r="AM163" s="592">
        <v>2</v>
      </c>
      <c r="AN163" s="473">
        <v>2</v>
      </c>
    </row>
    <row r="164" ht="39.95" customHeight="1" spans="1:40">
      <c r="A164" s="490">
        <v>156</v>
      </c>
      <c r="B164" s="492"/>
      <c r="C164" s="495"/>
      <c r="D164" s="496"/>
      <c r="E164" s="496"/>
      <c r="F164" s="495">
        <v>4</v>
      </c>
      <c r="G164" s="496"/>
      <c r="H164" s="495"/>
      <c r="I164" s="495"/>
      <c r="J164" s="516"/>
      <c r="K164" s="516"/>
      <c r="L164" s="517" t="s">
        <v>784</v>
      </c>
      <c r="M164" s="509" t="s">
        <v>785</v>
      </c>
      <c r="N164" s="523" t="s">
        <v>474</v>
      </c>
      <c r="O164" s="675"/>
      <c r="P164" s="492" t="s">
        <v>461</v>
      </c>
      <c r="Q164" s="546"/>
      <c r="R164" s="536" t="s">
        <v>462</v>
      </c>
      <c r="S164" s="519" t="s">
        <v>470</v>
      </c>
      <c r="T164" s="498" t="s">
        <v>334</v>
      </c>
      <c r="U164" s="538" t="s">
        <v>463</v>
      </c>
      <c r="V164" s="539" t="s">
        <v>464</v>
      </c>
      <c r="W164" s="527" t="s">
        <v>474</v>
      </c>
      <c r="X164" s="498" t="s">
        <v>466</v>
      </c>
      <c r="Y164" s="519" t="s">
        <v>334</v>
      </c>
      <c r="Z164" s="566" t="s">
        <v>334</v>
      </c>
      <c r="AA164" s="564">
        <f>AA165+AA166</f>
        <v>0.0299</v>
      </c>
      <c r="AB164" s="554" t="s">
        <v>334</v>
      </c>
      <c r="AC164" s="550"/>
      <c r="AD164" s="550"/>
      <c r="AE164" s="550"/>
      <c r="AF164" s="550"/>
      <c r="AG164" s="565"/>
      <c r="AH164" s="565"/>
      <c r="AI164" s="591"/>
      <c r="AJ164" s="498">
        <v>4</v>
      </c>
      <c r="AK164" s="498">
        <v>4</v>
      </c>
      <c r="AL164" s="498">
        <v>4</v>
      </c>
      <c r="AM164" s="592">
        <v>4</v>
      </c>
      <c r="AN164" s="473">
        <v>4</v>
      </c>
    </row>
    <row r="165" ht="39.95" customHeight="1" spans="1:40">
      <c r="A165" s="490">
        <v>157</v>
      </c>
      <c r="B165" s="492"/>
      <c r="C165" s="495"/>
      <c r="D165" s="496"/>
      <c r="E165" s="496"/>
      <c r="F165" s="495"/>
      <c r="G165" s="496">
        <v>5</v>
      </c>
      <c r="H165" s="495"/>
      <c r="I165" s="495"/>
      <c r="J165" s="516"/>
      <c r="K165" s="516"/>
      <c r="L165" s="517" t="s">
        <v>786</v>
      </c>
      <c r="M165" s="509" t="s">
        <v>787</v>
      </c>
      <c r="N165" s="524" t="s">
        <v>94</v>
      </c>
      <c r="O165" s="675"/>
      <c r="P165" s="492" t="s">
        <v>461</v>
      </c>
      <c r="Q165" s="546"/>
      <c r="R165" s="536" t="s">
        <v>462</v>
      </c>
      <c r="S165" s="519" t="s">
        <v>786</v>
      </c>
      <c r="T165" s="516" t="s">
        <v>462</v>
      </c>
      <c r="U165" s="538" t="s">
        <v>463</v>
      </c>
      <c r="V165" s="539" t="s">
        <v>464</v>
      </c>
      <c r="W165" s="527" t="s">
        <v>556</v>
      </c>
      <c r="X165" s="498" t="s">
        <v>597</v>
      </c>
      <c r="Y165" s="519" t="s">
        <v>558</v>
      </c>
      <c r="Z165" s="566" t="s">
        <v>788</v>
      </c>
      <c r="AA165" s="564">
        <v>0.0161</v>
      </c>
      <c r="AB165" s="554" t="s">
        <v>334</v>
      </c>
      <c r="AC165" s="550"/>
      <c r="AD165" s="550"/>
      <c r="AE165" s="550"/>
      <c r="AF165" s="550"/>
      <c r="AG165" s="565"/>
      <c r="AH165" s="565"/>
      <c r="AI165" s="591"/>
      <c r="AJ165" s="498">
        <v>1</v>
      </c>
      <c r="AK165" s="498">
        <v>1</v>
      </c>
      <c r="AL165" s="498">
        <v>1</v>
      </c>
      <c r="AM165" s="592">
        <v>1</v>
      </c>
      <c r="AN165" s="473">
        <v>1</v>
      </c>
    </row>
    <row r="166" ht="39.95" customHeight="1" spans="1:40">
      <c r="A166" s="490">
        <v>158</v>
      </c>
      <c r="B166" s="492"/>
      <c r="C166" s="495"/>
      <c r="D166" s="496"/>
      <c r="E166" s="496"/>
      <c r="F166" s="495"/>
      <c r="G166" s="496">
        <v>5</v>
      </c>
      <c r="H166" s="495"/>
      <c r="I166" s="495"/>
      <c r="J166" s="516"/>
      <c r="K166" s="516"/>
      <c r="L166" s="517" t="s">
        <v>789</v>
      </c>
      <c r="M166" s="509" t="s">
        <v>790</v>
      </c>
      <c r="N166" s="524" t="s">
        <v>94</v>
      </c>
      <c r="O166" s="675"/>
      <c r="P166" s="492" t="s">
        <v>461</v>
      </c>
      <c r="Q166" s="546"/>
      <c r="R166" s="536" t="s">
        <v>462</v>
      </c>
      <c r="S166" s="519" t="s">
        <v>470</v>
      </c>
      <c r="T166" s="498" t="s">
        <v>334</v>
      </c>
      <c r="U166" s="538" t="s">
        <v>463</v>
      </c>
      <c r="V166" s="539" t="s">
        <v>464</v>
      </c>
      <c r="W166" s="527" t="s">
        <v>556</v>
      </c>
      <c r="X166" s="498" t="s">
        <v>622</v>
      </c>
      <c r="Y166" s="519" t="s">
        <v>334</v>
      </c>
      <c r="Z166" s="566" t="s">
        <v>334</v>
      </c>
      <c r="AA166" s="564">
        <v>0.0138</v>
      </c>
      <c r="AB166" s="554" t="s">
        <v>334</v>
      </c>
      <c r="AC166" s="550"/>
      <c r="AD166" s="550"/>
      <c r="AE166" s="550"/>
      <c r="AF166" s="550"/>
      <c r="AG166" s="565"/>
      <c r="AH166" s="565"/>
      <c r="AI166" s="591"/>
      <c r="AJ166" s="498">
        <v>1</v>
      </c>
      <c r="AK166" s="498">
        <v>1</v>
      </c>
      <c r="AL166" s="498">
        <v>1</v>
      </c>
      <c r="AM166" s="592">
        <v>1</v>
      </c>
      <c r="AN166" s="473">
        <v>1</v>
      </c>
    </row>
    <row r="167" s="456" customFormat="1" ht="39.95" customHeight="1" spans="1:40">
      <c r="A167" s="490">
        <v>159</v>
      </c>
      <c r="B167" s="508"/>
      <c r="C167" s="495"/>
      <c r="D167" s="496"/>
      <c r="E167" s="495">
        <v>3</v>
      </c>
      <c r="F167" s="495"/>
      <c r="G167" s="496"/>
      <c r="H167" s="495"/>
      <c r="I167" s="495"/>
      <c r="J167" s="508"/>
      <c r="K167" s="508"/>
      <c r="L167" s="517" t="s">
        <v>186</v>
      </c>
      <c r="M167" s="509" t="s">
        <v>187</v>
      </c>
      <c r="N167" s="524" t="s">
        <v>94</v>
      </c>
      <c r="O167" s="675"/>
      <c r="P167" s="492" t="s">
        <v>461</v>
      </c>
      <c r="Q167" s="550"/>
      <c r="R167" s="536" t="s">
        <v>462</v>
      </c>
      <c r="S167" s="519" t="s">
        <v>186</v>
      </c>
      <c r="T167" s="516" t="s">
        <v>462</v>
      </c>
      <c r="U167" s="538" t="s">
        <v>463</v>
      </c>
      <c r="V167" s="539" t="s">
        <v>464</v>
      </c>
      <c r="W167" s="527" t="s">
        <v>556</v>
      </c>
      <c r="X167" s="498" t="s">
        <v>662</v>
      </c>
      <c r="Y167" s="519" t="s">
        <v>558</v>
      </c>
      <c r="Z167" s="566" t="s">
        <v>791</v>
      </c>
      <c r="AA167" s="564">
        <v>0.1264</v>
      </c>
      <c r="AB167" s="554" t="s">
        <v>334</v>
      </c>
      <c r="AC167" s="508"/>
      <c r="AD167" s="508"/>
      <c r="AE167" s="508"/>
      <c r="AF167" s="508"/>
      <c r="AG167" s="565" t="s">
        <v>334</v>
      </c>
      <c r="AH167" s="565"/>
      <c r="AI167" s="591"/>
      <c r="AJ167" s="498">
        <v>1</v>
      </c>
      <c r="AK167" s="498">
        <v>1</v>
      </c>
      <c r="AL167" s="498">
        <v>0</v>
      </c>
      <c r="AM167" s="592">
        <v>1</v>
      </c>
      <c r="AN167" s="491">
        <v>1</v>
      </c>
    </row>
    <row r="168" s="461" customFormat="1" ht="39.95" customHeight="1" spans="1:40">
      <c r="A168" s="490">
        <v>160</v>
      </c>
      <c r="B168" s="492"/>
      <c r="C168" s="495"/>
      <c r="D168" s="496">
        <v>2</v>
      </c>
      <c r="E168" s="496"/>
      <c r="F168" s="495"/>
      <c r="G168" s="496"/>
      <c r="H168" s="495"/>
      <c r="I168" s="495"/>
      <c r="J168" s="516"/>
      <c r="K168" s="516"/>
      <c r="L168" s="530" t="s">
        <v>162</v>
      </c>
      <c r="M168" s="509" t="s">
        <v>163</v>
      </c>
      <c r="N168" s="679" t="s">
        <v>792</v>
      </c>
      <c r="O168" s="675"/>
      <c r="P168" s="492" t="s">
        <v>461</v>
      </c>
      <c r="Q168" s="546"/>
      <c r="R168" s="548" t="s">
        <v>51</v>
      </c>
      <c r="S168" s="519" t="s">
        <v>162</v>
      </c>
      <c r="T168" s="519" t="s">
        <v>51</v>
      </c>
      <c r="U168" s="630" t="s">
        <v>464</v>
      </c>
      <c r="V168" s="539" t="s">
        <v>463</v>
      </c>
      <c r="W168" s="527" t="s">
        <v>536</v>
      </c>
      <c r="X168" s="498" t="s">
        <v>793</v>
      </c>
      <c r="Y168" s="519" t="s">
        <v>334</v>
      </c>
      <c r="Z168" s="566" t="s">
        <v>334</v>
      </c>
      <c r="AA168" s="564">
        <v>0.001</v>
      </c>
      <c r="AB168" s="554" t="s">
        <v>334</v>
      </c>
      <c r="AC168" s="550"/>
      <c r="AD168" s="550"/>
      <c r="AE168" s="550"/>
      <c r="AF168" s="550"/>
      <c r="AG168" s="565"/>
      <c r="AH168" s="565"/>
      <c r="AI168" s="605"/>
      <c r="AJ168" s="498">
        <v>3</v>
      </c>
      <c r="AK168" s="498">
        <v>3</v>
      </c>
      <c r="AL168" s="498">
        <v>0</v>
      </c>
      <c r="AM168" s="592">
        <v>3</v>
      </c>
      <c r="AN168" s="604">
        <v>3</v>
      </c>
    </row>
    <row r="169" ht="39.95" customHeight="1" spans="1:40">
      <c r="A169" s="490">
        <v>161</v>
      </c>
      <c r="B169" s="492"/>
      <c r="C169" s="495"/>
      <c r="D169" s="495">
        <v>2</v>
      </c>
      <c r="E169" s="496"/>
      <c r="F169" s="495"/>
      <c r="G169" s="496"/>
      <c r="H169" s="495"/>
      <c r="I169" s="495"/>
      <c r="J169" s="516"/>
      <c r="K169" s="516"/>
      <c r="L169" s="530" t="s">
        <v>262</v>
      </c>
      <c r="M169" s="509" t="s">
        <v>263</v>
      </c>
      <c r="N169" s="679" t="s">
        <v>626</v>
      </c>
      <c r="O169" s="675"/>
      <c r="P169" s="492" t="s">
        <v>461</v>
      </c>
      <c r="Q169" s="546"/>
      <c r="R169" s="548" t="s">
        <v>51</v>
      </c>
      <c r="S169" s="517" t="s">
        <v>262</v>
      </c>
      <c r="T169" s="519" t="s">
        <v>51</v>
      </c>
      <c r="U169" s="630" t="s">
        <v>464</v>
      </c>
      <c r="V169" s="539" t="s">
        <v>463</v>
      </c>
      <c r="W169" s="527" t="s">
        <v>478</v>
      </c>
      <c r="X169" s="498" t="s">
        <v>670</v>
      </c>
      <c r="Y169" s="519" t="s">
        <v>480</v>
      </c>
      <c r="Z169" s="566" t="s">
        <v>627</v>
      </c>
      <c r="AA169" s="564">
        <v>0.058</v>
      </c>
      <c r="AB169" s="554" t="s">
        <v>794</v>
      </c>
      <c r="AC169" s="550"/>
      <c r="AD169" s="550"/>
      <c r="AE169" s="550"/>
      <c r="AF169" s="550"/>
      <c r="AG169" s="565"/>
      <c r="AH169" s="565"/>
      <c r="AI169" s="591"/>
      <c r="AJ169" s="498">
        <v>1</v>
      </c>
      <c r="AK169" s="498">
        <v>1</v>
      </c>
      <c r="AL169" s="498">
        <v>1</v>
      </c>
      <c r="AM169" s="592">
        <v>1</v>
      </c>
      <c r="AN169" s="473">
        <v>1</v>
      </c>
    </row>
    <row r="170" ht="39.95" customHeight="1" spans="1:40">
      <c r="A170" s="490">
        <v>162</v>
      </c>
      <c r="B170" s="492"/>
      <c r="C170" s="495"/>
      <c r="D170" s="495">
        <v>2</v>
      </c>
      <c r="E170" s="496"/>
      <c r="F170" s="495"/>
      <c r="G170" s="496"/>
      <c r="H170" s="495"/>
      <c r="I170" s="495"/>
      <c r="J170" s="516"/>
      <c r="K170" s="516"/>
      <c r="L170" s="530" t="s">
        <v>266</v>
      </c>
      <c r="M170" s="509" t="s">
        <v>267</v>
      </c>
      <c r="N170" s="679" t="s">
        <v>626</v>
      </c>
      <c r="O170" s="675"/>
      <c r="P170" s="492" t="s">
        <v>461</v>
      </c>
      <c r="Q170" s="546"/>
      <c r="R170" s="548" t="s">
        <v>51</v>
      </c>
      <c r="S170" s="517" t="s">
        <v>266</v>
      </c>
      <c r="T170" s="519" t="s">
        <v>51</v>
      </c>
      <c r="U170" s="630" t="s">
        <v>464</v>
      </c>
      <c r="V170" s="539" t="s">
        <v>463</v>
      </c>
      <c r="W170" s="527" t="s">
        <v>478</v>
      </c>
      <c r="X170" s="498" t="s">
        <v>670</v>
      </c>
      <c r="Y170" s="519" t="s">
        <v>480</v>
      </c>
      <c r="Z170" s="566" t="s">
        <v>627</v>
      </c>
      <c r="AA170" s="564">
        <v>0.046</v>
      </c>
      <c r="AB170" s="554" t="s">
        <v>794</v>
      </c>
      <c r="AC170" s="550"/>
      <c r="AD170" s="550"/>
      <c r="AE170" s="550"/>
      <c r="AF170" s="550"/>
      <c r="AG170" s="565"/>
      <c r="AH170" s="565"/>
      <c r="AI170" s="591"/>
      <c r="AJ170" s="498">
        <v>1</v>
      </c>
      <c r="AK170" s="498">
        <v>1</v>
      </c>
      <c r="AL170" s="498">
        <v>1</v>
      </c>
      <c r="AM170" s="592">
        <v>1</v>
      </c>
      <c r="AN170" s="473">
        <v>1</v>
      </c>
    </row>
    <row r="171" ht="39.95" customHeight="1" spans="1:40">
      <c r="A171" s="490">
        <v>163</v>
      </c>
      <c r="B171" s="492"/>
      <c r="C171" s="495"/>
      <c r="D171" s="495">
        <v>2</v>
      </c>
      <c r="E171" s="496"/>
      <c r="F171" s="495"/>
      <c r="G171" s="496"/>
      <c r="H171" s="495"/>
      <c r="I171" s="495"/>
      <c r="J171" s="516"/>
      <c r="K171" s="516"/>
      <c r="L171" s="680" t="s">
        <v>285</v>
      </c>
      <c r="M171" s="681" t="s">
        <v>251</v>
      </c>
      <c r="N171" s="682" t="s">
        <v>626</v>
      </c>
      <c r="O171" s="683"/>
      <c r="P171" s="684" t="s">
        <v>461</v>
      </c>
      <c r="Q171" s="696"/>
      <c r="R171" s="697" t="s">
        <v>51</v>
      </c>
      <c r="S171" s="698" t="s">
        <v>470</v>
      </c>
      <c r="T171" s="699" t="s">
        <v>627</v>
      </c>
      <c r="U171" s="700" t="s">
        <v>464</v>
      </c>
      <c r="V171" s="701" t="s">
        <v>463</v>
      </c>
      <c r="W171" s="702" t="s">
        <v>536</v>
      </c>
      <c r="X171" s="703" t="s">
        <v>795</v>
      </c>
      <c r="Y171" s="699" t="s">
        <v>627</v>
      </c>
      <c r="Z171" s="713" t="s">
        <v>627</v>
      </c>
      <c r="AA171" s="714">
        <v>0.001</v>
      </c>
      <c r="AB171" s="715" t="s">
        <v>627</v>
      </c>
      <c r="AC171" s="716"/>
      <c r="AD171" s="716"/>
      <c r="AE171" s="716"/>
      <c r="AF171" s="716"/>
      <c r="AG171" s="724"/>
      <c r="AH171" s="724"/>
      <c r="AI171" s="725"/>
      <c r="AJ171" s="703">
        <v>4</v>
      </c>
      <c r="AK171" s="703">
        <v>4</v>
      </c>
      <c r="AL171" s="703">
        <v>4</v>
      </c>
      <c r="AM171" s="726">
        <v>4</v>
      </c>
      <c r="AN171" s="473">
        <v>4</v>
      </c>
    </row>
    <row r="172" ht="39.95" customHeight="1" spans="1:40">
      <c r="A172" s="490">
        <v>164</v>
      </c>
      <c r="B172" s="492"/>
      <c r="C172" s="495"/>
      <c r="D172" s="495">
        <v>2</v>
      </c>
      <c r="E172" s="496"/>
      <c r="F172" s="495"/>
      <c r="G172" s="496"/>
      <c r="H172" s="495"/>
      <c r="I172" s="495"/>
      <c r="J172" s="516"/>
      <c r="K172" s="516"/>
      <c r="L172" s="685" t="s">
        <v>256</v>
      </c>
      <c r="M172" s="359" t="s">
        <v>257</v>
      </c>
      <c r="N172" s="522" t="s">
        <v>796</v>
      </c>
      <c r="O172" s="686"/>
      <c r="P172" s="671" t="s">
        <v>461</v>
      </c>
      <c r="Q172" s="704"/>
      <c r="R172" s="704" t="s">
        <v>51</v>
      </c>
      <c r="S172" s="685" t="s">
        <v>470</v>
      </c>
      <c r="T172" s="704" t="s">
        <v>627</v>
      </c>
      <c r="U172" s="704" t="s">
        <v>464</v>
      </c>
      <c r="V172" s="704" t="s">
        <v>463</v>
      </c>
      <c r="W172" s="705" t="s">
        <v>536</v>
      </c>
      <c r="X172" s="672" t="s">
        <v>797</v>
      </c>
      <c r="Y172" s="359" t="s">
        <v>627</v>
      </c>
      <c r="Z172" s="717" t="s">
        <v>627</v>
      </c>
      <c r="AA172" s="718">
        <v>0.001</v>
      </c>
      <c r="AB172" s="554" t="s">
        <v>627</v>
      </c>
      <c r="AC172" s="550"/>
      <c r="AD172" s="550"/>
      <c r="AE172" s="550"/>
      <c r="AF172" s="550"/>
      <c r="AG172" s="565"/>
      <c r="AH172" s="565"/>
      <c r="AI172" s="591"/>
      <c r="AJ172" s="498">
        <v>4</v>
      </c>
      <c r="AK172" s="498">
        <v>4</v>
      </c>
      <c r="AL172" s="498">
        <v>4</v>
      </c>
      <c r="AM172" s="594">
        <v>4</v>
      </c>
      <c r="AN172" s="473">
        <v>4</v>
      </c>
    </row>
    <row r="173" s="468" customFormat="1" ht="51.95" customHeight="1" spans="1:40">
      <c r="A173" s="490">
        <v>165</v>
      </c>
      <c r="B173" s="671"/>
      <c r="C173" s="495">
        <v>1</v>
      </c>
      <c r="D173" s="672"/>
      <c r="E173" s="672"/>
      <c r="F173" s="672"/>
      <c r="G173" s="672"/>
      <c r="H173" s="672"/>
      <c r="I173" s="672"/>
      <c r="J173" s="687"/>
      <c r="K173" s="687"/>
      <c r="L173" s="520" t="s">
        <v>798</v>
      </c>
      <c r="M173" s="359" t="s">
        <v>799</v>
      </c>
      <c r="N173" s="624" t="s">
        <v>800</v>
      </c>
      <c r="O173" s="686"/>
      <c r="P173" s="671" t="s">
        <v>461</v>
      </c>
      <c r="Q173" s="704"/>
      <c r="R173" s="704" t="s">
        <v>51</v>
      </c>
      <c r="S173" s="520" t="s">
        <v>801</v>
      </c>
      <c r="T173" s="704" t="s">
        <v>627</v>
      </c>
      <c r="U173" s="704" t="s">
        <v>463</v>
      </c>
      <c r="V173" s="704" t="s">
        <v>464</v>
      </c>
      <c r="W173" s="705" t="s">
        <v>541</v>
      </c>
      <c r="X173" s="498" t="s">
        <v>802</v>
      </c>
      <c r="Y173" s="519" t="s">
        <v>627</v>
      </c>
      <c r="Z173" s="566" t="s">
        <v>627</v>
      </c>
      <c r="AA173" s="564">
        <v>0.213</v>
      </c>
      <c r="AB173" s="704" t="s">
        <v>627</v>
      </c>
      <c r="AC173" s="719"/>
      <c r="AD173" s="719"/>
      <c r="AE173" s="719"/>
      <c r="AF173" s="719"/>
      <c r="AG173" s="727"/>
      <c r="AH173" s="727"/>
      <c r="AI173" s="728"/>
      <c r="AJ173" s="498">
        <v>0</v>
      </c>
      <c r="AK173" s="498">
        <v>0</v>
      </c>
      <c r="AL173" s="498">
        <v>1</v>
      </c>
      <c r="AM173" s="592">
        <v>0</v>
      </c>
      <c r="AN173" s="722">
        <v>0</v>
      </c>
    </row>
    <row r="174" s="466" customFormat="1" ht="60.95" customHeight="1" spans="1:40">
      <c r="A174" s="490">
        <v>166</v>
      </c>
      <c r="B174" s="612"/>
      <c r="C174" s="495">
        <v>1</v>
      </c>
      <c r="D174" s="613"/>
      <c r="E174" s="528"/>
      <c r="F174" s="528"/>
      <c r="G174" s="613"/>
      <c r="H174" s="613"/>
      <c r="I174" s="613"/>
      <c r="J174" s="507"/>
      <c r="K174" s="676"/>
      <c r="L174" s="520" t="s">
        <v>803</v>
      </c>
      <c r="M174" s="521" t="s">
        <v>804</v>
      </c>
      <c r="N174" s="529" t="s">
        <v>626</v>
      </c>
      <c r="O174" s="688"/>
      <c r="P174" s="612" t="s">
        <v>461</v>
      </c>
      <c r="Q174" s="506"/>
      <c r="R174" s="506" t="s">
        <v>51</v>
      </c>
      <c r="S174" s="520" t="s">
        <v>805</v>
      </c>
      <c r="T174" s="506" t="s">
        <v>627</v>
      </c>
      <c r="U174" s="506" t="s">
        <v>463</v>
      </c>
      <c r="V174" s="506" t="s">
        <v>464</v>
      </c>
      <c r="W174" s="528" t="s">
        <v>541</v>
      </c>
      <c r="X174" s="498" t="s">
        <v>806</v>
      </c>
      <c r="Y174" s="519" t="s">
        <v>627</v>
      </c>
      <c r="Z174" s="520" t="s">
        <v>627</v>
      </c>
      <c r="AA174" s="564">
        <v>0.213</v>
      </c>
      <c r="AB174" s="507" t="s">
        <v>627</v>
      </c>
      <c r="AC174" s="712"/>
      <c r="AD174" s="712"/>
      <c r="AE174" s="712"/>
      <c r="AF174" s="712"/>
      <c r="AG174" s="659"/>
      <c r="AH174" s="659"/>
      <c r="AI174" s="660"/>
      <c r="AJ174" s="498">
        <v>0</v>
      </c>
      <c r="AK174" s="498">
        <v>1</v>
      </c>
      <c r="AL174" s="498">
        <v>0</v>
      </c>
      <c r="AM174" s="592">
        <v>0</v>
      </c>
      <c r="AN174" s="722">
        <v>1</v>
      </c>
    </row>
    <row r="175" ht="60.95" customHeight="1" spans="1:40">
      <c r="A175" s="490">
        <v>167</v>
      </c>
      <c r="B175" s="492"/>
      <c r="C175" s="495">
        <v>1</v>
      </c>
      <c r="D175" s="496"/>
      <c r="E175" s="495"/>
      <c r="F175" s="496"/>
      <c r="G175" s="496"/>
      <c r="H175" s="495"/>
      <c r="I175" s="495"/>
      <c r="J175" s="516"/>
      <c r="K175" s="516"/>
      <c r="L175" s="517" t="s">
        <v>807</v>
      </c>
      <c r="M175" s="509" t="s">
        <v>808</v>
      </c>
      <c r="N175" s="679" t="s">
        <v>626</v>
      </c>
      <c r="O175" s="675"/>
      <c r="P175" s="492" t="s">
        <v>461</v>
      </c>
      <c r="Q175" s="546"/>
      <c r="R175" s="536" t="s">
        <v>809</v>
      </c>
      <c r="S175" s="517" t="s">
        <v>470</v>
      </c>
      <c r="T175" s="519" t="s">
        <v>334</v>
      </c>
      <c r="U175" s="506" t="s">
        <v>463</v>
      </c>
      <c r="V175" s="506" t="s">
        <v>464</v>
      </c>
      <c r="W175" s="527" t="s">
        <v>541</v>
      </c>
      <c r="X175" s="498" t="s">
        <v>802</v>
      </c>
      <c r="Y175" s="519" t="s">
        <v>627</v>
      </c>
      <c r="Z175" s="517" t="s">
        <v>334</v>
      </c>
      <c r="AA175" s="564">
        <v>0.213</v>
      </c>
      <c r="AB175" s="554" t="s">
        <v>334</v>
      </c>
      <c r="AC175" s="550"/>
      <c r="AD175" s="550"/>
      <c r="AE175" s="550"/>
      <c r="AF175" s="550"/>
      <c r="AG175" s="565"/>
      <c r="AH175" s="565"/>
      <c r="AI175" s="591"/>
      <c r="AJ175" s="498">
        <v>1</v>
      </c>
      <c r="AK175" s="498">
        <v>0</v>
      </c>
      <c r="AL175" s="498">
        <v>0</v>
      </c>
      <c r="AM175" s="592">
        <v>0</v>
      </c>
      <c r="AN175" s="473">
        <v>0</v>
      </c>
    </row>
    <row r="176" ht="60.95" customHeight="1" spans="1:40">
      <c r="A176" s="490">
        <v>168</v>
      </c>
      <c r="B176" s="492"/>
      <c r="C176" s="495">
        <v>1</v>
      </c>
      <c r="D176" s="496"/>
      <c r="E176" s="495"/>
      <c r="F176" s="496"/>
      <c r="G176" s="496"/>
      <c r="H176" s="495"/>
      <c r="I176" s="495"/>
      <c r="J176" s="516"/>
      <c r="K176" s="516"/>
      <c r="L176" s="517" t="s">
        <v>244</v>
      </c>
      <c r="M176" s="509" t="s">
        <v>810</v>
      </c>
      <c r="N176" s="679" t="s">
        <v>626</v>
      </c>
      <c r="O176" s="675"/>
      <c r="P176" s="492" t="s">
        <v>461</v>
      </c>
      <c r="Q176" s="546"/>
      <c r="R176" s="536" t="s">
        <v>809</v>
      </c>
      <c r="S176" s="517" t="s">
        <v>470</v>
      </c>
      <c r="T176" s="519" t="s">
        <v>334</v>
      </c>
      <c r="U176" s="506" t="s">
        <v>463</v>
      </c>
      <c r="V176" s="506" t="s">
        <v>464</v>
      </c>
      <c r="W176" s="527" t="s">
        <v>541</v>
      </c>
      <c r="X176" s="498" t="s">
        <v>802</v>
      </c>
      <c r="Y176" s="519" t="s">
        <v>334</v>
      </c>
      <c r="Z176" s="517" t="s">
        <v>334</v>
      </c>
      <c r="AA176" s="564">
        <v>0.213</v>
      </c>
      <c r="AB176" s="554" t="s">
        <v>334</v>
      </c>
      <c r="AC176" s="550"/>
      <c r="AD176" s="550"/>
      <c r="AE176" s="550"/>
      <c r="AF176" s="550"/>
      <c r="AG176" s="565"/>
      <c r="AH176" s="565"/>
      <c r="AI176" s="591"/>
      <c r="AJ176" s="498">
        <v>0</v>
      </c>
      <c r="AK176" s="498">
        <v>0</v>
      </c>
      <c r="AL176" s="498">
        <v>0</v>
      </c>
      <c r="AM176" s="594">
        <v>1</v>
      </c>
      <c r="AN176" s="473">
        <v>0</v>
      </c>
    </row>
    <row r="177" ht="39.95" customHeight="1" spans="1:40">
      <c r="A177" s="490">
        <v>169</v>
      </c>
      <c r="B177" s="492"/>
      <c r="C177" s="495">
        <v>1</v>
      </c>
      <c r="D177" s="496"/>
      <c r="E177" s="495"/>
      <c r="F177" s="496"/>
      <c r="G177" s="496"/>
      <c r="H177" s="495"/>
      <c r="I177" s="495"/>
      <c r="J177" s="516"/>
      <c r="K177" s="516"/>
      <c r="L177" s="517" t="s">
        <v>811</v>
      </c>
      <c r="M177" s="509" t="s">
        <v>812</v>
      </c>
      <c r="N177" s="679" t="s">
        <v>94</v>
      </c>
      <c r="O177" s="675"/>
      <c r="P177" s="492" t="s">
        <v>461</v>
      </c>
      <c r="Q177" s="546"/>
      <c r="R177" s="536" t="s">
        <v>51</v>
      </c>
      <c r="S177" s="517" t="s">
        <v>470</v>
      </c>
      <c r="T177" s="519" t="s">
        <v>627</v>
      </c>
      <c r="U177" s="538" t="s">
        <v>463</v>
      </c>
      <c r="V177" s="539" t="s">
        <v>464</v>
      </c>
      <c r="W177" s="527" t="s">
        <v>541</v>
      </c>
      <c r="X177" s="498" t="s">
        <v>802</v>
      </c>
      <c r="Y177" s="519" t="s">
        <v>627</v>
      </c>
      <c r="Z177" s="517" t="s">
        <v>627</v>
      </c>
      <c r="AA177" s="564">
        <v>0.081</v>
      </c>
      <c r="AB177" s="554" t="s">
        <v>627</v>
      </c>
      <c r="AC177" s="550"/>
      <c r="AD177" s="550"/>
      <c r="AE177" s="550"/>
      <c r="AF177" s="550"/>
      <c r="AG177" s="565"/>
      <c r="AH177" s="565"/>
      <c r="AI177" s="591"/>
      <c r="AJ177" s="498">
        <v>1</v>
      </c>
      <c r="AK177" s="498">
        <v>1</v>
      </c>
      <c r="AL177" s="498">
        <v>1</v>
      </c>
      <c r="AM177" s="592">
        <v>1</v>
      </c>
      <c r="AN177" s="473">
        <v>1</v>
      </c>
    </row>
    <row r="178" ht="39.95" customHeight="1" spans="1:40">
      <c r="A178" s="490">
        <v>170</v>
      </c>
      <c r="B178" s="492"/>
      <c r="C178" s="495">
        <v>1</v>
      </c>
      <c r="D178" s="496"/>
      <c r="E178" s="495"/>
      <c r="F178" s="496"/>
      <c r="G178" s="496"/>
      <c r="H178" s="495"/>
      <c r="I178" s="495"/>
      <c r="J178" s="516"/>
      <c r="K178" s="516"/>
      <c r="L178" s="517" t="s">
        <v>185</v>
      </c>
      <c r="M178" s="509" t="s">
        <v>181</v>
      </c>
      <c r="N178" s="679" t="s">
        <v>533</v>
      </c>
      <c r="O178" s="675"/>
      <c r="P178" s="492" t="s">
        <v>461</v>
      </c>
      <c r="Q178" s="546"/>
      <c r="R178" s="536" t="s">
        <v>51</v>
      </c>
      <c r="S178" s="519" t="s">
        <v>185</v>
      </c>
      <c r="T178" s="516" t="s">
        <v>51</v>
      </c>
      <c r="U178" s="538" t="s">
        <v>464</v>
      </c>
      <c r="V178" s="539" t="s">
        <v>463</v>
      </c>
      <c r="W178" s="527" t="s">
        <v>465</v>
      </c>
      <c r="X178" s="498" t="s">
        <v>466</v>
      </c>
      <c r="Y178" s="519" t="s">
        <v>334</v>
      </c>
      <c r="Z178" s="517" t="s">
        <v>334</v>
      </c>
      <c r="AA178" s="564">
        <v>0.023</v>
      </c>
      <c r="AB178" s="554" t="s">
        <v>334</v>
      </c>
      <c r="AC178" s="550"/>
      <c r="AD178" s="550"/>
      <c r="AE178" s="550"/>
      <c r="AF178" s="550"/>
      <c r="AG178" s="565"/>
      <c r="AH178" s="565"/>
      <c r="AI178" s="591"/>
      <c r="AJ178" s="498">
        <v>1</v>
      </c>
      <c r="AK178" s="498">
        <v>1</v>
      </c>
      <c r="AL178" s="498">
        <v>0</v>
      </c>
      <c r="AM178" s="592">
        <v>1</v>
      </c>
      <c r="AN178" s="473">
        <v>1</v>
      </c>
    </row>
    <row r="179" s="469" customFormat="1" ht="39.95" customHeight="1" spans="1:40">
      <c r="A179" s="490">
        <v>171</v>
      </c>
      <c r="B179" s="492"/>
      <c r="C179" s="495">
        <v>1</v>
      </c>
      <c r="D179" s="496"/>
      <c r="E179" s="495"/>
      <c r="F179" s="496"/>
      <c r="G179" s="496"/>
      <c r="H179" s="495"/>
      <c r="I179" s="495"/>
      <c r="J179" s="516"/>
      <c r="K179" s="516"/>
      <c r="L179" s="517" t="s">
        <v>813</v>
      </c>
      <c r="M179" s="509" t="s">
        <v>814</v>
      </c>
      <c r="N179" s="679" t="s">
        <v>533</v>
      </c>
      <c r="O179" s="675"/>
      <c r="P179" s="492" t="s">
        <v>461</v>
      </c>
      <c r="Q179" s="546"/>
      <c r="R179" s="536" t="s">
        <v>51</v>
      </c>
      <c r="S179" s="517" t="s">
        <v>470</v>
      </c>
      <c r="T179" s="519" t="s">
        <v>627</v>
      </c>
      <c r="U179" s="538" t="s">
        <v>464</v>
      </c>
      <c r="V179" s="539" t="s">
        <v>463</v>
      </c>
      <c r="W179" s="527" t="s">
        <v>749</v>
      </c>
      <c r="X179" s="498" t="s">
        <v>466</v>
      </c>
      <c r="Y179" s="519" t="s">
        <v>627</v>
      </c>
      <c r="Z179" s="517" t="s">
        <v>627</v>
      </c>
      <c r="AA179" s="564">
        <v>0.023</v>
      </c>
      <c r="AB179" s="554" t="s">
        <v>627</v>
      </c>
      <c r="AC179" s="550"/>
      <c r="AD179" s="550"/>
      <c r="AE179" s="550"/>
      <c r="AF179" s="550"/>
      <c r="AG179" s="565"/>
      <c r="AH179" s="565"/>
      <c r="AI179" s="591"/>
      <c r="AJ179" s="498">
        <v>1</v>
      </c>
      <c r="AK179" s="498">
        <v>0</v>
      </c>
      <c r="AL179" s="498">
        <v>1</v>
      </c>
      <c r="AM179" s="592">
        <v>1</v>
      </c>
      <c r="AN179" s="729">
        <v>0</v>
      </c>
    </row>
    <row r="180" ht="39.95" customHeight="1" spans="1:40">
      <c r="A180" s="490">
        <v>172</v>
      </c>
      <c r="B180" s="492"/>
      <c r="C180" s="495">
        <v>1</v>
      </c>
      <c r="D180" s="496"/>
      <c r="E180" s="495"/>
      <c r="F180" s="496"/>
      <c r="G180" s="496"/>
      <c r="H180" s="495"/>
      <c r="I180" s="495"/>
      <c r="J180" s="516"/>
      <c r="K180" s="516"/>
      <c r="L180" s="517" t="s">
        <v>815</v>
      </c>
      <c r="M180" s="509" t="s">
        <v>816</v>
      </c>
      <c r="N180" s="679" t="s">
        <v>94</v>
      </c>
      <c r="O180" s="675"/>
      <c r="P180" s="492" t="s">
        <v>461</v>
      </c>
      <c r="Q180" s="546"/>
      <c r="R180" s="536" t="s">
        <v>462</v>
      </c>
      <c r="S180" s="519" t="s">
        <v>815</v>
      </c>
      <c r="T180" s="516" t="s">
        <v>462</v>
      </c>
      <c r="U180" s="538" t="s">
        <v>463</v>
      </c>
      <c r="V180" s="539" t="s">
        <v>464</v>
      </c>
      <c r="W180" s="527" t="s">
        <v>465</v>
      </c>
      <c r="X180" s="498" t="s">
        <v>466</v>
      </c>
      <c r="Y180" s="519" t="s">
        <v>334</v>
      </c>
      <c r="Z180" s="517" t="s">
        <v>334</v>
      </c>
      <c r="AA180" s="564">
        <v>0.05</v>
      </c>
      <c r="AB180" s="554" t="s">
        <v>334</v>
      </c>
      <c r="AC180" s="550"/>
      <c r="AD180" s="550"/>
      <c r="AE180" s="550"/>
      <c r="AF180" s="550"/>
      <c r="AG180" s="565"/>
      <c r="AH180" s="565"/>
      <c r="AI180" s="591"/>
      <c r="AJ180" s="498">
        <v>1</v>
      </c>
      <c r="AK180" s="498">
        <v>1</v>
      </c>
      <c r="AL180" s="498">
        <v>0</v>
      </c>
      <c r="AM180" s="592">
        <v>0</v>
      </c>
      <c r="AN180" s="473">
        <v>1</v>
      </c>
    </row>
    <row r="181" ht="39.95" customHeight="1" spans="1:40">
      <c r="A181" s="490">
        <v>173</v>
      </c>
      <c r="B181" s="492"/>
      <c r="C181" s="495">
        <v>1</v>
      </c>
      <c r="D181" s="495"/>
      <c r="E181" s="499"/>
      <c r="F181" s="499"/>
      <c r="G181" s="495"/>
      <c r="H181" s="495"/>
      <c r="I181" s="495"/>
      <c r="J181" s="516"/>
      <c r="K181" s="526"/>
      <c r="L181" s="517" t="s">
        <v>817</v>
      </c>
      <c r="M181" s="509" t="s">
        <v>818</v>
      </c>
      <c r="N181" s="689" t="s">
        <v>819</v>
      </c>
      <c r="O181" s="527"/>
      <c r="P181" s="492" t="s">
        <v>461</v>
      </c>
      <c r="Q181" s="519"/>
      <c r="R181" s="536" t="s">
        <v>51</v>
      </c>
      <c r="S181" s="517" t="s">
        <v>470</v>
      </c>
      <c r="T181" s="492" t="s">
        <v>51</v>
      </c>
      <c r="U181" s="538" t="s">
        <v>464</v>
      </c>
      <c r="V181" s="539" t="s">
        <v>463</v>
      </c>
      <c r="W181" s="527" t="s">
        <v>474</v>
      </c>
      <c r="X181" s="498" t="s">
        <v>820</v>
      </c>
      <c r="Y181" s="492" t="s">
        <v>334</v>
      </c>
      <c r="Z181" s="566"/>
      <c r="AA181" s="564">
        <v>0.0002</v>
      </c>
      <c r="AB181" s="554" t="s">
        <v>334</v>
      </c>
      <c r="AC181" s="554"/>
      <c r="AD181" s="554"/>
      <c r="AE181" s="554"/>
      <c r="AF181" s="554"/>
      <c r="AG181" s="565"/>
      <c r="AH181" s="565"/>
      <c r="AI181" s="605"/>
      <c r="AJ181" s="498">
        <v>2</v>
      </c>
      <c r="AK181" s="498">
        <v>2</v>
      </c>
      <c r="AL181" s="498">
        <v>0</v>
      </c>
      <c r="AM181" s="592">
        <v>0</v>
      </c>
      <c r="AN181" s="473">
        <v>2</v>
      </c>
    </row>
    <row r="182" ht="39.95" customHeight="1" spans="1:40">
      <c r="A182" s="490">
        <v>174</v>
      </c>
      <c r="B182" s="492"/>
      <c r="C182" s="495">
        <v>1</v>
      </c>
      <c r="D182" s="495"/>
      <c r="E182" s="496"/>
      <c r="F182" s="495"/>
      <c r="G182" s="496"/>
      <c r="H182" s="495"/>
      <c r="I182" s="495"/>
      <c r="J182" s="516"/>
      <c r="K182" s="516"/>
      <c r="L182" s="517" t="s">
        <v>821</v>
      </c>
      <c r="M182" s="509" t="s">
        <v>157</v>
      </c>
      <c r="N182" s="524" t="s">
        <v>822</v>
      </c>
      <c r="O182" s="675"/>
      <c r="P182" s="492" t="s">
        <v>461</v>
      </c>
      <c r="Q182" s="546"/>
      <c r="R182" s="536" t="s">
        <v>462</v>
      </c>
      <c r="S182" s="519" t="s">
        <v>470</v>
      </c>
      <c r="T182" s="498" t="s">
        <v>334</v>
      </c>
      <c r="U182" s="538" t="s">
        <v>464</v>
      </c>
      <c r="V182" s="539" t="s">
        <v>463</v>
      </c>
      <c r="W182" s="527" t="s">
        <v>536</v>
      </c>
      <c r="X182" s="498" t="s">
        <v>823</v>
      </c>
      <c r="Y182" s="498" t="s">
        <v>334</v>
      </c>
      <c r="Z182" s="517" t="s">
        <v>334</v>
      </c>
      <c r="AA182" s="564">
        <v>0.0023</v>
      </c>
      <c r="AB182" s="554" t="s">
        <v>701</v>
      </c>
      <c r="AC182" s="550"/>
      <c r="AD182" s="550"/>
      <c r="AE182" s="550"/>
      <c r="AF182" s="550"/>
      <c r="AG182" s="565"/>
      <c r="AH182" s="565"/>
      <c r="AI182" s="591"/>
      <c r="AJ182" s="498">
        <v>3</v>
      </c>
      <c r="AK182" s="498">
        <v>3</v>
      </c>
      <c r="AL182" s="498">
        <v>3</v>
      </c>
      <c r="AM182" s="592">
        <v>3</v>
      </c>
      <c r="AN182" s="473">
        <v>3</v>
      </c>
    </row>
    <row r="183" ht="39.95" customHeight="1" spans="1:40">
      <c r="A183" s="490">
        <v>175</v>
      </c>
      <c r="B183" s="492"/>
      <c r="C183" s="495">
        <v>1</v>
      </c>
      <c r="D183" s="495"/>
      <c r="E183" s="496"/>
      <c r="F183" s="495"/>
      <c r="G183" s="496"/>
      <c r="H183" s="495"/>
      <c r="I183" s="495"/>
      <c r="J183" s="516"/>
      <c r="K183" s="516"/>
      <c r="L183" s="517" t="s">
        <v>824</v>
      </c>
      <c r="M183" s="509" t="s">
        <v>825</v>
      </c>
      <c r="N183" s="524" t="s">
        <v>635</v>
      </c>
      <c r="O183" s="675"/>
      <c r="P183" s="492" t="s">
        <v>461</v>
      </c>
      <c r="Q183" s="546"/>
      <c r="R183" s="536" t="s">
        <v>462</v>
      </c>
      <c r="S183" s="519" t="s">
        <v>470</v>
      </c>
      <c r="T183" s="498" t="s">
        <v>334</v>
      </c>
      <c r="U183" s="538" t="s">
        <v>464</v>
      </c>
      <c r="V183" s="539" t="s">
        <v>463</v>
      </c>
      <c r="W183" s="527" t="s">
        <v>741</v>
      </c>
      <c r="X183" s="498" t="s">
        <v>334</v>
      </c>
      <c r="Y183" s="562" t="s">
        <v>480</v>
      </c>
      <c r="Z183" s="517" t="s">
        <v>334</v>
      </c>
      <c r="AA183" s="564">
        <v>0.0003</v>
      </c>
      <c r="AB183" s="554" t="s">
        <v>334</v>
      </c>
      <c r="AC183" s="550"/>
      <c r="AD183" s="550"/>
      <c r="AE183" s="550"/>
      <c r="AF183" s="550"/>
      <c r="AG183" s="565"/>
      <c r="AH183" s="565"/>
      <c r="AI183" s="591"/>
      <c r="AJ183" s="498">
        <v>1</v>
      </c>
      <c r="AK183" s="498">
        <v>1</v>
      </c>
      <c r="AL183" s="498">
        <v>1</v>
      </c>
      <c r="AM183" s="592">
        <v>1</v>
      </c>
      <c r="AN183" s="473">
        <v>1</v>
      </c>
    </row>
    <row r="184" ht="39.95" customHeight="1" spans="1:40">
      <c r="A184" s="490">
        <v>176</v>
      </c>
      <c r="B184" s="492"/>
      <c r="C184" s="495">
        <v>1</v>
      </c>
      <c r="D184" s="495"/>
      <c r="E184" s="496"/>
      <c r="F184" s="495"/>
      <c r="G184" s="496"/>
      <c r="H184" s="495"/>
      <c r="I184" s="495"/>
      <c r="J184" s="516"/>
      <c r="K184" s="516"/>
      <c r="L184" s="517" t="s">
        <v>826</v>
      </c>
      <c r="M184" s="509" t="s">
        <v>827</v>
      </c>
      <c r="N184" s="524" t="s">
        <v>626</v>
      </c>
      <c r="O184" s="675"/>
      <c r="P184" s="492" t="s">
        <v>461</v>
      </c>
      <c r="Q184" s="546"/>
      <c r="R184" s="536" t="s">
        <v>51</v>
      </c>
      <c r="S184" s="517" t="s">
        <v>826</v>
      </c>
      <c r="T184" s="519" t="s">
        <v>51</v>
      </c>
      <c r="U184" s="538" t="s">
        <v>464</v>
      </c>
      <c r="V184" s="539" t="s">
        <v>463</v>
      </c>
      <c r="W184" s="527" t="s">
        <v>541</v>
      </c>
      <c r="X184" s="498" t="s">
        <v>828</v>
      </c>
      <c r="Y184" s="562" t="s">
        <v>627</v>
      </c>
      <c r="Z184" s="517" t="s">
        <v>627</v>
      </c>
      <c r="AA184" s="564">
        <v>0.0325</v>
      </c>
      <c r="AB184" s="554" t="s">
        <v>627</v>
      </c>
      <c r="AC184" s="550" t="s">
        <v>627</v>
      </c>
      <c r="AD184" s="550" t="s">
        <v>627</v>
      </c>
      <c r="AE184" s="550" t="s">
        <v>627</v>
      </c>
      <c r="AF184" s="550" t="s">
        <v>627</v>
      </c>
      <c r="AG184" s="565" t="s">
        <v>627</v>
      </c>
      <c r="AH184" s="565" t="s">
        <v>627</v>
      </c>
      <c r="AI184" s="591"/>
      <c r="AJ184" s="498">
        <v>1</v>
      </c>
      <c r="AK184" s="498">
        <v>1</v>
      </c>
      <c r="AL184" s="498">
        <v>1</v>
      </c>
      <c r="AM184" s="592">
        <v>1</v>
      </c>
      <c r="AN184" s="473">
        <v>1</v>
      </c>
    </row>
    <row r="185" s="470" customFormat="1" ht="39.95" customHeight="1" spans="1:40">
      <c r="A185" s="493">
        <v>177</v>
      </c>
      <c r="B185" s="494"/>
      <c r="C185" s="673">
        <v>1</v>
      </c>
      <c r="D185" s="673"/>
      <c r="E185" s="674"/>
      <c r="F185" s="673"/>
      <c r="G185" s="674"/>
      <c r="H185" s="673"/>
      <c r="I185" s="673"/>
      <c r="J185" s="690"/>
      <c r="K185" s="690"/>
      <c r="L185" s="691" t="s">
        <v>829</v>
      </c>
      <c r="M185" s="513" t="s">
        <v>830</v>
      </c>
      <c r="N185" s="692" t="s">
        <v>334</v>
      </c>
      <c r="O185" s="693"/>
      <c r="P185" s="494"/>
      <c r="Q185" s="706"/>
      <c r="R185" s="542"/>
      <c r="S185" s="691"/>
      <c r="T185" s="707"/>
      <c r="U185" s="543" t="s">
        <v>463</v>
      </c>
      <c r="V185" s="544" t="s">
        <v>464</v>
      </c>
      <c r="W185" s="527" t="s">
        <v>465</v>
      </c>
      <c r="X185" s="558" t="s">
        <v>466</v>
      </c>
      <c r="Y185" s="707" t="s">
        <v>334</v>
      </c>
      <c r="Z185" s="691" t="s">
        <v>334</v>
      </c>
      <c r="AA185" s="720">
        <v>0.06</v>
      </c>
      <c r="AB185" s="557"/>
      <c r="AC185" s="721"/>
      <c r="AD185" s="721"/>
      <c r="AE185" s="721"/>
      <c r="AF185" s="721"/>
      <c r="AG185" s="730"/>
      <c r="AH185" s="730"/>
      <c r="AI185" s="598"/>
      <c r="AJ185" s="558">
        <v>0</v>
      </c>
      <c r="AK185" s="558">
        <v>0</v>
      </c>
      <c r="AL185" s="558">
        <v>1</v>
      </c>
      <c r="AM185" s="599">
        <v>0</v>
      </c>
      <c r="AN185" s="731">
        <v>0</v>
      </c>
    </row>
    <row r="186" s="470" customFormat="1" ht="39.95" customHeight="1" spans="1:40">
      <c r="A186" s="493">
        <v>178</v>
      </c>
      <c r="B186" s="494"/>
      <c r="C186" s="673">
        <v>1</v>
      </c>
      <c r="D186" s="673"/>
      <c r="E186" s="674"/>
      <c r="F186" s="673"/>
      <c r="G186" s="674"/>
      <c r="H186" s="673"/>
      <c r="I186" s="673"/>
      <c r="J186" s="690"/>
      <c r="K186" s="690"/>
      <c r="L186" s="691" t="s">
        <v>831</v>
      </c>
      <c r="M186" s="513" t="s">
        <v>832</v>
      </c>
      <c r="N186" s="692" t="s">
        <v>334</v>
      </c>
      <c r="O186" s="693"/>
      <c r="P186" s="494"/>
      <c r="Q186" s="706"/>
      <c r="R186" s="542"/>
      <c r="S186" s="691"/>
      <c r="T186" s="707"/>
      <c r="U186" s="543" t="s">
        <v>463</v>
      </c>
      <c r="V186" s="544" t="s">
        <v>464</v>
      </c>
      <c r="W186" s="527" t="s">
        <v>465</v>
      </c>
      <c r="X186" s="558" t="s">
        <v>466</v>
      </c>
      <c r="Y186" s="707" t="s">
        <v>334</v>
      </c>
      <c r="Z186" s="691" t="s">
        <v>334</v>
      </c>
      <c r="AA186" s="720">
        <v>0.06</v>
      </c>
      <c r="AB186" s="557"/>
      <c r="AC186" s="721"/>
      <c r="AD186" s="721"/>
      <c r="AE186" s="721"/>
      <c r="AF186" s="721"/>
      <c r="AG186" s="730"/>
      <c r="AH186" s="730"/>
      <c r="AI186" s="598"/>
      <c r="AJ186" s="558">
        <v>1</v>
      </c>
      <c r="AK186" s="558">
        <v>0</v>
      </c>
      <c r="AL186" s="558">
        <v>0</v>
      </c>
      <c r="AM186" s="599">
        <v>1</v>
      </c>
      <c r="AN186" s="731">
        <v>0</v>
      </c>
    </row>
    <row r="187" s="470" customFormat="1" ht="39.95" customHeight="1" spans="1:40">
      <c r="A187" s="493">
        <v>179</v>
      </c>
      <c r="B187" s="494"/>
      <c r="C187" s="673">
        <v>1</v>
      </c>
      <c r="D187" s="673"/>
      <c r="E187" s="674"/>
      <c r="F187" s="673"/>
      <c r="G187" s="674"/>
      <c r="H187" s="673"/>
      <c r="I187" s="673"/>
      <c r="J187" s="690"/>
      <c r="K187" s="690"/>
      <c r="L187" s="691" t="s">
        <v>833</v>
      </c>
      <c r="M187" s="513" t="s">
        <v>834</v>
      </c>
      <c r="N187" s="692" t="s">
        <v>334</v>
      </c>
      <c r="O187" s="693"/>
      <c r="P187" s="494" t="s">
        <v>461</v>
      </c>
      <c r="Q187" s="707"/>
      <c r="R187" s="542" t="s">
        <v>59</v>
      </c>
      <c r="S187" s="707" t="s">
        <v>833</v>
      </c>
      <c r="T187" s="690" t="s">
        <v>59</v>
      </c>
      <c r="U187" s="543" t="s">
        <v>464</v>
      </c>
      <c r="V187" s="544" t="s">
        <v>464</v>
      </c>
      <c r="W187" s="708" t="s">
        <v>465</v>
      </c>
      <c r="X187" s="558" t="s">
        <v>466</v>
      </c>
      <c r="Y187" s="707" t="s">
        <v>334</v>
      </c>
      <c r="Z187" s="691" t="s">
        <v>334</v>
      </c>
      <c r="AA187" s="720">
        <v>0.06</v>
      </c>
      <c r="AB187" s="557" t="s">
        <v>334</v>
      </c>
      <c r="AC187" s="707" t="s">
        <v>334</v>
      </c>
      <c r="AD187" s="707" t="s">
        <v>334</v>
      </c>
      <c r="AE187" s="707" t="s">
        <v>334</v>
      </c>
      <c r="AF187" s="707" t="s">
        <v>334</v>
      </c>
      <c r="AG187" s="707" t="s">
        <v>334</v>
      </c>
      <c r="AH187" s="707" t="s">
        <v>334</v>
      </c>
      <c r="AI187" s="598"/>
      <c r="AJ187" s="558">
        <v>0</v>
      </c>
      <c r="AK187" s="558">
        <v>1</v>
      </c>
      <c r="AL187" s="558">
        <v>0</v>
      </c>
      <c r="AM187" s="599">
        <v>0</v>
      </c>
      <c r="AN187" s="731">
        <v>1</v>
      </c>
    </row>
    <row r="188" ht="39.95" customHeight="1" spans="1:40">
      <c r="A188" s="490">
        <v>180</v>
      </c>
      <c r="B188" s="492"/>
      <c r="C188" s="495">
        <v>1</v>
      </c>
      <c r="D188" s="495"/>
      <c r="E188" s="496"/>
      <c r="F188" s="495"/>
      <c r="G188" s="496"/>
      <c r="H188" s="495"/>
      <c r="I188" s="495"/>
      <c r="J188" s="516"/>
      <c r="K188" s="516"/>
      <c r="L188" s="517" t="s">
        <v>141</v>
      </c>
      <c r="M188" s="509" t="s">
        <v>142</v>
      </c>
      <c r="N188" s="518" t="s">
        <v>334</v>
      </c>
      <c r="O188" s="675"/>
      <c r="P188" s="492" t="s">
        <v>461</v>
      </c>
      <c r="Q188" s="519"/>
      <c r="R188" s="536" t="s">
        <v>59</v>
      </c>
      <c r="S188" s="519" t="s">
        <v>141</v>
      </c>
      <c r="T188" s="516" t="s">
        <v>59</v>
      </c>
      <c r="U188" s="538" t="s">
        <v>463</v>
      </c>
      <c r="V188" s="539" t="s">
        <v>464</v>
      </c>
      <c r="W188" s="527" t="s">
        <v>541</v>
      </c>
      <c r="X188" s="498" t="s">
        <v>466</v>
      </c>
      <c r="Y188" s="519" t="s">
        <v>334</v>
      </c>
      <c r="Z188" s="517" t="s">
        <v>334</v>
      </c>
      <c r="AA188" s="564">
        <v>0.02</v>
      </c>
      <c r="AB188" s="554" t="s">
        <v>334</v>
      </c>
      <c r="AC188" s="519" t="s">
        <v>334</v>
      </c>
      <c r="AD188" s="519" t="s">
        <v>334</v>
      </c>
      <c r="AE188" s="519" t="s">
        <v>334</v>
      </c>
      <c r="AF188" s="519" t="s">
        <v>334</v>
      </c>
      <c r="AG188" s="519" t="s">
        <v>334</v>
      </c>
      <c r="AH188" s="519" t="s">
        <v>334</v>
      </c>
      <c r="AI188" s="591"/>
      <c r="AJ188" s="498">
        <v>1</v>
      </c>
      <c r="AK188" s="498">
        <v>1</v>
      </c>
      <c r="AL188" s="498">
        <v>0</v>
      </c>
      <c r="AM188" s="592">
        <v>1</v>
      </c>
      <c r="AN188" s="473">
        <v>1</v>
      </c>
    </row>
    <row r="189" ht="39.95" customHeight="1" spans="1:40">
      <c r="A189" s="490">
        <v>181</v>
      </c>
      <c r="B189" s="492"/>
      <c r="C189" s="495">
        <v>1</v>
      </c>
      <c r="D189" s="495"/>
      <c r="E189" s="500"/>
      <c r="F189" s="499"/>
      <c r="G189" s="495"/>
      <c r="H189" s="495"/>
      <c r="I189" s="495"/>
      <c r="J189" s="516"/>
      <c r="K189" s="526"/>
      <c r="L189" s="517" t="s">
        <v>698</v>
      </c>
      <c r="M189" s="509" t="s">
        <v>699</v>
      </c>
      <c r="N189" s="523" t="s">
        <v>835</v>
      </c>
      <c r="O189" s="675"/>
      <c r="P189" s="492" t="s">
        <v>461</v>
      </c>
      <c r="Q189" s="547"/>
      <c r="R189" s="536" t="s">
        <v>462</v>
      </c>
      <c r="S189" s="519" t="s">
        <v>470</v>
      </c>
      <c r="T189" s="519" t="s">
        <v>334</v>
      </c>
      <c r="U189" s="538" t="s">
        <v>464</v>
      </c>
      <c r="V189" s="539" t="s">
        <v>463</v>
      </c>
      <c r="W189" s="527" t="s">
        <v>536</v>
      </c>
      <c r="X189" s="519" t="s">
        <v>334</v>
      </c>
      <c r="Y189" s="519" t="s">
        <v>334</v>
      </c>
      <c r="Z189" s="517" t="s">
        <v>334</v>
      </c>
      <c r="AA189" s="564">
        <v>0.006</v>
      </c>
      <c r="AB189" s="554" t="s">
        <v>334</v>
      </c>
      <c r="AC189" s="554"/>
      <c r="AD189" s="554"/>
      <c r="AE189" s="554"/>
      <c r="AF189" s="554"/>
      <c r="AG189" s="565"/>
      <c r="AH189" s="565"/>
      <c r="AI189" s="591"/>
      <c r="AJ189" s="498">
        <v>4</v>
      </c>
      <c r="AK189" s="498">
        <v>4</v>
      </c>
      <c r="AL189" s="498">
        <v>4</v>
      </c>
      <c r="AM189" s="592">
        <v>4</v>
      </c>
      <c r="AN189" s="473">
        <v>4</v>
      </c>
    </row>
    <row r="190" customFormat="1" ht="39.95" customHeight="1" spans="1:40">
      <c r="A190" s="490">
        <v>182</v>
      </c>
      <c r="B190" s="492"/>
      <c r="C190" s="495">
        <v>1</v>
      </c>
      <c r="D190" s="495"/>
      <c r="E190" s="500"/>
      <c r="F190" s="499"/>
      <c r="G190" s="495"/>
      <c r="H190" s="495"/>
      <c r="I190" s="495"/>
      <c r="J190" s="516"/>
      <c r="K190" s="526"/>
      <c r="L190" s="517" t="s">
        <v>290</v>
      </c>
      <c r="M190" s="509" t="s">
        <v>291</v>
      </c>
      <c r="N190" s="523" t="s">
        <v>836</v>
      </c>
      <c r="O190" s="675"/>
      <c r="P190" s="492" t="s">
        <v>461</v>
      </c>
      <c r="Q190" s="547"/>
      <c r="R190" s="536" t="s">
        <v>462</v>
      </c>
      <c r="S190" s="519" t="s">
        <v>470</v>
      </c>
      <c r="T190" s="519" t="s">
        <v>334</v>
      </c>
      <c r="U190" s="538" t="s">
        <v>464</v>
      </c>
      <c r="V190" s="539" t="s">
        <v>463</v>
      </c>
      <c r="W190" s="527" t="s">
        <v>536</v>
      </c>
      <c r="X190" s="519" t="s">
        <v>837</v>
      </c>
      <c r="Y190" s="519" t="s">
        <v>334</v>
      </c>
      <c r="Z190" s="517" t="s">
        <v>334</v>
      </c>
      <c r="AA190" s="564">
        <v>0.001</v>
      </c>
      <c r="AB190" s="554" t="s">
        <v>334</v>
      </c>
      <c r="AC190" s="554"/>
      <c r="AD190" s="554"/>
      <c r="AE190" s="554"/>
      <c r="AF190" s="554"/>
      <c r="AG190" s="565"/>
      <c r="AH190" s="565"/>
      <c r="AI190" s="605" t="s">
        <v>838</v>
      </c>
      <c r="AJ190" s="498">
        <v>2</v>
      </c>
      <c r="AK190" s="498">
        <v>2</v>
      </c>
      <c r="AL190" s="498">
        <v>2</v>
      </c>
      <c r="AM190" s="592">
        <v>2</v>
      </c>
      <c r="AN190" s="473">
        <v>2</v>
      </c>
    </row>
    <row r="191" s="458" customFormat="1" ht="39.95" customHeight="1" spans="1:40">
      <c r="A191" s="490">
        <v>183</v>
      </c>
      <c r="B191" s="492"/>
      <c r="C191" s="495">
        <v>1</v>
      </c>
      <c r="D191" s="495"/>
      <c r="E191" s="499"/>
      <c r="F191" s="499"/>
      <c r="G191" s="495"/>
      <c r="H191" s="495"/>
      <c r="I191" s="495"/>
      <c r="J191" s="516"/>
      <c r="K191" s="526"/>
      <c r="L191" s="517" t="s">
        <v>839</v>
      </c>
      <c r="M191" s="509" t="s">
        <v>293</v>
      </c>
      <c r="N191" s="523" t="s">
        <v>840</v>
      </c>
      <c r="O191" s="527"/>
      <c r="P191" s="492" t="s">
        <v>461</v>
      </c>
      <c r="Q191" s="547"/>
      <c r="R191" s="548" t="s">
        <v>462</v>
      </c>
      <c r="S191" s="519" t="s">
        <v>470</v>
      </c>
      <c r="T191" s="519" t="s">
        <v>334</v>
      </c>
      <c r="U191" s="538" t="s">
        <v>463</v>
      </c>
      <c r="V191" s="539" t="s">
        <v>464</v>
      </c>
      <c r="W191" s="527" t="s">
        <v>474</v>
      </c>
      <c r="X191" s="498" t="s">
        <v>466</v>
      </c>
      <c r="Y191" s="519" t="s">
        <v>334</v>
      </c>
      <c r="Z191" s="566" t="s">
        <v>334</v>
      </c>
      <c r="AA191" s="564">
        <v>0.1</v>
      </c>
      <c r="AB191" s="554"/>
      <c r="AC191" s="554"/>
      <c r="AD191" s="554"/>
      <c r="AE191" s="554"/>
      <c r="AF191" s="554"/>
      <c r="AG191" s="565"/>
      <c r="AH191" s="565"/>
      <c r="AI191" s="605"/>
      <c r="AJ191" s="498">
        <v>1</v>
      </c>
      <c r="AK191" s="498">
        <v>1</v>
      </c>
      <c r="AL191" s="498">
        <v>1</v>
      </c>
      <c r="AM191" s="592">
        <v>1</v>
      </c>
      <c r="AN191" s="603">
        <v>1</v>
      </c>
    </row>
    <row r="192" ht="39.95" customHeight="1" spans="1:40">
      <c r="A192" s="490">
        <v>184</v>
      </c>
      <c r="B192" s="492"/>
      <c r="C192" s="495">
        <v>1</v>
      </c>
      <c r="D192" s="496"/>
      <c r="E192" s="496"/>
      <c r="F192" s="495"/>
      <c r="G192" s="496"/>
      <c r="H192" s="495"/>
      <c r="I192" s="495"/>
      <c r="J192" s="516"/>
      <c r="K192" s="516"/>
      <c r="L192" s="517" t="s">
        <v>841</v>
      </c>
      <c r="M192" s="509" t="s">
        <v>842</v>
      </c>
      <c r="N192" s="518" t="s">
        <v>334</v>
      </c>
      <c r="O192" s="675"/>
      <c r="P192" s="492" t="s">
        <v>461</v>
      </c>
      <c r="Q192" s="519" t="s">
        <v>334</v>
      </c>
      <c r="R192" s="519" t="s">
        <v>334</v>
      </c>
      <c r="S192" s="519" t="s">
        <v>470</v>
      </c>
      <c r="T192" s="519" t="s">
        <v>334</v>
      </c>
      <c r="U192" s="539" t="s">
        <v>463</v>
      </c>
      <c r="V192" s="538" t="s">
        <v>464</v>
      </c>
      <c r="W192" s="608" t="s">
        <v>843</v>
      </c>
      <c r="X192" s="608" t="s">
        <v>843</v>
      </c>
      <c r="Y192" s="519" t="s">
        <v>334</v>
      </c>
      <c r="Z192" s="517" t="s">
        <v>334</v>
      </c>
      <c r="AA192" s="564">
        <v>0.01</v>
      </c>
      <c r="AB192" s="554" t="s">
        <v>334</v>
      </c>
      <c r="AC192" s="550"/>
      <c r="AD192" s="550"/>
      <c r="AE192" s="550"/>
      <c r="AF192" s="550"/>
      <c r="AG192" s="565"/>
      <c r="AH192" s="565"/>
      <c r="AI192" s="591"/>
      <c r="AJ192" s="498">
        <v>1</v>
      </c>
      <c r="AK192" s="498">
        <v>1</v>
      </c>
      <c r="AL192" s="498">
        <v>1</v>
      </c>
      <c r="AM192" s="592">
        <v>1</v>
      </c>
      <c r="AN192" s="473">
        <v>1</v>
      </c>
    </row>
    <row r="193" ht="39.95" customHeight="1" spans="1:40">
      <c r="A193" s="490">
        <v>185</v>
      </c>
      <c r="B193" s="492"/>
      <c r="C193" s="495">
        <v>1</v>
      </c>
      <c r="D193" s="496"/>
      <c r="E193" s="496"/>
      <c r="F193" s="495"/>
      <c r="G193" s="496"/>
      <c r="H193" s="495"/>
      <c r="I193" s="495"/>
      <c r="J193" s="516"/>
      <c r="K193" s="516"/>
      <c r="L193" s="517" t="s">
        <v>844</v>
      </c>
      <c r="M193" s="509" t="s">
        <v>845</v>
      </c>
      <c r="N193" s="518" t="s">
        <v>334</v>
      </c>
      <c r="O193" s="675"/>
      <c r="P193" s="492" t="s">
        <v>461</v>
      </c>
      <c r="Q193" s="519" t="s">
        <v>334</v>
      </c>
      <c r="R193" s="519" t="s">
        <v>334</v>
      </c>
      <c r="S193" s="519" t="s">
        <v>470</v>
      </c>
      <c r="T193" s="519" t="s">
        <v>334</v>
      </c>
      <c r="U193" s="539" t="s">
        <v>463</v>
      </c>
      <c r="V193" s="538" t="s">
        <v>464</v>
      </c>
      <c r="W193" s="608" t="s">
        <v>843</v>
      </c>
      <c r="X193" s="608" t="s">
        <v>843</v>
      </c>
      <c r="Y193" s="519" t="s">
        <v>334</v>
      </c>
      <c r="Z193" s="517" t="s">
        <v>334</v>
      </c>
      <c r="AA193" s="564">
        <v>0.02</v>
      </c>
      <c r="AB193" s="554" t="s">
        <v>334</v>
      </c>
      <c r="AC193" s="550"/>
      <c r="AD193" s="550"/>
      <c r="AE193" s="550"/>
      <c r="AF193" s="550"/>
      <c r="AG193" s="565"/>
      <c r="AH193" s="565"/>
      <c r="AI193" s="591"/>
      <c r="AJ193" s="498">
        <v>1</v>
      </c>
      <c r="AK193" s="498">
        <v>1</v>
      </c>
      <c r="AL193" s="498">
        <v>1</v>
      </c>
      <c r="AM193" s="592">
        <v>1</v>
      </c>
      <c r="AN193" s="473">
        <v>1</v>
      </c>
    </row>
    <row r="194" ht="39.95" customHeight="1" spans="1:40">
      <c r="A194" s="490">
        <v>186</v>
      </c>
      <c r="B194" s="492"/>
      <c r="C194" s="495">
        <v>1</v>
      </c>
      <c r="D194" s="496"/>
      <c r="E194" s="496"/>
      <c r="F194" s="495"/>
      <c r="G194" s="496"/>
      <c r="H194" s="495"/>
      <c r="I194" s="495"/>
      <c r="J194" s="516"/>
      <c r="K194" s="516"/>
      <c r="L194" s="517" t="s">
        <v>846</v>
      </c>
      <c r="M194" s="509" t="s">
        <v>847</v>
      </c>
      <c r="N194" s="518" t="s">
        <v>848</v>
      </c>
      <c r="O194" s="675"/>
      <c r="P194" s="519" t="s">
        <v>334</v>
      </c>
      <c r="Q194" s="519" t="s">
        <v>334</v>
      </c>
      <c r="R194" s="519" t="s">
        <v>334</v>
      </c>
      <c r="S194" s="519" t="s">
        <v>334</v>
      </c>
      <c r="T194" s="519" t="s">
        <v>334</v>
      </c>
      <c r="U194" s="751" t="s">
        <v>463</v>
      </c>
      <c r="V194" s="751" t="s">
        <v>464</v>
      </c>
      <c r="W194" s="519" t="s">
        <v>334</v>
      </c>
      <c r="X194" s="519" t="s">
        <v>334</v>
      </c>
      <c r="Y194" s="519" t="s">
        <v>334</v>
      </c>
      <c r="Z194" s="517" t="s">
        <v>334</v>
      </c>
      <c r="AA194" s="564">
        <v>0.0002</v>
      </c>
      <c r="AB194" s="554" t="s">
        <v>334</v>
      </c>
      <c r="AC194" s="519" t="s">
        <v>334</v>
      </c>
      <c r="AD194" s="519" t="s">
        <v>334</v>
      </c>
      <c r="AE194" s="519" t="s">
        <v>334</v>
      </c>
      <c r="AF194" s="519" t="s">
        <v>334</v>
      </c>
      <c r="AG194" s="519" t="s">
        <v>334</v>
      </c>
      <c r="AH194" s="519" t="s">
        <v>334</v>
      </c>
      <c r="AI194" s="519"/>
      <c r="AJ194" s="498" t="s">
        <v>849</v>
      </c>
      <c r="AK194" s="498" t="s">
        <v>849</v>
      </c>
      <c r="AL194" s="498">
        <v>1</v>
      </c>
      <c r="AM194" s="592">
        <v>1</v>
      </c>
      <c r="AN194" s="473">
        <v>1</v>
      </c>
    </row>
    <row r="195" ht="39.95" customHeight="1" spans="1:40">
      <c r="A195" s="490">
        <v>187</v>
      </c>
      <c r="B195" s="492"/>
      <c r="C195" s="495">
        <v>1</v>
      </c>
      <c r="D195" s="496"/>
      <c r="E195" s="496"/>
      <c r="F195" s="495"/>
      <c r="G195" s="496"/>
      <c r="H195" s="495"/>
      <c r="I195" s="495"/>
      <c r="J195" s="516"/>
      <c r="K195" s="516"/>
      <c r="L195" s="517" t="s">
        <v>850</v>
      </c>
      <c r="M195" s="509" t="s">
        <v>851</v>
      </c>
      <c r="N195" s="524" t="s">
        <v>613</v>
      </c>
      <c r="O195" s="675"/>
      <c r="P195" s="492" t="s">
        <v>461</v>
      </c>
      <c r="Q195" s="546"/>
      <c r="R195" s="536" t="s">
        <v>462</v>
      </c>
      <c r="S195" s="519" t="s">
        <v>850</v>
      </c>
      <c r="T195" s="516" t="s">
        <v>462</v>
      </c>
      <c r="U195" s="538" t="s">
        <v>464</v>
      </c>
      <c r="V195" s="539" t="s">
        <v>463</v>
      </c>
      <c r="W195" s="519" t="s">
        <v>541</v>
      </c>
      <c r="X195" s="498" t="s">
        <v>852</v>
      </c>
      <c r="Y195" s="519" t="s">
        <v>334</v>
      </c>
      <c r="Z195" s="566"/>
      <c r="AA195" s="564">
        <v>0.0029</v>
      </c>
      <c r="AB195" s="554" t="s">
        <v>853</v>
      </c>
      <c r="AC195" s="550"/>
      <c r="AD195" s="550"/>
      <c r="AE195" s="550"/>
      <c r="AF195" s="550"/>
      <c r="AG195" s="565"/>
      <c r="AH195" s="565"/>
      <c r="AI195" s="591"/>
      <c r="AJ195" s="498">
        <v>4</v>
      </c>
      <c r="AK195" s="498">
        <v>4</v>
      </c>
      <c r="AL195" s="498">
        <v>4</v>
      </c>
      <c r="AM195" s="592">
        <v>4</v>
      </c>
      <c r="AN195" s="473">
        <v>4</v>
      </c>
    </row>
    <row r="196" ht="39.95" customHeight="1" spans="1:40">
      <c r="A196" s="490">
        <v>188</v>
      </c>
      <c r="B196" s="492"/>
      <c r="C196" s="495">
        <v>1</v>
      </c>
      <c r="D196" s="496"/>
      <c r="E196" s="496"/>
      <c r="F196" s="495"/>
      <c r="G196" s="496"/>
      <c r="H196" s="495"/>
      <c r="I196" s="495"/>
      <c r="J196" s="516"/>
      <c r="K196" s="516"/>
      <c r="L196" s="735" t="s">
        <v>854</v>
      </c>
      <c r="M196" s="736" t="s">
        <v>855</v>
      </c>
      <c r="N196" s="737" t="s">
        <v>856</v>
      </c>
      <c r="O196" s="738"/>
      <c r="P196" s="739" t="s">
        <v>461</v>
      </c>
      <c r="Q196" s="752"/>
      <c r="R196" s="752" t="s">
        <v>51</v>
      </c>
      <c r="S196" s="735" t="s">
        <v>470</v>
      </c>
      <c r="T196" s="752" t="s">
        <v>627</v>
      </c>
      <c r="U196" s="538" t="s">
        <v>464</v>
      </c>
      <c r="V196" s="539" t="s">
        <v>463</v>
      </c>
      <c r="W196" s="753" t="s">
        <v>474</v>
      </c>
      <c r="X196" s="736" t="s">
        <v>466</v>
      </c>
      <c r="Y196" s="735" t="s">
        <v>627</v>
      </c>
      <c r="Z196" s="739" t="s">
        <v>627</v>
      </c>
      <c r="AA196" s="760">
        <v>0.86</v>
      </c>
      <c r="AB196" s="752" t="s">
        <v>627</v>
      </c>
      <c r="AC196" s="735"/>
      <c r="AD196" s="735"/>
      <c r="AE196" s="735"/>
      <c r="AF196" s="735"/>
      <c r="AG196" s="735"/>
      <c r="AH196" s="735"/>
      <c r="AI196" s="737"/>
      <c r="AJ196" s="498">
        <v>1</v>
      </c>
      <c r="AK196" s="498">
        <v>1</v>
      </c>
      <c r="AL196" s="498">
        <v>1</v>
      </c>
      <c r="AM196" s="592">
        <v>1</v>
      </c>
      <c r="AN196" s="473">
        <v>0</v>
      </c>
    </row>
    <row r="197" ht="39.95" customHeight="1" spans="1:40">
      <c r="A197" s="490">
        <v>189</v>
      </c>
      <c r="B197" s="492"/>
      <c r="C197" s="495">
        <v>1</v>
      </c>
      <c r="D197" s="496"/>
      <c r="E197" s="496"/>
      <c r="F197" s="495"/>
      <c r="G197" s="496"/>
      <c r="H197" s="495"/>
      <c r="I197" s="495"/>
      <c r="J197" s="516"/>
      <c r="K197" s="516"/>
      <c r="L197" s="735" t="s">
        <v>857</v>
      </c>
      <c r="M197" s="736" t="s">
        <v>858</v>
      </c>
      <c r="N197" s="737" t="s">
        <v>533</v>
      </c>
      <c r="O197" s="738"/>
      <c r="P197" s="739" t="s">
        <v>461</v>
      </c>
      <c r="Q197" s="752"/>
      <c r="R197" s="752" t="s">
        <v>51</v>
      </c>
      <c r="S197" s="735" t="s">
        <v>470</v>
      </c>
      <c r="T197" s="752" t="s">
        <v>627</v>
      </c>
      <c r="U197" s="538" t="s">
        <v>464</v>
      </c>
      <c r="V197" s="539" t="s">
        <v>463</v>
      </c>
      <c r="W197" s="753" t="s">
        <v>859</v>
      </c>
      <c r="X197" s="735" t="s">
        <v>860</v>
      </c>
      <c r="Y197" s="735" t="s">
        <v>627</v>
      </c>
      <c r="Z197" s="739" t="s">
        <v>627</v>
      </c>
      <c r="AA197" s="760">
        <v>0.026</v>
      </c>
      <c r="AB197" s="752" t="s">
        <v>627</v>
      </c>
      <c r="AC197" s="735"/>
      <c r="AD197" s="735"/>
      <c r="AE197" s="735"/>
      <c r="AF197" s="735"/>
      <c r="AG197" s="735"/>
      <c r="AH197" s="735"/>
      <c r="AI197" s="737"/>
      <c r="AJ197" s="498">
        <v>1</v>
      </c>
      <c r="AK197" s="498">
        <v>1</v>
      </c>
      <c r="AL197" s="498">
        <v>1</v>
      </c>
      <c r="AM197" s="592">
        <v>1</v>
      </c>
      <c r="AN197" s="473">
        <v>0</v>
      </c>
    </row>
    <row r="198" ht="39.75" customHeight="1" spans="1:40">
      <c r="A198" s="490">
        <v>190</v>
      </c>
      <c r="B198" s="608"/>
      <c r="C198" s="609">
        <v>1</v>
      </c>
      <c r="D198" s="732"/>
      <c r="E198" s="732"/>
      <c r="F198" s="609"/>
      <c r="G198" s="732"/>
      <c r="H198" s="609"/>
      <c r="I198" s="609"/>
      <c r="J198" s="617"/>
      <c r="K198" s="617"/>
      <c r="L198" s="740" t="s">
        <v>861</v>
      </c>
      <c r="M198" s="741" t="s">
        <v>862</v>
      </c>
      <c r="N198" s="742" t="s">
        <v>533</v>
      </c>
      <c r="O198" s="743"/>
      <c r="P198" s="744" t="s">
        <v>461</v>
      </c>
      <c r="Q198" s="740"/>
      <c r="R198" s="754" t="s">
        <v>51</v>
      </c>
      <c r="S198" s="740" t="s">
        <v>470</v>
      </c>
      <c r="T198" s="754" t="s">
        <v>627</v>
      </c>
      <c r="U198" s="634" t="s">
        <v>464</v>
      </c>
      <c r="V198" s="635" t="s">
        <v>463</v>
      </c>
      <c r="W198" s="755" t="s">
        <v>541</v>
      </c>
      <c r="X198" s="740" t="s">
        <v>627</v>
      </c>
      <c r="Y198" s="740" t="s">
        <v>627</v>
      </c>
      <c r="Z198" s="744" t="s">
        <v>627</v>
      </c>
      <c r="AA198" s="761">
        <v>0.001</v>
      </c>
      <c r="AB198" s="754" t="s">
        <v>627</v>
      </c>
      <c r="AC198" s="740"/>
      <c r="AD198" s="740"/>
      <c r="AE198" s="740"/>
      <c r="AF198" s="740"/>
      <c r="AG198" s="740"/>
      <c r="AH198" s="740"/>
      <c r="AI198" s="742"/>
      <c r="AJ198" s="636">
        <v>1</v>
      </c>
      <c r="AK198" s="636">
        <v>1</v>
      </c>
      <c r="AL198" s="636">
        <v>1</v>
      </c>
      <c r="AM198" s="765">
        <v>1</v>
      </c>
      <c r="AN198" s="473">
        <v>0</v>
      </c>
    </row>
    <row r="199" s="471" customFormat="1" ht="39.95" customHeight="1" spans="1:41">
      <c r="A199" s="493">
        <v>191</v>
      </c>
      <c r="B199" s="614"/>
      <c r="C199" s="615">
        <v>1</v>
      </c>
      <c r="D199" s="615"/>
      <c r="E199" s="615"/>
      <c r="F199" s="615"/>
      <c r="G199" s="615"/>
      <c r="H199" s="615"/>
      <c r="I199" s="615"/>
      <c r="J199" s="625"/>
      <c r="K199" s="625"/>
      <c r="L199" s="745" t="s">
        <v>863</v>
      </c>
      <c r="M199" s="746" t="s">
        <v>855</v>
      </c>
      <c r="N199" s="747" t="s">
        <v>626</v>
      </c>
      <c r="O199" s="748"/>
      <c r="P199" s="614" t="s">
        <v>461</v>
      </c>
      <c r="Q199" s="640"/>
      <c r="R199" s="640" t="s">
        <v>51</v>
      </c>
      <c r="S199" s="626" t="s">
        <v>470</v>
      </c>
      <c r="T199" s="640" t="s">
        <v>627</v>
      </c>
      <c r="U199" s="640" t="s">
        <v>464</v>
      </c>
      <c r="V199" s="756" t="s">
        <v>463</v>
      </c>
      <c r="W199" s="616" t="s">
        <v>474</v>
      </c>
      <c r="X199" s="615" t="s">
        <v>466</v>
      </c>
      <c r="Y199" s="654" t="s">
        <v>627</v>
      </c>
      <c r="Z199" s="626" t="s">
        <v>627</v>
      </c>
      <c r="AA199" s="653">
        <v>0.71</v>
      </c>
      <c r="AB199" s="640" t="s">
        <v>627</v>
      </c>
      <c r="AC199" s="626"/>
      <c r="AD199" s="626"/>
      <c r="AE199" s="626"/>
      <c r="AF199" s="626"/>
      <c r="AG199" s="626"/>
      <c r="AH199" s="626"/>
      <c r="AI199" s="664"/>
      <c r="AJ199" s="665">
        <v>0</v>
      </c>
      <c r="AK199" s="666">
        <v>0</v>
      </c>
      <c r="AL199" s="766">
        <v>0</v>
      </c>
      <c r="AM199" s="668">
        <v>0</v>
      </c>
      <c r="AN199" s="625">
        <v>1</v>
      </c>
      <c r="AO199" s="771"/>
    </row>
    <row r="200" s="471" customFormat="1" ht="39.95" customHeight="1" spans="1:41">
      <c r="A200" s="493">
        <v>192</v>
      </c>
      <c r="B200" s="614"/>
      <c r="C200" s="615">
        <v>1</v>
      </c>
      <c r="D200" s="615"/>
      <c r="E200" s="615"/>
      <c r="F200" s="615"/>
      <c r="G200" s="615"/>
      <c r="H200" s="615"/>
      <c r="I200" s="615"/>
      <c r="J200" s="625"/>
      <c r="K200" s="625"/>
      <c r="L200" s="745" t="s">
        <v>864</v>
      </c>
      <c r="M200" s="746" t="s">
        <v>858</v>
      </c>
      <c r="N200" s="747" t="s">
        <v>626</v>
      </c>
      <c r="O200" s="748"/>
      <c r="P200" s="614" t="s">
        <v>461</v>
      </c>
      <c r="Q200" s="640"/>
      <c r="R200" s="640" t="s">
        <v>51</v>
      </c>
      <c r="S200" s="626" t="s">
        <v>470</v>
      </c>
      <c r="T200" s="640" t="s">
        <v>627</v>
      </c>
      <c r="U200" s="640" t="s">
        <v>464</v>
      </c>
      <c r="V200" s="756" t="s">
        <v>463</v>
      </c>
      <c r="W200" s="616" t="s">
        <v>859</v>
      </c>
      <c r="X200" s="626" t="s">
        <v>865</v>
      </c>
      <c r="Y200" s="654" t="s">
        <v>627</v>
      </c>
      <c r="Z200" s="626" t="s">
        <v>627</v>
      </c>
      <c r="AA200" s="653">
        <v>0.0226</v>
      </c>
      <c r="AB200" s="640" t="s">
        <v>627</v>
      </c>
      <c r="AC200" s="626"/>
      <c r="AD200" s="626"/>
      <c r="AE200" s="626"/>
      <c r="AF200" s="626"/>
      <c r="AG200" s="626"/>
      <c r="AH200" s="626"/>
      <c r="AI200" s="664"/>
      <c r="AJ200" s="665">
        <v>0</v>
      </c>
      <c r="AK200" s="666">
        <v>0</v>
      </c>
      <c r="AL200" s="766">
        <v>0</v>
      </c>
      <c r="AM200" s="668">
        <v>0</v>
      </c>
      <c r="AN200" s="625">
        <v>1</v>
      </c>
      <c r="AO200" s="771"/>
    </row>
    <row r="201" s="471" customFormat="1" ht="39.95" customHeight="1" spans="1:41">
      <c r="A201" s="493">
        <v>193</v>
      </c>
      <c r="B201" s="614"/>
      <c r="C201" s="615">
        <v>1</v>
      </c>
      <c r="D201" s="615"/>
      <c r="E201" s="615"/>
      <c r="F201" s="615"/>
      <c r="G201" s="615"/>
      <c r="H201" s="615"/>
      <c r="I201" s="615"/>
      <c r="J201" s="625"/>
      <c r="K201" s="625"/>
      <c r="L201" s="745" t="s">
        <v>866</v>
      </c>
      <c r="M201" s="746" t="s">
        <v>867</v>
      </c>
      <c r="N201" s="747" t="s">
        <v>626</v>
      </c>
      <c r="O201" s="748"/>
      <c r="P201" s="614" t="s">
        <v>461</v>
      </c>
      <c r="Q201" s="626"/>
      <c r="R201" s="640" t="s">
        <v>51</v>
      </c>
      <c r="S201" s="626" t="s">
        <v>470</v>
      </c>
      <c r="T201" s="640" t="s">
        <v>627</v>
      </c>
      <c r="U201" s="640" t="s">
        <v>464</v>
      </c>
      <c r="V201" s="756" t="s">
        <v>463</v>
      </c>
      <c r="W201" s="616" t="s">
        <v>541</v>
      </c>
      <c r="X201" s="626" t="s">
        <v>627</v>
      </c>
      <c r="Y201" s="654" t="s">
        <v>627</v>
      </c>
      <c r="Z201" s="626" t="s">
        <v>627</v>
      </c>
      <c r="AA201" s="653">
        <v>0.003</v>
      </c>
      <c r="AB201" s="640" t="s">
        <v>627</v>
      </c>
      <c r="AC201" s="626"/>
      <c r="AD201" s="626"/>
      <c r="AE201" s="626"/>
      <c r="AF201" s="626"/>
      <c r="AG201" s="626"/>
      <c r="AH201" s="626"/>
      <c r="AI201" s="664"/>
      <c r="AJ201" s="665">
        <v>0</v>
      </c>
      <c r="AK201" s="666">
        <v>0</v>
      </c>
      <c r="AL201" s="766">
        <v>0</v>
      </c>
      <c r="AM201" s="668">
        <v>0</v>
      </c>
      <c r="AN201" s="625">
        <v>1</v>
      </c>
      <c r="AO201" s="771"/>
    </row>
    <row r="202" s="472" customFormat="1" ht="39.95" customHeight="1" spans="1:41">
      <c r="A202" s="493">
        <v>194</v>
      </c>
      <c r="B202" s="733"/>
      <c r="C202" s="734">
        <v>1</v>
      </c>
      <c r="D202" s="734"/>
      <c r="E202" s="734"/>
      <c r="F202" s="734"/>
      <c r="G202" s="734"/>
      <c r="H202" s="734"/>
      <c r="I202" s="734"/>
      <c r="J202" s="749"/>
      <c r="K202" s="749"/>
      <c r="L202" s="745" t="s">
        <v>868</v>
      </c>
      <c r="M202" s="746" t="s">
        <v>157</v>
      </c>
      <c r="N202" s="747" t="s">
        <v>869</v>
      </c>
      <c r="O202" s="750"/>
      <c r="P202" s="733" t="s">
        <v>461</v>
      </c>
      <c r="Q202" s="757"/>
      <c r="R202" s="757" t="s">
        <v>51</v>
      </c>
      <c r="S202" s="745" t="s">
        <v>470</v>
      </c>
      <c r="T202" s="757" t="s">
        <v>627</v>
      </c>
      <c r="U202" s="757" t="s">
        <v>464</v>
      </c>
      <c r="V202" s="757" t="s">
        <v>463</v>
      </c>
      <c r="W202" s="758" t="s">
        <v>536</v>
      </c>
      <c r="X202" s="734" t="s">
        <v>870</v>
      </c>
      <c r="Y202" s="746" t="s">
        <v>627</v>
      </c>
      <c r="Z202" s="762" t="s">
        <v>627</v>
      </c>
      <c r="AA202" s="763">
        <v>0.0009</v>
      </c>
      <c r="AB202" s="749"/>
      <c r="AC202" s="764"/>
      <c r="AD202" s="764"/>
      <c r="AE202" s="764"/>
      <c r="AF202" s="764"/>
      <c r="AG202" s="767"/>
      <c r="AH202" s="767"/>
      <c r="AI202" s="768"/>
      <c r="AJ202" s="734">
        <v>0</v>
      </c>
      <c r="AK202" s="749">
        <v>0</v>
      </c>
      <c r="AL202" s="749">
        <v>0</v>
      </c>
      <c r="AM202" s="769">
        <v>0</v>
      </c>
      <c r="AN202" s="749">
        <v>2</v>
      </c>
      <c r="AO202" s="772"/>
    </row>
    <row r="203" s="473" customFormat="1" ht="39.95" customHeight="1" spans="1:41">
      <c r="A203" s="490">
        <v>195</v>
      </c>
      <c r="L203" s="506"/>
      <c r="M203" s="507"/>
      <c r="N203" s="676"/>
      <c r="Q203" s="759"/>
      <c r="S203" s="533"/>
      <c r="Z203" s="507"/>
      <c r="AA203" s="551"/>
      <c r="AJ203" s="729"/>
      <c r="AL203" s="554"/>
      <c r="AM203" s="770"/>
      <c r="AO203" s="773"/>
    </row>
    <row r="204" s="473" customFormat="1" ht="39.95" customHeight="1" spans="1:41">
      <c r="A204" s="490">
        <v>196</v>
      </c>
      <c r="L204" s="506"/>
      <c r="M204" s="507"/>
      <c r="N204" s="676"/>
      <c r="Q204" s="759"/>
      <c r="S204" s="533"/>
      <c r="Z204" s="507"/>
      <c r="AA204" s="551"/>
      <c r="AJ204" s="729"/>
      <c r="AL204" s="554"/>
      <c r="AM204" s="770"/>
      <c r="AO204" s="773"/>
    </row>
    <row r="205" s="473" customFormat="1" ht="39.95" customHeight="1" spans="1:41">
      <c r="A205" s="490">
        <v>197</v>
      </c>
      <c r="L205" s="506"/>
      <c r="M205" s="507"/>
      <c r="N205" s="676"/>
      <c r="Q205" s="759"/>
      <c r="S205" s="533"/>
      <c r="Z205" s="507"/>
      <c r="AA205" s="551"/>
      <c r="AJ205" s="729"/>
      <c r="AL205" s="554"/>
      <c r="AM205" s="770"/>
      <c r="AO205" s="773"/>
    </row>
    <row r="206" spans="18:25">
      <c r="R206" s="474"/>
      <c r="T206" s="474"/>
      <c r="U206" s="474"/>
      <c r="V206" s="474"/>
      <c r="W206" s="474"/>
      <c r="X206" s="474"/>
      <c r="Y206" s="474"/>
    </row>
    <row r="207" spans="18:25">
      <c r="R207" s="474"/>
      <c r="T207" s="474"/>
      <c r="U207" s="474"/>
      <c r="V207" s="474"/>
      <c r="W207" s="474"/>
      <c r="X207" s="474"/>
      <c r="Y207" s="474"/>
    </row>
    <row r="208" spans="18:25">
      <c r="R208" s="474"/>
      <c r="T208" s="474"/>
      <c r="U208" s="474"/>
      <c r="V208" s="474"/>
      <c r="W208" s="474"/>
      <c r="X208" s="474"/>
      <c r="Y208" s="474"/>
    </row>
    <row r="209" spans="18:25">
      <c r="R209" s="474"/>
      <c r="T209" s="474"/>
      <c r="U209" s="474"/>
      <c r="V209" s="474"/>
      <c r="W209" s="474"/>
      <c r="X209" s="474"/>
      <c r="Y209" s="474"/>
    </row>
    <row r="210" spans="18:25">
      <c r="R210" s="474"/>
      <c r="T210" s="474"/>
      <c r="U210" s="474"/>
      <c r="V210" s="474"/>
      <c r="W210" s="474"/>
      <c r="X210" s="474"/>
      <c r="Y210" s="474"/>
    </row>
    <row r="211" spans="18:25">
      <c r="R211" s="474"/>
      <c r="T211" s="474"/>
      <c r="U211" s="474"/>
      <c r="V211" s="474"/>
      <c r="W211" s="474"/>
      <c r="X211" s="474"/>
      <c r="Y211" s="474"/>
    </row>
    <row r="212" spans="18:25">
      <c r="R212" s="474"/>
      <c r="T212" s="474"/>
      <c r="U212" s="474"/>
      <c r="V212" s="474"/>
      <c r="W212" s="474"/>
      <c r="X212" s="474"/>
      <c r="Y212" s="474"/>
    </row>
    <row r="213" spans="18:25">
      <c r="R213" s="474"/>
      <c r="T213" s="474"/>
      <c r="U213" s="474"/>
      <c r="V213" s="474"/>
      <c r="W213" s="474"/>
      <c r="X213" s="474"/>
      <c r="Y213" s="474"/>
    </row>
    <row r="214" spans="18:25">
      <c r="R214" s="474"/>
      <c r="T214" s="474"/>
      <c r="U214" s="474"/>
      <c r="V214" s="474"/>
      <c r="W214" s="474"/>
      <c r="X214" s="474"/>
      <c r="Y214" s="474"/>
    </row>
    <row r="215" spans="18:25">
      <c r="R215" s="474"/>
      <c r="T215" s="474"/>
      <c r="U215" s="474"/>
      <c r="V215" s="474"/>
      <c r="W215" s="474"/>
      <c r="X215" s="474"/>
      <c r="Y215" s="474"/>
    </row>
    <row r="216" spans="18:25">
      <c r="R216" s="474"/>
      <c r="T216" s="474"/>
      <c r="U216" s="474"/>
      <c r="V216" s="474"/>
      <c r="W216" s="474"/>
      <c r="X216" s="474"/>
      <c r="Y216" s="474"/>
    </row>
    <row r="217" spans="18:25">
      <c r="R217" s="474"/>
      <c r="T217" s="474"/>
      <c r="U217" s="474"/>
      <c r="V217" s="474"/>
      <c r="W217" s="474"/>
      <c r="X217" s="474"/>
      <c r="Y217" s="474"/>
    </row>
    <row r="218" spans="18:25">
      <c r="R218" s="474"/>
      <c r="T218" s="474"/>
      <c r="U218" s="474"/>
      <c r="V218" s="474"/>
      <c r="W218" s="474"/>
      <c r="X218" s="474"/>
      <c r="Y218" s="474"/>
    </row>
    <row r="219" spans="18:25">
      <c r="R219" s="474"/>
      <c r="T219" s="474"/>
      <c r="U219" s="474"/>
      <c r="V219" s="474"/>
      <c r="W219" s="474"/>
      <c r="X219" s="474"/>
      <c r="Y219" s="474"/>
    </row>
    <row r="220" spans="18:25">
      <c r="R220" s="474"/>
      <c r="T220" s="474"/>
      <c r="U220" s="474"/>
      <c r="V220" s="474"/>
      <c r="W220" s="474"/>
      <c r="X220" s="474"/>
      <c r="Y220" s="474"/>
    </row>
    <row r="221" spans="18:25">
      <c r="R221" s="474"/>
      <c r="T221" s="474"/>
      <c r="U221" s="474"/>
      <c r="V221" s="474"/>
      <c r="W221" s="474"/>
      <c r="X221" s="474"/>
      <c r="Y221" s="474"/>
    </row>
    <row r="222" spans="18:25">
      <c r="R222" s="474"/>
      <c r="T222" s="474"/>
      <c r="U222" s="474"/>
      <c r="V222" s="474"/>
      <c r="W222" s="474"/>
      <c r="X222" s="474"/>
      <c r="Y222" s="474"/>
    </row>
    <row r="223" spans="18:25">
      <c r="R223" s="474"/>
      <c r="T223" s="474"/>
      <c r="U223" s="474"/>
      <c r="V223" s="474"/>
      <c r="W223" s="474"/>
      <c r="X223" s="474"/>
      <c r="Y223" s="474"/>
    </row>
    <row r="224" spans="18:25">
      <c r="R224" s="474"/>
      <c r="T224" s="474"/>
      <c r="U224" s="474"/>
      <c r="V224" s="474"/>
      <c r="W224" s="474"/>
      <c r="X224" s="474"/>
      <c r="Y224" s="474"/>
    </row>
    <row r="225" spans="18:25">
      <c r="R225" s="474"/>
      <c r="T225" s="474"/>
      <c r="U225" s="474"/>
      <c r="V225" s="474"/>
      <c r="W225" s="474"/>
      <c r="X225" s="474"/>
      <c r="Y225" s="474"/>
    </row>
    <row r="226" spans="18:25">
      <c r="R226" s="474"/>
      <c r="T226" s="474"/>
      <c r="U226" s="474"/>
      <c r="V226" s="474"/>
      <c r="W226" s="474"/>
      <c r="X226" s="474"/>
      <c r="Y226" s="474"/>
    </row>
    <row r="227" spans="18:25">
      <c r="R227" s="474"/>
      <c r="T227" s="474"/>
      <c r="U227" s="474"/>
      <c r="V227" s="474"/>
      <c r="W227" s="474"/>
      <c r="X227" s="474"/>
      <c r="Y227" s="474"/>
    </row>
    <row r="228" spans="18:25">
      <c r="R228" s="474"/>
      <c r="T228" s="474"/>
      <c r="U228" s="474"/>
      <c r="V228" s="474"/>
      <c r="W228" s="474"/>
      <c r="X228" s="474"/>
      <c r="Y228" s="474"/>
    </row>
    <row r="229" spans="18:25">
      <c r="R229" s="474"/>
      <c r="T229" s="474"/>
      <c r="U229" s="474"/>
      <c r="V229" s="474"/>
      <c r="W229" s="474"/>
      <c r="X229" s="474"/>
      <c r="Y229" s="474"/>
    </row>
    <row r="230" spans="18:25">
      <c r="R230" s="474"/>
      <c r="T230" s="474"/>
      <c r="U230" s="474"/>
      <c r="V230" s="474"/>
      <c r="W230" s="474"/>
      <c r="X230" s="474"/>
      <c r="Y230" s="474"/>
    </row>
    <row r="231" spans="18:25">
      <c r="R231" s="474"/>
      <c r="T231" s="474"/>
      <c r="U231" s="474"/>
      <c r="V231" s="474"/>
      <c r="W231" s="474"/>
      <c r="X231" s="474"/>
      <c r="Y231" s="474"/>
    </row>
    <row r="232" spans="18:25">
      <c r="R232" s="474"/>
      <c r="T232" s="474"/>
      <c r="U232" s="474"/>
      <c r="V232" s="474"/>
      <c r="W232" s="474"/>
      <c r="X232" s="474"/>
      <c r="Y232" s="474"/>
    </row>
    <row r="233" spans="18:25">
      <c r="R233" s="474"/>
      <c r="T233" s="474"/>
      <c r="U233" s="474"/>
      <c r="V233" s="474"/>
      <c r="W233" s="474"/>
      <c r="X233" s="474"/>
      <c r="Y233" s="474"/>
    </row>
    <row r="234" spans="18:25">
      <c r="R234" s="474"/>
      <c r="T234" s="474"/>
      <c r="U234" s="474"/>
      <c r="V234" s="474"/>
      <c r="W234" s="474"/>
      <c r="X234" s="474"/>
      <c r="Y234" s="474"/>
    </row>
    <row r="235" spans="18:25">
      <c r="R235" s="474"/>
      <c r="T235" s="474"/>
      <c r="U235" s="474"/>
      <c r="V235" s="474"/>
      <c r="W235" s="474"/>
      <c r="X235" s="474"/>
      <c r="Y235" s="474"/>
    </row>
    <row r="236" spans="18:25">
      <c r="R236" s="474"/>
      <c r="T236" s="474"/>
      <c r="U236" s="474"/>
      <c r="V236" s="474"/>
      <c r="W236" s="474"/>
      <c r="X236" s="474"/>
      <c r="Y236" s="474"/>
    </row>
    <row r="237" spans="18:25">
      <c r="R237" s="474"/>
      <c r="T237" s="474"/>
      <c r="U237" s="474"/>
      <c r="V237" s="474"/>
      <c r="W237" s="474"/>
      <c r="X237" s="474"/>
      <c r="Y237" s="474"/>
    </row>
    <row r="238" spans="18:25">
      <c r="R238" s="474"/>
      <c r="T238" s="474"/>
      <c r="U238" s="474"/>
      <c r="V238" s="474"/>
      <c r="W238" s="474"/>
      <c r="X238" s="474"/>
      <c r="Y238" s="474"/>
    </row>
    <row r="239" spans="18:25">
      <c r="R239" s="474"/>
      <c r="T239" s="474"/>
      <c r="U239" s="474"/>
      <c r="V239" s="474"/>
      <c r="W239" s="474"/>
      <c r="X239" s="474"/>
      <c r="Y239" s="474"/>
    </row>
    <row r="240" spans="18:25">
      <c r="R240" s="474"/>
      <c r="T240" s="474"/>
      <c r="U240" s="474"/>
      <c r="V240" s="474"/>
      <c r="W240" s="474"/>
      <c r="X240" s="474"/>
      <c r="Y240" s="474"/>
    </row>
    <row r="241" spans="18:25">
      <c r="R241" s="474"/>
      <c r="T241" s="474"/>
      <c r="U241" s="474"/>
      <c r="V241" s="474"/>
      <c r="W241" s="474"/>
      <c r="X241" s="474"/>
      <c r="Y241" s="474"/>
    </row>
    <row r="242" spans="18:25">
      <c r="R242" s="474"/>
      <c r="T242" s="474"/>
      <c r="U242" s="474"/>
      <c r="V242" s="474"/>
      <c r="W242" s="474"/>
      <c r="X242" s="474"/>
      <c r="Y242" s="474"/>
    </row>
    <row r="243" spans="18:25">
      <c r="R243" s="474"/>
      <c r="T243" s="474"/>
      <c r="U243" s="474"/>
      <c r="V243" s="474"/>
      <c r="W243" s="474"/>
      <c r="X243" s="474"/>
      <c r="Y243" s="474"/>
    </row>
    <row r="244" spans="18:25">
      <c r="R244" s="474"/>
      <c r="T244" s="474"/>
      <c r="U244" s="474"/>
      <c r="V244" s="474"/>
      <c r="W244" s="474"/>
      <c r="X244" s="474"/>
      <c r="Y244" s="474"/>
    </row>
    <row r="245" spans="18:25">
      <c r="R245" s="474"/>
      <c r="T245" s="474"/>
      <c r="U245" s="474"/>
      <c r="V245" s="474"/>
      <c r="W245" s="474"/>
      <c r="X245" s="474"/>
      <c r="Y245" s="474"/>
    </row>
    <row r="246" spans="18:25">
      <c r="R246" s="474"/>
      <c r="T246" s="474"/>
      <c r="U246" s="474"/>
      <c r="V246" s="474"/>
      <c r="W246" s="474"/>
      <c r="X246" s="474"/>
      <c r="Y246" s="474"/>
    </row>
    <row r="247" spans="18:25">
      <c r="R247" s="474"/>
      <c r="T247" s="474"/>
      <c r="U247" s="474"/>
      <c r="V247" s="474"/>
      <c r="W247" s="474"/>
      <c r="X247" s="474"/>
      <c r="Y247" s="474"/>
    </row>
    <row r="248" spans="18:25">
      <c r="R248" s="474"/>
      <c r="T248" s="474"/>
      <c r="U248" s="474"/>
      <c r="V248" s="474"/>
      <c r="W248" s="474"/>
      <c r="X248" s="474"/>
      <c r="Y248" s="474"/>
    </row>
    <row r="249" spans="18:25">
      <c r="R249" s="474"/>
      <c r="T249" s="474"/>
      <c r="U249" s="474"/>
      <c r="V249" s="474"/>
      <c r="W249" s="474"/>
      <c r="X249" s="474"/>
      <c r="Y249" s="474"/>
    </row>
    <row r="250" spans="18:25">
      <c r="R250" s="474"/>
      <c r="T250" s="474"/>
      <c r="U250" s="474"/>
      <c r="V250" s="474"/>
      <c r="W250" s="474"/>
      <c r="X250" s="474"/>
      <c r="Y250" s="474"/>
    </row>
    <row r="251" spans="18:25">
      <c r="R251" s="474"/>
      <c r="T251" s="474"/>
      <c r="U251" s="474"/>
      <c r="V251" s="474"/>
      <c r="W251" s="474"/>
      <c r="X251" s="474"/>
      <c r="Y251" s="474"/>
    </row>
    <row r="252" spans="18:25">
      <c r="R252" s="474"/>
      <c r="T252" s="474"/>
      <c r="U252" s="474"/>
      <c r="V252" s="474"/>
      <c r="W252" s="474"/>
      <c r="X252" s="474"/>
      <c r="Y252" s="474"/>
    </row>
    <row r="253" spans="18:25">
      <c r="R253" s="474"/>
      <c r="T253" s="474"/>
      <c r="U253" s="474"/>
      <c r="V253" s="474"/>
      <c r="W253" s="474"/>
      <c r="X253" s="474"/>
      <c r="Y253" s="474"/>
    </row>
    <row r="254" spans="18:25">
      <c r="R254" s="474"/>
      <c r="T254" s="474"/>
      <c r="U254" s="474"/>
      <c r="V254" s="474"/>
      <c r="W254" s="474"/>
      <c r="X254" s="474"/>
      <c r="Y254" s="474"/>
    </row>
    <row r="255" spans="18:25">
      <c r="R255" s="474"/>
      <c r="T255" s="474"/>
      <c r="U255" s="474"/>
      <c r="V255" s="474"/>
      <c r="W255" s="474"/>
      <c r="X255" s="474"/>
      <c r="Y255" s="474"/>
    </row>
    <row r="256" spans="18:25">
      <c r="R256" s="474"/>
      <c r="T256" s="474"/>
      <c r="U256" s="474"/>
      <c r="V256" s="474"/>
      <c r="W256" s="474"/>
      <c r="X256" s="474"/>
      <c r="Y256" s="474"/>
    </row>
    <row r="257" spans="18:25">
      <c r="R257" s="474"/>
      <c r="T257" s="474"/>
      <c r="U257" s="474"/>
      <c r="V257" s="474"/>
      <c r="W257" s="474"/>
      <c r="X257" s="474"/>
      <c r="Y257" s="474"/>
    </row>
    <row r="258" spans="18:25">
      <c r="R258" s="474"/>
      <c r="T258" s="474"/>
      <c r="U258" s="474"/>
      <c r="V258" s="474"/>
      <c r="W258" s="474"/>
      <c r="X258" s="474"/>
      <c r="Y258" s="474"/>
    </row>
    <row r="259" spans="18:25">
      <c r="R259" s="474"/>
      <c r="T259" s="474"/>
      <c r="U259" s="474"/>
      <c r="V259" s="474"/>
      <c r="W259" s="474"/>
      <c r="X259" s="474"/>
      <c r="Y259" s="474"/>
    </row>
    <row r="260" spans="18:25">
      <c r="R260" s="474"/>
      <c r="T260" s="474"/>
      <c r="U260" s="474"/>
      <c r="V260" s="474"/>
      <c r="W260" s="474"/>
      <c r="X260" s="474"/>
      <c r="Y260" s="474"/>
    </row>
  </sheetData>
  <autoFilter ref="A8:AJ205">
    <extLst/>
  </autoFilter>
  <mergeCells count="40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5:M6"/>
    <mergeCell ref="N1:AH6"/>
  </mergeCells>
  <conditionalFormatting sqref="U10:V10">
    <cfRule type="cellIs" dxfId="7" priority="65" operator="equal">
      <formula>"N"</formula>
    </cfRule>
    <cfRule type="cellIs" dxfId="8" priority="66" operator="equal">
      <formula>"Y"</formula>
    </cfRule>
  </conditionalFormatting>
  <conditionalFormatting sqref="U15:V15">
    <cfRule type="cellIs" dxfId="7" priority="63" operator="equal">
      <formula>"N"</formula>
    </cfRule>
    <cfRule type="cellIs" dxfId="8" priority="64" operator="equal">
      <formula>"Y"</formula>
    </cfRule>
  </conditionalFormatting>
  <conditionalFormatting sqref="U20:V20">
    <cfRule type="cellIs" dxfId="7" priority="61" operator="equal">
      <formula>"N"</formula>
    </cfRule>
    <cfRule type="cellIs" dxfId="8" priority="62" operator="equal">
      <formula>"Y"</formula>
    </cfRule>
  </conditionalFormatting>
  <conditionalFormatting sqref="U23:V23">
    <cfRule type="cellIs" dxfId="7" priority="59" operator="equal">
      <formula>"N"</formula>
    </cfRule>
    <cfRule type="cellIs" dxfId="8" priority="60" operator="equal">
      <formula>"Y"</formula>
    </cfRule>
  </conditionalFormatting>
  <conditionalFormatting sqref="U28:V28">
    <cfRule type="cellIs" dxfId="7" priority="57" operator="equal">
      <formula>"N"</formula>
    </cfRule>
    <cfRule type="cellIs" dxfId="8" priority="58" operator="equal">
      <formula>"Y"</formula>
    </cfRule>
  </conditionalFormatting>
  <conditionalFormatting sqref="K40">
    <cfRule type="duplicateValues" dxfId="9" priority="243"/>
    <cfRule type="duplicateValues" dxfId="9" priority="244"/>
  </conditionalFormatting>
  <conditionalFormatting sqref="K41">
    <cfRule type="duplicateValues" dxfId="9" priority="55"/>
    <cfRule type="duplicateValues" dxfId="9" priority="56"/>
  </conditionalFormatting>
  <conditionalFormatting sqref="U41:V41">
    <cfRule type="cellIs" dxfId="7" priority="53" operator="equal">
      <formula>"N"</formula>
    </cfRule>
    <cfRule type="cellIs" dxfId="8" priority="54" operator="equal">
      <formula>"Y"</formula>
    </cfRule>
  </conditionalFormatting>
  <conditionalFormatting sqref="U63:V63">
    <cfRule type="cellIs" dxfId="8" priority="109" operator="equal">
      <formula>"Y"</formula>
    </cfRule>
    <cfRule type="cellIs" dxfId="7" priority="110" operator="equal">
      <formula>"N"</formula>
    </cfRule>
  </conditionalFormatting>
  <conditionalFormatting sqref="U76:V76">
    <cfRule type="cellIs" dxfId="8" priority="101" operator="equal">
      <formula>"Y"</formula>
    </cfRule>
    <cfRule type="cellIs" dxfId="7" priority="102" operator="equal">
      <formula>"N"</formula>
    </cfRule>
  </conditionalFormatting>
  <conditionalFormatting sqref="K78">
    <cfRule type="duplicateValues" dxfId="9" priority="543"/>
  </conditionalFormatting>
  <conditionalFormatting sqref="K83">
    <cfRule type="duplicateValues" dxfId="9" priority="203"/>
    <cfRule type="duplicateValues" dxfId="9" priority="204"/>
  </conditionalFormatting>
  <conditionalFormatting sqref="U83:V83">
    <cfRule type="cellIs" dxfId="7" priority="138" operator="equal">
      <formula>"N"</formula>
    </cfRule>
    <cfRule type="cellIs" dxfId="8" priority="139" operator="equal">
      <formula>"Y"</formula>
    </cfRule>
  </conditionalFormatting>
  <conditionalFormatting sqref="K84">
    <cfRule type="duplicateValues" dxfId="9" priority="324"/>
  </conditionalFormatting>
  <conditionalFormatting sqref="K89">
    <cfRule type="duplicateValues" dxfId="9" priority="154"/>
    <cfRule type="duplicateValues" dxfId="9" priority="155"/>
    <cfRule type="duplicateValues" dxfId="9" priority="156"/>
    <cfRule type="duplicateValues" dxfId="9" priority="157"/>
  </conditionalFormatting>
  <conditionalFormatting sqref="U89:V89">
    <cfRule type="cellIs" dxfId="8" priority="152" operator="equal">
      <formula>"Y"</formula>
    </cfRule>
    <cfRule type="cellIs" dxfId="7" priority="153" operator="equal">
      <formula>"N"</formula>
    </cfRule>
  </conditionalFormatting>
  <conditionalFormatting sqref="K90">
    <cfRule type="duplicateValues" dxfId="9" priority="148"/>
    <cfRule type="duplicateValues" dxfId="9" priority="149"/>
    <cfRule type="duplicateValues" dxfId="9" priority="150"/>
    <cfRule type="duplicateValues" dxfId="9" priority="151"/>
  </conditionalFormatting>
  <conditionalFormatting sqref="U90:V90">
    <cfRule type="cellIs" dxfId="8" priority="146" operator="equal">
      <formula>"Y"</formula>
    </cfRule>
    <cfRule type="cellIs" dxfId="7" priority="147" operator="equal">
      <formula>"N"</formula>
    </cfRule>
  </conditionalFormatting>
  <conditionalFormatting sqref="K91">
    <cfRule type="duplicateValues" dxfId="9" priority="142"/>
    <cfRule type="duplicateValues" dxfId="9" priority="143"/>
    <cfRule type="duplicateValues" dxfId="9" priority="144"/>
    <cfRule type="duplicateValues" dxfId="9" priority="145"/>
  </conditionalFormatting>
  <conditionalFormatting sqref="U91:V91">
    <cfRule type="cellIs" dxfId="8" priority="140" operator="equal">
      <formula>"Y"</formula>
    </cfRule>
    <cfRule type="cellIs" dxfId="7" priority="141" operator="equal">
      <formula>"N"</formula>
    </cfRule>
  </conditionalFormatting>
  <conditionalFormatting sqref="K101">
    <cfRule type="duplicateValues" dxfId="9" priority="305"/>
  </conditionalFormatting>
  <conditionalFormatting sqref="K107">
    <cfRule type="duplicateValues" dxfId="9" priority="225"/>
    <cfRule type="duplicateValues" dxfId="9" priority="226"/>
  </conditionalFormatting>
  <conditionalFormatting sqref="U111:V111">
    <cfRule type="cellIs" dxfId="8" priority="136" operator="equal">
      <formula>"Y"</formula>
    </cfRule>
    <cfRule type="cellIs" dxfId="7" priority="137" operator="equal">
      <formula>"N"</formula>
    </cfRule>
  </conditionalFormatting>
  <conditionalFormatting sqref="K115">
    <cfRule type="duplicateValues" dxfId="9" priority="185"/>
    <cfRule type="duplicateValues" dxfId="9" priority="186"/>
  </conditionalFormatting>
  <conditionalFormatting sqref="K116">
    <cfRule type="duplicateValues" dxfId="9" priority="183"/>
    <cfRule type="duplicateValues" dxfId="9" priority="184"/>
  </conditionalFormatting>
  <conditionalFormatting sqref="K120">
    <cfRule type="duplicateValues" dxfId="9" priority="166"/>
    <cfRule type="duplicateValues" dxfId="9" priority="167"/>
  </conditionalFormatting>
  <conditionalFormatting sqref="U120:V120">
    <cfRule type="cellIs" dxfId="7" priority="160" operator="equal">
      <formula>"N"</formula>
    </cfRule>
    <cfRule type="cellIs" dxfId="8" priority="161" operator="equal">
      <formula>"Y"</formula>
    </cfRule>
  </conditionalFormatting>
  <conditionalFormatting sqref="K121">
    <cfRule type="duplicateValues" dxfId="9" priority="164"/>
    <cfRule type="duplicateValues" dxfId="9" priority="165"/>
  </conditionalFormatting>
  <conditionalFormatting sqref="U121:V121">
    <cfRule type="cellIs" dxfId="7" priority="162" operator="equal">
      <formula>"N"</formula>
    </cfRule>
    <cfRule type="cellIs" dxfId="8" priority="163" operator="equal">
      <formula>"Y"</formula>
    </cfRule>
  </conditionalFormatting>
  <conditionalFormatting sqref="K122">
    <cfRule type="duplicateValues" dxfId="9" priority="172"/>
    <cfRule type="duplicateValues" dxfId="9" priority="173"/>
  </conditionalFormatting>
  <conditionalFormatting sqref="U122:V122">
    <cfRule type="cellIs" dxfId="7" priority="170" operator="equal">
      <formula>"N"</formula>
    </cfRule>
    <cfRule type="cellIs" dxfId="8" priority="171" operator="equal">
      <formula>"Y"</formula>
    </cfRule>
  </conditionalFormatting>
  <conditionalFormatting sqref="U123:V123">
    <cfRule type="cellIs" dxfId="7" priority="17" operator="equal">
      <formula>"N"</formula>
    </cfRule>
    <cfRule type="cellIs" dxfId="8" priority="18" operator="equal">
      <formula>"Y"</formula>
    </cfRule>
  </conditionalFormatting>
  <conditionalFormatting sqref="U124:V124">
    <cfRule type="cellIs" dxfId="7" priority="15" operator="equal">
      <formula>"N"</formula>
    </cfRule>
    <cfRule type="cellIs" dxfId="8" priority="16" operator="equal">
      <formula>"Y"</formula>
    </cfRule>
  </conditionalFormatting>
  <conditionalFormatting sqref="K125">
    <cfRule type="duplicateValues" dxfId="9" priority="23"/>
    <cfRule type="duplicateValues" dxfId="9" priority="24"/>
  </conditionalFormatting>
  <conditionalFormatting sqref="U125:V125">
    <cfRule type="cellIs" dxfId="7" priority="13" operator="equal">
      <formula>"N"</formula>
    </cfRule>
    <cfRule type="cellIs" dxfId="8" priority="14" operator="equal">
      <formula>"Y"</formula>
    </cfRule>
  </conditionalFormatting>
  <conditionalFormatting sqref="K126">
    <cfRule type="duplicateValues" dxfId="9" priority="21"/>
    <cfRule type="duplicateValues" dxfId="9" priority="22"/>
  </conditionalFormatting>
  <conditionalFormatting sqref="U126:V126">
    <cfRule type="cellIs" dxfId="7" priority="19" operator="equal">
      <formula>"N"</formula>
    </cfRule>
    <cfRule type="cellIs" dxfId="8" priority="20" operator="equal">
      <formula>"Y"</formula>
    </cfRule>
  </conditionalFormatting>
  <conditionalFormatting sqref="K127">
    <cfRule type="duplicateValues" dxfId="9" priority="29"/>
    <cfRule type="duplicateValues" dxfId="9" priority="30"/>
  </conditionalFormatting>
  <conditionalFormatting sqref="U127:V127">
    <cfRule type="cellIs" dxfId="7" priority="27" operator="equal">
      <formula>"N"</formula>
    </cfRule>
    <cfRule type="cellIs" dxfId="8" priority="28" operator="equal">
      <formula>"Y"</formula>
    </cfRule>
  </conditionalFormatting>
  <conditionalFormatting sqref="K128">
    <cfRule type="duplicateValues" dxfId="9" priority="317"/>
  </conditionalFormatting>
  <conditionalFormatting sqref="K129">
    <cfRule type="duplicateValues" dxfId="9" priority="239"/>
    <cfRule type="duplicateValues" dxfId="9" priority="240"/>
    <cfRule type="duplicateValues" dxfId="9" priority="241"/>
    <cfRule type="duplicateValues" dxfId="9" priority="242"/>
  </conditionalFormatting>
  <conditionalFormatting sqref="K130">
    <cfRule type="duplicateValues" dxfId="9" priority="49"/>
    <cfRule type="duplicateValues" dxfId="9" priority="50"/>
    <cfRule type="duplicateValues" dxfId="9" priority="51"/>
    <cfRule type="duplicateValues" dxfId="9" priority="52"/>
  </conditionalFormatting>
  <conditionalFormatting sqref="U130:V130">
    <cfRule type="cellIs" dxfId="7" priority="47" operator="equal">
      <formula>"N"</formula>
    </cfRule>
    <cfRule type="cellIs" dxfId="8" priority="48" operator="equal">
      <formula>"Y"</formula>
    </cfRule>
  </conditionalFormatting>
  <conditionalFormatting sqref="K132">
    <cfRule type="duplicateValues" dxfId="9" priority="237"/>
    <cfRule type="duplicateValues" dxfId="9" priority="238"/>
  </conditionalFormatting>
  <conditionalFormatting sqref="K133">
    <cfRule type="duplicateValues" dxfId="9" priority="45"/>
    <cfRule type="duplicateValues" dxfId="9" priority="46"/>
  </conditionalFormatting>
  <conditionalFormatting sqref="U133:V133">
    <cfRule type="cellIs" dxfId="7" priority="43" operator="equal">
      <formula>"N"</formula>
    </cfRule>
    <cfRule type="cellIs" dxfId="8" priority="44" operator="equal">
      <formula>"Y"</formula>
    </cfRule>
  </conditionalFormatting>
  <conditionalFormatting sqref="K143">
    <cfRule type="duplicateValues" dxfId="9" priority="127"/>
    <cfRule type="duplicateValues" dxfId="9" priority="128"/>
    <cfRule type="duplicateValues" dxfId="9" priority="129"/>
  </conditionalFormatting>
  <conditionalFormatting sqref="U143:V143">
    <cfRule type="cellIs" dxfId="7" priority="125" operator="equal">
      <formula>"N"</formula>
    </cfRule>
    <cfRule type="cellIs" dxfId="8" priority="126" operator="equal">
      <formula>"Y"</formula>
    </cfRule>
  </conditionalFormatting>
  <conditionalFormatting sqref="K145">
    <cfRule type="duplicateValues" dxfId="9" priority="235"/>
    <cfRule type="duplicateValues" dxfId="9" priority="236"/>
  </conditionalFormatting>
  <conditionalFormatting sqref="K146">
    <cfRule type="duplicateValues" dxfId="9" priority="41"/>
    <cfRule type="duplicateValues" dxfId="9" priority="42"/>
  </conditionalFormatting>
  <conditionalFormatting sqref="U146:V146">
    <cfRule type="cellIs" dxfId="7" priority="39" operator="equal">
      <formula>"N"</formula>
    </cfRule>
    <cfRule type="cellIs" dxfId="8" priority="40" operator="equal">
      <formula>"Y"</formula>
    </cfRule>
  </conditionalFormatting>
  <conditionalFormatting sqref="K163">
    <cfRule type="duplicateValues" dxfId="9" priority="259"/>
  </conditionalFormatting>
  <conditionalFormatting sqref="U168:V168">
    <cfRule type="cellIs" dxfId="7" priority="221" operator="equal">
      <formula>"N"</formula>
    </cfRule>
    <cfRule type="cellIs" dxfId="8" priority="222" operator="equal">
      <formula>"Y"</formula>
    </cfRule>
  </conditionalFormatting>
  <conditionalFormatting sqref="K169">
    <cfRule type="duplicateValues" dxfId="9" priority="180"/>
  </conditionalFormatting>
  <conditionalFormatting sqref="K170">
    <cfRule type="duplicateValues" dxfId="9" priority="179"/>
  </conditionalFormatting>
  <conditionalFormatting sqref="K171">
    <cfRule type="duplicateValues" dxfId="9" priority="35"/>
  </conditionalFormatting>
  <conditionalFormatting sqref="U171:V171">
    <cfRule type="cellIs" dxfId="7" priority="33" operator="equal">
      <formula>"N"</formula>
    </cfRule>
    <cfRule type="cellIs" dxfId="8" priority="34" operator="equal">
      <formula>"Y"</formula>
    </cfRule>
  </conditionalFormatting>
  <conditionalFormatting sqref="K172">
    <cfRule type="duplicateValues" dxfId="9" priority="178"/>
  </conditionalFormatting>
  <conditionalFormatting sqref="U172:V172">
    <cfRule type="cellIs" dxfId="7" priority="31" operator="equal">
      <formula>"N"</formula>
    </cfRule>
    <cfRule type="cellIs" dxfId="8" priority="32" operator="equal">
      <formula>"Y"</formula>
    </cfRule>
  </conditionalFormatting>
  <conditionalFormatting sqref="K173">
    <cfRule type="duplicateValues" dxfId="9" priority="117"/>
    <cfRule type="duplicateValues" dxfId="9" priority="118"/>
  </conditionalFormatting>
  <conditionalFormatting sqref="U173:V173">
    <cfRule type="cellIs" dxfId="7" priority="115" operator="equal">
      <formula>"N"</formula>
    </cfRule>
    <cfRule type="cellIs" dxfId="8" priority="116" operator="equal">
      <formula>"Y"</formula>
    </cfRule>
  </conditionalFormatting>
  <conditionalFormatting sqref="K174">
    <cfRule type="duplicateValues" dxfId="9" priority="121"/>
    <cfRule type="duplicateValues" dxfId="9" priority="122"/>
    <cfRule type="duplicateValues" dxfId="9" priority="123"/>
  </conditionalFormatting>
  <conditionalFormatting sqref="U174:V174">
    <cfRule type="cellIs" dxfId="7" priority="119" operator="equal">
      <formula>"N"</formula>
    </cfRule>
    <cfRule type="cellIs" dxfId="8" priority="120" operator="equal">
      <formula>"Y"</formula>
    </cfRule>
  </conditionalFormatting>
  <conditionalFormatting sqref="K175">
    <cfRule type="duplicateValues" dxfId="9" priority="124"/>
  </conditionalFormatting>
  <conditionalFormatting sqref="U175:V175">
    <cfRule type="cellIs" dxfId="7" priority="113" operator="equal">
      <formula>"N"</formula>
    </cfRule>
    <cfRule type="cellIs" dxfId="8" priority="114" operator="equal">
      <formula>"Y"</formula>
    </cfRule>
  </conditionalFormatting>
  <conditionalFormatting sqref="K176">
    <cfRule type="duplicateValues" dxfId="9" priority="38"/>
  </conditionalFormatting>
  <conditionalFormatting sqref="U176:V176">
    <cfRule type="cellIs" dxfId="7" priority="36" operator="equal">
      <formula>"N"</formula>
    </cfRule>
    <cfRule type="cellIs" dxfId="8" priority="37" operator="equal">
      <formula>"Y"</formula>
    </cfRule>
  </conditionalFormatting>
  <conditionalFormatting sqref="K177">
    <cfRule type="duplicateValues" dxfId="9" priority="189"/>
  </conditionalFormatting>
  <conditionalFormatting sqref="U177:V177">
    <cfRule type="cellIs" dxfId="7" priority="134" operator="equal">
      <formula>"N"</formula>
    </cfRule>
    <cfRule type="cellIs" dxfId="8" priority="135" operator="equal">
      <formula>"Y"</formula>
    </cfRule>
  </conditionalFormatting>
  <conditionalFormatting sqref="U178:V178">
    <cfRule type="cellIs" dxfId="8" priority="132" operator="equal">
      <formula>"Y"</formula>
    </cfRule>
    <cfRule type="cellIs" dxfId="7" priority="133" operator="equal">
      <formula>"N"</formula>
    </cfRule>
  </conditionalFormatting>
  <conditionalFormatting sqref="K179">
    <cfRule type="duplicateValues" dxfId="9" priority="197"/>
  </conditionalFormatting>
  <conditionalFormatting sqref="U179:V179">
    <cfRule type="cellIs" dxfId="8" priority="195" operator="equal">
      <formula>"Y"</formula>
    </cfRule>
    <cfRule type="cellIs" dxfId="7" priority="196" operator="equal">
      <formula>"N"</formula>
    </cfRule>
  </conditionalFormatting>
  <conditionalFormatting sqref="K181">
    <cfRule type="duplicateValues" dxfId="9" priority="192"/>
    <cfRule type="duplicateValues" dxfId="9" priority="193"/>
    <cfRule type="duplicateValues" dxfId="9" priority="194"/>
  </conditionalFormatting>
  <conditionalFormatting sqref="U181:V181">
    <cfRule type="cellIs" dxfId="7" priority="190" operator="equal">
      <formula>"N"</formula>
    </cfRule>
    <cfRule type="cellIs" dxfId="8" priority="191" operator="equal">
      <formula>"Y"</formula>
    </cfRule>
  </conditionalFormatting>
  <conditionalFormatting sqref="K190">
    <cfRule type="duplicateValues" dxfId="9" priority="233"/>
    <cfRule type="duplicateValues" dxfId="9" priority="234"/>
  </conditionalFormatting>
  <conditionalFormatting sqref="K191">
    <cfRule type="duplicateValues" dxfId="9" priority="231"/>
    <cfRule type="duplicateValues" dxfId="9" priority="232"/>
  </conditionalFormatting>
  <conditionalFormatting sqref="U191:V191">
    <cfRule type="cellIs" dxfId="7" priority="99" operator="equal">
      <formula>"N"</formula>
    </cfRule>
    <cfRule type="cellIs" dxfId="8" priority="100" operator="equal">
      <formula>"Y"</formula>
    </cfRule>
  </conditionalFormatting>
  <conditionalFormatting sqref="U195:V195">
    <cfRule type="cellIs" dxfId="7" priority="217" operator="equal">
      <formula>"N"</formula>
    </cfRule>
    <cfRule type="cellIs" dxfId="8" priority="218" operator="equal">
      <formula>"Y"</formula>
    </cfRule>
  </conditionalFormatting>
  <conditionalFormatting sqref="U199:V199">
    <cfRule type="cellIs" dxfId="7" priority="9" operator="equal">
      <formula>"N"</formula>
    </cfRule>
    <cfRule type="cellIs" dxfId="8" priority="10" operator="equal">
      <formula>"Y"</formula>
    </cfRule>
  </conditionalFormatting>
  <conditionalFormatting sqref="U200:V200">
    <cfRule type="cellIs" dxfId="7" priority="7" operator="equal">
      <formula>"N"</formula>
    </cfRule>
    <cfRule type="cellIs" dxfId="8" priority="8" operator="equal">
      <formula>"Y"</formula>
    </cfRule>
  </conditionalFormatting>
  <conditionalFormatting sqref="U201:V201">
    <cfRule type="cellIs" dxfId="7" priority="5" operator="equal">
      <formula>"N"</formula>
    </cfRule>
    <cfRule type="cellIs" dxfId="8" priority="6" operator="equal">
      <formula>"Y"</formula>
    </cfRule>
  </conditionalFormatting>
  <conditionalFormatting sqref="K202">
    <cfRule type="duplicateValues" dxfId="9" priority="3"/>
    <cfRule type="duplicateValues" dxfId="9" priority="4"/>
  </conditionalFormatting>
  <conditionalFormatting sqref="U202:V202">
    <cfRule type="cellIs" dxfId="7" priority="1" operator="equal">
      <formula>"N"</formula>
    </cfRule>
    <cfRule type="cellIs" dxfId="8" priority="2" operator="equal">
      <formula>"Y"</formula>
    </cfRule>
  </conditionalFormatting>
  <conditionalFormatting sqref="K31:K36">
    <cfRule type="duplicateValues" dxfId="9" priority="833"/>
  </conditionalFormatting>
  <conditionalFormatting sqref="K43:K45">
    <cfRule type="duplicateValues" dxfId="9" priority="786"/>
  </conditionalFormatting>
  <conditionalFormatting sqref="K47:K54">
    <cfRule type="duplicateValues" dxfId="9" priority="311"/>
  </conditionalFormatting>
  <conditionalFormatting sqref="K63:K67">
    <cfRule type="duplicateValues" dxfId="9" priority="111"/>
    <cfRule type="duplicateValues" dxfId="9" priority="112"/>
  </conditionalFormatting>
  <conditionalFormatting sqref="K69:K72">
    <cfRule type="duplicateValues" dxfId="9" priority="266"/>
  </conditionalFormatting>
  <conditionalFormatting sqref="K73:K76">
    <cfRule type="duplicateValues" dxfId="9" priority="105"/>
    <cfRule type="duplicateValues" dxfId="9" priority="106"/>
  </conditionalFormatting>
  <conditionalFormatting sqref="K85:K88">
    <cfRule type="duplicateValues" dxfId="9" priority="328"/>
  </conditionalFormatting>
  <conditionalFormatting sqref="K95:K96">
    <cfRule type="duplicateValues" dxfId="9" priority="611"/>
  </conditionalFormatting>
  <conditionalFormatting sqref="K102:K103">
    <cfRule type="duplicateValues" dxfId="9" priority="308"/>
  </conditionalFormatting>
  <conditionalFormatting sqref="K118:K119">
    <cfRule type="duplicateValues" dxfId="9" priority="168"/>
    <cfRule type="duplicateValues" dxfId="9" priority="169"/>
  </conditionalFormatting>
  <conditionalFormatting sqref="K123:K124">
    <cfRule type="duplicateValues" dxfId="9" priority="25"/>
    <cfRule type="duplicateValues" dxfId="9" priority="26"/>
  </conditionalFormatting>
  <conditionalFormatting sqref="K184:K186">
    <cfRule type="duplicateValues" dxfId="9" priority="200"/>
  </conditionalFormatting>
  <conditionalFormatting sqref="K195:K197">
    <cfRule type="duplicateValues" dxfId="9" priority="219"/>
    <cfRule type="duplicateValues" dxfId="9" priority="220"/>
  </conditionalFormatting>
  <conditionalFormatting sqref="K199:K201">
    <cfRule type="duplicateValues" dxfId="9" priority="11"/>
    <cfRule type="duplicateValues" dxfId="9" priority="12"/>
  </conditionalFormatting>
  <conditionalFormatting sqref="U9:V9 U16:V19 U21:V22 U24:V27 U29:V40 U84:V88 U43:V62 U77:V82 U68:V72 U192:V194 U187:V190 U180:V180 U182:V183 U11:V14">
    <cfRule type="cellIs" dxfId="7" priority="223" operator="equal">
      <formula>"N"</formula>
    </cfRule>
    <cfRule type="cellIs" dxfId="8" priority="224" operator="equal">
      <formula>"Y"</formula>
    </cfRule>
  </conditionalFormatting>
  <conditionalFormatting sqref="K31:K39 K108:K114 K68 K43:K62 K128 K77:K82 K84:K88 K94:K106 K117 K131 K144 K134:K142 K147:K168 K192:K194 K182:K183 K180 K178 K198 K187:K189">
    <cfRule type="duplicateValues" dxfId="9" priority="832"/>
  </conditionalFormatting>
  <conditionalFormatting sqref="K37:K39 K108:K114 K68 K43:K62 K128 K77:K82 K84:K88 K94:K106 K117 K131 K144 K134:K142 K147:K168 K192:K194 K182:K183 K180 K178 K198 K187:K189">
    <cfRule type="duplicateValues" dxfId="9" priority="828"/>
  </conditionalFormatting>
  <conditionalFormatting sqref="U42:V42 U92:V107">
    <cfRule type="cellIs" dxfId="7" priority="209" operator="equal">
      <formula>"N"</formula>
    </cfRule>
    <cfRule type="cellIs" dxfId="8" priority="210" operator="equal">
      <formula>"Y"</formula>
    </cfRule>
  </conditionalFormatting>
  <conditionalFormatting sqref="U64:V67">
    <cfRule type="cellIs" dxfId="8" priority="107" operator="equal">
      <formula>"Y"</formula>
    </cfRule>
    <cfRule type="cellIs" dxfId="7" priority="108" operator="equal">
      <formula>"N"</formula>
    </cfRule>
  </conditionalFormatting>
  <conditionalFormatting sqref="U73:V75">
    <cfRule type="cellIs" dxfId="8" priority="103" operator="equal">
      <formula>"Y"</formula>
    </cfRule>
    <cfRule type="cellIs" dxfId="7" priority="104" operator="equal">
      <formula>"N"</formula>
    </cfRule>
  </conditionalFormatting>
  <conditionalFormatting sqref="K85:K88 K82">
    <cfRule type="duplicateValues" dxfId="9" priority="330"/>
  </conditionalFormatting>
  <conditionalFormatting sqref="U108:V110 U117:V117 U112:V114 U128:V129 U131:V132 U134:V142 U144:V145 U147:V167">
    <cfRule type="cellIs" dxfId="7" priority="227" operator="equal">
      <formula>"N"</formula>
    </cfRule>
    <cfRule type="cellIs" dxfId="8" priority="228" operator="equal">
      <formula>"Y"</formula>
    </cfRule>
  </conditionalFormatting>
  <conditionalFormatting sqref="U115:V116">
    <cfRule type="cellIs" dxfId="8" priority="181" operator="equal">
      <formula>"Y"</formula>
    </cfRule>
    <cfRule type="cellIs" dxfId="7" priority="182" operator="equal">
      <formula>"N"</formula>
    </cfRule>
  </conditionalFormatting>
  <conditionalFormatting sqref="U118:V119">
    <cfRule type="cellIs" dxfId="7" priority="158" operator="equal">
      <formula>"N"</formula>
    </cfRule>
    <cfRule type="cellIs" dxfId="8" priority="159" operator="equal">
      <formula>"Y"</formula>
    </cfRule>
  </conditionalFormatting>
  <conditionalFormatting sqref="K128 K152">
    <cfRule type="duplicateValues" dxfId="9" priority="318"/>
  </conditionalFormatting>
  <conditionalFormatting sqref="U169:V170">
    <cfRule type="cellIs" dxfId="7" priority="174" operator="equal">
      <formula>"N"</formula>
    </cfRule>
    <cfRule type="cellIs" dxfId="8" priority="175" operator="equal">
      <formula>"Y"</formula>
    </cfRule>
  </conditionalFormatting>
  <conditionalFormatting sqref="U184:V186">
    <cfRule type="cellIs" dxfId="8" priority="198" operator="equal">
      <formula>"Y"</formula>
    </cfRule>
    <cfRule type="cellIs" dxfId="7" priority="199" operator="equal">
      <formula>"N"</formula>
    </cfRule>
  </conditionalFormatting>
  <conditionalFormatting sqref="K189 K192">
    <cfRule type="duplicateValues" dxfId="9" priority="653"/>
  </conditionalFormatting>
  <conditionalFormatting sqref="U196:V198">
    <cfRule type="cellIs" dxfId="7" priority="130" operator="equal">
      <formula>"N"</formula>
    </cfRule>
    <cfRule type="cellIs" dxfId="8" priority="131" operator="equal">
      <formula>"Y"</formula>
    </cfRule>
  </conditionalFormatting>
  <dataValidations count="2">
    <dataValidation type="list" allowBlank="1" showInputMessage="1" showErrorMessage="1" sqref="O143">
      <formula1>"A,B,C,"</formula1>
    </dataValidation>
    <dataValidation type="list" allowBlank="1" showInputMessage="1" showErrorMessage="1" sqref="U9:V202">
      <formula1>"Y,N"</formula1>
    </dataValidation>
  </dataValidations>
  <printOptions horizontalCentered="1"/>
  <pageMargins left="0.313888888888889" right="0.275" top="0.393055555555556" bottom="0.55" header="0.313888888888889" footer="0.313888888888889"/>
  <pageSetup paperSize="8" scale="75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E183"/>
  <sheetViews>
    <sheetView view="pageBreakPreview" zoomScale="70" zoomScaleNormal="40" workbookViewId="0">
      <selection activeCell="E17" sqref="E17:AC17"/>
    </sheetView>
  </sheetViews>
  <sheetFormatPr defaultColWidth="9" defaultRowHeight="17.25"/>
  <cols>
    <col min="1" max="1" width="4.125" style="294" customWidth="1"/>
    <col min="2" max="2" width="7.625" style="294" customWidth="1"/>
    <col min="3" max="3" width="8.75" style="294" customWidth="1"/>
    <col min="4" max="4" width="9.75" style="294" customWidth="1"/>
    <col min="5" max="5" width="8.75" style="294" customWidth="1"/>
    <col min="6" max="6" width="11.375" style="294" customWidth="1"/>
    <col min="7" max="7" width="31.625" style="294" customWidth="1"/>
    <col min="8" max="8" width="4.875" style="294" customWidth="1"/>
    <col min="9" max="9" width="4.625" style="294" customWidth="1"/>
    <col min="10" max="10" width="8.5" style="294" customWidth="1"/>
    <col min="11" max="11" width="0.125" style="294" customWidth="1"/>
    <col min="12" max="12" width="25.625" style="294" customWidth="1"/>
    <col min="13" max="13" width="10.875" style="294" customWidth="1"/>
    <col min="14" max="14" width="3.5" style="294" customWidth="1"/>
    <col min="15" max="15" width="6.375" style="294" customWidth="1"/>
    <col min="16" max="16" width="5" style="294" customWidth="1"/>
    <col min="17" max="17" width="5.875" style="294" customWidth="1"/>
    <col min="18" max="19" width="7.875" style="294" customWidth="1"/>
    <col min="20" max="20" width="6.125" style="294" customWidth="1"/>
    <col min="21" max="21" width="13.125" style="294" customWidth="1"/>
    <col min="22" max="22" width="31.875" style="294" customWidth="1"/>
    <col min="23" max="23" width="4.625" style="294" customWidth="1"/>
    <col min="24" max="24" width="8" style="294" customWidth="1"/>
    <col min="25" max="25" width="11.5" style="294" customWidth="1"/>
    <col min="26" max="26" width="11.625" style="294" customWidth="1"/>
    <col min="27" max="27" width="13.125" style="294" customWidth="1"/>
    <col min="28" max="28" width="10" style="294" customWidth="1"/>
    <col min="29" max="29" width="11.25" style="294" customWidth="1"/>
    <col min="30" max="250" width="9" style="294"/>
    <col min="251" max="251" width="3.125" style="294" customWidth="1"/>
    <col min="252" max="252" width="7.625" style="294" customWidth="1"/>
    <col min="253" max="253" width="4.125" style="294" customWidth="1"/>
    <col min="254" max="254" width="17" style="294" customWidth="1"/>
    <col min="255" max="255" width="3.625" style="294" customWidth="1"/>
    <col min="256" max="256" width="9.125" style="294" customWidth="1"/>
    <col min="257" max="257" width="3.625" style="294" customWidth="1"/>
    <col min="258" max="258" width="4.625" style="294" customWidth="1"/>
    <col min="259" max="259" width="9.625" style="294" customWidth="1"/>
    <col min="260" max="260" width="10.125" style="294" customWidth="1"/>
    <col min="261" max="261" width="10.25" style="294" customWidth="1"/>
    <col min="262" max="262" width="4.625" style="294" customWidth="1"/>
    <col min="263" max="263" width="5" style="294" customWidth="1"/>
    <col min="264" max="264" width="11.125" style="294" customWidth="1"/>
    <col min="265" max="265" width="16.125" style="294" customWidth="1"/>
    <col min="266" max="266" width="4.75" style="294" customWidth="1"/>
    <col min="267" max="267" width="3.625" style="294" customWidth="1"/>
    <col min="268" max="268" width="5.125" style="294" customWidth="1"/>
    <col min="269" max="269" width="3.125" style="294" customWidth="1"/>
    <col min="270" max="270" width="4.625" style="294" customWidth="1"/>
    <col min="271" max="271" width="5" style="294" customWidth="1"/>
    <col min="272" max="273" width="9.75" style="294" customWidth="1"/>
    <col min="274" max="275" width="7.875" style="294" customWidth="1"/>
    <col min="276" max="506" width="9" style="294"/>
    <col min="507" max="507" width="3.125" style="294" customWidth="1"/>
    <col min="508" max="508" width="7.625" style="294" customWidth="1"/>
    <col min="509" max="509" width="4.125" style="294" customWidth="1"/>
    <col min="510" max="510" width="17" style="294" customWidth="1"/>
    <col min="511" max="511" width="3.625" style="294" customWidth="1"/>
    <col min="512" max="512" width="9.125" style="294" customWidth="1"/>
    <col min="513" max="513" width="3.625" style="294" customWidth="1"/>
    <col min="514" max="514" width="4.625" style="294" customWidth="1"/>
    <col min="515" max="515" width="9.625" style="294" customWidth="1"/>
    <col min="516" max="516" width="10.125" style="294" customWidth="1"/>
    <col min="517" max="517" width="10.25" style="294" customWidth="1"/>
    <col min="518" max="518" width="4.625" style="294" customWidth="1"/>
    <col min="519" max="519" width="5" style="294" customWidth="1"/>
    <col min="520" max="520" width="11.125" style="294" customWidth="1"/>
    <col min="521" max="521" width="16.125" style="294" customWidth="1"/>
    <col min="522" max="522" width="4.75" style="294" customWidth="1"/>
    <col min="523" max="523" width="3.625" style="294" customWidth="1"/>
    <col min="524" max="524" width="5.125" style="294" customWidth="1"/>
    <col min="525" max="525" width="3.125" style="294" customWidth="1"/>
    <col min="526" max="526" width="4.625" style="294" customWidth="1"/>
    <col min="527" max="527" width="5" style="294" customWidth="1"/>
    <col min="528" max="529" width="9.75" style="294" customWidth="1"/>
    <col min="530" max="531" width="7.875" style="294" customWidth="1"/>
    <col min="532" max="762" width="9" style="294"/>
    <col min="763" max="763" width="3.125" style="294" customWidth="1"/>
    <col min="764" max="764" width="7.625" style="294" customWidth="1"/>
    <col min="765" max="765" width="4.125" style="294" customWidth="1"/>
    <col min="766" max="766" width="17" style="294" customWidth="1"/>
    <col min="767" max="767" width="3.625" style="294" customWidth="1"/>
    <col min="768" max="768" width="9.125" style="294" customWidth="1"/>
    <col min="769" max="769" width="3.625" style="294" customWidth="1"/>
    <col min="770" max="770" width="4.625" style="294" customWidth="1"/>
    <col min="771" max="771" width="9.625" style="294" customWidth="1"/>
    <col min="772" max="772" width="10.125" style="294" customWidth="1"/>
    <col min="773" max="773" width="10.25" style="294" customWidth="1"/>
    <col min="774" max="774" width="4.625" style="294" customWidth="1"/>
    <col min="775" max="775" width="5" style="294" customWidth="1"/>
    <col min="776" max="776" width="11.125" style="294" customWidth="1"/>
    <col min="777" max="777" width="16.125" style="294" customWidth="1"/>
    <col min="778" max="778" width="4.75" style="294" customWidth="1"/>
    <col min="779" max="779" width="3.625" style="294" customWidth="1"/>
    <col min="780" max="780" width="5.125" style="294" customWidth="1"/>
    <col min="781" max="781" width="3.125" style="294" customWidth="1"/>
    <col min="782" max="782" width="4.625" style="294" customWidth="1"/>
    <col min="783" max="783" width="5" style="294" customWidth="1"/>
    <col min="784" max="785" width="9.75" style="294" customWidth="1"/>
    <col min="786" max="787" width="7.875" style="294" customWidth="1"/>
    <col min="788" max="1018" width="9" style="294"/>
    <col min="1019" max="1019" width="3.125" style="294" customWidth="1"/>
    <col min="1020" max="1020" width="7.625" style="294" customWidth="1"/>
    <col min="1021" max="1021" width="4.125" style="294" customWidth="1"/>
    <col min="1022" max="1022" width="17" style="294" customWidth="1"/>
    <col min="1023" max="1023" width="3.625" style="294" customWidth="1"/>
    <col min="1024" max="1024" width="9.125" style="294" customWidth="1"/>
    <col min="1025" max="1025" width="3.625" style="294" customWidth="1"/>
    <col min="1026" max="1026" width="4.625" style="294" customWidth="1"/>
    <col min="1027" max="1027" width="9.625" style="294" customWidth="1"/>
    <col min="1028" max="1028" width="10.125" style="294" customWidth="1"/>
    <col min="1029" max="1029" width="10.25" style="294" customWidth="1"/>
    <col min="1030" max="1030" width="4.625" style="294" customWidth="1"/>
    <col min="1031" max="1031" width="5" style="294" customWidth="1"/>
    <col min="1032" max="1032" width="11.125" style="294" customWidth="1"/>
    <col min="1033" max="1033" width="16.125" style="294" customWidth="1"/>
    <col min="1034" max="1034" width="4.75" style="294" customWidth="1"/>
    <col min="1035" max="1035" width="3.625" style="294" customWidth="1"/>
    <col min="1036" max="1036" width="5.125" style="294" customWidth="1"/>
    <col min="1037" max="1037" width="3.125" style="294" customWidth="1"/>
    <col min="1038" max="1038" width="4.625" style="294" customWidth="1"/>
    <col min="1039" max="1039" width="5" style="294" customWidth="1"/>
    <col min="1040" max="1041" width="9.75" style="294" customWidth="1"/>
    <col min="1042" max="1043" width="7.875" style="294" customWidth="1"/>
    <col min="1044" max="1274" width="9" style="294"/>
    <col min="1275" max="1275" width="3.125" style="294" customWidth="1"/>
    <col min="1276" max="1276" width="7.625" style="294" customWidth="1"/>
    <col min="1277" max="1277" width="4.125" style="294" customWidth="1"/>
    <col min="1278" max="1278" width="17" style="294" customWidth="1"/>
    <col min="1279" max="1279" width="3.625" style="294" customWidth="1"/>
    <col min="1280" max="1280" width="9.125" style="294" customWidth="1"/>
    <col min="1281" max="1281" width="3.625" style="294" customWidth="1"/>
    <col min="1282" max="1282" width="4.625" style="294" customWidth="1"/>
    <col min="1283" max="1283" width="9.625" style="294" customWidth="1"/>
    <col min="1284" max="1284" width="10.125" style="294" customWidth="1"/>
    <col min="1285" max="1285" width="10.25" style="294" customWidth="1"/>
    <col min="1286" max="1286" width="4.625" style="294" customWidth="1"/>
    <col min="1287" max="1287" width="5" style="294" customWidth="1"/>
    <col min="1288" max="1288" width="11.125" style="294" customWidth="1"/>
    <col min="1289" max="1289" width="16.125" style="294" customWidth="1"/>
    <col min="1290" max="1290" width="4.75" style="294" customWidth="1"/>
    <col min="1291" max="1291" width="3.625" style="294" customWidth="1"/>
    <col min="1292" max="1292" width="5.125" style="294" customWidth="1"/>
    <col min="1293" max="1293" width="3.125" style="294" customWidth="1"/>
    <col min="1294" max="1294" width="4.625" style="294" customWidth="1"/>
    <col min="1295" max="1295" width="5" style="294" customWidth="1"/>
    <col min="1296" max="1297" width="9.75" style="294" customWidth="1"/>
    <col min="1298" max="1299" width="7.875" style="294" customWidth="1"/>
    <col min="1300" max="1530" width="9" style="294"/>
    <col min="1531" max="1531" width="3.125" style="294" customWidth="1"/>
    <col min="1532" max="1532" width="7.625" style="294" customWidth="1"/>
    <col min="1533" max="1533" width="4.125" style="294" customWidth="1"/>
    <col min="1534" max="1534" width="17" style="294" customWidth="1"/>
    <col min="1535" max="1535" width="3.625" style="294" customWidth="1"/>
    <col min="1536" max="1536" width="9.125" style="294" customWidth="1"/>
    <col min="1537" max="1537" width="3.625" style="294" customWidth="1"/>
    <col min="1538" max="1538" width="4.625" style="294" customWidth="1"/>
    <col min="1539" max="1539" width="9.625" style="294" customWidth="1"/>
    <col min="1540" max="1540" width="10.125" style="294" customWidth="1"/>
    <col min="1541" max="1541" width="10.25" style="294" customWidth="1"/>
    <col min="1542" max="1542" width="4.625" style="294" customWidth="1"/>
    <col min="1543" max="1543" width="5" style="294" customWidth="1"/>
    <col min="1544" max="1544" width="11.125" style="294" customWidth="1"/>
    <col min="1545" max="1545" width="16.125" style="294" customWidth="1"/>
    <col min="1546" max="1546" width="4.75" style="294" customWidth="1"/>
    <col min="1547" max="1547" width="3.625" style="294" customWidth="1"/>
    <col min="1548" max="1548" width="5.125" style="294" customWidth="1"/>
    <col min="1549" max="1549" width="3.125" style="294" customWidth="1"/>
    <col min="1550" max="1550" width="4.625" style="294" customWidth="1"/>
    <col min="1551" max="1551" width="5" style="294" customWidth="1"/>
    <col min="1552" max="1553" width="9.75" style="294" customWidth="1"/>
    <col min="1554" max="1555" width="7.875" style="294" customWidth="1"/>
    <col min="1556" max="1786" width="9" style="294"/>
    <col min="1787" max="1787" width="3.125" style="294" customWidth="1"/>
    <col min="1788" max="1788" width="7.625" style="294" customWidth="1"/>
    <col min="1789" max="1789" width="4.125" style="294" customWidth="1"/>
    <col min="1790" max="1790" width="17" style="294" customWidth="1"/>
    <col min="1791" max="1791" width="3.625" style="294" customWidth="1"/>
    <col min="1792" max="1792" width="9.125" style="294" customWidth="1"/>
    <col min="1793" max="1793" width="3.625" style="294" customWidth="1"/>
    <col min="1794" max="1794" width="4.625" style="294" customWidth="1"/>
    <col min="1795" max="1795" width="9.625" style="294" customWidth="1"/>
    <col min="1796" max="1796" width="10.125" style="294" customWidth="1"/>
    <col min="1797" max="1797" width="10.25" style="294" customWidth="1"/>
    <col min="1798" max="1798" width="4.625" style="294" customWidth="1"/>
    <col min="1799" max="1799" width="5" style="294" customWidth="1"/>
    <col min="1800" max="1800" width="11.125" style="294" customWidth="1"/>
    <col min="1801" max="1801" width="16.125" style="294" customWidth="1"/>
    <col min="1802" max="1802" width="4.75" style="294" customWidth="1"/>
    <col min="1803" max="1803" width="3.625" style="294" customWidth="1"/>
    <col min="1804" max="1804" width="5.125" style="294" customWidth="1"/>
    <col min="1805" max="1805" width="3.125" style="294" customWidth="1"/>
    <col min="1806" max="1806" width="4.625" style="294" customWidth="1"/>
    <col min="1807" max="1807" width="5" style="294" customWidth="1"/>
    <col min="1808" max="1809" width="9.75" style="294" customWidth="1"/>
    <col min="1810" max="1811" width="7.875" style="294" customWidth="1"/>
    <col min="1812" max="2042" width="9" style="294"/>
    <col min="2043" max="2043" width="3.125" style="294" customWidth="1"/>
    <col min="2044" max="2044" width="7.625" style="294" customWidth="1"/>
    <col min="2045" max="2045" width="4.125" style="294" customWidth="1"/>
    <col min="2046" max="2046" width="17" style="294" customWidth="1"/>
    <col min="2047" max="2047" width="3.625" style="294" customWidth="1"/>
    <col min="2048" max="2048" width="9.125" style="294" customWidth="1"/>
    <col min="2049" max="2049" width="3.625" style="294" customWidth="1"/>
    <col min="2050" max="2050" width="4.625" style="294" customWidth="1"/>
    <col min="2051" max="2051" width="9.625" style="294" customWidth="1"/>
    <col min="2052" max="2052" width="10.125" style="294" customWidth="1"/>
    <col min="2053" max="2053" width="10.25" style="294" customWidth="1"/>
    <col min="2054" max="2054" width="4.625" style="294" customWidth="1"/>
    <col min="2055" max="2055" width="5" style="294" customWidth="1"/>
    <col min="2056" max="2056" width="11.125" style="294" customWidth="1"/>
    <col min="2057" max="2057" width="16.125" style="294" customWidth="1"/>
    <col min="2058" max="2058" width="4.75" style="294" customWidth="1"/>
    <col min="2059" max="2059" width="3.625" style="294" customWidth="1"/>
    <col min="2060" max="2060" width="5.125" style="294" customWidth="1"/>
    <col min="2061" max="2061" width="3.125" style="294" customWidth="1"/>
    <col min="2062" max="2062" width="4.625" style="294" customWidth="1"/>
    <col min="2063" max="2063" width="5" style="294" customWidth="1"/>
    <col min="2064" max="2065" width="9.75" style="294" customWidth="1"/>
    <col min="2066" max="2067" width="7.875" style="294" customWidth="1"/>
    <col min="2068" max="2298" width="9" style="294"/>
    <col min="2299" max="2299" width="3.125" style="294" customWidth="1"/>
    <col min="2300" max="2300" width="7.625" style="294" customWidth="1"/>
    <col min="2301" max="2301" width="4.125" style="294" customWidth="1"/>
    <col min="2302" max="2302" width="17" style="294" customWidth="1"/>
    <col min="2303" max="2303" width="3.625" style="294" customWidth="1"/>
    <col min="2304" max="2304" width="9.125" style="294" customWidth="1"/>
    <col min="2305" max="2305" width="3.625" style="294" customWidth="1"/>
    <col min="2306" max="2306" width="4.625" style="294" customWidth="1"/>
    <col min="2307" max="2307" width="9.625" style="294" customWidth="1"/>
    <col min="2308" max="2308" width="10.125" style="294" customWidth="1"/>
    <col min="2309" max="2309" width="10.25" style="294" customWidth="1"/>
    <col min="2310" max="2310" width="4.625" style="294" customWidth="1"/>
    <col min="2311" max="2311" width="5" style="294" customWidth="1"/>
    <col min="2312" max="2312" width="11.125" style="294" customWidth="1"/>
    <col min="2313" max="2313" width="16.125" style="294" customWidth="1"/>
    <col min="2314" max="2314" width="4.75" style="294" customWidth="1"/>
    <col min="2315" max="2315" width="3.625" style="294" customWidth="1"/>
    <col min="2316" max="2316" width="5.125" style="294" customWidth="1"/>
    <col min="2317" max="2317" width="3.125" style="294" customWidth="1"/>
    <col min="2318" max="2318" width="4.625" style="294" customWidth="1"/>
    <col min="2319" max="2319" width="5" style="294" customWidth="1"/>
    <col min="2320" max="2321" width="9.75" style="294" customWidth="1"/>
    <col min="2322" max="2323" width="7.875" style="294" customWidth="1"/>
    <col min="2324" max="2554" width="9" style="294"/>
    <col min="2555" max="2555" width="3.125" style="294" customWidth="1"/>
    <col min="2556" max="2556" width="7.625" style="294" customWidth="1"/>
    <col min="2557" max="2557" width="4.125" style="294" customWidth="1"/>
    <col min="2558" max="2558" width="17" style="294" customWidth="1"/>
    <col min="2559" max="2559" width="3.625" style="294" customWidth="1"/>
    <col min="2560" max="2560" width="9.125" style="294" customWidth="1"/>
    <col min="2561" max="2561" width="3.625" style="294" customWidth="1"/>
    <col min="2562" max="2562" width="4.625" style="294" customWidth="1"/>
    <col min="2563" max="2563" width="9.625" style="294" customWidth="1"/>
    <col min="2564" max="2564" width="10.125" style="294" customWidth="1"/>
    <col min="2565" max="2565" width="10.25" style="294" customWidth="1"/>
    <col min="2566" max="2566" width="4.625" style="294" customWidth="1"/>
    <col min="2567" max="2567" width="5" style="294" customWidth="1"/>
    <col min="2568" max="2568" width="11.125" style="294" customWidth="1"/>
    <col min="2569" max="2569" width="16.125" style="294" customWidth="1"/>
    <col min="2570" max="2570" width="4.75" style="294" customWidth="1"/>
    <col min="2571" max="2571" width="3.625" style="294" customWidth="1"/>
    <col min="2572" max="2572" width="5.125" style="294" customWidth="1"/>
    <col min="2573" max="2573" width="3.125" style="294" customWidth="1"/>
    <col min="2574" max="2574" width="4.625" style="294" customWidth="1"/>
    <col min="2575" max="2575" width="5" style="294" customWidth="1"/>
    <col min="2576" max="2577" width="9.75" style="294" customWidth="1"/>
    <col min="2578" max="2579" width="7.875" style="294" customWidth="1"/>
    <col min="2580" max="2810" width="9" style="294"/>
    <col min="2811" max="2811" width="3.125" style="294" customWidth="1"/>
    <col min="2812" max="2812" width="7.625" style="294" customWidth="1"/>
    <col min="2813" max="2813" width="4.125" style="294" customWidth="1"/>
    <col min="2814" max="2814" width="17" style="294" customWidth="1"/>
    <col min="2815" max="2815" width="3.625" style="294" customWidth="1"/>
    <col min="2816" max="2816" width="9.125" style="294" customWidth="1"/>
    <col min="2817" max="2817" width="3.625" style="294" customWidth="1"/>
    <col min="2818" max="2818" width="4.625" style="294" customWidth="1"/>
    <col min="2819" max="2819" width="9.625" style="294" customWidth="1"/>
    <col min="2820" max="2820" width="10.125" style="294" customWidth="1"/>
    <col min="2821" max="2821" width="10.25" style="294" customWidth="1"/>
    <col min="2822" max="2822" width="4.625" style="294" customWidth="1"/>
    <col min="2823" max="2823" width="5" style="294" customWidth="1"/>
    <col min="2824" max="2824" width="11.125" style="294" customWidth="1"/>
    <col min="2825" max="2825" width="16.125" style="294" customWidth="1"/>
    <col min="2826" max="2826" width="4.75" style="294" customWidth="1"/>
    <col min="2827" max="2827" width="3.625" style="294" customWidth="1"/>
    <col min="2828" max="2828" width="5.125" style="294" customWidth="1"/>
    <col min="2829" max="2829" width="3.125" style="294" customWidth="1"/>
    <col min="2830" max="2830" width="4.625" style="294" customWidth="1"/>
    <col min="2831" max="2831" width="5" style="294" customWidth="1"/>
    <col min="2832" max="2833" width="9.75" style="294" customWidth="1"/>
    <col min="2834" max="2835" width="7.875" style="294" customWidth="1"/>
    <col min="2836" max="3066" width="9" style="294"/>
    <col min="3067" max="3067" width="3.125" style="294" customWidth="1"/>
    <col min="3068" max="3068" width="7.625" style="294" customWidth="1"/>
    <col min="3069" max="3069" width="4.125" style="294" customWidth="1"/>
    <col min="3070" max="3070" width="17" style="294" customWidth="1"/>
    <col min="3071" max="3071" width="3.625" style="294" customWidth="1"/>
    <col min="3072" max="3072" width="9.125" style="294" customWidth="1"/>
    <col min="3073" max="3073" width="3.625" style="294" customWidth="1"/>
    <col min="3074" max="3074" width="4.625" style="294" customWidth="1"/>
    <col min="3075" max="3075" width="9.625" style="294" customWidth="1"/>
    <col min="3076" max="3076" width="10.125" style="294" customWidth="1"/>
    <col min="3077" max="3077" width="10.25" style="294" customWidth="1"/>
    <col min="3078" max="3078" width="4.625" style="294" customWidth="1"/>
    <col min="3079" max="3079" width="5" style="294" customWidth="1"/>
    <col min="3080" max="3080" width="11.125" style="294" customWidth="1"/>
    <col min="3081" max="3081" width="16.125" style="294" customWidth="1"/>
    <col min="3082" max="3082" width="4.75" style="294" customWidth="1"/>
    <col min="3083" max="3083" width="3.625" style="294" customWidth="1"/>
    <col min="3084" max="3084" width="5.125" style="294" customWidth="1"/>
    <col min="3085" max="3085" width="3.125" style="294" customWidth="1"/>
    <col min="3086" max="3086" width="4.625" style="294" customWidth="1"/>
    <col min="3087" max="3087" width="5" style="294" customWidth="1"/>
    <col min="3088" max="3089" width="9.75" style="294" customWidth="1"/>
    <col min="3090" max="3091" width="7.875" style="294" customWidth="1"/>
    <col min="3092" max="3322" width="9" style="294"/>
    <col min="3323" max="3323" width="3.125" style="294" customWidth="1"/>
    <col min="3324" max="3324" width="7.625" style="294" customWidth="1"/>
    <col min="3325" max="3325" width="4.125" style="294" customWidth="1"/>
    <col min="3326" max="3326" width="17" style="294" customWidth="1"/>
    <col min="3327" max="3327" width="3.625" style="294" customWidth="1"/>
    <col min="3328" max="3328" width="9.125" style="294" customWidth="1"/>
    <col min="3329" max="3329" width="3.625" style="294" customWidth="1"/>
    <col min="3330" max="3330" width="4.625" style="294" customWidth="1"/>
    <col min="3331" max="3331" width="9.625" style="294" customWidth="1"/>
    <col min="3332" max="3332" width="10.125" style="294" customWidth="1"/>
    <col min="3333" max="3333" width="10.25" style="294" customWidth="1"/>
    <col min="3334" max="3334" width="4.625" style="294" customWidth="1"/>
    <col min="3335" max="3335" width="5" style="294" customWidth="1"/>
    <col min="3336" max="3336" width="11.125" style="294" customWidth="1"/>
    <col min="3337" max="3337" width="16.125" style="294" customWidth="1"/>
    <col min="3338" max="3338" width="4.75" style="294" customWidth="1"/>
    <col min="3339" max="3339" width="3.625" style="294" customWidth="1"/>
    <col min="3340" max="3340" width="5.125" style="294" customWidth="1"/>
    <col min="3341" max="3341" width="3.125" style="294" customWidth="1"/>
    <col min="3342" max="3342" width="4.625" style="294" customWidth="1"/>
    <col min="3343" max="3343" width="5" style="294" customWidth="1"/>
    <col min="3344" max="3345" width="9.75" style="294" customWidth="1"/>
    <col min="3346" max="3347" width="7.875" style="294" customWidth="1"/>
    <col min="3348" max="3578" width="9" style="294"/>
    <col min="3579" max="3579" width="3.125" style="294" customWidth="1"/>
    <col min="3580" max="3580" width="7.625" style="294" customWidth="1"/>
    <col min="3581" max="3581" width="4.125" style="294" customWidth="1"/>
    <col min="3582" max="3582" width="17" style="294" customWidth="1"/>
    <col min="3583" max="3583" width="3.625" style="294" customWidth="1"/>
    <col min="3584" max="3584" width="9.125" style="294" customWidth="1"/>
    <col min="3585" max="3585" width="3.625" style="294" customWidth="1"/>
    <col min="3586" max="3586" width="4.625" style="294" customWidth="1"/>
    <col min="3587" max="3587" width="9.625" style="294" customWidth="1"/>
    <col min="3588" max="3588" width="10.125" style="294" customWidth="1"/>
    <col min="3589" max="3589" width="10.25" style="294" customWidth="1"/>
    <col min="3590" max="3590" width="4.625" style="294" customWidth="1"/>
    <col min="3591" max="3591" width="5" style="294" customWidth="1"/>
    <col min="3592" max="3592" width="11.125" style="294" customWidth="1"/>
    <col min="3593" max="3593" width="16.125" style="294" customWidth="1"/>
    <col min="3594" max="3594" width="4.75" style="294" customWidth="1"/>
    <col min="3595" max="3595" width="3.625" style="294" customWidth="1"/>
    <col min="3596" max="3596" width="5.125" style="294" customWidth="1"/>
    <col min="3597" max="3597" width="3.125" style="294" customWidth="1"/>
    <col min="3598" max="3598" width="4.625" style="294" customWidth="1"/>
    <col min="3599" max="3599" width="5" style="294" customWidth="1"/>
    <col min="3600" max="3601" width="9.75" style="294" customWidth="1"/>
    <col min="3602" max="3603" width="7.875" style="294" customWidth="1"/>
    <col min="3604" max="3834" width="9" style="294"/>
    <col min="3835" max="3835" width="3.125" style="294" customWidth="1"/>
    <col min="3836" max="3836" width="7.625" style="294" customWidth="1"/>
    <col min="3837" max="3837" width="4.125" style="294" customWidth="1"/>
    <col min="3838" max="3838" width="17" style="294" customWidth="1"/>
    <col min="3839" max="3839" width="3.625" style="294" customWidth="1"/>
    <col min="3840" max="3840" width="9.125" style="294" customWidth="1"/>
    <col min="3841" max="3841" width="3.625" style="294" customWidth="1"/>
    <col min="3842" max="3842" width="4.625" style="294" customWidth="1"/>
    <col min="3843" max="3843" width="9.625" style="294" customWidth="1"/>
    <col min="3844" max="3844" width="10.125" style="294" customWidth="1"/>
    <col min="3845" max="3845" width="10.25" style="294" customWidth="1"/>
    <col min="3846" max="3846" width="4.625" style="294" customWidth="1"/>
    <col min="3847" max="3847" width="5" style="294" customWidth="1"/>
    <col min="3848" max="3848" width="11.125" style="294" customWidth="1"/>
    <col min="3849" max="3849" width="16.125" style="294" customWidth="1"/>
    <col min="3850" max="3850" width="4.75" style="294" customWidth="1"/>
    <col min="3851" max="3851" width="3.625" style="294" customWidth="1"/>
    <col min="3852" max="3852" width="5.125" style="294" customWidth="1"/>
    <col min="3853" max="3853" width="3.125" style="294" customWidth="1"/>
    <col min="3854" max="3854" width="4.625" style="294" customWidth="1"/>
    <col min="3855" max="3855" width="5" style="294" customWidth="1"/>
    <col min="3856" max="3857" width="9.75" style="294" customWidth="1"/>
    <col min="3858" max="3859" width="7.875" style="294" customWidth="1"/>
    <col min="3860" max="4090" width="9" style="294"/>
    <col min="4091" max="4091" width="3.125" style="294" customWidth="1"/>
    <col min="4092" max="4092" width="7.625" style="294" customWidth="1"/>
    <col min="4093" max="4093" width="4.125" style="294" customWidth="1"/>
    <col min="4094" max="4094" width="17" style="294" customWidth="1"/>
    <col min="4095" max="4095" width="3.625" style="294" customWidth="1"/>
    <col min="4096" max="4096" width="9.125" style="294" customWidth="1"/>
    <col min="4097" max="4097" width="3.625" style="294" customWidth="1"/>
    <col min="4098" max="4098" width="4.625" style="294" customWidth="1"/>
    <col min="4099" max="4099" width="9.625" style="294" customWidth="1"/>
    <col min="4100" max="4100" width="10.125" style="294" customWidth="1"/>
    <col min="4101" max="4101" width="10.25" style="294" customWidth="1"/>
    <col min="4102" max="4102" width="4.625" style="294" customWidth="1"/>
    <col min="4103" max="4103" width="5" style="294" customWidth="1"/>
    <col min="4104" max="4104" width="11.125" style="294" customWidth="1"/>
    <col min="4105" max="4105" width="16.125" style="294" customWidth="1"/>
    <col min="4106" max="4106" width="4.75" style="294" customWidth="1"/>
    <col min="4107" max="4107" width="3.625" style="294" customWidth="1"/>
    <col min="4108" max="4108" width="5.125" style="294" customWidth="1"/>
    <col min="4109" max="4109" width="3.125" style="294" customWidth="1"/>
    <col min="4110" max="4110" width="4.625" style="294" customWidth="1"/>
    <col min="4111" max="4111" width="5" style="294" customWidth="1"/>
    <col min="4112" max="4113" width="9.75" style="294" customWidth="1"/>
    <col min="4114" max="4115" width="7.875" style="294" customWidth="1"/>
    <col min="4116" max="4346" width="9" style="294"/>
    <col min="4347" max="4347" width="3.125" style="294" customWidth="1"/>
    <col min="4348" max="4348" width="7.625" style="294" customWidth="1"/>
    <col min="4349" max="4349" width="4.125" style="294" customWidth="1"/>
    <col min="4350" max="4350" width="17" style="294" customWidth="1"/>
    <col min="4351" max="4351" width="3.625" style="294" customWidth="1"/>
    <col min="4352" max="4352" width="9.125" style="294" customWidth="1"/>
    <col min="4353" max="4353" width="3.625" style="294" customWidth="1"/>
    <col min="4354" max="4354" width="4.625" style="294" customWidth="1"/>
    <col min="4355" max="4355" width="9.625" style="294" customWidth="1"/>
    <col min="4356" max="4356" width="10.125" style="294" customWidth="1"/>
    <col min="4357" max="4357" width="10.25" style="294" customWidth="1"/>
    <col min="4358" max="4358" width="4.625" style="294" customWidth="1"/>
    <col min="4359" max="4359" width="5" style="294" customWidth="1"/>
    <col min="4360" max="4360" width="11.125" style="294" customWidth="1"/>
    <col min="4361" max="4361" width="16.125" style="294" customWidth="1"/>
    <col min="4362" max="4362" width="4.75" style="294" customWidth="1"/>
    <col min="4363" max="4363" width="3.625" style="294" customWidth="1"/>
    <col min="4364" max="4364" width="5.125" style="294" customWidth="1"/>
    <col min="4365" max="4365" width="3.125" style="294" customWidth="1"/>
    <col min="4366" max="4366" width="4.625" style="294" customWidth="1"/>
    <col min="4367" max="4367" width="5" style="294" customWidth="1"/>
    <col min="4368" max="4369" width="9.75" style="294" customWidth="1"/>
    <col min="4370" max="4371" width="7.875" style="294" customWidth="1"/>
    <col min="4372" max="4602" width="9" style="294"/>
    <col min="4603" max="4603" width="3.125" style="294" customWidth="1"/>
    <col min="4604" max="4604" width="7.625" style="294" customWidth="1"/>
    <col min="4605" max="4605" width="4.125" style="294" customWidth="1"/>
    <col min="4606" max="4606" width="17" style="294" customWidth="1"/>
    <col min="4607" max="4607" width="3.625" style="294" customWidth="1"/>
    <col min="4608" max="4608" width="9.125" style="294" customWidth="1"/>
    <col min="4609" max="4609" width="3.625" style="294" customWidth="1"/>
    <col min="4610" max="4610" width="4.625" style="294" customWidth="1"/>
    <col min="4611" max="4611" width="9.625" style="294" customWidth="1"/>
    <col min="4612" max="4612" width="10.125" style="294" customWidth="1"/>
    <col min="4613" max="4613" width="10.25" style="294" customWidth="1"/>
    <col min="4614" max="4614" width="4.625" style="294" customWidth="1"/>
    <col min="4615" max="4615" width="5" style="294" customWidth="1"/>
    <col min="4616" max="4616" width="11.125" style="294" customWidth="1"/>
    <col min="4617" max="4617" width="16.125" style="294" customWidth="1"/>
    <col min="4618" max="4618" width="4.75" style="294" customWidth="1"/>
    <col min="4619" max="4619" width="3.625" style="294" customWidth="1"/>
    <col min="4620" max="4620" width="5.125" style="294" customWidth="1"/>
    <col min="4621" max="4621" width="3.125" style="294" customWidth="1"/>
    <col min="4622" max="4622" width="4.625" style="294" customWidth="1"/>
    <col min="4623" max="4623" width="5" style="294" customWidth="1"/>
    <col min="4624" max="4625" width="9.75" style="294" customWidth="1"/>
    <col min="4626" max="4627" width="7.875" style="294" customWidth="1"/>
    <col min="4628" max="4858" width="9" style="294"/>
    <col min="4859" max="4859" width="3.125" style="294" customWidth="1"/>
    <col min="4860" max="4860" width="7.625" style="294" customWidth="1"/>
    <col min="4861" max="4861" width="4.125" style="294" customWidth="1"/>
    <col min="4862" max="4862" width="17" style="294" customWidth="1"/>
    <col min="4863" max="4863" width="3.625" style="294" customWidth="1"/>
    <col min="4864" max="4864" width="9.125" style="294" customWidth="1"/>
    <col min="4865" max="4865" width="3.625" style="294" customWidth="1"/>
    <col min="4866" max="4866" width="4.625" style="294" customWidth="1"/>
    <col min="4867" max="4867" width="9.625" style="294" customWidth="1"/>
    <col min="4868" max="4868" width="10.125" style="294" customWidth="1"/>
    <col min="4869" max="4869" width="10.25" style="294" customWidth="1"/>
    <col min="4870" max="4870" width="4.625" style="294" customWidth="1"/>
    <col min="4871" max="4871" width="5" style="294" customWidth="1"/>
    <col min="4872" max="4872" width="11.125" style="294" customWidth="1"/>
    <col min="4873" max="4873" width="16.125" style="294" customWidth="1"/>
    <col min="4874" max="4874" width="4.75" style="294" customWidth="1"/>
    <col min="4875" max="4875" width="3.625" style="294" customWidth="1"/>
    <col min="4876" max="4876" width="5.125" style="294" customWidth="1"/>
    <col min="4877" max="4877" width="3.125" style="294" customWidth="1"/>
    <col min="4878" max="4878" width="4.625" style="294" customWidth="1"/>
    <col min="4879" max="4879" width="5" style="294" customWidth="1"/>
    <col min="4880" max="4881" width="9.75" style="294" customWidth="1"/>
    <col min="4882" max="4883" width="7.875" style="294" customWidth="1"/>
    <col min="4884" max="5114" width="9" style="294"/>
    <col min="5115" max="5115" width="3.125" style="294" customWidth="1"/>
    <col min="5116" max="5116" width="7.625" style="294" customWidth="1"/>
    <col min="5117" max="5117" width="4.125" style="294" customWidth="1"/>
    <col min="5118" max="5118" width="17" style="294" customWidth="1"/>
    <col min="5119" max="5119" width="3.625" style="294" customWidth="1"/>
    <col min="5120" max="5120" width="9.125" style="294" customWidth="1"/>
    <col min="5121" max="5121" width="3.625" style="294" customWidth="1"/>
    <col min="5122" max="5122" width="4.625" style="294" customWidth="1"/>
    <col min="5123" max="5123" width="9.625" style="294" customWidth="1"/>
    <col min="5124" max="5124" width="10.125" style="294" customWidth="1"/>
    <col min="5125" max="5125" width="10.25" style="294" customWidth="1"/>
    <col min="5126" max="5126" width="4.625" style="294" customWidth="1"/>
    <col min="5127" max="5127" width="5" style="294" customWidth="1"/>
    <col min="5128" max="5128" width="11.125" style="294" customWidth="1"/>
    <col min="5129" max="5129" width="16.125" style="294" customWidth="1"/>
    <col min="5130" max="5130" width="4.75" style="294" customWidth="1"/>
    <col min="5131" max="5131" width="3.625" style="294" customWidth="1"/>
    <col min="5132" max="5132" width="5.125" style="294" customWidth="1"/>
    <col min="5133" max="5133" width="3.125" style="294" customWidth="1"/>
    <col min="5134" max="5134" width="4.625" style="294" customWidth="1"/>
    <col min="5135" max="5135" width="5" style="294" customWidth="1"/>
    <col min="5136" max="5137" width="9.75" style="294" customWidth="1"/>
    <col min="5138" max="5139" width="7.875" style="294" customWidth="1"/>
    <col min="5140" max="5370" width="9" style="294"/>
    <col min="5371" max="5371" width="3.125" style="294" customWidth="1"/>
    <col min="5372" max="5372" width="7.625" style="294" customWidth="1"/>
    <col min="5373" max="5373" width="4.125" style="294" customWidth="1"/>
    <col min="5374" max="5374" width="17" style="294" customWidth="1"/>
    <col min="5375" max="5375" width="3.625" style="294" customWidth="1"/>
    <col min="5376" max="5376" width="9.125" style="294" customWidth="1"/>
    <col min="5377" max="5377" width="3.625" style="294" customWidth="1"/>
    <col min="5378" max="5378" width="4.625" style="294" customWidth="1"/>
    <col min="5379" max="5379" width="9.625" style="294" customWidth="1"/>
    <col min="5380" max="5380" width="10.125" style="294" customWidth="1"/>
    <col min="5381" max="5381" width="10.25" style="294" customWidth="1"/>
    <col min="5382" max="5382" width="4.625" style="294" customWidth="1"/>
    <col min="5383" max="5383" width="5" style="294" customWidth="1"/>
    <col min="5384" max="5384" width="11.125" style="294" customWidth="1"/>
    <col min="5385" max="5385" width="16.125" style="294" customWidth="1"/>
    <col min="5386" max="5386" width="4.75" style="294" customWidth="1"/>
    <col min="5387" max="5387" width="3.625" style="294" customWidth="1"/>
    <col min="5388" max="5388" width="5.125" style="294" customWidth="1"/>
    <col min="5389" max="5389" width="3.125" style="294" customWidth="1"/>
    <col min="5390" max="5390" width="4.625" style="294" customWidth="1"/>
    <col min="5391" max="5391" width="5" style="294" customWidth="1"/>
    <col min="5392" max="5393" width="9.75" style="294" customWidth="1"/>
    <col min="5394" max="5395" width="7.875" style="294" customWidth="1"/>
    <col min="5396" max="5626" width="9" style="294"/>
    <col min="5627" max="5627" width="3.125" style="294" customWidth="1"/>
    <col min="5628" max="5628" width="7.625" style="294" customWidth="1"/>
    <col min="5629" max="5629" width="4.125" style="294" customWidth="1"/>
    <col min="5630" max="5630" width="17" style="294" customWidth="1"/>
    <col min="5631" max="5631" width="3.625" style="294" customWidth="1"/>
    <col min="5632" max="5632" width="9.125" style="294" customWidth="1"/>
    <col min="5633" max="5633" width="3.625" style="294" customWidth="1"/>
    <col min="5634" max="5634" width="4.625" style="294" customWidth="1"/>
    <col min="5635" max="5635" width="9.625" style="294" customWidth="1"/>
    <col min="5636" max="5636" width="10.125" style="294" customWidth="1"/>
    <col min="5637" max="5637" width="10.25" style="294" customWidth="1"/>
    <col min="5638" max="5638" width="4.625" style="294" customWidth="1"/>
    <col min="5639" max="5639" width="5" style="294" customWidth="1"/>
    <col min="5640" max="5640" width="11.125" style="294" customWidth="1"/>
    <col min="5641" max="5641" width="16.125" style="294" customWidth="1"/>
    <col min="5642" max="5642" width="4.75" style="294" customWidth="1"/>
    <col min="5643" max="5643" width="3.625" style="294" customWidth="1"/>
    <col min="5644" max="5644" width="5.125" style="294" customWidth="1"/>
    <col min="5645" max="5645" width="3.125" style="294" customWidth="1"/>
    <col min="5646" max="5646" width="4.625" style="294" customWidth="1"/>
    <col min="5647" max="5647" width="5" style="294" customWidth="1"/>
    <col min="5648" max="5649" width="9.75" style="294" customWidth="1"/>
    <col min="5650" max="5651" width="7.875" style="294" customWidth="1"/>
    <col min="5652" max="5882" width="9" style="294"/>
    <col min="5883" max="5883" width="3.125" style="294" customWidth="1"/>
    <col min="5884" max="5884" width="7.625" style="294" customWidth="1"/>
    <col min="5885" max="5885" width="4.125" style="294" customWidth="1"/>
    <col min="5886" max="5886" width="17" style="294" customWidth="1"/>
    <col min="5887" max="5887" width="3.625" style="294" customWidth="1"/>
    <col min="5888" max="5888" width="9.125" style="294" customWidth="1"/>
    <col min="5889" max="5889" width="3.625" style="294" customWidth="1"/>
    <col min="5890" max="5890" width="4.625" style="294" customWidth="1"/>
    <col min="5891" max="5891" width="9.625" style="294" customWidth="1"/>
    <col min="5892" max="5892" width="10.125" style="294" customWidth="1"/>
    <col min="5893" max="5893" width="10.25" style="294" customWidth="1"/>
    <col min="5894" max="5894" width="4.625" style="294" customWidth="1"/>
    <col min="5895" max="5895" width="5" style="294" customWidth="1"/>
    <col min="5896" max="5896" width="11.125" style="294" customWidth="1"/>
    <col min="5897" max="5897" width="16.125" style="294" customWidth="1"/>
    <col min="5898" max="5898" width="4.75" style="294" customWidth="1"/>
    <col min="5899" max="5899" width="3.625" style="294" customWidth="1"/>
    <col min="5900" max="5900" width="5.125" style="294" customWidth="1"/>
    <col min="5901" max="5901" width="3.125" style="294" customWidth="1"/>
    <col min="5902" max="5902" width="4.625" style="294" customWidth="1"/>
    <col min="5903" max="5903" width="5" style="294" customWidth="1"/>
    <col min="5904" max="5905" width="9.75" style="294" customWidth="1"/>
    <col min="5906" max="5907" width="7.875" style="294" customWidth="1"/>
    <col min="5908" max="6138" width="9" style="294"/>
    <col min="6139" max="6139" width="3.125" style="294" customWidth="1"/>
    <col min="6140" max="6140" width="7.625" style="294" customWidth="1"/>
    <col min="6141" max="6141" width="4.125" style="294" customWidth="1"/>
    <col min="6142" max="6142" width="17" style="294" customWidth="1"/>
    <col min="6143" max="6143" width="3.625" style="294" customWidth="1"/>
    <col min="6144" max="6144" width="9.125" style="294" customWidth="1"/>
    <col min="6145" max="6145" width="3.625" style="294" customWidth="1"/>
    <col min="6146" max="6146" width="4.625" style="294" customWidth="1"/>
    <col min="6147" max="6147" width="9.625" style="294" customWidth="1"/>
    <col min="6148" max="6148" width="10.125" style="294" customWidth="1"/>
    <col min="6149" max="6149" width="10.25" style="294" customWidth="1"/>
    <col min="6150" max="6150" width="4.625" style="294" customWidth="1"/>
    <col min="6151" max="6151" width="5" style="294" customWidth="1"/>
    <col min="6152" max="6152" width="11.125" style="294" customWidth="1"/>
    <col min="6153" max="6153" width="16.125" style="294" customWidth="1"/>
    <col min="6154" max="6154" width="4.75" style="294" customWidth="1"/>
    <col min="6155" max="6155" width="3.625" style="294" customWidth="1"/>
    <col min="6156" max="6156" width="5.125" style="294" customWidth="1"/>
    <col min="6157" max="6157" width="3.125" style="294" customWidth="1"/>
    <col min="6158" max="6158" width="4.625" style="294" customWidth="1"/>
    <col min="6159" max="6159" width="5" style="294" customWidth="1"/>
    <col min="6160" max="6161" width="9.75" style="294" customWidth="1"/>
    <col min="6162" max="6163" width="7.875" style="294" customWidth="1"/>
    <col min="6164" max="6394" width="9" style="294"/>
    <col min="6395" max="6395" width="3.125" style="294" customWidth="1"/>
    <col min="6396" max="6396" width="7.625" style="294" customWidth="1"/>
    <col min="6397" max="6397" width="4.125" style="294" customWidth="1"/>
    <col min="6398" max="6398" width="17" style="294" customWidth="1"/>
    <col min="6399" max="6399" width="3.625" style="294" customWidth="1"/>
    <col min="6400" max="6400" width="9.125" style="294" customWidth="1"/>
    <col min="6401" max="6401" width="3.625" style="294" customWidth="1"/>
    <col min="6402" max="6402" width="4.625" style="294" customWidth="1"/>
    <col min="6403" max="6403" width="9.625" style="294" customWidth="1"/>
    <col min="6404" max="6404" width="10.125" style="294" customWidth="1"/>
    <col min="6405" max="6405" width="10.25" style="294" customWidth="1"/>
    <col min="6406" max="6406" width="4.625" style="294" customWidth="1"/>
    <col min="6407" max="6407" width="5" style="294" customWidth="1"/>
    <col min="6408" max="6408" width="11.125" style="294" customWidth="1"/>
    <col min="6409" max="6409" width="16.125" style="294" customWidth="1"/>
    <col min="6410" max="6410" width="4.75" style="294" customWidth="1"/>
    <col min="6411" max="6411" width="3.625" style="294" customWidth="1"/>
    <col min="6412" max="6412" width="5.125" style="294" customWidth="1"/>
    <col min="6413" max="6413" width="3.125" style="294" customWidth="1"/>
    <col min="6414" max="6414" width="4.625" style="294" customWidth="1"/>
    <col min="6415" max="6415" width="5" style="294" customWidth="1"/>
    <col min="6416" max="6417" width="9.75" style="294" customWidth="1"/>
    <col min="6418" max="6419" width="7.875" style="294" customWidth="1"/>
    <col min="6420" max="6650" width="9" style="294"/>
    <col min="6651" max="6651" width="3.125" style="294" customWidth="1"/>
    <col min="6652" max="6652" width="7.625" style="294" customWidth="1"/>
    <col min="6653" max="6653" width="4.125" style="294" customWidth="1"/>
    <col min="6654" max="6654" width="17" style="294" customWidth="1"/>
    <col min="6655" max="6655" width="3.625" style="294" customWidth="1"/>
    <col min="6656" max="6656" width="9.125" style="294" customWidth="1"/>
    <col min="6657" max="6657" width="3.625" style="294" customWidth="1"/>
    <col min="6658" max="6658" width="4.625" style="294" customWidth="1"/>
    <col min="6659" max="6659" width="9.625" style="294" customWidth="1"/>
    <col min="6660" max="6660" width="10.125" style="294" customWidth="1"/>
    <col min="6661" max="6661" width="10.25" style="294" customWidth="1"/>
    <col min="6662" max="6662" width="4.625" style="294" customWidth="1"/>
    <col min="6663" max="6663" width="5" style="294" customWidth="1"/>
    <col min="6664" max="6664" width="11.125" style="294" customWidth="1"/>
    <col min="6665" max="6665" width="16.125" style="294" customWidth="1"/>
    <col min="6666" max="6666" width="4.75" style="294" customWidth="1"/>
    <col min="6667" max="6667" width="3.625" style="294" customWidth="1"/>
    <col min="6668" max="6668" width="5.125" style="294" customWidth="1"/>
    <col min="6669" max="6669" width="3.125" style="294" customWidth="1"/>
    <col min="6670" max="6670" width="4.625" style="294" customWidth="1"/>
    <col min="6671" max="6671" width="5" style="294" customWidth="1"/>
    <col min="6672" max="6673" width="9.75" style="294" customWidth="1"/>
    <col min="6674" max="6675" width="7.875" style="294" customWidth="1"/>
    <col min="6676" max="6906" width="9" style="294"/>
    <col min="6907" max="6907" width="3.125" style="294" customWidth="1"/>
    <col min="6908" max="6908" width="7.625" style="294" customWidth="1"/>
    <col min="6909" max="6909" width="4.125" style="294" customWidth="1"/>
    <col min="6910" max="6910" width="17" style="294" customWidth="1"/>
    <col min="6911" max="6911" width="3.625" style="294" customWidth="1"/>
    <col min="6912" max="6912" width="9.125" style="294" customWidth="1"/>
    <col min="6913" max="6913" width="3.625" style="294" customWidth="1"/>
    <col min="6914" max="6914" width="4.625" style="294" customWidth="1"/>
    <col min="6915" max="6915" width="9.625" style="294" customWidth="1"/>
    <col min="6916" max="6916" width="10.125" style="294" customWidth="1"/>
    <col min="6917" max="6917" width="10.25" style="294" customWidth="1"/>
    <col min="6918" max="6918" width="4.625" style="294" customWidth="1"/>
    <col min="6919" max="6919" width="5" style="294" customWidth="1"/>
    <col min="6920" max="6920" width="11.125" style="294" customWidth="1"/>
    <col min="6921" max="6921" width="16.125" style="294" customWidth="1"/>
    <col min="6922" max="6922" width="4.75" style="294" customWidth="1"/>
    <col min="6923" max="6923" width="3.625" style="294" customWidth="1"/>
    <col min="6924" max="6924" width="5.125" style="294" customWidth="1"/>
    <col min="6925" max="6925" width="3.125" style="294" customWidth="1"/>
    <col min="6926" max="6926" width="4.625" style="294" customWidth="1"/>
    <col min="6927" max="6927" width="5" style="294" customWidth="1"/>
    <col min="6928" max="6929" width="9.75" style="294" customWidth="1"/>
    <col min="6930" max="6931" width="7.875" style="294" customWidth="1"/>
    <col min="6932" max="7162" width="9" style="294"/>
    <col min="7163" max="7163" width="3.125" style="294" customWidth="1"/>
    <col min="7164" max="7164" width="7.625" style="294" customWidth="1"/>
    <col min="7165" max="7165" width="4.125" style="294" customWidth="1"/>
    <col min="7166" max="7166" width="17" style="294" customWidth="1"/>
    <col min="7167" max="7167" width="3.625" style="294" customWidth="1"/>
    <col min="7168" max="7168" width="9.125" style="294" customWidth="1"/>
    <col min="7169" max="7169" width="3.625" style="294" customWidth="1"/>
    <col min="7170" max="7170" width="4.625" style="294" customWidth="1"/>
    <col min="7171" max="7171" width="9.625" style="294" customWidth="1"/>
    <col min="7172" max="7172" width="10.125" style="294" customWidth="1"/>
    <col min="7173" max="7173" width="10.25" style="294" customWidth="1"/>
    <col min="7174" max="7174" width="4.625" style="294" customWidth="1"/>
    <col min="7175" max="7175" width="5" style="294" customWidth="1"/>
    <col min="7176" max="7176" width="11.125" style="294" customWidth="1"/>
    <col min="7177" max="7177" width="16.125" style="294" customWidth="1"/>
    <col min="7178" max="7178" width="4.75" style="294" customWidth="1"/>
    <col min="7179" max="7179" width="3.625" style="294" customWidth="1"/>
    <col min="7180" max="7180" width="5.125" style="294" customWidth="1"/>
    <col min="7181" max="7181" width="3.125" style="294" customWidth="1"/>
    <col min="7182" max="7182" width="4.625" style="294" customWidth="1"/>
    <col min="7183" max="7183" width="5" style="294" customWidth="1"/>
    <col min="7184" max="7185" width="9.75" style="294" customWidth="1"/>
    <col min="7186" max="7187" width="7.875" style="294" customWidth="1"/>
    <col min="7188" max="7418" width="9" style="294"/>
    <col min="7419" max="7419" width="3.125" style="294" customWidth="1"/>
    <col min="7420" max="7420" width="7.625" style="294" customWidth="1"/>
    <col min="7421" max="7421" width="4.125" style="294" customWidth="1"/>
    <col min="7422" max="7422" width="17" style="294" customWidth="1"/>
    <col min="7423" max="7423" width="3.625" style="294" customWidth="1"/>
    <col min="7424" max="7424" width="9.125" style="294" customWidth="1"/>
    <col min="7425" max="7425" width="3.625" style="294" customWidth="1"/>
    <col min="7426" max="7426" width="4.625" style="294" customWidth="1"/>
    <col min="7427" max="7427" width="9.625" style="294" customWidth="1"/>
    <col min="7428" max="7428" width="10.125" style="294" customWidth="1"/>
    <col min="7429" max="7429" width="10.25" style="294" customWidth="1"/>
    <col min="7430" max="7430" width="4.625" style="294" customWidth="1"/>
    <col min="7431" max="7431" width="5" style="294" customWidth="1"/>
    <col min="7432" max="7432" width="11.125" style="294" customWidth="1"/>
    <col min="7433" max="7433" width="16.125" style="294" customWidth="1"/>
    <col min="7434" max="7434" width="4.75" style="294" customWidth="1"/>
    <col min="7435" max="7435" width="3.625" style="294" customWidth="1"/>
    <col min="7436" max="7436" width="5.125" style="294" customWidth="1"/>
    <col min="7437" max="7437" width="3.125" style="294" customWidth="1"/>
    <col min="7438" max="7438" width="4.625" style="294" customWidth="1"/>
    <col min="7439" max="7439" width="5" style="294" customWidth="1"/>
    <col min="7440" max="7441" width="9.75" style="294" customWidth="1"/>
    <col min="7442" max="7443" width="7.875" style="294" customWidth="1"/>
    <col min="7444" max="7674" width="9" style="294"/>
    <col min="7675" max="7675" width="3.125" style="294" customWidth="1"/>
    <col min="7676" max="7676" width="7.625" style="294" customWidth="1"/>
    <col min="7677" max="7677" width="4.125" style="294" customWidth="1"/>
    <col min="7678" max="7678" width="17" style="294" customWidth="1"/>
    <col min="7679" max="7679" width="3.625" style="294" customWidth="1"/>
    <col min="7680" max="7680" width="9.125" style="294" customWidth="1"/>
    <col min="7681" max="7681" width="3.625" style="294" customWidth="1"/>
    <col min="7682" max="7682" width="4.625" style="294" customWidth="1"/>
    <col min="7683" max="7683" width="9.625" style="294" customWidth="1"/>
    <col min="7684" max="7684" width="10.125" style="294" customWidth="1"/>
    <col min="7685" max="7685" width="10.25" style="294" customWidth="1"/>
    <col min="7686" max="7686" width="4.625" style="294" customWidth="1"/>
    <col min="7687" max="7687" width="5" style="294" customWidth="1"/>
    <col min="7688" max="7688" width="11.125" style="294" customWidth="1"/>
    <col min="7689" max="7689" width="16.125" style="294" customWidth="1"/>
    <col min="7690" max="7690" width="4.75" style="294" customWidth="1"/>
    <col min="7691" max="7691" width="3.625" style="294" customWidth="1"/>
    <col min="7692" max="7692" width="5.125" style="294" customWidth="1"/>
    <col min="7693" max="7693" width="3.125" style="294" customWidth="1"/>
    <col min="7694" max="7694" width="4.625" style="294" customWidth="1"/>
    <col min="7695" max="7695" width="5" style="294" customWidth="1"/>
    <col min="7696" max="7697" width="9.75" style="294" customWidth="1"/>
    <col min="7698" max="7699" width="7.875" style="294" customWidth="1"/>
    <col min="7700" max="7930" width="9" style="294"/>
    <col min="7931" max="7931" width="3.125" style="294" customWidth="1"/>
    <col min="7932" max="7932" width="7.625" style="294" customWidth="1"/>
    <col min="7933" max="7933" width="4.125" style="294" customWidth="1"/>
    <col min="7934" max="7934" width="17" style="294" customWidth="1"/>
    <col min="7935" max="7935" width="3.625" style="294" customWidth="1"/>
    <col min="7936" max="7936" width="9.125" style="294" customWidth="1"/>
    <col min="7937" max="7937" width="3.625" style="294" customWidth="1"/>
    <col min="7938" max="7938" width="4.625" style="294" customWidth="1"/>
    <col min="7939" max="7939" width="9.625" style="294" customWidth="1"/>
    <col min="7940" max="7940" width="10.125" style="294" customWidth="1"/>
    <col min="7941" max="7941" width="10.25" style="294" customWidth="1"/>
    <col min="7942" max="7942" width="4.625" style="294" customWidth="1"/>
    <col min="7943" max="7943" width="5" style="294" customWidth="1"/>
    <col min="7944" max="7944" width="11.125" style="294" customWidth="1"/>
    <col min="7945" max="7945" width="16.125" style="294" customWidth="1"/>
    <col min="7946" max="7946" width="4.75" style="294" customWidth="1"/>
    <col min="7947" max="7947" width="3.625" style="294" customWidth="1"/>
    <col min="7948" max="7948" width="5.125" style="294" customWidth="1"/>
    <col min="7949" max="7949" width="3.125" style="294" customWidth="1"/>
    <col min="7950" max="7950" width="4.625" style="294" customWidth="1"/>
    <col min="7951" max="7951" width="5" style="294" customWidth="1"/>
    <col min="7952" max="7953" width="9.75" style="294" customWidth="1"/>
    <col min="7954" max="7955" width="7.875" style="294" customWidth="1"/>
    <col min="7956" max="8186" width="9" style="294"/>
    <col min="8187" max="8187" width="3.125" style="294" customWidth="1"/>
    <col min="8188" max="8188" width="7.625" style="294" customWidth="1"/>
    <col min="8189" max="8189" width="4.125" style="294" customWidth="1"/>
    <col min="8190" max="8190" width="17" style="294" customWidth="1"/>
    <col min="8191" max="8191" width="3.625" style="294" customWidth="1"/>
    <col min="8192" max="8192" width="9.125" style="294" customWidth="1"/>
    <col min="8193" max="8193" width="3.625" style="294" customWidth="1"/>
    <col min="8194" max="8194" width="4.625" style="294" customWidth="1"/>
    <col min="8195" max="8195" width="9.625" style="294" customWidth="1"/>
    <col min="8196" max="8196" width="10.125" style="294" customWidth="1"/>
    <col min="8197" max="8197" width="10.25" style="294" customWidth="1"/>
    <col min="8198" max="8198" width="4.625" style="294" customWidth="1"/>
    <col min="8199" max="8199" width="5" style="294" customWidth="1"/>
    <col min="8200" max="8200" width="11.125" style="294" customWidth="1"/>
    <col min="8201" max="8201" width="16.125" style="294" customWidth="1"/>
    <col min="8202" max="8202" width="4.75" style="294" customWidth="1"/>
    <col min="8203" max="8203" width="3.625" style="294" customWidth="1"/>
    <col min="8204" max="8204" width="5.125" style="294" customWidth="1"/>
    <col min="8205" max="8205" width="3.125" style="294" customWidth="1"/>
    <col min="8206" max="8206" width="4.625" style="294" customWidth="1"/>
    <col min="8207" max="8207" width="5" style="294" customWidth="1"/>
    <col min="8208" max="8209" width="9.75" style="294" customWidth="1"/>
    <col min="8210" max="8211" width="7.875" style="294" customWidth="1"/>
    <col min="8212" max="8442" width="9" style="294"/>
    <col min="8443" max="8443" width="3.125" style="294" customWidth="1"/>
    <col min="8444" max="8444" width="7.625" style="294" customWidth="1"/>
    <col min="8445" max="8445" width="4.125" style="294" customWidth="1"/>
    <col min="8446" max="8446" width="17" style="294" customWidth="1"/>
    <col min="8447" max="8447" width="3.625" style="294" customWidth="1"/>
    <col min="8448" max="8448" width="9.125" style="294" customWidth="1"/>
    <col min="8449" max="8449" width="3.625" style="294" customWidth="1"/>
    <col min="8450" max="8450" width="4.625" style="294" customWidth="1"/>
    <col min="8451" max="8451" width="9.625" style="294" customWidth="1"/>
    <col min="8452" max="8452" width="10.125" style="294" customWidth="1"/>
    <col min="8453" max="8453" width="10.25" style="294" customWidth="1"/>
    <col min="8454" max="8454" width="4.625" style="294" customWidth="1"/>
    <col min="8455" max="8455" width="5" style="294" customWidth="1"/>
    <col min="8456" max="8456" width="11.125" style="294" customWidth="1"/>
    <col min="8457" max="8457" width="16.125" style="294" customWidth="1"/>
    <col min="8458" max="8458" width="4.75" style="294" customWidth="1"/>
    <col min="8459" max="8459" width="3.625" style="294" customWidth="1"/>
    <col min="8460" max="8460" width="5.125" style="294" customWidth="1"/>
    <col min="8461" max="8461" width="3.125" style="294" customWidth="1"/>
    <col min="8462" max="8462" width="4.625" style="294" customWidth="1"/>
    <col min="8463" max="8463" width="5" style="294" customWidth="1"/>
    <col min="8464" max="8465" width="9.75" style="294" customWidth="1"/>
    <col min="8466" max="8467" width="7.875" style="294" customWidth="1"/>
    <col min="8468" max="8698" width="9" style="294"/>
    <col min="8699" max="8699" width="3.125" style="294" customWidth="1"/>
    <col min="8700" max="8700" width="7.625" style="294" customWidth="1"/>
    <col min="8701" max="8701" width="4.125" style="294" customWidth="1"/>
    <col min="8702" max="8702" width="17" style="294" customWidth="1"/>
    <col min="8703" max="8703" width="3.625" style="294" customWidth="1"/>
    <col min="8704" max="8704" width="9.125" style="294" customWidth="1"/>
    <col min="8705" max="8705" width="3.625" style="294" customWidth="1"/>
    <col min="8706" max="8706" width="4.625" style="294" customWidth="1"/>
    <col min="8707" max="8707" width="9.625" style="294" customWidth="1"/>
    <col min="8708" max="8708" width="10.125" style="294" customWidth="1"/>
    <col min="8709" max="8709" width="10.25" style="294" customWidth="1"/>
    <col min="8710" max="8710" width="4.625" style="294" customWidth="1"/>
    <col min="8711" max="8711" width="5" style="294" customWidth="1"/>
    <col min="8712" max="8712" width="11.125" style="294" customWidth="1"/>
    <col min="8713" max="8713" width="16.125" style="294" customWidth="1"/>
    <col min="8714" max="8714" width="4.75" style="294" customWidth="1"/>
    <col min="8715" max="8715" width="3.625" style="294" customWidth="1"/>
    <col min="8716" max="8716" width="5.125" style="294" customWidth="1"/>
    <col min="8717" max="8717" width="3.125" style="294" customWidth="1"/>
    <col min="8718" max="8718" width="4.625" style="294" customWidth="1"/>
    <col min="8719" max="8719" width="5" style="294" customWidth="1"/>
    <col min="8720" max="8721" width="9.75" style="294" customWidth="1"/>
    <col min="8722" max="8723" width="7.875" style="294" customWidth="1"/>
    <col min="8724" max="8954" width="9" style="294"/>
    <col min="8955" max="8955" width="3.125" style="294" customWidth="1"/>
    <col min="8956" max="8956" width="7.625" style="294" customWidth="1"/>
    <col min="8957" max="8957" width="4.125" style="294" customWidth="1"/>
    <col min="8958" max="8958" width="17" style="294" customWidth="1"/>
    <col min="8959" max="8959" width="3.625" style="294" customWidth="1"/>
    <col min="8960" max="8960" width="9.125" style="294" customWidth="1"/>
    <col min="8961" max="8961" width="3.625" style="294" customWidth="1"/>
    <col min="8962" max="8962" width="4.625" style="294" customWidth="1"/>
    <col min="8963" max="8963" width="9.625" style="294" customWidth="1"/>
    <col min="8964" max="8964" width="10.125" style="294" customWidth="1"/>
    <col min="8965" max="8965" width="10.25" style="294" customWidth="1"/>
    <col min="8966" max="8966" width="4.625" style="294" customWidth="1"/>
    <col min="8967" max="8967" width="5" style="294" customWidth="1"/>
    <col min="8968" max="8968" width="11.125" style="294" customWidth="1"/>
    <col min="8969" max="8969" width="16.125" style="294" customWidth="1"/>
    <col min="8970" max="8970" width="4.75" style="294" customWidth="1"/>
    <col min="8971" max="8971" width="3.625" style="294" customWidth="1"/>
    <col min="8972" max="8972" width="5.125" style="294" customWidth="1"/>
    <col min="8973" max="8973" width="3.125" style="294" customWidth="1"/>
    <col min="8974" max="8974" width="4.625" style="294" customWidth="1"/>
    <col min="8975" max="8975" width="5" style="294" customWidth="1"/>
    <col min="8976" max="8977" width="9.75" style="294" customWidth="1"/>
    <col min="8978" max="8979" width="7.875" style="294" customWidth="1"/>
    <col min="8980" max="9210" width="9" style="294"/>
    <col min="9211" max="9211" width="3.125" style="294" customWidth="1"/>
    <col min="9212" max="9212" width="7.625" style="294" customWidth="1"/>
    <col min="9213" max="9213" width="4.125" style="294" customWidth="1"/>
    <col min="9214" max="9214" width="17" style="294" customWidth="1"/>
    <col min="9215" max="9215" width="3.625" style="294" customWidth="1"/>
    <col min="9216" max="9216" width="9.125" style="294" customWidth="1"/>
    <col min="9217" max="9217" width="3.625" style="294" customWidth="1"/>
    <col min="9218" max="9218" width="4.625" style="294" customWidth="1"/>
    <col min="9219" max="9219" width="9.625" style="294" customWidth="1"/>
    <col min="9220" max="9220" width="10.125" style="294" customWidth="1"/>
    <col min="9221" max="9221" width="10.25" style="294" customWidth="1"/>
    <col min="9222" max="9222" width="4.625" style="294" customWidth="1"/>
    <col min="9223" max="9223" width="5" style="294" customWidth="1"/>
    <col min="9224" max="9224" width="11.125" style="294" customWidth="1"/>
    <col min="9225" max="9225" width="16.125" style="294" customWidth="1"/>
    <col min="9226" max="9226" width="4.75" style="294" customWidth="1"/>
    <col min="9227" max="9227" width="3.625" style="294" customWidth="1"/>
    <col min="9228" max="9228" width="5.125" style="294" customWidth="1"/>
    <col min="9229" max="9229" width="3.125" style="294" customWidth="1"/>
    <col min="9230" max="9230" width="4.625" style="294" customWidth="1"/>
    <col min="9231" max="9231" width="5" style="294" customWidth="1"/>
    <col min="9232" max="9233" width="9.75" style="294" customWidth="1"/>
    <col min="9234" max="9235" width="7.875" style="294" customWidth="1"/>
    <col min="9236" max="9466" width="9" style="294"/>
    <col min="9467" max="9467" width="3.125" style="294" customWidth="1"/>
    <col min="9468" max="9468" width="7.625" style="294" customWidth="1"/>
    <col min="9469" max="9469" width="4.125" style="294" customWidth="1"/>
    <col min="9470" max="9470" width="17" style="294" customWidth="1"/>
    <col min="9471" max="9471" width="3.625" style="294" customWidth="1"/>
    <col min="9472" max="9472" width="9.125" style="294" customWidth="1"/>
    <col min="9473" max="9473" width="3.625" style="294" customWidth="1"/>
    <col min="9474" max="9474" width="4.625" style="294" customWidth="1"/>
    <col min="9475" max="9475" width="9.625" style="294" customWidth="1"/>
    <col min="9476" max="9476" width="10.125" style="294" customWidth="1"/>
    <col min="9477" max="9477" width="10.25" style="294" customWidth="1"/>
    <col min="9478" max="9478" width="4.625" style="294" customWidth="1"/>
    <col min="9479" max="9479" width="5" style="294" customWidth="1"/>
    <col min="9480" max="9480" width="11.125" style="294" customWidth="1"/>
    <col min="9481" max="9481" width="16.125" style="294" customWidth="1"/>
    <col min="9482" max="9482" width="4.75" style="294" customWidth="1"/>
    <col min="9483" max="9483" width="3.625" style="294" customWidth="1"/>
    <col min="9484" max="9484" width="5.125" style="294" customWidth="1"/>
    <col min="9485" max="9485" width="3.125" style="294" customWidth="1"/>
    <col min="9486" max="9486" width="4.625" style="294" customWidth="1"/>
    <col min="9487" max="9487" width="5" style="294" customWidth="1"/>
    <col min="9488" max="9489" width="9.75" style="294" customWidth="1"/>
    <col min="9490" max="9491" width="7.875" style="294" customWidth="1"/>
    <col min="9492" max="9722" width="9" style="294"/>
    <col min="9723" max="9723" width="3.125" style="294" customWidth="1"/>
    <col min="9724" max="9724" width="7.625" style="294" customWidth="1"/>
    <col min="9725" max="9725" width="4.125" style="294" customWidth="1"/>
    <col min="9726" max="9726" width="17" style="294" customWidth="1"/>
    <col min="9727" max="9727" width="3.625" style="294" customWidth="1"/>
    <col min="9728" max="9728" width="9.125" style="294" customWidth="1"/>
    <col min="9729" max="9729" width="3.625" style="294" customWidth="1"/>
    <col min="9730" max="9730" width="4.625" style="294" customWidth="1"/>
    <col min="9731" max="9731" width="9.625" style="294" customWidth="1"/>
    <col min="9732" max="9732" width="10.125" style="294" customWidth="1"/>
    <col min="9733" max="9733" width="10.25" style="294" customWidth="1"/>
    <col min="9734" max="9734" width="4.625" style="294" customWidth="1"/>
    <col min="9735" max="9735" width="5" style="294" customWidth="1"/>
    <col min="9736" max="9736" width="11.125" style="294" customWidth="1"/>
    <col min="9737" max="9737" width="16.125" style="294" customWidth="1"/>
    <col min="9738" max="9738" width="4.75" style="294" customWidth="1"/>
    <col min="9739" max="9739" width="3.625" style="294" customWidth="1"/>
    <col min="9740" max="9740" width="5.125" style="294" customWidth="1"/>
    <col min="9741" max="9741" width="3.125" style="294" customWidth="1"/>
    <col min="9742" max="9742" width="4.625" style="294" customWidth="1"/>
    <col min="9743" max="9743" width="5" style="294" customWidth="1"/>
    <col min="9744" max="9745" width="9.75" style="294" customWidth="1"/>
    <col min="9746" max="9747" width="7.875" style="294" customWidth="1"/>
    <col min="9748" max="9978" width="9" style="294"/>
    <col min="9979" max="9979" width="3.125" style="294" customWidth="1"/>
    <col min="9980" max="9980" width="7.625" style="294" customWidth="1"/>
    <col min="9981" max="9981" width="4.125" style="294" customWidth="1"/>
    <col min="9982" max="9982" width="17" style="294" customWidth="1"/>
    <col min="9983" max="9983" width="3.625" style="294" customWidth="1"/>
    <col min="9984" max="9984" width="9.125" style="294" customWidth="1"/>
    <col min="9985" max="9985" width="3.625" style="294" customWidth="1"/>
    <col min="9986" max="9986" width="4.625" style="294" customWidth="1"/>
    <col min="9987" max="9987" width="9.625" style="294" customWidth="1"/>
    <col min="9988" max="9988" width="10.125" style="294" customWidth="1"/>
    <col min="9989" max="9989" width="10.25" style="294" customWidth="1"/>
    <col min="9990" max="9990" width="4.625" style="294" customWidth="1"/>
    <col min="9991" max="9991" width="5" style="294" customWidth="1"/>
    <col min="9992" max="9992" width="11.125" style="294" customWidth="1"/>
    <col min="9993" max="9993" width="16.125" style="294" customWidth="1"/>
    <col min="9994" max="9994" width="4.75" style="294" customWidth="1"/>
    <col min="9995" max="9995" width="3.625" style="294" customWidth="1"/>
    <col min="9996" max="9996" width="5.125" style="294" customWidth="1"/>
    <col min="9997" max="9997" width="3.125" style="294" customWidth="1"/>
    <col min="9998" max="9998" width="4.625" style="294" customWidth="1"/>
    <col min="9999" max="9999" width="5" style="294" customWidth="1"/>
    <col min="10000" max="10001" width="9.75" style="294" customWidth="1"/>
    <col min="10002" max="10003" width="7.875" style="294" customWidth="1"/>
    <col min="10004" max="10234" width="9" style="294"/>
    <col min="10235" max="10235" width="3.125" style="294" customWidth="1"/>
    <col min="10236" max="10236" width="7.625" style="294" customWidth="1"/>
    <col min="10237" max="10237" width="4.125" style="294" customWidth="1"/>
    <col min="10238" max="10238" width="17" style="294" customWidth="1"/>
    <col min="10239" max="10239" width="3.625" style="294" customWidth="1"/>
    <col min="10240" max="10240" width="9.125" style="294" customWidth="1"/>
    <col min="10241" max="10241" width="3.625" style="294" customWidth="1"/>
    <col min="10242" max="10242" width="4.625" style="294" customWidth="1"/>
    <col min="10243" max="10243" width="9.625" style="294" customWidth="1"/>
    <col min="10244" max="10244" width="10.125" style="294" customWidth="1"/>
    <col min="10245" max="10245" width="10.25" style="294" customWidth="1"/>
    <col min="10246" max="10246" width="4.625" style="294" customWidth="1"/>
    <col min="10247" max="10247" width="5" style="294" customWidth="1"/>
    <col min="10248" max="10248" width="11.125" style="294" customWidth="1"/>
    <col min="10249" max="10249" width="16.125" style="294" customWidth="1"/>
    <col min="10250" max="10250" width="4.75" style="294" customWidth="1"/>
    <col min="10251" max="10251" width="3.625" style="294" customWidth="1"/>
    <col min="10252" max="10252" width="5.125" style="294" customWidth="1"/>
    <col min="10253" max="10253" width="3.125" style="294" customWidth="1"/>
    <col min="10254" max="10254" width="4.625" style="294" customWidth="1"/>
    <col min="10255" max="10255" width="5" style="294" customWidth="1"/>
    <col min="10256" max="10257" width="9.75" style="294" customWidth="1"/>
    <col min="10258" max="10259" width="7.875" style="294" customWidth="1"/>
    <col min="10260" max="10490" width="9" style="294"/>
    <col min="10491" max="10491" width="3.125" style="294" customWidth="1"/>
    <col min="10492" max="10492" width="7.625" style="294" customWidth="1"/>
    <col min="10493" max="10493" width="4.125" style="294" customWidth="1"/>
    <col min="10494" max="10494" width="17" style="294" customWidth="1"/>
    <col min="10495" max="10495" width="3.625" style="294" customWidth="1"/>
    <col min="10496" max="10496" width="9.125" style="294" customWidth="1"/>
    <col min="10497" max="10497" width="3.625" style="294" customWidth="1"/>
    <col min="10498" max="10498" width="4.625" style="294" customWidth="1"/>
    <col min="10499" max="10499" width="9.625" style="294" customWidth="1"/>
    <col min="10500" max="10500" width="10.125" style="294" customWidth="1"/>
    <col min="10501" max="10501" width="10.25" style="294" customWidth="1"/>
    <col min="10502" max="10502" width="4.625" style="294" customWidth="1"/>
    <col min="10503" max="10503" width="5" style="294" customWidth="1"/>
    <col min="10504" max="10504" width="11.125" style="294" customWidth="1"/>
    <col min="10505" max="10505" width="16.125" style="294" customWidth="1"/>
    <col min="10506" max="10506" width="4.75" style="294" customWidth="1"/>
    <col min="10507" max="10507" width="3.625" style="294" customWidth="1"/>
    <col min="10508" max="10508" width="5.125" style="294" customWidth="1"/>
    <col min="10509" max="10509" width="3.125" style="294" customWidth="1"/>
    <col min="10510" max="10510" width="4.625" style="294" customWidth="1"/>
    <col min="10511" max="10511" width="5" style="294" customWidth="1"/>
    <col min="10512" max="10513" width="9.75" style="294" customWidth="1"/>
    <col min="10514" max="10515" width="7.875" style="294" customWidth="1"/>
    <col min="10516" max="10746" width="9" style="294"/>
    <col min="10747" max="10747" width="3.125" style="294" customWidth="1"/>
    <col min="10748" max="10748" width="7.625" style="294" customWidth="1"/>
    <col min="10749" max="10749" width="4.125" style="294" customWidth="1"/>
    <col min="10750" max="10750" width="17" style="294" customWidth="1"/>
    <col min="10751" max="10751" width="3.625" style="294" customWidth="1"/>
    <col min="10752" max="10752" width="9.125" style="294" customWidth="1"/>
    <col min="10753" max="10753" width="3.625" style="294" customWidth="1"/>
    <col min="10754" max="10754" width="4.625" style="294" customWidth="1"/>
    <col min="10755" max="10755" width="9.625" style="294" customWidth="1"/>
    <col min="10756" max="10756" width="10.125" style="294" customWidth="1"/>
    <col min="10757" max="10757" width="10.25" style="294" customWidth="1"/>
    <col min="10758" max="10758" width="4.625" style="294" customWidth="1"/>
    <col min="10759" max="10759" width="5" style="294" customWidth="1"/>
    <col min="10760" max="10760" width="11.125" style="294" customWidth="1"/>
    <col min="10761" max="10761" width="16.125" style="294" customWidth="1"/>
    <col min="10762" max="10762" width="4.75" style="294" customWidth="1"/>
    <col min="10763" max="10763" width="3.625" style="294" customWidth="1"/>
    <col min="10764" max="10764" width="5.125" style="294" customWidth="1"/>
    <col min="10765" max="10765" width="3.125" style="294" customWidth="1"/>
    <col min="10766" max="10766" width="4.625" style="294" customWidth="1"/>
    <col min="10767" max="10767" width="5" style="294" customWidth="1"/>
    <col min="10768" max="10769" width="9.75" style="294" customWidth="1"/>
    <col min="10770" max="10771" width="7.875" style="294" customWidth="1"/>
    <col min="10772" max="11002" width="9" style="294"/>
    <col min="11003" max="11003" width="3.125" style="294" customWidth="1"/>
    <col min="11004" max="11004" width="7.625" style="294" customWidth="1"/>
    <col min="11005" max="11005" width="4.125" style="294" customWidth="1"/>
    <col min="11006" max="11006" width="17" style="294" customWidth="1"/>
    <col min="11007" max="11007" width="3.625" style="294" customWidth="1"/>
    <col min="11008" max="11008" width="9.125" style="294" customWidth="1"/>
    <col min="11009" max="11009" width="3.625" style="294" customWidth="1"/>
    <col min="11010" max="11010" width="4.625" style="294" customWidth="1"/>
    <col min="11011" max="11011" width="9.625" style="294" customWidth="1"/>
    <col min="11012" max="11012" width="10.125" style="294" customWidth="1"/>
    <col min="11013" max="11013" width="10.25" style="294" customWidth="1"/>
    <col min="11014" max="11014" width="4.625" style="294" customWidth="1"/>
    <col min="11015" max="11015" width="5" style="294" customWidth="1"/>
    <col min="11016" max="11016" width="11.125" style="294" customWidth="1"/>
    <col min="11017" max="11017" width="16.125" style="294" customWidth="1"/>
    <col min="11018" max="11018" width="4.75" style="294" customWidth="1"/>
    <col min="11019" max="11019" width="3.625" style="294" customWidth="1"/>
    <col min="11020" max="11020" width="5.125" style="294" customWidth="1"/>
    <col min="11021" max="11021" width="3.125" style="294" customWidth="1"/>
    <col min="11022" max="11022" width="4.625" style="294" customWidth="1"/>
    <col min="11023" max="11023" width="5" style="294" customWidth="1"/>
    <col min="11024" max="11025" width="9.75" style="294" customWidth="1"/>
    <col min="11026" max="11027" width="7.875" style="294" customWidth="1"/>
    <col min="11028" max="11258" width="9" style="294"/>
    <col min="11259" max="11259" width="3.125" style="294" customWidth="1"/>
    <col min="11260" max="11260" width="7.625" style="294" customWidth="1"/>
    <col min="11261" max="11261" width="4.125" style="294" customWidth="1"/>
    <col min="11262" max="11262" width="17" style="294" customWidth="1"/>
    <col min="11263" max="11263" width="3.625" style="294" customWidth="1"/>
    <col min="11264" max="11264" width="9.125" style="294" customWidth="1"/>
    <col min="11265" max="11265" width="3.625" style="294" customWidth="1"/>
    <col min="11266" max="11266" width="4.625" style="294" customWidth="1"/>
    <col min="11267" max="11267" width="9.625" style="294" customWidth="1"/>
    <col min="11268" max="11268" width="10.125" style="294" customWidth="1"/>
    <col min="11269" max="11269" width="10.25" style="294" customWidth="1"/>
    <col min="11270" max="11270" width="4.625" style="294" customWidth="1"/>
    <col min="11271" max="11271" width="5" style="294" customWidth="1"/>
    <col min="11272" max="11272" width="11.125" style="294" customWidth="1"/>
    <col min="11273" max="11273" width="16.125" style="294" customWidth="1"/>
    <col min="11274" max="11274" width="4.75" style="294" customWidth="1"/>
    <col min="11275" max="11275" width="3.625" style="294" customWidth="1"/>
    <col min="11276" max="11276" width="5.125" style="294" customWidth="1"/>
    <col min="11277" max="11277" width="3.125" style="294" customWidth="1"/>
    <col min="11278" max="11278" width="4.625" style="294" customWidth="1"/>
    <col min="11279" max="11279" width="5" style="294" customWidth="1"/>
    <col min="11280" max="11281" width="9.75" style="294" customWidth="1"/>
    <col min="11282" max="11283" width="7.875" style="294" customWidth="1"/>
    <col min="11284" max="11514" width="9" style="294"/>
    <col min="11515" max="11515" width="3.125" style="294" customWidth="1"/>
    <col min="11516" max="11516" width="7.625" style="294" customWidth="1"/>
    <col min="11517" max="11517" width="4.125" style="294" customWidth="1"/>
    <col min="11518" max="11518" width="17" style="294" customWidth="1"/>
    <col min="11519" max="11519" width="3.625" style="294" customWidth="1"/>
    <col min="11520" max="11520" width="9.125" style="294" customWidth="1"/>
    <col min="11521" max="11521" width="3.625" style="294" customWidth="1"/>
    <col min="11522" max="11522" width="4.625" style="294" customWidth="1"/>
    <col min="11523" max="11523" width="9.625" style="294" customWidth="1"/>
    <col min="11524" max="11524" width="10.125" style="294" customWidth="1"/>
    <col min="11525" max="11525" width="10.25" style="294" customWidth="1"/>
    <col min="11526" max="11526" width="4.625" style="294" customWidth="1"/>
    <col min="11527" max="11527" width="5" style="294" customWidth="1"/>
    <col min="11528" max="11528" width="11.125" style="294" customWidth="1"/>
    <col min="11529" max="11529" width="16.125" style="294" customWidth="1"/>
    <col min="11530" max="11530" width="4.75" style="294" customWidth="1"/>
    <col min="11531" max="11531" width="3.625" style="294" customWidth="1"/>
    <col min="11532" max="11532" width="5.125" style="294" customWidth="1"/>
    <col min="11533" max="11533" width="3.125" style="294" customWidth="1"/>
    <col min="11534" max="11534" width="4.625" style="294" customWidth="1"/>
    <col min="11535" max="11535" width="5" style="294" customWidth="1"/>
    <col min="11536" max="11537" width="9.75" style="294" customWidth="1"/>
    <col min="11538" max="11539" width="7.875" style="294" customWidth="1"/>
    <col min="11540" max="11770" width="9" style="294"/>
    <col min="11771" max="11771" width="3.125" style="294" customWidth="1"/>
    <col min="11772" max="11772" width="7.625" style="294" customWidth="1"/>
    <col min="11773" max="11773" width="4.125" style="294" customWidth="1"/>
    <col min="11774" max="11774" width="17" style="294" customWidth="1"/>
    <col min="11775" max="11775" width="3.625" style="294" customWidth="1"/>
    <col min="11776" max="11776" width="9.125" style="294" customWidth="1"/>
    <col min="11777" max="11777" width="3.625" style="294" customWidth="1"/>
    <col min="11778" max="11778" width="4.625" style="294" customWidth="1"/>
    <col min="11779" max="11779" width="9.625" style="294" customWidth="1"/>
    <col min="11780" max="11780" width="10.125" style="294" customWidth="1"/>
    <col min="11781" max="11781" width="10.25" style="294" customWidth="1"/>
    <col min="11782" max="11782" width="4.625" style="294" customWidth="1"/>
    <col min="11783" max="11783" width="5" style="294" customWidth="1"/>
    <col min="11784" max="11784" width="11.125" style="294" customWidth="1"/>
    <col min="11785" max="11785" width="16.125" style="294" customWidth="1"/>
    <col min="11786" max="11786" width="4.75" style="294" customWidth="1"/>
    <col min="11787" max="11787" width="3.625" style="294" customWidth="1"/>
    <col min="11788" max="11788" width="5.125" style="294" customWidth="1"/>
    <col min="11789" max="11789" width="3.125" style="294" customWidth="1"/>
    <col min="11790" max="11790" width="4.625" style="294" customWidth="1"/>
    <col min="11791" max="11791" width="5" style="294" customWidth="1"/>
    <col min="11792" max="11793" width="9.75" style="294" customWidth="1"/>
    <col min="11794" max="11795" width="7.875" style="294" customWidth="1"/>
    <col min="11796" max="12026" width="9" style="294"/>
    <col min="12027" max="12027" width="3.125" style="294" customWidth="1"/>
    <col min="12028" max="12028" width="7.625" style="294" customWidth="1"/>
    <col min="12029" max="12029" width="4.125" style="294" customWidth="1"/>
    <col min="12030" max="12030" width="17" style="294" customWidth="1"/>
    <col min="12031" max="12031" width="3.625" style="294" customWidth="1"/>
    <col min="12032" max="12032" width="9.125" style="294" customWidth="1"/>
    <col min="12033" max="12033" width="3.625" style="294" customWidth="1"/>
    <col min="12034" max="12034" width="4.625" style="294" customWidth="1"/>
    <col min="12035" max="12035" width="9.625" style="294" customWidth="1"/>
    <col min="12036" max="12036" width="10.125" style="294" customWidth="1"/>
    <col min="12037" max="12037" width="10.25" style="294" customWidth="1"/>
    <col min="12038" max="12038" width="4.625" style="294" customWidth="1"/>
    <col min="12039" max="12039" width="5" style="294" customWidth="1"/>
    <col min="12040" max="12040" width="11.125" style="294" customWidth="1"/>
    <col min="12041" max="12041" width="16.125" style="294" customWidth="1"/>
    <col min="12042" max="12042" width="4.75" style="294" customWidth="1"/>
    <col min="12043" max="12043" width="3.625" style="294" customWidth="1"/>
    <col min="12044" max="12044" width="5.125" style="294" customWidth="1"/>
    <col min="12045" max="12045" width="3.125" style="294" customWidth="1"/>
    <col min="12046" max="12046" width="4.625" style="294" customWidth="1"/>
    <col min="12047" max="12047" width="5" style="294" customWidth="1"/>
    <col min="12048" max="12049" width="9.75" style="294" customWidth="1"/>
    <col min="12050" max="12051" width="7.875" style="294" customWidth="1"/>
    <col min="12052" max="12282" width="9" style="294"/>
    <col min="12283" max="12283" width="3.125" style="294" customWidth="1"/>
    <col min="12284" max="12284" width="7.625" style="294" customWidth="1"/>
    <col min="12285" max="12285" width="4.125" style="294" customWidth="1"/>
    <col min="12286" max="12286" width="17" style="294" customWidth="1"/>
    <col min="12287" max="12287" width="3.625" style="294" customWidth="1"/>
    <col min="12288" max="12288" width="9.125" style="294" customWidth="1"/>
    <col min="12289" max="12289" width="3.625" style="294" customWidth="1"/>
    <col min="12290" max="12290" width="4.625" style="294" customWidth="1"/>
    <col min="12291" max="12291" width="9.625" style="294" customWidth="1"/>
    <col min="12292" max="12292" width="10.125" style="294" customWidth="1"/>
    <col min="12293" max="12293" width="10.25" style="294" customWidth="1"/>
    <col min="12294" max="12294" width="4.625" style="294" customWidth="1"/>
    <col min="12295" max="12295" width="5" style="294" customWidth="1"/>
    <col min="12296" max="12296" width="11.125" style="294" customWidth="1"/>
    <col min="12297" max="12297" width="16.125" style="294" customWidth="1"/>
    <col min="12298" max="12298" width="4.75" style="294" customWidth="1"/>
    <col min="12299" max="12299" width="3.625" style="294" customWidth="1"/>
    <col min="12300" max="12300" width="5.125" style="294" customWidth="1"/>
    <col min="12301" max="12301" width="3.125" style="294" customWidth="1"/>
    <col min="12302" max="12302" width="4.625" style="294" customWidth="1"/>
    <col min="12303" max="12303" width="5" style="294" customWidth="1"/>
    <col min="12304" max="12305" width="9.75" style="294" customWidth="1"/>
    <col min="12306" max="12307" width="7.875" style="294" customWidth="1"/>
    <col min="12308" max="12538" width="9" style="294"/>
    <col min="12539" max="12539" width="3.125" style="294" customWidth="1"/>
    <col min="12540" max="12540" width="7.625" style="294" customWidth="1"/>
    <col min="12541" max="12541" width="4.125" style="294" customWidth="1"/>
    <col min="12542" max="12542" width="17" style="294" customWidth="1"/>
    <col min="12543" max="12543" width="3.625" style="294" customWidth="1"/>
    <col min="12544" max="12544" width="9.125" style="294" customWidth="1"/>
    <col min="12545" max="12545" width="3.625" style="294" customWidth="1"/>
    <col min="12546" max="12546" width="4.625" style="294" customWidth="1"/>
    <col min="12547" max="12547" width="9.625" style="294" customWidth="1"/>
    <col min="12548" max="12548" width="10.125" style="294" customWidth="1"/>
    <col min="12549" max="12549" width="10.25" style="294" customWidth="1"/>
    <col min="12550" max="12550" width="4.625" style="294" customWidth="1"/>
    <col min="12551" max="12551" width="5" style="294" customWidth="1"/>
    <col min="12552" max="12552" width="11.125" style="294" customWidth="1"/>
    <col min="12553" max="12553" width="16.125" style="294" customWidth="1"/>
    <col min="12554" max="12554" width="4.75" style="294" customWidth="1"/>
    <col min="12555" max="12555" width="3.625" style="294" customWidth="1"/>
    <col min="12556" max="12556" width="5.125" style="294" customWidth="1"/>
    <col min="12557" max="12557" width="3.125" style="294" customWidth="1"/>
    <col min="12558" max="12558" width="4.625" style="294" customWidth="1"/>
    <col min="12559" max="12559" width="5" style="294" customWidth="1"/>
    <col min="12560" max="12561" width="9.75" style="294" customWidth="1"/>
    <col min="12562" max="12563" width="7.875" style="294" customWidth="1"/>
    <col min="12564" max="12794" width="9" style="294"/>
    <col min="12795" max="12795" width="3.125" style="294" customWidth="1"/>
    <col min="12796" max="12796" width="7.625" style="294" customWidth="1"/>
    <col min="12797" max="12797" width="4.125" style="294" customWidth="1"/>
    <col min="12798" max="12798" width="17" style="294" customWidth="1"/>
    <col min="12799" max="12799" width="3.625" style="294" customWidth="1"/>
    <col min="12800" max="12800" width="9.125" style="294" customWidth="1"/>
    <col min="12801" max="12801" width="3.625" style="294" customWidth="1"/>
    <col min="12802" max="12802" width="4.625" style="294" customWidth="1"/>
    <col min="12803" max="12803" width="9.625" style="294" customWidth="1"/>
    <col min="12804" max="12804" width="10.125" style="294" customWidth="1"/>
    <col min="12805" max="12805" width="10.25" style="294" customWidth="1"/>
    <col min="12806" max="12806" width="4.625" style="294" customWidth="1"/>
    <col min="12807" max="12807" width="5" style="294" customWidth="1"/>
    <col min="12808" max="12808" width="11.125" style="294" customWidth="1"/>
    <col min="12809" max="12809" width="16.125" style="294" customWidth="1"/>
    <col min="12810" max="12810" width="4.75" style="294" customWidth="1"/>
    <col min="12811" max="12811" width="3.625" style="294" customWidth="1"/>
    <col min="12812" max="12812" width="5.125" style="294" customWidth="1"/>
    <col min="12813" max="12813" width="3.125" style="294" customWidth="1"/>
    <col min="12814" max="12814" width="4.625" style="294" customWidth="1"/>
    <col min="12815" max="12815" width="5" style="294" customWidth="1"/>
    <col min="12816" max="12817" width="9.75" style="294" customWidth="1"/>
    <col min="12818" max="12819" width="7.875" style="294" customWidth="1"/>
    <col min="12820" max="13050" width="9" style="294"/>
    <col min="13051" max="13051" width="3.125" style="294" customWidth="1"/>
    <col min="13052" max="13052" width="7.625" style="294" customWidth="1"/>
    <col min="13053" max="13053" width="4.125" style="294" customWidth="1"/>
    <col min="13054" max="13054" width="17" style="294" customWidth="1"/>
    <col min="13055" max="13055" width="3.625" style="294" customWidth="1"/>
    <col min="13056" max="13056" width="9.125" style="294" customWidth="1"/>
    <col min="13057" max="13057" width="3.625" style="294" customWidth="1"/>
    <col min="13058" max="13058" width="4.625" style="294" customWidth="1"/>
    <col min="13059" max="13059" width="9.625" style="294" customWidth="1"/>
    <col min="13060" max="13060" width="10.125" style="294" customWidth="1"/>
    <col min="13061" max="13061" width="10.25" style="294" customWidth="1"/>
    <col min="13062" max="13062" width="4.625" style="294" customWidth="1"/>
    <col min="13063" max="13063" width="5" style="294" customWidth="1"/>
    <col min="13064" max="13064" width="11.125" style="294" customWidth="1"/>
    <col min="13065" max="13065" width="16.125" style="294" customWidth="1"/>
    <col min="13066" max="13066" width="4.75" style="294" customWidth="1"/>
    <col min="13067" max="13067" width="3.625" style="294" customWidth="1"/>
    <col min="13068" max="13068" width="5.125" style="294" customWidth="1"/>
    <col min="13069" max="13069" width="3.125" style="294" customWidth="1"/>
    <col min="13070" max="13070" width="4.625" style="294" customWidth="1"/>
    <col min="13071" max="13071" width="5" style="294" customWidth="1"/>
    <col min="13072" max="13073" width="9.75" style="294" customWidth="1"/>
    <col min="13074" max="13075" width="7.875" style="294" customWidth="1"/>
    <col min="13076" max="13306" width="9" style="294"/>
    <col min="13307" max="13307" width="3.125" style="294" customWidth="1"/>
    <col min="13308" max="13308" width="7.625" style="294" customWidth="1"/>
    <col min="13309" max="13309" width="4.125" style="294" customWidth="1"/>
    <col min="13310" max="13310" width="17" style="294" customWidth="1"/>
    <col min="13311" max="13311" width="3.625" style="294" customWidth="1"/>
    <col min="13312" max="13312" width="9.125" style="294" customWidth="1"/>
    <col min="13313" max="13313" width="3.625" style="294" customWidth="1"/>
    <col min="13314" max="13314" width="4.625" style="294" customWidth="1"/>
    <col min="13315" max="13315" width="9.625" style="294" customWidth="1"/>
    <col min="13316" max="13316" width="10.125" style="294" customWidth="1"/>
    <col min="13317" max="13317" width="10.25" style="294" customWidth="1"/>
    <col min="13318" max="13318" width="4.625" style="294" customWidth="1"/>
    <col min="13319" max="13319" width="5" style="294" customWidth="1"/>
    <col min="13320" max="13320" width="11.125" style="294" customWidth="1"/>
    <col min="13321" max="13321" width="16.125" style="294" customWidth="1"/>
    <col min="13322" max="13322" width="4.75" style="294" customWidth="1"/>
    <col min="13323" max="13323" width="3.625" style="294" customWidth="1"/>
    <col min="13324" max="13324" width="5.125" style="294" customWidth="1"/>
    <col min="13325" max="13325" width="3.125" style="294" customWidth="1"/>
    <col min="13326" max="13326" width="4.625" style="294" customWidth="1"/>
    <col min="13327" max="13327" width="5" style="294" customWidth="1"/>
    <col min="13328" max="13329" width="9.75" style="294" customWidth="1"/>
    <col min="13330" max="13331" width="7.875" style="294" customWidth="1"/>
    <col min="13332" max="13562" width="9" style="294"/>
    <col min="13563" max="13563" width="3.125" style="294" customWidth="1"/>
    <col min="13564" max="13564" width="7.625" style="294" customWidth="1"/>
    <col min="13565" max="13565" width="4.125" style="294" customWidth="1"/>
    <col min="13566" max="13566" width="17" style="294" customWidth="1"/>
    <col min="13567" max="13567" width="3.625" style="294" customWidth="1"/>
    <col min="13568" max="13568" width="9.125" style="294" customWidth="1"/>
    <col min="13569" max="13569" width="3.625" style="294" customWidth="1"/>
    <col min="13570" max="13570" width="4.625" style="294" customWidth="1"/>
    <col min="13571" max="13571" width="9.625" style="294" customWidth="1"/>
    <col min="13572" max="13572" width="10.125" style="294" customWidth="1"/>
    <col min="13573" max="13573" width="10.25" style="294" customWidth="1"/>
    <col min="13574" max="13574" width="4.625" style="294" customWidth="1"/>
    <col min="13575" max="13575" width="5" style="294" customWidth="1"/>
    <col min="13576" max="13576" width="11.125" style="294" customWidth="1"/>
    <col min="13577" max="13577" width="16.125" style="294" customWidth="1"/>
    <col min="13578" max="13578" width="4.75" style="294" customWidth="1"/>
    <col min="13579" max="13579" width="3.625" style="294" customWidth="1"/>
    <col min="13580" max="13580" width="5.125" style="294" customWidth="1"/>
    <col min="13581" max="13581" width="3.125" style="294" customWidth="1"/>
    <col min="13582" max="13582" width="4.625" style="294" customWidth="1"/>
    <col min="13583" max="13583" width="5" style="294" customWidth="1"/>
    <col min="13584" max="13585" width="9.75" style="294" customWidth="1"/>
    <col min="13586" max="13587" width="7.875" style="294" customWidth="1"/>
    <col min="13588" max="13818" width="9" style="294"/>
    <col min="13819" max="13819" width="3.125" style="294" customWidth="1"/>
    <col min="13820" max="13820" width="7.625" style="294" customWidth="1"/>
    <col min="13821" max="13821" width="4.125" style="294" customWidth="1"/>
    <col min="13822" max="13822" width="17" style="294" customWidth="1"/>
    <col min="13823" max="13823" width="3.625" style="294" customWidth="1"/>
    <col min="13824" max="13824" width="9.125" style="294" customWidth="1"/>
    <col min="13825" max="13825" width="3.625" style="294" customWidth="1"/>
    <col min="13826" max="13826" width="4.625" style="294" customWidth="1"/>
    <col min="13827" max="13827" width="9.625" style="294" customWidth="1"/>
    <col min="13828" max="13828" width="10.125" style="294" customWidth="1"/>
    <col min="13829" max="13829" width="10.25" style="294" customWidth="1"/>
    <col min="13830" max="13830" width="4.625" style="294" customWidth="1"/>
    <col min="13831" max="13831" width="5" style="294" customWidth="1"/>
    <col min="13832" max="13832" width="11.125" style="294" customWidth="1"/>
    <col min="13833" max="13833" width="16.125" style="294" customWidth="1"/>
    <col min="13834" max="13834" width="4.75" style="294" customWidth="1"/>
    <col min="13835" max="13835" width="3.625" style="294" customWidth="1"/>
    <col min="13836" max="13836" width="5.125" style="294" customWidth="1"/>
    <col min="13837" max="13837" width="3.125" style="294" customWidth="1"/>
    <col min="13838" max="13838" width="4.625" style="294" customWidth="1"/>
    <col min="13839" max="13839" width="5" style="294" customWidth="1"/>
    <col min="13840" max="13841" width="9.75" style="294" customWidth="1"/>
    <col min="13842" max="13843" width="7.875" style="294" customWidth="1"/>
    <col min="13844" max="14074" width="9" style="294"/>
    <col min="14075" max="14075" width="3.125" style="294" customWidth="1"/>
    <col min="14076" max="14076" width="7.625" style="294" customWidth="1"/>
    <col min="14077" max="14077" width="4.125" style="294" customWidth="1"/>
    <col min="14078" max="14078" width="17" style="294" customWidth="1"/>
    <col min="14079" max="14079" width="3.625" style="294" customWidth="1"/>
    <col min="14080" max="14080" width="9.125" style="294" customWidth="1"/>
    <col min="14081" max="14081" width="3.625" style="294" customWidth="1"/>
    <col min="14082" max="14082" width="4.625" style="294" customWidth="1"/>
    <col min="14083" max="14083" width="9.625" style="294" customWidth="1"/>
    <col min="14084" max="14084" width="10.125" style="294" customWidth="1"/>
    <col min="14085" max="14085" width="10.25" style="294" customWidth="1"/>
    <col min="14086" max="14086" width="4.625" style="294" customWidth="1"/>
    <col min="14087" max="14087" width="5" style="294" customWidth="1"/>
    <col min="14088" max="14088" width="11.125" style="294" customWidth="1"/>
    <col min="14089" max="14089" width="16.125" style="294" customWidth="1"/>
    <col min="14090" max="14090" width="4.75" style="294" customWidth="1"/>
    <col min="14091" max="14091" width="3.625" style="294" customWidth="1"/>
    <col min="14092" max="14092" width="5.125" style="294" customWidth="1"/>
    <col min="14093" max="14093" width="3.125" style="294" customWidth="1"/>
    <col min="14094" max="14094" width="4.625" style="294" customWidth="1"/>
    <col min="14095" max="14095" width="5" style="294" customWidth="1"/>
    <col min="14096" max="14097" width="9.75" style="294" customWidth="1"/>
    <col min="14098" max="14099" width="7.875" style="294" customWidth="1"/>
    <col min="14100" max="14330" width="9" style="294"/>
    <col min="14331" max="14331" width="3.125" style="294" customWidth="1"/>
    <col min="14332" max="14332" width="7.625" style="294" customWidth="1"/>
    <col min="14333" max="14333" width="4.125" style="294" customWidth="1"/>
    <col min="14334" max="14334" width="17" style="294" customWidth="1"/>
    <col min="14335" max="14335" width="3.625" style="294" customWidth="1"/>
    <col min="14336" max="14336" width="9.125" style="294" customWidth="1"/>
    <col min="14337" max="14337" width="3.625" style="294" customWidth="1"/>
    <col min="14338" max="14338" width="4.625" style="294" customWidth="1"/>
    <col min="14339" max="14339" width="9.625" style="294" customWidth="1"/>
    <col min="14340" max="14340" width="10.125" style="294" customWidth="1"/>
    <col min="14341" max="14341" width="10.25" style="294" customWidth="1"/>
    <col min="14342" max="14342" width="4.625" style="294" customWidth="1"/>
    <col min="14343" max="14343" width="5" style="294" customWidth="1"/>
    <col min="14344" max="14344" width="11.125" style="294" customWidth="1"/>
    <col min="14345" max="14345" width="16.125" style="294" customWidth="1"/>
    <col min="14346" max="14346" width="4.75" style="294" customWidth="1"/>
    <col min="14347" max="14347" width="3.625" style="294" customWidth="1"/>
    <col min="14348" max="14348" width="5.125" style="294" customWidth="1"/>
    <col min="14349" max="14349" width="3.125" style="294" customWidth="1"/>
    <col min="14350" max="14350" width="4.625" style="294" customWidth="1"/>
    <col min="14351" max="14351" width="5" style="294" customWidth="1"/>
    <col min="14352" max="14353" width="9.75" style="294" customWidth="1"/>
    <col min="14354" max="14355" width="7.875" style="294" customWidth="1"/>
    <col min="14356" max="14586" width="9" style="294"/>
    <col min="14587" max="14587" width="3.125" style="294" customWidth="1"/>
    <col min="14588" max="14588" width="7.625" style="294" customWidth="1"/>
    <col min="14589" max="14589" width="4.125" style="294" customWidth="1"/>
    <col min="14590" max="14590" width="17" style="294" customWidth="1"/>
    <col min="14591" max="14591" width="3.625" style="294" customWidth="1"/>
    <col min="14592" max="14592" width="9.125" style="294" customWidth="1"/>
    <col min="14593" max="14593" width="3.625" style="294" customWidth="1"/>
    <col min="14594" max="14594" width="4.625" style="294" customWidth="1"/>
    <col min="14595" max="14595" width="9.625" style="294" customWidth="1"/>
    <col min="14596" max="14596" width="10.125" style="294" customWidth="1"/>
    <col min="14597" max="14597" width="10.25" style="294" customWidth="1"/>
    <col min="14598" max="14598" width="4.625" style="294" customWidth="1"/>
    <col min="14599" max="14599" width="5" style="294" customWidth="1"/>
    <col min="14600" max="14600" width="11.125" style="294" customWidth="1"/>
    <col min="14601" max="14601" width="16.125" style="294" customWidth="1"/>
    <col min="14602" max="14602" width="4.75" style="294" customWidth="1"/>
    <col min="14603" max="14603" width="3.625" style="294" customWidth="1"/>
    <col min="14604" max="14604" width="5.125" style="294" customWidth="1"/>
    <col min="14605" max="14605" width="3.125" style="294" customWidth="1"/>
    <col min="14606" max="14606" width="4.625" style="294" customWidth="1"/>
    <col min="14607" max="14607" width="5" style="294" customWidth="1"/>
    <col min="14608" max="14609" width="9.75" style="294" customWidth="1"/>
    <col min="14610" max="14611" width="7.875" style="294" customWidth="1"/>
    <col min="14612" max="14842" width="9" style="294"/>
    <col min="14843" max="14843" width="3.125" style="294" customWidth="1"/>
    <col min="14844" max="14844" width="7.625" style="294" customWidth="1"/>
    <col min="14845" max="14845" width="4.125" style="294" customWidth="1"/>
    <col min="14846" max="14846" width="17" style="294" customWidth="1"/>
    <col min="14847" max="14847" width="3.625" style="294" customWidth="1"/>
    <col min="14848" max="14848" width="9.125" style="294" customWidth="1"/>
    <col min="14849" max="14849" width="3.625" style="294" customWidth="1"/>
    <col min="14850" max="14850" width="4.625" style="294" customWidth="1"/>
    <col min="14851" max="14851" width="9.625" style="294" customWidth="1"/>
    <col min="14852" max="14852" width="10.125" style="294" customWidth="1"/>
    <col min="14853" max="14853" width="10.25" style="294" customWidth="1"/>
    <col min="14854" max="14854" width="4.625" style="294" customWidth="1"/>
    <col min="14855" max="14855" width="5" style="294" customWidth="1"/>
    <col min="14856" max="14856" width="11.125" style="294" customWidth="1"/>
    <col min="14857" max="14857" width="16.125" style="294" customWidth="1"/>
    <col min="14858" max="14858" width="4.75" style="294" customWidth="1"/>
    <col min="14859" max="14859" width="3.625" style="294" customWidth="1"/>
    <col min="14860" max="14860" width="5.125" style="294" customWidth="1"/>
    <col min="14861" max="14861" width="3.125" style="294" customWidth="1"/>
    <col min="14862" max="14862" width="4.625" style="294" customWidth="1"/>
    <col min="14863" max="14863" width="5" style="294" customWidth="1"/>
    <col min="14864" max="14865" width="9.75" style="294" customWidth="1"/>
    <col min="14866" max="14867" width="7.875" style="294" customWidth="1"/>
    <col min="14868" max="15098" width="9" style="294"/>
    <col min="15099" max="15099" width="3.125" style="294" customWidth="1"/>
    <col min="15100" max="15100" width="7.625" style="294" customWidth="1"/>
    <col min="15101" max="15101" width="4.125" style="294" customWidth="1"/>
    <col min="15102" max="15102" width="17" style="294" customWidth="1"/>
    <col min="15103" max="15103" width="3.625" style="294" customWidth="1"/>
    <col min="15104" max="15104" width="9.125" style="294" customWidth="1"/>
    <col min="15105" max="15105" width="3.625" style="294" customWidth="1"/>
    <col min="15106" max="15106" width="4.625" style="294" customWidth="1"/>
    <col min="15107" max="15107" width="9.625" style="294" customWidth="1"/>
    <col min="15108" max="15108" width="10.125" style="294" customWidth="1"/>
    <col min="15109" max="15109" width="10.25" style="294" customWidth="1"/>
    <col min="15110" max="15110" width="4.625" style="294" customWidth="1"/>
    <col min="15111" max="15111" width="5" style="294" customWidth="1"/>
    <col min="15112" max="15112" width="11.125" style="294" customWidth="1"/>
    <col min="15113" max="15113" width="16.125" style="294" customWidth="1"/>
    <col min="15114" max="15114" width="4.75" style="294" customWidth="1"/>
    <col min="15115" max="15115" width="3.625" style="294" customWidth="1"/>
    <col min="15116" max="15116" width="5.125" style="294" customWidth="1"/>
    <col min="15117" max="15117" width="3.125" style="294" customWidth="1"/>
    <col min="15118" max="15118" width="4.625" style="294" customWidth="1"/>
    <col min="15119" max="15119" width="5" style="294" customWidth="1"/>
    <col min="15120" max="15121" width="9.75" style="294" customWidth="1"/>
    <col min="15122" max="15123" width="7.875" style="294" customWidth="1"/>
    <col min="15124" max="15354" width="9" style="294"/>
    <col min="15355" max="15355" width="3.125" style="294" customWidth="1"/>
    <col min="15356" max="15356" width="7.625" style="294" customWidth="1"/>
    <col min="15357" max="15357" width="4.125" style="294" customWidth="1"/>
    <col min="15358" max="15358" width="17" style="294" customWidth="1"/>
    <col min="15359" max="15359" width="3.625" style="294" customWidth="1"/>
    <col min="15360" max="15360" width="9.125" style="294" customWidth="1"/>
    <col min="15361" max="15361" width="3.625" style="294" customWidth="1"/>
    <col min="15362" max="15362" width="4.625" style="294" customWidth="1"/>
    <col min="15363" max="15363" width="9.625" style="294" customWidth="1"/>
    <col min="15364" max="15364" width="10.125" style="294" customWidth="1"/>
    <col min="15365" max="15365" width="10.25" style="294" customWidth="1"/>
    <col min="15366" max="15366" width="4.625" style="294" customWidth="1"/>
    <col min="15367" max="15367" width="5" style="294" customWidth="1"/>
    <col min="15368" max="15368" width="11.125" style="294" customWidth="1"/>
    <col min="15369" max="15369" width="16.125" style="294" customWidth="1"/>
    <col min="15370" max="15370" width="4.75" style="294" customWidth="1"/>
    <col min="15371" max="15371" width="3.625" style="294" customWidth="1"/>
    <col min="15372" max="15372" width="5.125" style="294" customWidth="1"/>
    <col min="15373" max="15373" width="3.125" style="294" customWidth="1"/>
    <col min="15374" max="15374" width="4.625" style="294" customWidth="1"/>
    <col min="15375" max="15375" width="5" style="294" customWidth="1"/>
    <col min="15376" max="15377" width="9.75" style="294" customWidth="1"/>
    <col min="15378" max="15379" width="7.875" style="294" customWidth="1"/>
    <col min="15380" max="15610" width="9" style="294"/>
    <col min="15611" max="15611" width="3.125" style="294" customWidth="1"/>
    <col min="15612" max="15612" width="7.625" style="294" customWidth="1"/>
    <col min="15613" max="15613" width="4.125" style="294" customWidth="1"/>
    <col min="15614" max="15614" width="17" style="294" customWidth="1"/>
    <col min="15615" max="15615" width="3.625" style="294" customWidth="1"/>
    <col min="15616" max="15616" width="9.125" style="294" customWidth="1"/>
    <col min="15617" max="15617" width="3.625" style="294" customWidth="1"/>
    <col min="15618" max="15618" width="4.625" style="294" customWidth="1"/>
    <col min="15619" max="15619" width="9.625" style="294" customWidth="1"/>
    <col min="15620" max="15620" width="10.125" style="294" customWidth="1"/>
    <col min="15621" max="15621" width="10.25" style="294" customWidth="1"/>
    <col min="15622" max="15622" width="4.625" style="294" customWidth="1"/>
    <col min="15623" max="15623" width="5" style="294" customWidth="1"/>
    <col min="15624" max="15624" width="11.125" style="294" customWidth="1"/>
    <col min="15625" max="15625" width="16.125" style="294" customWidth="1"/>
    <col min="15626" max="15626" width="4.75" style="294" customWidth="1"/>
    <col min="15627" max="15627" width="3.625" style="294" customWidth="1"/>
    <col min="15628" max="15628" width="5.125" style="294" customWidth="1"/>
    <col min="15629" max="15629" width="3.125" style="294" customWidth="1"/>
    <col min="15630" max="15630" width="4.625" style="294" customWidth="1"/>
    <col min="15631" max="15631" width="5" style="294" customWidth="1"/>
    <col min="15632" max="15633" width="9.75" style="294" customWidth="1"/>
    <col min="15634" max="15635" width="7.875" style="294" customWidth="1"/>
    <col min="15636" max="15866" width="9" style="294"/>
    <col min="15867" max="15867" width="3.125" style="294" customWidth="1"/>
    <col min="15868" max="15868" width="7.625" style="294" customWidth="1"/>
    <col min="15869" max="15869" width="4.125" style="294" customWidth="1"/>
    <col min="15870" max="15870" width="17" style="294" customWidth="1"/>
    <col min="15871" max="15871" width="3.625" style="294" customWidth="1"/>
    <col min="15872" max="15872" width="9.125" style="294" customWidth="1"/>
    <col min="15873" max="15873" width="3.625" style="294" customWidth="1"/>
    <col min="15874" max="15874" width="4.625" style="294" customWidth="1"/>
    <col min="15875" max="15875" width="9.625" style="294" customWidth="1"/>
    <col min="15876" max="15876" width="10.125" style="294" customWidth="1"/>
    <col min="15877" max="15877" width="10.25" style="294" customWidth="1"/>
    <col min="15878" max="15878" width="4.625" style="294" customWidth="1"/>
    <col min="15879" max="15879" width="5" style="294" customWidth="1"/>
    <col min="15880" max="15880" width="11.125" style="294" customWidth="1"/>
    <col min="15881" max="15881" width="16.125" style="294" customWidth="1"/>
    <col min="15882" max="15882" width="4.75" style="294" customWidth="1"/>
    <col min="15883" max="15883" width="3.625" style="294" customWidth="1"/>
    <col min="15884" max="15884" width="5.125" style="294" customWidth="1"/>
    <col min="15885" max="15885" width="3.125" style="294" customWidth="1"/>
    <col min="15886" max="15886" width="4.625" style="294" customWidth="1"/>
    <col min="15887" max="15887" width="5" style="294" customWidth="1"/>
    <col min="15888" max="15889" width="9.75" style="294" customWidth="1"/>
    <col min="15890" max="15891" width="7.875" style="294" customWidth="1"/>
    <col min="15892" max="16122" width="9" style="294"/>
    <col min="16123" max="16123" width="3.125" style="294" customWidth="1"/>
    <col min="16124" max="16124" width="7.625" style="294" customWidth="1"/>
    <col min="16125" max="16125" width="4.125" style="294" customWidth="1"/>
    <col min="16126" max="16126" width="17" style="294" customWidth="1"/>
    <col min="16127" max="16127" width="3.625" style="294" customWidth="1"/>
    <col min="16128" max="16128" width="9.125" style="294" customWidth="1"/>
    <col min="16129" max="16129" width="3.625" style="294" customWidth="1"/>
    <col min="16130" max="16130" width="4.625" style="294" customWidth="1"/>
    <col min="16131" max="16131" width="9.625" style="294" customWidth="1"/>
    <col min="16132" max="16132" width="10.125" style="294" customWidth="1"/>
    <col min="16133" max="16133" width="10.25" style="294" customWidth="1"/>
    <col min="16134" max="16134" width="4.625" style="294" customWidth="1"/>
    <col min="16135" max="16135" width="5" style="294" customWidth="1"/>
    <col min="16136" max="16136" width="11.125" style="294" customWidth="1"/>
    <col min="16137" max="16137" width="16.125" style="294" customWidth="1"/>
    <col min="16138" max="16138" width="4.75" style="294" customWidth="1"/>
    <col min="16139" max="16139" width="3.625" style="294" customWidth="1"/>
    <col min="16140" max="16140" width="5.125" style="294" customWidth="1"/>
    <col min="16141" max="16141" width="3.125" style="294" customWidth="1"/>
    <col min="16142" max="16142" width="4.625" style="294" customWidth="1"/>
    <col min="16143" max="16143" width="5" style="294" customWidth="1"/>
    <col min="16144" max="16145" width="9.75" style="294" customWidth="1"/>
    <col min="16146" max="16147" width="7.875" style="294" customWidth="1"/>
    <col min="16148" max="16384" width="9" style="294"/>
  </cols>
  <sheetData>
    <row r="1" s="290" customFormat="1" ht="30.75" customHeight="1" spans="1:31">
      <c r="A1" s="295"/>
      <c r="B1" s="296"/>
      <c r="C1" s="296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373"/>
      <c r="V1" s="373"/>
      <c r="W1" s="373"/>
      <c r="X1" s="373"/>
      <c r="Y1" s="390" t="s">
        <v>871</v>
      </c>
      <c r="Z1" s="390"/>
      <c r="AA1" s="390"/>
      <c r="AB1" s="390"/>
      <c r="AC1" s="391"/>
      <c r="AD1" s="392"/>
      <c r="AE1" s="374"/>
    </row>
    <row r="2" s="290" customFormat="1" ht="34.5" customHeight="1" spans="1:30">
      <c r="A2" s="298" t="s">
        <v>1</v>
      </c>
      <c r="B2" s="299"/>
      <c r="C2" s="300"/>
      <c r="D2" s="301"/>
      <c r="E2" s="301"/>
      <c r="F2" s="301"/>
      <c r="G2" s="302" t="s">
        <v>2</v>
      </c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74"/>
      <c r="V2" s="374"/>
      <c r="W2" s="374"/>
      <c r="X2" s="374"/>
      <c r="Y2" s="393"/>
      <c r="Z2" s="393"/>
      <c r="AA2" s="393"/>
      <c r="AB2" s="393"/>
      <c r="AC2" s="394"/>
      <c r="AD2" s="374"/>
    </row>
    <row r="3" s="291" customFormat="1" ht="28.5" customHeight="1" spans="1:31">
      <c r="A3" s="303" t="s">
        <v>3</v>
      </c>
      <c r="B3" s="304"/>
      <c r="C3" s="305" t="s">
        <v>872</v>
      </c>
      <c r="D3" s="306"/>
      <c r="E3" s="307"/>
      <c r="F3" s="308"/>
      <c r="G3" s="309" t="s">
        <v>873</v>
      </c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75"/>
      <c r="W3" s="376" t="s">
        <v>6</v>
      </c>
      <c r="X3" s="377"/>
      <c r="Y3" s="395" t="s">
        <v>7</v>
      </c>
      <c r="Z3" s="395" t="s">
        <v>8</v>
      </c>
      <c r="AA3" s="395" t="s">
        <v>9</v>
      </c>
      <c r="AB3" s="396" t="s">
        <v>10</v>
      </c>
      <c r="AC3" s="397" t="s">
        <v>11</v>
      </c>
      <c r="AD3" s="398"/>
      <c r="AE3" s="399"/>
    </row>
    <row r="4" s="291" customFormat="1" ht="36" customHeight="1" spans="1:31">
      <c r="A4" s="310"/>
      <c r="B4" s="311"/>
      <c r="C4" s="312"/>
      <c r="D4" s="313"/>
      <c r="E4" s="314"/>
      <c r="F4" s="315"/>
      <c r="G4" s="316" t="s">
        <v>12</v>
      </c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78"/>
      <c r="V4" s="379"/>
      <c r="W4" s="380"/>
      <c r="X4" s="381"/>
      <c r="Y4" s="400"/>
      <c r="Z4" s="400"/>
      <c r="AA4" s="401"/>
      <c r="AB4" s="402" t="s">
        <v>15</v>
      </c>
      <c r="AC4" s="403"/>
      <c r="AD4" s="398"/>
      <c r="AE4" s="399"/>
    </row>
    <row r="5" ht="36.75" customHeight="1" spans="1:29">
      <c r="A5" s="318" t="s">
        <v>16</v>
      </c>
      <c r="B5" s="319"/>
      <c r="C5" s="319"/>
      <c r="D5" s="320"/>
      <c r="E5" s="321" t="s">
        <v>17</v>
      </c>
      <c r="F5" s="322" t="s">
        <v>18</v>
      </c>
      <c r="G5" s="323"/>
      <c r="H5" s="323"/>
      <c r="I5" s="321"/>
      <c r="J5" s="365" t="s">
        <v>19</v>
      </c>
      <c r="K5" s="365"/>
      <c r="L5" s="365"/>
      <c r="M5" s="365"/>
      <c r="N5" s="365"/>
      <c r="O5" s="322" t="s">
        <v>20</v>
      </c>
      <c r="P5" s="323"/>
      <c r="Q5" s="323"/>
      <c r="R5" s="323"/>
      <c r="S5" s="323"/>
      <c r="T5" s="323"/>
      <c r="U5" s="323"/>
      <c r="V5" s="321"/>
      <c r="W5" s="365" t="s">
        <v>21</v>
      </c>
      <c r="X5" s="365"/>
      <c r="Y5" s="404" t="s">
        <v>22</v>
      </c>
      <c r="Z5" s="405"/>
      <c r="AA5" s="406"/>
      <c r="AB5" s="404" t="s">
        <v>23</v>
      </c>
      <c r="AC5" s="407"/>
    </row>
    <row r="6" ht="38.1" customHeight="1" spans="1:29">
      <c r="A6" s="324"/>
      <c r="B6" s="325"/>
      <c r="C6" s="325"/>
      <c r="D6" s="326"/>
      <c r="E6" s="327">
        <v>1</v>
      </c>
      <c r="F6" s="328" t="s">
        <v>874</v>
      </c>
      <c r="G6" s="329"/>
      <c r="H6" s="329"/>
      <c r="I6" s="366"/>
      <c r="J6" s="367" t="s">
        <v>875</v>
      </c>
      <c r="K6" s="367"/>
      <c r="L6" s="367"/>
      <c r="M6" s="367"/>
      <c r="N6" s="367"/>
      <c r="O6" s="368" t="s">
        <v>876</v>
      </c>
      <c r="P6" s="369"/>
      <c r="Q6" s="369"/>
      <c r="R6" s="369"/>
      <c r="S6" s="369"/>
      <c r="T6" s="369"/>
      <c r="U6" s="369"/>
      <c r="V6" s="382"/>
      <c r="W6" s="383">
        <v>1</v>
      </c>
      <c r="X6" s="384"/>
      <c r="Y6" s="408">
        <v>2010</v>
      </c>
      <c r="Z6" s="409"/>
      <c r="AA6" s="410"/>
      <c r="AB6" s="411" t="s">
        <v>326</v>
      </c>
      <c r="AC6" s="412"/>
    </row>
    <row r="7" ht="38.1" customHeight="1" spans="1:29">
      <c r="A7" s="330"/>
      <c r="B7" s="331"/>
      <c r="C7" s="331"/>
      <c r="D7" s="332"/>
      <c r="E7" s="333">
        <v>2</v>
      </c>
      <c r="F7" s="328" t="s">
        <v>877</v>
      </c>
      <c r="G7" s="329"/>
      <c r="H7" s="329"/>
      <c r="I7" s="366"/>
      <c r="J7" s="367" t="s">
        <v>875</v>
      </c>
      <c r="K7" s="367"/>
      <c r="L7" s="367"/>
      <c r="M7" s="367"/>
      <c r="N7" s="367"/>
      <c r="O7" s="368" t="s">
        <v>876</v>
      </c>
      <c r="P7" s="369"/>
      <c r="Q7" s="369"/>
      <c r="R7" s="369"/>
      <c r="S7" s="369"/>
      <c r="T7" s="369"/>
      <c r="U7" s="369"/>
      <c r="V7" s="382"/>
      <c r="W7" s="383">
        <v>1</v>
      </c>
      <c r="X7" s="384"/>
      <c r="Y7" s="408">
        <v>2010</v>
      </c>
      <c r="Z7" s="409"/>
      <c r="AA7" s="410"/>
      <c r="AB7" s="411" t="s">
        <v>328</v>
      </c>
      <c r="AC7" s="412"/>
    </row>
    <row r="8" ht="38.1" customHeight="1" spans="1:29">
      <c r="A8" s="330"/>
      <c r="B8" s="331"/>
      <c r="C8" s="331"/>
      <c r="D8" s="332"/>
      <c r="E8" s="334">
        <v>3</v>
      </c>
      <c r="F8" s="328" t="s">
        <v>878</v>
      </c>
      <c r="G8" s="329"/>
      <c r="H8" s="329"/>
      <c r="I8" s="366"/>
      <c r="J8" s="367" t="s">
        <v>875</v>
      </c>
      <c r="K8" s="367"/>
      <c r="L8" s="367"/>
      <c r="M8" s="367"/>
      <c r="N8" s="367"/>
      <c r="O8" s="368" t="s">
        <v>876</v>
      </c>
      <c r="P8" s="369"/>
      <c r="Q8" s="369"/>
      <c r="R8" s="369"/>
      <c r="S8" s="369"/>
      <c r="T8" s="369"/>
      <c r="U8" s="369"/>
      <c r="V8" s="382"/>
      <c r="W8" s="383">
        <v>1</v>
      </c>
      <c r="X8" s="384"/>
      <c r="Y8" s="408">
        <v>2010</v>
      </c>
      <c r="Z8" s="409"/>
      <c r="AA8" s="410"/>
      <c r="AB8" s="411" t="s">
        <v>879</v>
      </c>
      <c r="AC8" s="412"/>
    </row>
    <row r="9" ht="38.1" customHeight="1" spans="1:29">
      <c r="A9" s="330"/>
      <c r="B9" s="331"/>
      <c r="C9" s="331"/>
      <c r="D9" s="332"/>
      <c r="E9" s="334">
        <v>4</v>
      </c>
      <c r="F9" s="328" t="s">
        <v>880</v>
      </c>
      <c r="G9" s="329"/>
      <c r="H9" s="329"/>
      <c r="I9" s="366"/>
      <c r="J9" s="367" t="s">
        <v>875</v>
      </c>
      <c r="K9" s="367"/>
      <c r="L9" s="367"/>
      <c r="M9" s="367"/>
      <c r="N9" s="367"/>
      <c r="O9" s="368" t="s">
        <v>876</v>
      </c>
      <c r="P9" s="369"/>
      <c r="Q9" s="369"/>
      <c r="R9" s="369"/>
      <c r="S9" s="369"/>
      <c r="T9" s="369"/>
      <c r="U9" s="369"/>
      <c r="V9" s="382"/>
      <c r="W9" s="383">
        <v>1</v>
      </c>
      <c r="X9" s="384"/>
      <c r="Y9" s="408">
        <v>1895</v>
      </c>
      <c r="Z9" s="409"/>
      <c r="AA9" s="410"/>
      <c r="AB9" s="411" t="str">
        <f>AB6</f>
        <v>织物通风面套</v>
      </c>
      <c r="AC9" s="412"/>
    </row>
    <row r="10" ht="38.1" customHeight="1" spans="1:29">
      <c r="A10" s="330"/>
      <c r="B10" s="331"/>
      <c r="C10" s="331"/>
      <c r="D10" s="332"/>
      <c r="E10" s="334">
        <v>5</v>
      </c>
      <c r="F10" s="328" t="s">
        <v>881</v>
      </c>
      <c r="G10" s="329"/>
      <c r="H10" s="329"/>
      <c r="I10" s="366"/>
      <c r="J10" s="367" t="s">
        <v>875</v>
      </c>
      <c r="K10" s="367"/>
      <c r="L10" s="367"/>
      <c r="M10" s="367"/>
      <c r="N10" s="367"/>
      <c r="O10" s="368" t="s">
        <v>876</v>
      </c>
      <c r="P10" s="369"/>
      <c r="Q10" s="369"/>
      <c r="R10" s="369"/>
      <c r="S10" s="369"/>
      <c r="T10" s="369"/>
      <c r="U10" s="369"/>
      <c r="V10" s="382"/>
      <c r="W10" s="383">
        <v>1</v>
      </c>
      <c r="X10" s="384"/>
      <c r="Y10" s="408">
        <v>1895</v>
      </c>
      <c r="Z10" s="409"/>
      <c r="AA10" s="410"/>
      <c r="AB10" s="411" t="str">
        <f>AB7</f>
        <v>织物非通风面套</v>
      </c>
      <c r="AC10" s="412"/>
    </row>
    <row r="11" ht="38.1" customHeight="1" spans="1:30">
      <c r="A11" s="330"/>
      <c r="B11" s="331"/>
      <c r="C11" s="331"/>
      <c r="D11" s="332"/>
      <c r="E11" s="334">
        <v>6</v>
      </c>
      <c r="F11" s="328" t="s">
        <v>882</v>
      </c>
      <c r="G11" s="329"/>
      <c r="H11" s="329"/>
      <c r="I11" s="366"/>
      <c r="J11" s="367" t="s">
        <v>875</v>
      </c>
      <c r="K11" s="367"/>
      <c r="L11" s="367"/>
      <c r="M11" s="367"/>
      <c r="N11" s="367"/>
      <c r="O11" s="368" t="s">
        <v>876</v>
      </c>
      <c r="P11" s="369"/>
      <c r="Q11" s="369"/>
      <c r="R11" s="369"/>
      <c r="S11" s="369"/>
      <c r="T11" s="369"/>
      <c r="U11" s="369"/>
      <c r="V11" s="382"/>
      <c r="W11" s="385">
        <v>1</v>
      </c>
      <c r="X11" s="385"/>
      <c r="Y11" s="413">
        <v>2010</v>
      </c>
      <c r="Z11" s="414"/>
      <c r="AA11" s="415"/>
      <c r="AB11" s="416" t="s">
        <v>883</v>
      </c>
      <c r="AC11" s="417"/>
      <c r="AD11" s="293"/>
    </row>
    <row r="12" ht="38.1" customHeight="1" spans="1:30">
      <c r="A12" s="330"/>
      <c r="B12" s="331"/>
      <c r="C12" s="331"/>
      <c r="D12" s="332"/>
      <c r="E12" s="335">
        <v>7</v>
      </c>
      <c r="F12" s="336" t="s">
        <v>884</v>
      </c>
      <c r="G12" s="337"/>
      <c r="H12" s="337"/>
      <c r="I12" s="370"/>
      <c r="J12" s="371" t="s">
        <v>875</v>
      </c>
      <c r="K12" s="371"/>
      <c r="L12" s="371"/>
      <c r="M12" s="371"/>
      <c r="N12" s="371"/>
      <c r="O12" s="368" t="s">
        <v>876</v>
      </c>
      <c r="P12" s="369"/>
      <c r="Q12" s="369"/>
      <c r="R12" s="369"/>
      <c r="S12" s="369"/>
      <c r="T12" s="369"/>
      <c r="U12" s="369"/>
      <c r="V12" s="382"/>
      <c r="W12" s="386">
        <v>1</v>
      </c>
      <c r="X12" s="386"/>
      <c r="Y12" s="413">
        <v>1895</v>
      </c>
      <c r="Z12" s="414"/>
      <c r="AA12" s="415"/>
      <c r="AB12" s="418" t="s">
        <v>883</v>
      </c>
      <c r="AC12" s="419"/>
      <c r="AD12" s="293"/>
    </row>
    <row r="13" s="292" customFormat="1" ht="38.1" customHeight="1" spans="1:30">
      <c r="A13" s="330"/>
      <c r="B13" s="331"/>
      <c r="C13" s="331"/>
      <c r="D13" s="332"/>
      <c r="E13" s="335">
        <v>8</v>
      </c>
      <c r="F13" s="336" t="s">
        <v>885</v>
      </c>
      <c r="G13" s="337"/>
      <c r="H13" s="337"/>
      <c r="I13" s="370"/>
      <c r="J13" s="371" t="s">
        <v>875</v>
      </c>
      <c r="K13" s="371"/>
      <c r="L13" s="371"/>
      <c r="M13" s="371"/>
      <c r="N13" s="371"/>
      <c r="O13" s="368" t="s">
        <v>876</v>
      </c>
      <c r="P13" s="369"/>
      <c r="Q13" s="369"/>
      <c r="R13" s="369"/>
      <c r="S13" s="369"/>
      <c r="T13" s="369"/>
      <c r="U13" s="369"/>
      <c r="V13" s="382"/>
      <c r="W13" s="385">
        <v>1</v>
      </c>
      <c r="X13" s="385"/>
      <c r="Y13" s="413">
        <v>2010</v>
      </c>
      <c r="Z13" s="414"/>
      <c r="AA13" s="415"/>
      <c r="AB13" s="420" t="s">
        <v>886</v>
      </c>
      <c r="AC13" s="421"/>
      <c r="AD13" s="422"/>
    </row>
    <row r="14" s="292" customFormat="1" ht="38.1" customHeight="1" spans="1:30">
      <c r="A14" s="338"/>
      <c r="B14" s="331"/>
      <c r="C14" s="331"/>
      <c r="D14" s="339"/>
      <c r="E14" s="335">
        <v>9</v>
      </c>
      <c r="F14" s="336" t="s">
        <v>887</v>
      </c>
      <c r="G14" s="337"/>
      <c r="H14" s="337"/>
      <c r="I14" s="370"/>
      <c r="J14" s="371" t="s">
        <v>875</v>
      </c>
      <c r="K14" s="371"/>
      <c r="L14" s="371"/>
      <c r="M14" s="371"/>
      <c r="N14" s="371"/>
      <c r="O14" s="368" t="s">
        <v>876</v>
      </c>
      <c r="P14" s="369"/>
      <c r="Q14" s="369"/>
      <c r="R14" s="369"/>
      <c r="S14" s="369"/>
      <c r="T14" s="369"/>
      <c r="U14" s="369"/>
      <c r="V14" s="382"/>
      <c r="W14" s="385">
        <v>1</v>
      </c>
      <c r="X14" s="385"/>
      <c r="Y14" s="413">
        <v>2010</v>
      </c>
      <c r="Z14" s="414"/>
      <c r="AA14" s="415"/>
      <c r="AB14" s="420" t="s">
        <v>888</v>
      </c>
      <c r="AC14" s="421"/>
      <c r="AD14" s="422"/>
    </row>
    <row r="15" s="292" customFormat="1" ht="38.1" customHeight="1" spans="1:30">
      <c r="A15" s="338"/>
      <c r="B15" s="331"/>
      <c r="C15" s="331"/>
      <c r="D15" s="339"/>
      <c r="E15" s="335">
        <v>10</v>
      </c>
      <c r="F15" s="336" t="s">
        <v>889</v>
      </c>
      <c r="G15" s="337"/>
      <c r="H15" s="337"/>
      <c r="I15" s="370"/>
      <c r="J15" s="371" t="s">
        <v>875</v>
      </c>
      <c r="K15" s="371"/>
      <c r="L15" s="371"/>
      <c r="M15" s="371"/>
      <c r="N15" s="371"/>
      <c r="O15" s="368" t="s">
        <v>876</v>
      </c>
      <c r="P15" s="369"/>
      <c r="Q15" s="369"/>
      <c r="R15" s="369"/>
      <c r="S15" s="369"/>
      <c r="T15" s="369"/>
      <c r="U15" s="369"/>
      <c r="V15" s="382"/>
      <c r="W15" s="385">
        <v>1</v>
      </c>
      <c r="X15" s="385"/>
      <c r="Y15" s="413">
        <v>1895</v>
      </c>
      <c r="Z15" s="414"/>
      <c r="AA15" s="415"/>
      <c r="AB15" s="420" t="s">
        <v>888</v>
      </c>
      <c r="AC15" s="421"/>
      <c r="AD15" s="422"/>
    </row>
    <row r="16" s="292" customFormat="1" ht="38.1" customHeight="1" spans="1:30">
      <c r="A16" s="340"/>
      <c r="B16" s="341"/>
      <c r="C16" s="341"/>
      <c r="D16" s="342"/>
      <c r="E16" s="335">
        <v>11</v>
      </c>
      <c r="F16" s="336" t="s">
        <v>890</v>
      </c>
      <c r="G16" s="337"/>
      <c r="H16" s="337"/>
      <c r="I16" s="370"/>
      <c r="J16" s="371" t="s">
        <v>875</v>
      </c>
      <c r="K16" s="371"/>
      <c r="L16" s="371"/>
      <c r="M16" s="371"/>
      <c r="N16" s="371"/>
      <c r="O16" s="368" t="s">
        <v>876</v>
      </c>
      <c r="P16" s="369"/>
      <c r="Q16" s="369"/>
      <c r="R16" s="369"/>
      <c r="S16" s="369"/>
      <c r="T16" s="369"/>
      <c r="U16" s="369"/>
      <c r="V16" s="382"/>
      <c r="W16" s="386">
        <v>1</v>
      </c>
      <c r="X16" s="386"/>
      <c r="Y16" s="413">
        <v>1895</v>
      </c>
      <c r="Z16" s="414"/>
      <c r="AA16" s="415"/>
      <c r="AB16" s="420" t="s">
        <v>886</v>
      </c>
      <c r="AC16" s="421"/>
      <c r="AD16" s="422"/>
    </row>
    <row r="17" s="292" customFormat="1" ht="29.25" customHeight="1" spans="1:29">
      <c r="A17" s="343" t="s">
        <v>41</v>
      </c>
      <c r="B17" s="344"/>
      <c r="C17" s="344"/>
      <c r="D17" s="345"/>
      <c r="E17" s="346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423"/>
    </row>
    <row r="18" s="292" customFormat="1" ht="33.75" customHeight="1" spans="1:29">
      <c r="A18" s="348" t="s">
        <v>42</v>
      </c>
      <c r="B18" s="349" t="s">
        <v>43</v>
      </c>
      <c r="C18" s="349"/>
      <c r="D18" s="349" t="s">
        <v>44</v>
      </c>
      <c r="E18" s="349" t="s">
        <v>45</v>
      </c>
      <c r="F18" s="349"/>
      <c r="G18" s="349" t="s">
        <v>46</v>
      </c>
      <c r="H18" s="349" t="s">
        <v>47</v>
      </c>
      <c r="I18" s="349"/>
      <c r="J18" s="349"/>
      <c r="K18" s="349"/>
      <c r="L18" s="349" t="s">
        <v>48</v>
      </c>
      <c r="M18" s="349" t="s">
        <v>49</v>
      </c>
      <c r="N18" s="349"/>
      <c r="O18" s="349"/>
      <c r="P18" s="349" t="s">
        <v>42</v>
      </c>
      <c r="Q18" s="349" t="s">
        <v>50</v>
      </c>
      <c r="R18" s="349"/>
      <c r="S18" s="349" t="s">
        <v>44</v>
      </c>
      <c r="T18" s="349" t="s">
        <v>45</v>
      </c>
      <c r="U18" s="349"/>
      <c r="V18" s="349" t="s">
        <v>46</v>
      </c>
      <c r="W18" s="349" t="s">
        <v>47</v>
      </c>
      <c r="X18" s="349"/>
      <c r="Y18" s="349"/>
      <c r="Z18" s="349" t="s">
        <v>48</v>
      </c>
      <c r="AA18" s="349"/>
      <c r="AB18" s="349" t="s">
        <v>49</v>
      </c>
      <c r="AC18" s="349"/>
    </row>
    <row r="19" s="292" customFormat="1" ht="25.5" customHeight="1" spans="1:30">
      <c r="A19" s="350">
        <v>1</v>
      </c>
      <c r="B19" s="350">
        <v>20180425</v>
      </c>
      <c r="C19" s="350"/>
      <c r="D19" s="350" t="s">
        <v>51</v>
      </c>
      <c r="E19" s="350"/>
      <c r="F19" s="350"/>
      <c r="G19" s="351"/>
      <c r="H19" s="350" t="s">
        <v>52</v>
      </c>
      <c r="I19" s="350"/>
      <c r="J19" s="350"/>
      <c r="K19" s="350"/>
      <c r="L19" s="350"/>
      <c r="M19" s="350"/>
      <c r="N19" s="350"/>
      <c r="O19" s="350"/>
      <c r="P19" s="350">
        <v>22</v>
      </c>
      <c r="Q19" s="350">
        <v>20181224</v>
      </c>
      <c r="R19" s="350"/>
      <c r="S19" s="357" t="s">
        <v>211</v>
      </c>
      <c r="T19" s="350" t="s">
        <v>891</v>
      </c>
      <c r="U19" s="350"/>
      <c r="V19" s="351" t="s">
        <v>892</v>
      </c>
      <c r="W19" s="350" t="s">
        <v>76</v>
      </c>
      <c r="X19" s="350"/>
      <c r="Y19" s="350"/>
      <c r="Z19" s="350" t="s">
        <v>77</v>
      </c>
      <c r="AA19" s="424"/>
      <c r="AB19" s="350"/>
      <c r="AC19" s="350"/>
      <c r="AD19" s="422"/>
    </row>
    <row r="20" s="292" customFormat="1" ht="26.1" customHeight="1" spans="1:30">
      <c r="A20" s="350">
        <v>2</v>
      </c>
      <c r="B20" s="350">
        <v>20180808</v>
      </c>
      <c r="C20" s="350"/>
      <c r="D20" s="352" t="s">
        <v>59</v>
      </c>
      <c r="E20" s="350" t="s">
        <v>327</v>
      </c>
      <c r="F20" s="350"/>
      <c r="G20" s="353" t="s">
        <v>893</v>
      </c>
      <c r="H20" s="350" t="s">
        <v>60</v>
      </c>
      <c r="I20" s="350"/>
      <c r="J20" s="350"/>
      <c r="K20" s="350"/>
      <c r="L20" s="350" t="s">
        <v>894</v>
      </c>
      <c r="M20" s="350" t="s">
        <v>62</v>
      </c>
      <c r="N20" s="350"/>
      <c r="O20" s="350"/>
      <c r="P20" s="350">
        <v>23</v>
      </c>
      <c r="Q20" s="350">
        <v>20181224</v>
      </c>
      <c r="R20" s="350"/>
      <c r="S20" s="357" t="s">
        <v>211</v>
      </c>
      <c r="T20" s="350" t="s">
        <v>895</v>
      </c>
      <c r="U20" s="350"/>
      <c r="V20" s="353" t="s">
        <v>896</v>
      </c>
      <c r="W20" s="350" t="s">
        <v>60</v>
      </c>
      <c r="X20" s="350"/>
      <c r="Y20" s="350"/>
      <c r="Z20" s="350" t="s">
        <v>894</v>
      </c>
      <c r="AA20" s="424"/>
      <c r="AB20" s="350"/>
      <c r="AC20" s="350"/>
      <c r="AD20" s="422"/>
    </row>
    <row r="21" s="292" customFormat="1" ht="26.1" customHeight="1" spans="1:30">
      <c r="A21" s="350">
        <v>3</v>
      </c>
      <c r="B21" s="350">
        <v>20180808</v>
      </c>
      <c r="C21" s="350"/>
      <c r="D21" s="352" t="s">
        <v>59</v>
      </c>
      <c r="E21" s="350" t="s">
        <v>335</v>
      </c>
      <c r="F21" s="350"/>
      <c r="G21" s="353" t="s">
        <v>897</v>
      </c>
      <c r="H21" s="350" t="s">
        <v>60</v>
      </c>
      <c r="I21" s="350"/>
      <c r="J21" s="350"/>
      <c r="K21" s="350"/>
      <c r="L21" s="350"/>
      <c r="M21" s="350"/>
      <c r="N21" s="350"/>
      <c r="O21" s="350"/>
      <c r="P21" s="350">
        <v>24</v>
      </c>
      <c r="Q21" s="350">
        <v>20181224</v>
      </c>
      <c r="R21" s="350"/>
      <c r="S21" s="357" t="s">
        <v>211</v>
      </c>
      <c r="T21" s="350" t="s">
        <v>329</v>
      </c>
      <c r="U21" s="350"/>
      <c r="V21" s="353" t="s">
        <v>898</v>
      </c>
      <c r="W21" s="350" t="s">
        <v>76</v>
      </c>
      <c r="X21" s="350"/>
      <c r="Y21" s="350"/>
      <c r="Z21" s="350" t="s">
        <v>77</v>
      </c>
      <c r="AA21" s="424"/>
      <c r="AB21" s="350"/>
      <c r="AC21" s="350"/>
      <c r="AD21" s="422"/>
    </row>
    <row r="22" s="292" customFormat="1" ht="26.1" customHeight="1" spans="1:30">
      <c r="A22" s="350">
        <v>4</v>
      </c>
      <c r="B22" s="350">
        <v>20180808</v>
      </c>
      <c r="C22" s="350"/>
      <c r="D22" s="352" t="s">
        <v>59</v>
      </c>
      <c r="E22" s="350" t="s">
        <v>342</v>
      </c>
      <c r="F22" s="350"/>
      <c r="G22" s="353" t="s">
        <v>897</v>
      </c>
      <c r="H22" s="350" t="s">
        <v>60</v>
      </c>
      <c r="I22" s="350"/>
      <c r="J22" s="350"/>
      <c r="K22" s="350"/>
      <c r="L22" s="350"/>
      <c r="M22" s="350"/>
      <c r="N22" s="350"/>
      <c r="O22" s="350"/>
      <c r="P22" s="350">
        <v>25</v>
      </c>
      <c r="Q22" s="350">
        <v>20181224</v>
      </c>
      <c r="R22" s="350"/>
      <c r="S22" s="357" t="s">
        <v>211</v>
      </c>
      <c r="T22" s="350" t="s">
        <v>899</v>
      </c>
      <c r="U22" s="350"/>
      <c r="V22" s="353" t="s">
        <v>900</v>
      </c>
      <c r="W22" s="350" t="s">
        <v>76</v>
      </c>
      <c r="X22" s="350"/>
      <c r="Y22" s="350"/>
      <c r="Z22" s="350"/>
      <c r="AA22" s="424"/>
      <c r="AB22" s="350"/>
      <c r="AC22" s="350"/>
      <c r="AD22" s="422"/>
    </row>
    <row r="23" s="292" customFormat="1" ht="26.1" customHeight="1" spans="1:30">
      <c r="A23" s="350">
        <v>5</v>
      </c>
      <c r="B23" s="350">
        <v>20180808</v>
      </c>
      <c r="C23" s="350"/>
      <c r="D23" s="352" t="s">
        <v>59</v>
      </c>
      <c r="E23" s="350" t="s">
        <v>346</v>
      </c>
      <c r="F23" s="350"/>
      <c r="G23" s="353" t="s">
        <v>347</v>
      </c>
      <c r="H23" s="350" t="s">
        <v>60</v>
      </c>
      <c r="I23" s="350"/>
      <c r="J23" s="350"/>
      <c r="K23" s="350"/>
      <c r="L23" s="350"/>
      <c r="M23" s="350"/>
      <c r="N23" s="350"/>
      <c r="O23" s="350"/>
      <c r="P23" s="350">
        <v>26</v>
      </c>
      <c r="Q23" s="350">
        <v>20181224</v>
      </c>
      <c r="R23" s="350"/>
      <c r="S23" s="357" t="s">
        <v>211</v>
      </c>
      <c r="T23" s="350" t="s">
        <v>901</v>
      </c>
      <c r="U23" s="350"/>
      <c r="V23" s="353" t="s">
        <v>902</v>
      </c>
      <c r="W23" s="350" t="s">
        <v>76</v>
      </c>
      <c r="X23" s="350"/>
      <c r="Y23" s="350"/>
      <c r="Z23" s="350"/>
      <c r="AA23" s="424"/>
      <c r="AB23" s="350"/>
      <c r="AC23" s="350"/>
      <c r="AD23" s="422"/>
    </row>
    <row r="24" s="292" customFormat="1" ht="26.1" customHeight="1" spans="1:30">
      <c r="A24" s="350">
        <v>6</v>
      </c>
      <c r="B24" s="350">
        <v>20180808</v>
      </c>
      <c r="C24" s="350"/>
      <c r="D24" s="352" t="s">
        <v>59</v>
      </c>
      <c r="E24" s="350" t="s">
        <v>351</v>
      </c>
      <c r="F24" s="350"/>
      <c r="G24" s="353" t="s">
        <v>903</v>
      </c>
      <c r="H24" s="350" t="s">
        <v>60</v>
      </c>
      <c r="I24" s="350"/>
      <c r="J24" s="350"/>
      <c r="K24" s="350"/>
      <c r="L24" s="350"/>
      <c r="M24" s="350"/>
      <c r="N24" s="350"/>
      <c r="O24" s="350"/>
      <c r="P24" s="350">
        <v>27</v>
      </c>
      <c r="Q24" s="350">
        <v>20181224</v>
      </c>
      <c r="R24" s="350"/>
      <c r="S24" s="357" t="s">
        <v>211</v>
      </c>
      <c r="T24" s="350" t="s">
        <v>904</v>
      </c>
      <c r="U24" s="350"/>
      <c r="V24" s="353" t="s">
        <v>905</v>
      </c>
      <c r="W24" s="350" t="s">
        <v>76</v>
      </c>
      <c r="X24" s="350"/>
      <c r="Y24" s="350"/>
      <c r="Z24" s="350"/>
      <c r="AA24" s="424"/>
      <c r="AB24" s="350"/>
      <c r="AC24" s="350"/>
      <c r="AD24" s="422"/>
    </row>
    <row r="25" s="292" customFormat="1" ht="26.1" customHeight="1" spans="1:30">
      <c r="A25" s="350">
        <v>7</v>
      </c>
      <c r="B25" s="350">
        <v>20180808</v>
      </c>
      <c r="C25" s="350"/>
      <c r="D25" s="352" t="s">
        <v>59</v>
      </c>
      <c r="E25" s="350" t="s">
        <v>356</v>
      </c>
      <c r="F25" s="350"/>
      <c r="G25" s="353" t="s">
        <v>903</v>
      </c>
      <c r="H25" s="350" t="s">
        <v>60</v>
      </c>
      <c r="I25" s="350"/>
      <c r="J25" s="350"/>
      <c r="K25" s="350"/>
      <c r="L25" s="350"/>
      <c r="M25" s="350"/>
      <c r="N25" s="350"/>
      <c r="O25" s="350"/>
      <c r="P25" s="350">
        <v>28</v>
      </c>
      <c r="Q25" s="350">
        <v>20181224</v>
      </c>
      <c r="R25" s="350"/>
      <c r="S25" s="357" t="s">
        <v>211</v>
      </c>
      <c r="T25" s="350" t="s">
        <v>906</v>
      </c>
      <c r="U25" s="350"/>
      <c r="V25" s="353" t="s">
        <v>897</v>
      </c>
      <c r="W25" s="350" t="s">
        <v>60</v>
      </c>
      <c r="X25" s="350"/>
      <c r="Y25" s="350"/>
      <c r="Z25" s="350" t="s">
        <v>894</v>
      </c>
      <c r="AA25" s="424"/>
      <c r="AB25" s="350"/>
      <c r="AC25" s="350"/>
      <c r="AD25" s="422"/>
    </row>
    <row r="26" s="292" customFormat="1" ht="26.1" customHeight="1" spans="1:30">
      <c r="A26" s="350">
        <v>8</v>
      </c>
      <c r="B26" s="350">
        <v>20180808</v>
      </c>
      <c r="C26" s="350"/>
      <c r="D26" s="352" t="s">
        <v>59</v>
      </c>
      <c r="E26" s="350" t="s">
        <v>907</v>
      </c>
      <c r="F26" s="350"/>
      <c r="G26" s="353" t="s">
        <v>908</v>
      </c>
      <c r="H26" s="350" t="s">
        <v>76</v>
      </c>
      <c r="I26" s="350"/>
      <c r="J26" s="350"/>
      <c r="K26" s="351"/>
      <c r="L26" s="350" t="s">
        <v>909</v>
      </c>
      <c r="M26" s="350"/>
      <c r="N26" s="350"/>
      <c r="O26" s="350"/>
      <c r="P26" s="350">
        <v>29</v>
      </c>
      <c r="Q26" s="350">
        <v>20181224</v>
      </c>
      <c r="R26" s="350"/>
      <c r="S26" s="357" t="s">
        <v>211</v>
      </c>
      <c r="T26" s="350" t="s">
        <v>910</v>
      </c>
      <c r="U26" s="350"/>
      <c r="V26" s="363" t="s">
        <v>911</v>
      </c>
      <c r="W26" s="350" t="s">
        <v>912</v>
      </c>
      <c r="X26" s="350"/>
      <c r="Y26" s="350"/>
      <c r="Z26" s="425" t="s">
        <v>913</v>
      </c>
      <c r="AA26" s="426"/>
      <c r="AB26" s="350"/>
      <c r="AC26" s="350"/>
      <c r="AD26" s="422"/>
    </row>
    <row r="27" s="292" customFormat="1" ht="26.1" customHeight="1" spans="1:30">
      <c r="A27" s="350">
        <v>9</v>
      </c>
      <c r="B27" s="350">
        <v>20180808</v>
      </c>
      <c r="C27" s="350"/>
      <c r="D27" s="352" t="s">
        <v>59</v>
      </c>
      <c r="E27" s="350" t="s">
        <v>914</v>
      </c>
      <c r="F27" s="350"/>
      <c r="G27" s="353" t="s">
        <v>915</v>
      </c>
      <c r="H27" s="350" t="s">
        <v>76</v>
      </c>
      <c r="I27" s="350"/>
      <c r="J27" s="350"/>
      <c r="K27" s="351"/>
      <c r="L27" s="350"/>
      <c r="M27" s="350"/>
      <c r="N27" s="350"/>
      <c r="O27" s="350"/>
      <c r="P27" s="350">
        <v>30</v>
      </c>
      <c r="Q27" s="350">
        <v>20181224</v>
      </c>
      <c r="R27" s="350"/>
      <c r="S27" s="357" t="s">
        <v>211</v>
      </c>
      <c r="T27" s="350" t="s">
        <v>916</v>
      </c>
      <c r="U27" s="350"/>
      <c r="V27" s="353" t="s">
        <v>917</v>
      </c>
      <c r="W27" s="350" t="s">
        <v>60</v>
      </c>
      <c r="X27" s="350"/>
      <c r="Y27" s="350"/>
      <c r="Z27" s="350" t="s">
        <v>894</v>
      </c>
      <c r="AA27" s="424"/>
      <c r="AB27" s="350"/>
      <c r="AC27" s="350"/>
      <c r="AD27" s="422"/>
    </row>
    <row r="28" s="292" customFormat="1" ht="26.1" customHeight="1" spans="1:30">
      <c r="A28" s="350">
        <v>10</v>
      </c>
      <c r="B28" s="350">
        <v>20180808</v>
      </c>
      <c r="C28" s="350"/>
      <c r="D28" s="352" t="s">
        <v>59</v>
      </c>
      <c r="E28" s="350" t="s">
        <v>918</v>
      </c>
      <c r="F28" s="350"/>
      <c r="G28" s="353" t="s">
        <v>919</v>
      </c>
      <c r="H28" s="350" t="s">
        <v>76</v>
      </c>
      <c r="I28" s="350"/>
      <c r="J28" s="350"/>
      <c r="K28" s="351"/>
      <c r="L28" s="350"/>
      <c r="M28" s="350"/>
      <c r="N28" s="350"/>
      <c r="O28" s="350"/>
      <c r="P28" s="350">
        <v>31</v>
      </c>
      <c r="Q28" s="350">
        <v>20181224</v>
      </c>
      <c r="R28" s="350"/>
      <c r="S28" s="357" t="s">
        <v>211</v>
      </c>
      <c r="T28" s="350" t="s">
        <v>352</v>
      </c>
      <c r="U28" s="350"/>
      <c r="V28" s="353" t="s">
        <v>920</v>
      </c>
      <c r="W28" s="350" t="s">
        <v>76</v>
      </c>
      <c r="X28" s="350"/>
      <c r="Y28" s="350"/>
      <c r="Z28" s="350" t="s">
        <v>77</v>
      </c>
      <c r="AA28" s="424"/>
      <c r="AB28" s="350"/>
      <c r="AC28" s="350"/>
      <c r="AD28" s="422"/>
    </row>
    <row r="29" s="292" customFormat="1" ht="26.1" customHeight="1" spans="1:30">
      <c r="A29" s="350">
        <v>11</v>
      </c>
      <c r="B29" s="350">
        <v>20180808</v>
      </c>
      <c r="C29" s="350"/>
      <c r="D29" s="352" t="s">
        <v>59</v>
      </c>
      <c r="E29" s="350" t="s">
        <v>150</v>
      </c>
      <c r="F29" s="350"/>
      <c r="G29" s="354" t="s">
        <v>151</v>
      </c>
      <c r="H29" s="350" t="s">
        <v>76</v>
      </c>
      <c r="I29" s="350"/>
      <c r="J29" s="350"/>
      <c r="K29" s="351"/>
      <c r="L29" s="350"/>
      <c r="M29" s="350"/>
      <c r="N29" s="350"/>
      <c r="O29" s="350"/>
      <c r="P29" s="350">
        <v>32</v>
      </c>
      <c r="Q29" s="350">
        <v>20181224</v>
      </c>
      <c r="R29" s="350"/>
      <c r="S29" s="357" t="s">
        <v>211</v>
      </c>
      <c r="T29" s="350" t="s">
        <v>921</v>
      </c>
      <c r="U29" s="350"/>
      <c r="V29" s="351" t="s">
        <v>922</v>
      </c>
      <c r="W29" s="350" t="s">
        <v>76</v>
      </c>
      <c r="X29" s="350"/>
      <c r="Y29" s="350"/>
      <c r="Z29" s="350"/>
      <c r="AA29" s="424"/>
      <c r="AB29" s="350"/>
      <c r="AC29" s="350"/>
      <c r="AD29" s="422"/>
    </row>
    <row r="30" s="292" customFormat="1" ht="26.1" customHeight="1" spans="1:30">
      <c r="A30" s="350">
        <v>12</v>
      </c>
      <c r="B30" s="350">
        <v>20180808</v>
      </c>
      <c r="C30" s="350"/>
      <c r="D30" s="352" t="s">
        <v>59</v>
      </c>
      <c r="E30" s="350" t="s">
        <v>923</v>
      </c>
      <c r="F30" s="350"/>
      <c r="G30" s="354" t="s">
        <v>924</v>
      </c>
      <c r="H30" s="350" t="s">
        <v>76</v>
      </c>
      <c r="I30" s="350"/>
      <c r="J30" s="350"/>
      <c r="K30" s="351"/>
      <c r="L30" s="350"/>
      <c r="M30" s="350"/>
      <c r="N30" s="350"/>
      <c r="O30" s="350"/>
      <c r="P30" s="350">
        <v>33</v>
      </c>
      <c r="Q30" s="350">
        <v>20181224</v>
      </c>
      <c r="R30" s="350"/>
      <c r="S30" s="357" t="s">
        <v>211</v>
      </c>
      <c r="T30" s="350" t="s">
        <v>925</v>
      </c>
      <c r="U30" s="350"/>
      <c r="V30" s="353" t="s">
        <v>922</v>
      </c>
      <c r="W30" s="350" t="s">
        <v>76</v>
      </c>
      <c r="X30" s="350"/>
      <c r="Y30" s="350"/>
      <c r="Z30" s="350"/>
      <c r="AA30" s="424"/>
      <c r="AB30" s="350"/>
      <c r="AC30" s="350"/>
      <c r="AD30" s="422"/>
    </row>
    <row r="31" s="292" customFormat="1" ht="26.1" customHeight="1" spans="1:30">
      <c r="A31" s="350">
        <v>13</v>
      </c>
      <c r="B31" s="350">
        <v>20180808</v>
      </c>
      <c r="C31" s="350"/>
      <c r="D31" s="352" t="s">
        <v>59</v>
      </c>
      <c r="E31" s="350" t="s">
        <v>743</v>
      </c>
      <c r="F31" s="350"/>
      <c r="G31" s="354" t="s">
        <v>744</v>
      </c>
      <c r="H31" s="350" t="s">
        <v>76</v>
      </c>
      <c r="I31" s="350"/>
      <c r="J31" s="350"/>
      <c r="K31" s="351"/>
      <c r="L31" s="350"/>
      <c r="M31" s="350"/>
      <c r="N31" s="350"/>
      <c r="O31" s="350"/>
      <c r="P31" s="350">
        <v>34</v>
      </c>
      <c r="Q31" s="350">
        <v>20190328</v>
      </c>
      <c r="R31" s="350"/>
      <c r="S31" s="357" t="s">
        <v>211</v>
      </c>
      <c r="T31" s="350" t="s">
        <v>400</v>
      </c>
      <c r="U31" s="350"/>
      <c r="V31" s="353" t="s">
        <v>926</v>
      </c>
      <c r="W31" s="350" t="s">
        <v>927</v>
      </c>
      <c r="X31" s="350"/>
      <c r="Y31" s="350"/>
      <c r="Z31" s="350" t="s">
        <v>928</v>
      </c>
      <c r="AA31" s="424"/>
      <c r="AB31" s="350"/>
      <c r="AC31" s="350"/>
      <c r="AD31" s="422"/>
    </row>
    <row r="32" s="292" customFormat="1" ht="26.1" customHeight="1" spans="1:30">
      <c r="A32" s="350">
        <v>14</v>
      </c>
      <c r="B32" s="350">
        <v>20180808</v>
      </c>
      <c r="C32" s="350"/>
      <c r="D32" s="352" t="s">
        <v>59</v>
      </c>
      <c r="E32" s="350" t="s">
        <v>929</v>
      </c>
      <c r="F32" s="350"/>
      <c r="G32" s="354" t="s">
        <v>930</v>
      </c>
      <c r="H32" s="350" t="s">
        <v>76</v>
      </c>
      <c r="I32" s="350"/>
      <c r="J32" s="350"/>
      <c r="K32" s="351"/>
      <c r="L32" s="350"/>
      <c r="M32" s="350"/>
      <c r="N32" s="350"/>
      <c r="O32" s="350"/>
      <c r="P32" s="350">
        <v>35</v>
      </c>
      <c r="Q32" s="350">
        <v>20190328</v>
      </c>
      <c r="R32" s="350"/>
      <c r="S32" s="357" t="s">
        <v>211</v>
      </c>
      <c r="T32" s="350" t="s">
        <v>931</v>
      </c>
      <c r="U32" s="350"/>
      <c r="V32" s="353" t="s">
        <v>932</v>
      </c>
      <c r="W32" s="350"/>
      <c r="X32" s="350"/>
      <c r="Y32" s="350"/>
      <c r="Z32" s="350"/>
      <c r="AA32" s="424"/>
      <c r="AB32" s="350"/>
      <c r="AC32" s="350"/>
      <c r="AD32" s="422"/>
    </row>
    <row r="33" s="292" customFormat="1" ht="26.1" customHeight="1" spans="1:30">
      <c r="A33" s="350">
        <v>15</v>
      </c>
      <c r="B33" s="350">
        <v>20180808</v>
      </c>
      <c r="C33" s="350"/>
      <c r="D33" s="352" t="s">
        <v>59</v>
      </c>
      <c r="E33" s="350" t="s">
        <v>933</v>
      </c>
      <c r="F33" s="350"/>
      <c r="G33" s="354" t="s">
        <v>934</v>
      </c>
      <c r="H33" s="350" t="s">
        <v>76</v>
      </c>
      <c r="I33" s="350"/>
      <c r="J33" s="350"/>
      <c r="K33" s="351"/>
      <c r="L33" s="350"/>
      <c r="M33" s="350"/>
      <c r="N33" s="350"/>
      <c r="O33" s="350"/>
      <c r="P33" s="350">
        <v>36</v>
      </c>
      <c r="Q33" s="350">
        <v>20190328</v>
      </c>
      <c r="R33" s="350"/>
      <c r="S33" s="357" t="s">
        <v>211</v>
      </c>
      <c r="T33" s="350" t="s">
        <v>935</v>
      </c>
      <c r="U33" s="350"/>
      <c r="V33" s="351" t="s">
        <v>936</v>
      </c>
      <c r="W33" s="350" t="s">
        <v>927</v>
      </c>
      <c r="X33" s="350"/>
      <c r="Y33" s="350"/>
      <c r="Z33" s="350" t="s">
        <v>928</v>
      </c>
      <c r="AA33" s="424"/>
      <c r="AB33" s="350"/>
      <c r="AC33" s="350"/>
      <c r="AD33" s="422"/>
    </row>
    <row r="34" s="292" customFormat="1" ht="26.1" customHeight="1" spans="1:30">
      <c r="A34" s="350">
        <v>16</v>
      </c>
      <c r="B34" s="350">
        <v>20180808</v>
      </c>
      <c r="C34" s="350"/>
      <c r="D34" s="352" t="s">
        <v>59</v>
      </c>
      <c r="E34" s="350" t="s">
        <v>937</v>
      </c>
      <c r="F34" s="350"/>
      <c r="G34" s="354" t="s">
        <v>938</v>
      </c>
      <c r="H34" s="350" t="s">
        <v>76</v>
      </c>
      <c r="I34" s="350"/>
      <c r="J34" s="350"/>
      <c r="K34" s="351"/>
      <c r="L34" s="350"/>
      <c r="M34" s="350"/>
      <c r="N34" s="350"/>
      <c r="O34" s="350"/>
      <c r="P34" s="350">
        <v>37</v>
      </c>
      <c r="Q34" s="350">
        <v>20190328</v>
      </c>
      <c r="R34" s="350"/>
      <c r="S34" s="357" t="s">
        <v>211</v>
      </c>
      <c r="T34" s="358" t="s">
        <v>939</v>
      </c>
      <c r="U34" s="358"/>
      <c r="V34" s="359" t="s">
        <v>940</v>
      </c>
      <c r="W34" s="350"/>
      <c r="X34" s="350"/>
      <c r="Y34" s="350"/>
      <c r="Z34" s="350"/>
      <c r="AA34" s="424"/>
      <c r="AB34" s="350"/>
      <c r="AC34" s="350"/>
      <c r="AD34" s="422"/>
    </row>
    <row r="35" s="292" customFormat="1" ht="26.1" customHeight="1" spans="1:30">
      <c r="A35" s="350">
        <v>17</v>
      </c>
      <c r="B35" s="350">
        <v>20180808</v>
      </c>
      <c r="C35" s="350"/>
      <c r="D35" s="352" t="s">
        <v>59</v>
      </c>
      <c r="E35" s="350" t="s">
        <v>941</v>
      </c>
      <c r="F35" s="350"/>
      <c r="G35" s="354" t="s">
        <v>942</v>
      </c>
      <c r="H35" s="350" t="s">
        <v>76</v>
      </c>
      <c r="I35" s="350"/>
      <c r="J35" s="350"/>
      <c r="K35" s="351"/>
      <c r="L35" s="350"/>
      <c r="M35" s="350"/>
      <c r="N35" s="350"/>
      <c r="O35" s="350"/>
      <c r="P35" s="350">
        <v>38</v>
      </c>
      <c r="Q35" s="350">
        <v>20190328</v>
      </c>
      <c r="R35" s="350"/>
      <c r="S35" s="357" t="s">
        <v>211</v>
      </c>
      <c r="T35" s="358" t="s">
        <v>943</v>
      </c>
      <c r="U35" s="358"/>
      <c r="V35" s="359" t="s">
        <v>944</v>
      </c>
      <c r="W35" s="350"/>
      <c r="X35" s="350"/>
      <c r="Y35" s="350"/>
      <c r="Z35" s="350"/>
      <c r="AA35" s="424"/>
      <c r="AB35" s="350"/>
      <c r="AC35" s="350"/>
      <c r="AD35" s="422"/>
    </row>
    <row r="36" ht="26.1" customHeight="1" spans="1:30">
      <c r="A36" s="350">
        <v>18</v>
      </c>
      <c r="B36" s="350">
        <v>20180808</v>
      </c>
      <c r="C36" s="350"/>
      <c r="D36" s="352" t="s">
        <v>59</v>
      </c>
      <c r="E36" s="350" t="s">
        <v>945</v>
      </c>
      <c r="F36" s="350"/>
      <c r="G36" s="354" t="s">
        <v>946</v>
      </c>
      <c r="H36" s="350" t="s">
        <v>76</v>
      </c>
      <c r="I36" s="350"/>
      <c r="J36" s="350"/>
      <c r="K36" s="350" t="s">
        <v>909</v>
      </c>
      <c r="L36" s="350"/>
      <c r="M36" s="350" t="s">
        <v>62</v>
      </c>
      <c r="N36" s="350"/>
      <c r="O36" s="350"/>
      <c r="P36" s="350">
        <v>39</v>
      </c>
      <c r="Q36" s="350">
        <v>20190328</v>
      </c>
      <c r="R36" s="350"/>
      <c r="S36" s="357" t="s">
        <v>211</v>
      </c>
      <c r="T36" s="358" t="s">
        <v>947</v>
      </c>
      <c r="U36" s="358"/>
      <c r="V36" s="359" t="s">
        <v>948</v>
      </c>
      <c r="W36" s="350"/>
      <c r="X36" s="350"/>
      <c r="Y36" s="350"/>
      <c r="Z36" s="350"/>
      <c r="AA36" s="424"/>
      <c r="AB36" s="350"/>
      <c r="AC36" s="350"/>
      <c r="AD36" s="422"/>
    </row>
    <row r="37" ht="26.1" customHeight="1" spans="1:30">
      <c r="A37" s="350">
        <v>19</v>
      </c>
      <c r="B37" s="350">
        <v>20180808</v>
      </c>
      <c r="C37" s="350"/>
      <c r="D37" s="352" t="s">
        <v>59</v>
      </c>
      <c r="E37" s="350" t="s">
        <v>949</v>
      </c>
      <c r="F37" s="350"/>
      <c r="G37" s="354" t="s">
        <v>950</v>
      </c>
      <c r="H37" s="350" t="s">
        <v>76</v>
      </c>
      <c r="I37" s="350"/>
      <c r="J37" s="350"/>
      <c r="K37" s="350"/>
      <c r="L37" s="350"/>
      <c r="M37" s="350"/>
      <c r="N37" s="350"/>
      <c r="O37" s="350"/>
      <c r="P37" s="350">
        <v>40</v>
      </c>
      <c r="Q37" s="350">
        <v>20190328</v>
      </c>
      <c r="R37" s="350"/>
      <c r="S37" s="357" t="s">
        <v>211</v>
      </c>
      <c r="T37" s="358" t="s">
        <v>951</v>
      </c>
      <c r="U37" s="358"/>
      <c r="V37" s="359" t="s">
        <v>948</v>
      </c>
      <c r="W37" s="350"/>
      <c r="X37" s="350"/>
      <c r="Y37" s="350"/>
      <c r="Z37" s="350"/>
      <c r="AA37" s="424"/>
      <c r="AB37" s="350"/>
      <c r="AC37" s="350"/>
      <c r="AD37" s="422"/>
    </row>
    <row r="38" ht="26.1" customHeight="1" spans="1:30">
      <c r="A38" s="350">
        <v>20</v>
      </c>
      <c r="B38" s="350">
        <v>20180808</v>
      </c>
      <c r="C38" s="350"/>
      <c r="D38" s="355" t="s">
        <v>59</v>
      </c>
      <c r="E38" s="350" t="s">
        <v>195</v>
      </c>
      <c r="F38" s="350"/>
      <c r="G38" s="354" t="s">
        <v>196</v>
      </c>
      <c r="H38" s="356" t="s">
        <v>197</v>
      </c>
      <c r="I38" s="356"/>
      <c r="J38" s="356"/>
      <c r="K38" s="356" t="s">
        <v>198</v>
      </c>
      <c r="L38" s="356"/>
      <c r="M38" s="350" t="s">
        <v>199</v>
      </c>
      <c r="N38" s="350"/>
      <c r="O38" s="350"/>
      <c r="P38" s="350">
        <v>41</v>
      </c>
      <c r="Q38" s="350">
        <v>20190328</v>
      </c>
      <c r="R38" s="350"/>
      <c r="S38" s="357" t="s">
        <v>211</v>
      </c>
      <c r="T38" s="358" t="s">
        <v>952</v>
      </c>
      <c r="U38" s="358"/>
      <c r="V38" s="359" t="s">
        <v>953</v>
      </c>
      <c r="W38" s="350"/>
      <c r="X38" s="350"/>
      <c r="Y38" s="350"/>
      <c r="Z38" s="350"/>
      <c r="AA38" s="424"/>
      <c r="AB38" s="350"/>
      <c r="AC38" s="350"/>
      <c r="AD38" s="422"/>
    </row>
    <row r="39" ht="26.1" customHeight="1" spans="1:30">
      <c r="A39" s="350">
        <v>21</v>
      </c>
      <c r="B39" s="350" t="s">
        <v>954</v>
      </c>
      <c r="C39" s="350"/>
      <c r="D39" s="355" t="s">
        <v>59</v>
      </c>
      <c r="E39" s="350" t="s">
        <v>205</v>
      </c>
      <c r="F39" s="350"/>
      <c r="G39" s="354" t="s">
        <v>206</v>
      </c>
      <c r="H39" s="356"/>
      <c r="I39" s="356"/>
      <c r="J39" s="356"/>
      <c r="K39" s="356"/>
      <c r="L39" s="356"/>
      <c r="M39" s="350"/>
      <c r="N39" s="350"/>
      <c r="O39" s="350"/>
      <c r="P39" s="350">
        <v>42</v>
      </c>
      <c r="Q39" s="350">
        <v>20190328</v>
      </c>
      <c r="R39" s="350"/>
      <c r="S39" s="357" t="s">
        <v>211</v>
      </c>
      <c r="T39" s="358" t="s">
        <v>955</v>
      </c>
      <c r="U39" s="358"/>
      <c r="V39" s="359" t="s">
        <v>953</v>
      </c>
      <c r="W39" s="350"/>
      <c r="X39" s="350"/>
      <c r="Y39" s="350"/>
      <c r="Z39" s="350"/>
      <c r="AA39" s="424"/>
      <c r="AB39" s="350"/>
      <c r="AC39" s="350"/>
      <c r="AD39" s="422"/>
    </row>
    <row r="40" s="293" customFormat="1" ht="26.1" customHeight="1" spans="1:29">
      <c r="A40" s="350">
        <v>43</v>
      </c>
      <c r="B40" s="350">
        <v>20190402</v>
      </c>
      <c r="C40" s="350"/>
      <c r="D40" s="357" t="s">
        <v>211</v>
      </c>
      <c r="E40" s="358" t="s">
        <v>956</v>
      </c>
      <c r="F40" s="358"/>
      <c r="G40" s="359" t="s">
        <v>957</v>
      </c>
      <c r="H40" s="350" t="s">
        <v>117</v>
      </c>
      <c r="I40" s="350"/>
      <c r="J40" s="350"/>
      <c r="K40" s="356" t="s">
        <v>958</v>
      </c>
      <c r="L40" s="356"/>
      <c r="M40" s="350" t="s">
        <v>959</v>
      </c>
      <c r="N40" s="350"/>
      <c r="O40" s="350"/>
      <c r="P40" s="350">
        <v>74</v>
      </c>
      <c r="Q40" s="350">
        <v>20220606</v>
      </c>
      <c r="R40" s="350"/>
      <c r="S40" s="387" t="s">
        <v>107</v>
      </c>
      <c r="T40" s="350" t="s">
        <v>882</v>
      </c>
      <c r="U40" s="350"/>
      <c r="V40" s="364" t="s">
        <v>875</v>
      </c>
      <c r="W40" s="350" t="s">
        <v>265</v>
      </c>
      <c r="X40" s="350"/>
      <c r="Y40" s="350"/>
      <c r="Z40" s="350" t="s">
        <v>62</v>
      </c>
      <c r="AA40" s="350"/>
      <c r="AB40" s="350"/>
      <c r="AC40" s="350"/>
    </row>
    <row r="41" s="293" customFormat="1" ht="26.1" customHeight="1" spans="1:29">
      <c r="A41" s="350">
        <v>44</v>
      </c>
      <c r="B41" s="350">
        <v>20190402</v>
      </c>
      <c r="C41" s="350"/>
      <c r="D41" s="357" t="s">
        <v>211</v>
      </c>
      <c r="E41" s="358" t="s">
        <v>960</v>
      </c>
      <c r="F41" s="358"/>
      <c r="G41" s="359" t="s">
        <v>961</v>
      </c>
      <c r="H41" s="350"/>
      <c r="I41" s="350"/>
      <c r="J41" s="350"/>
      <c r="K41" s="356"/>
      <c r="L41" s="356"/>
      <c r="M41" s="350"/>
      <c r="N41" s="350"/>
      <c r="O41" s="350"/>
      <c r="P41" s="350">
        <v>75</v>
      </c>
      <c r="Q41" s="350">
        <v>20220606</v>
      </c>
      <c r="R41" s="350"/>
      <c r="S41" s="387" t="s">
        <v>107</v>
      </c>
      <c r="T41" s="350" t="s">
        <v>962</v>
      </c>
      <c r="U41" s="350"/>
      <c r="V41" s="364" t="s">
        <v>325</v>
      </c>
      <c r="W41" s="350" t="s">
        <v>265</v>
      </c>
      <c r="X41" s="350"/>
      <c r="Y41" s="350"/>
      <c r="Z41" s="350"/>
      <c r="AA41" s="350"/>
      <c r="AB41" s="350"/>
      <c r="AC41" s="350"/>
    </row>
    <row r="42" ht="26.1" customHeight="1" spans="1:31">
      <c r="A42" s="350">
        <v>45</v>
      </c>
      <c r="B42" s="350">
        <v>20190402</v>
      </c>
      <c r="C42" s="350"/>
      <c r="D42" s="357" t="s">
        <v>211</v>
      </c>
      <c r="E42" s="358" t="s">
        <v>963</v>
      </c>
      <c r="F42" s="358"/>
      <c r="G42" s="359" t="s">
        <v>964</v>
      </c>
      <c r="H42" s="350"/>
      <c r="I42" s="350"/>
      <c r="J42" s="350"/>
      <c r="K42" s="356"/>
      <c r="L42" s="356"/>
      <c r="M42" s="350"/>
      <c r="N42" s="350"/>
      <c r="O42" s="350"/>
      <c r="P42" s="350">
        <v>76</v>
      </c>
      <c r="Q42" s="350">
        <v>20220606</v>
      </c>
      <c r="R42" s="350"/>
      <c r="S42" s="387" t="s">
        <v>107</v>
      </c>
      <c r="T42" s="350" t="s">
        <v>965</v>
      </c>
      <c r="U42" s="350"/>
      <c r="V42" s="364" t="s">
        <v>336</v>
      </c>
      <c r="W42" s="350" t="s">
        <v>265</v>
      </c>
      <c r="X42" s="350"/>
      <c r="Y42" s="350"/>
      <c r="Z42" s="350"/>
      <c r="AA42" s="350"/>
      <c r="AB42" s="350"/>
      <c r="AC42" s="350"/>
      <c r="AE42" s="293"/>
    </row>
    <row r="43" ht="26.1" customHeight="1" spans="1:31">
      <c r="A43" s="350">
        <v>46</v>
      </c>
      <c r="B43" s="350">
        <v>20190402</v>
      </c>
      <c r="C43" s="350"/>
      <c r="D43" s="357" t="s">
        <v>211</v>
      </c>
      <c r="E43" s="358">
        <v>330102304100</v>
      </c>
      <c r="F43" s="358"/>
      <c r="G43" s="359" t="s">
        <v>966</v>
      </c>
      <c r="H43" s="350"/>
      <c r="I43" s="350"/>
      <c r="J43" s="350"/>
      <c r="K43" s="356"/>
      <c r="L43" s="356"/>
      <c r="M43" s="350"/>
      <c r="N43" s="350"/>
      <c r="O43" s="350"/>
      <c r="P43" s="350">
        <v>77</v>
      </c>
      <c r="Q43" s="350">
        <v>20220606</v>
      </c>
      <c r="R43" s="350"/>
      <c r="S43" s="387" t="s">
        <v>107</v>
      </c>
      <c r="T43" s="350" t="s">
        <v>967</v>
      </c>
      <c r="U43" s="350"/>
      <c r="V43" s="364" t="s">
        <v>350</v>
      </c>
      <c r="W43" s="350" t="s">
        <v>265</v>
      </c>
      <c r="X43" s="350"/>
      <c r="Y43" s="350"/>
      <c r="Z43" s="350"/>
      <c r="AA43" s="350"/>
      <c r="AB43" s="350"/>
      <c r="AC43" s="350"/>
      <c r="AE43" s="293"/>
    </row>
    <row r="44" ht="26.1" customHeight="1" spans="1:29">
      <c r="A44" s="350">
        <v>47</v>
      </c>
      <c r="B44" s="350">
        <v>20190402</v>
      </c>
      <c r="C44" s="350"/>
      <c r="D44" s="357" t="s">
        <v>211</v>
      </c>
      <c r="E44" s="358" t="s">
        <v>968</v>
      </c>
      <c r="F44" s="358"/>
      <c r="G44" s="359" t="s">
        <v>969</v>
      </c>
      <c r="H44" s="350" t="s">
        <v>76</v>
      </c>
      <c r="I44" s="350"/>
      <c r="J44" s="350"/>
      <c r="K44" s="356"/>
      <c r="L44" s="356"/>
      <c r="M44" s="350"/>
      <c r="N44" s="350"/>
      <c r="O44" s="350"/>
      <c r="P44" s="350">
        <v>78</v>
      </c>
      <c r="Q44" s="350">
        <v>20220606</v>
      </c>
      <c r="R44" s="350"/>
      <c r="S44" s="387" t="s">
        <v>107</v>
      </c>
      <c r="T44" s="350" t="s">
        <v>970</v>
      </c>
      <c r="U44" s="350"/>
      <c r="V44" s="364" t="s">
        <v>216</v>
      </c>
      <c r="W44" s="350" t="s">
        <v>265</v>
      </c>
      <c r="X44" s="350"/>
      <c r="Y44" s="350"/>
      <c r="Z44" s="350"/>
      <c r="AA44" s="350"/>
      <c r="AB44" s="350"/>
      <c r="AC44" s="350"/>
    </row>
    <row r="45" ht="26.1" customHeight="1" spans="1:29">
      <c r="A45" s="350">
        <v>48</v>
      </c>
      <c r="B45" s="350">
        <v>20190402</v>
      </c>
      <c r="C45" s="350"/>
      <c r="D45" s="357" t="s">
        <v>211</v>
      </c>
      <c r="E45" s="358" t="s">
        <v>971</v>
      </c>
      <c r="F45" s="358"/>
      <c r="G45" s="359" t="s">
        <v>972</v>
      </c>
      <c r="H45" s="350"/>
      <c r="I45" s="350"/>
      <c r="J45" s="350"/>
      <c r="K45" s="356"/>
      <c r="L45" s="356"/>
      <c r="M45" s="350"/>
      <c r="N45" s="350"/>
      <c r="O45" s="350"/>
      <c r="P45" s="372">
        <v>79</v>
      </c>
      <c r="Q45" s="350">
        <v>20220606</v>
      </c>
      <c r="R45" s="350"/>
      <c r="S45" s="387" t="s">
        <v>107</v>
      </c>
      <c r="T45" s="350" t="s">
        <v>379</v>
      </c>
      <c r="U45" s="350"/>
      <c r="V45" s="364" t="s">
        <v>219</v>
      </c>
      <c r="W45" s="350" t="s">
        <v>265</v>
      </c>
      <c r="X45" s="350"/>
      <c r="Y45" s="350"/>
      <c r="Z45" s="350"/>
      <c r="AA45" s="350"/>
      <c r="AB45" s="350"/>
      <c r="AC45" s="350"/>
    </row>
    <row r="46" ht="26.1" customHeight="1" spans="1:29">
      <c r="A46" s="350">
        <v>49</v>
      </c>
      <c r="B46" s="350">
        <v>20190402</v>
      </c>
      <c r="C46" s="350"/>
      <c r="D46" s="357" t="s">
        <v>211</v>
      </c>
      <c r="E46" s="358" t="s">
        <v>973</v>
      </c>
      <c r="F46" s="358"/>
      <c r="G46" s="359" t="s">
        <v>974</v>
      </c>
      <c r="H46" s="350"/>
      <c r="I46" s="350"/>
      <c r="J46" s="350"/>
      <c r="K46" s="356"/>
      <c r="L46" s="356"/>
      <c r="M46" s="350"/>
      <c r="N46" s="350"/>
      <c r="O46" s="350"/>
      <c r="P46" s="372">
        <v>80</v>
      </c>
      <c r="Q46" s="350">
        <v>20220606</v>
      </c>
      <c r="R46" s="350"/>
      <c r="S46" s="387" t="s">
        <v>107</v>
      </c>
      <c r="T46" s="350" t="s">
        <v>975</v>
      </c>
      <c r="U46" s="350"/>
      <c r="V46" s="364" t="s">
        <v>976</v>
      </c>
      <c r="W46" s="350" t="s">
        <v>265</v>
      </c>
      <c r="X46" s="350"/>
      <c r="Y46" s="350"/>
      <c r="Z46" s="350"/>
      <c r="AA46" s="350"/>
      <c r="AB46" s="350"/>
      <c r="AC46" s="350"/>
    </row>
    <row r="47" ht="26.1" customHeight="1" spans="1:29">
      <c r="A47" s="350">
        <v>50</v>
      </c>
      <c r="B47" s="350">
        <v>20190530</v>
      </c>
      <c r="C47" s="350"/>
      <c r="D47" s="360" t="s">
        <v>259</v>
      </c>
      <c r="E47" s="350" t="s">
        <v>874</v>
      </c>
      <c r="F47" s="350"/>
      <c r="G47" s="361" t="s">
        <v>892</v>
      </c>
      <c r="H47" s="350" t="s">
        <v>60</v>
      </c>
      <c r="I47" s="350"/>
      <c r="J47" s="350"/>
      <c r="K47" s="350" t="s">
        <v>62</v>
      </c>
      <c r="L47" s="350"/>
      <c r="M47" s="350"/>
      <c r="N47" s="350"/>
      <c r="O47" s="350"/>
      <c r="P47" s="372">
        <v>81</v>
      </c>
      <c r="Q47" s="350">
        <v>20220606</v>
      </c>
      <c r="R47" s="350"/>
      <c r="S47" s="387" t="s">
        <v>107</v>
      </c>
      <c r="T47" s="350" t="s">
        <v>977</v>
      </c>
      <c r="U47" s="350"/>
      <c r="V47" s="364" t="s">
        <v>978</v>
      </c>
      <c r="W47" s="350" t="s">
        <v>265</v>
      </c>
      <c r="X47" s="350"/>
      <c r="Y47" s="350"/>
      <c r="Z47" s="350"/>
      <c r="AA47" s="350"/>
      <c r="AB47" s="350"/>
      <c r="AC47" s="350"/>
    </row>
    <row r="48" ht="26.1" customHeight="1" spans="1:29">
      <c r="A48" s="350">
        <v>51</v>
      </c>
      <c r="B48" s="350">
        <v>20190530</v>
      </c>
      <c r="C48" s="350"/>
      <c r="D48" s="360" t="s">
        <v>259</v>
      </c>
      <c r="E48" s="350" t="s">
        <v>877</v>
      </c>
      <c r="F48" s="350"/>
      <c r="G48" s="354" t="s">
        <v>979</v>
      </c>
      <c r="H48" s="350" t="s">
        <v>60</v>
      </c>
      <c r="I48" s="350"/>
      <c r="J48" s="350"/>
      <c r="K48" s="350"/>
      <c r="L48" s="350"/>
      <c r="M48" s="350"/>
      <c r="N48" s="350"/>
      <c r="O48" s="350"/>
      <c r="P48" s="372">
        <v>82</v>
      </c>
      <c r="Q48" s="350">
        <v>20220606</v>
      </c>
      <c r="R48" s="350"/>
      <c r="S48" s="387" t="s">
        <v>107</v>
      </c>
      <c r="T48" s="350" t="s">
        <v>381</v>
      </c>
      <c r="U48" s="350"/>
      <c r="V48" s="364" t="s">
        <v>980</v>
      </c>
      <c r="W48" s="350" t="s">
        <v>265</v>
      </c>
      <c r="X48" s="350"/>
      <c r="Y48" s="350"/>
      <c r="Z48" s="350"/>
      <c r="AA48" s="350"/>
      <c r="AB48" s="350"/>
      <c r="AC48" s="350"/>
    </row>
    <row r="49" ht="26.1" customHeight="1" spans="1:29">
      <c r="A49" s="350">
        <v>52</v>
      </c>
      <c r="B49" s="350">
        <v>20190530</v>
      </c>
      <c r="C49" s="350"/>
      <c r="D49" s="360" t="s">
        <v>259</v>
      </c>
      <c r="E49" s="350" t="s">
        <v>324</v>
      </c>
      <c r="F49" s="350"/>
      <c r="G49" s="362" t="s">
        <v>325</v>
      </c>
      <c r="H49" s="350" t="s">
        <v>265</v>
      </c>
      <c r="I49" s="350"/>
      <c r="J49" s="350"/>
      <c r="K49" s="350"/>
      <c r="L49" s="350"/>
      <c r="M49" s="350"/>
      <c r="N49" s="350"/>
      <c r="O49" s="350"/>
      <c r="P49" s="372">
        <v>83</v>
      </c>
      <c r="Q49" s="350">
        <v>20220606</v>
      </c>
      <c r="R49" s="350"/>
      <c r="S49" s="387" t="s">
        <v>107</v>
      </c>
      <c r="T49" s="350" t="s">
        <v>383</v>
      </c>
      <c r="U49" s="350"/>
      <c r="V49" s="364" t="s">
        <v>981</v>
      </c>
      <c r="W49" s="350" t="s">
        <v>265</v>
      </c>
      <c r="X49" s="350"/>
      <c r="Y49" s="350"/>
      <c r="Z49" s="350"/>
      <c r="AA49" s="350"/>
      <c r="AB49" s="350"/>
      <c r="AC49" s="350"/>
    </row>
    <row r="50" ht="26.1" customHeight="1" spans="1:29">
      <c r="A50" s="350">
        <v>53</v>
      </c>
      <c r="B50" s="350">
        <v>20190530</v>
      </c>
      <c r="C50" s="350"/>
      <c r="D50" s="360" t="s">
        <v>259</v>
      </c>
      <c r="E50" s="350" t="s">
        <v>982</v>
      </c>
      <c r="F50" s="350"/>
      <c r="G50" s="362" t="s">
        <v>325</v>
      </c>
      <c r="H50" s="350" t="s">
        <v>265</v>
      </c>
      <c r="I50" s="350"/>
      <c r="J50" s="350"/>
      <c r="K50" s="350"/>
      <c r="L50" s="350"/>
      <c r="M50" s="350"/>
      <c r="N50" s="350"/>
      <c r="O50" s="350"/>
      <c r="P50" s="372">
        <v>84</v>
      </c>
      <c r="Q50" s="350">
        <v>20220606</v>
      </c>
      <c r="R50" s="350"/>
      <c r="S50" s="387" t="s">
        <v>107</v>
      </c>
      <c r="T50" s="350" t="s">
        <v>384</v>
      </c>
      <c r="U50" s="350"/>
      <c r="V50" s="364" t="s">
        <v>983</v>
      </c>
      <c r="W50" s="350" t="s">
        <v>265</v>
      </c>
      <c r="X50" s="350"/>
      <c r="Y50" s="350"/>
      <c r="Z50" s="350"/>
      <c r="AA50" s="350"/>
      <c r="AB50" s="350"/>
      <c r="AC50" s="350"/>
    </row>
    <row r="51" ht="26.1" customHeight="1" spans="1:29">
      <c r="A51" s="350">
        <v>54</v>
      </c>
      <c r="B51" s="350">
        <v>20190530</v>
      </c>
      <c r="C51" s="350"/>
      <c r="D51" s="360" t="s">
        <v>259</v>
      </c>
      <c r="E51" s="350" t="s">
        <v>984</v>
      </c>
      <c r="F51" s="350"/>
      <c r="G51" s="353" t="s">
        <v>900</v>
      </c>
      <c r="H51" s="350" t="s">
        <v>265</v>
      </c>
      <c r="I51" s="350"/>
      <c r="J51" s="350"/>
      <c r="K51" s="350"/>
      <c r="L51" s="350"/>
      <c r="M51" s="350"/>
      <c r="N51" s="350"/>
      <c r="O51" s="350"/>
      <c r="P51" s="372">
        <v>85</v>
      </c>
      <c r="Q51" s="350">
        <v>20220622</v>
      </c>
      <c r="R51" s="350"/>
      <c r="S51" s="388" t="s">
        <v>114</v>
      </c>
      <c r="T51" s="350" t="s">
        <v>884</v>
      </c>
      <c r="U51" s="350"/>
      <c r="V51" s="364" t="s">
        <v>985</v>
      </c>
      <c r="W51" s="350" t="s">
        <v>265</v>
      </c>
      <c r="X51" s="350"/>
      <c r="Y51" s="350"/>
      <c r="Z51" s="372" t="s">
        <v>62</v>
      </c>
      <c r="AA51" s="372"/>
      <c r="AB51" s="372" t="s">
        <v>986</v>
      </c>
      <c r="AC51" s="372"/>
    </row>
    <row r="52" ht="26.1" customHeight="1" spans="1:30">
      <c r="A52" s="350">
        <v>55</v>
      </c>
      <c r="B52" s="350">
        <v>20190530</v>
      </c>
      <c r="C52" s="350"/>
      <c r="D52" s="360" t="s">
        <v>259</v>
      </c>
      <c r="E52" s="350" t="s">
        <v>987</v>
      </c>
      <c r="F52" s="350"/>
      <c r="G52" s="353" t="s">
        <v>976</v>
      </c>
      <c r="H52" s="350" t="s">
        <v>265</v>
      </c>
      <c r="I52" s="350"/>
      <c r="J52" s="350"/>
      <c r="K52" s="350"/>
      <c r="L52" s="350"/>
      <c r="M52" s="350"/>
      <c r="N52" s="350"/>
      <c r="O52" s="350"/>
      <c r="P52" s="372">
        <v>86</v>
      </c>
      <c r="Q52" s="350">
        <v>20220622</v>
      </c>
      <c r="R52" s="350"/>
      <c r="S52" s="388" t="s">
        <v>114</v>
      </c>
      <c r="T52" s="350" t="s">
        <v>988</v>
      </c>
      <c r="U52" s="350"/>
      <c r="V52" s="364" t="s">
        <v>336</v>
      </c>
      <c r="W52" s="350" t="s">
        <v>265</v>
      </c>
      <c r="X52" s="350"/>
      <c r="Y52" s="350"/>
      <c r="Z52" s="372"/>
      <c r="AA52" s="372"/>
      <c r="AB52" s="372"/>
      <c r="AC52" s="372"/>
      <c r="AD52" s="294" t="s">
        <v>989</v>
      </c>
    </row>
    <row r="53" ht="26.1" customHeight="1" spans="1:29">
      <c r="A53" s="350">
        <v>56</v>
      </c>
      <c r="B53" s="350">
        <v>20190530</v>
      </c>
      <c r="C53" s="350"/>
      <c r="D53" s="360" t="s">
        <v>259</v>
      </c>
      <c r="E53" s="350" t="s">
        <v>990</v>
      </c>
      <c r="F53" s="350"/>
      <c r="G53" s="353" t="s">
        <v>902</v>
      </c>
      <c r="H53" s="350" t="s">
        <v>265</v>
      </c>
      <c r="I53" s="350"/>
      <c r="J53" s="350"/>
      <c r="K53" s="350"/>
      <c r="L53" s="350"/>
      <c r="M53" s="350"/>
      <c r="N53" s="350"/>
      <c r="O53" s="350"/>
      <c r="P53" s="372">
        <v>87</v>
      </c>
      <c r="Q53" s="350">
        <v>20220622</v>
      </c>
      <c r="R53" s="350"/>
      <c r="S53" s="388" t="s">
        <v>114</v>
      </c>
      <c r="T53" s="350" t="s">
        <v>991</v>
      </c>
      <c r="U53" s="350"/>
      <c r="V53" s="364" t="s">
        <v>350</v>
      </c>
      <c r="W53" s="350" t="s">
        <v>265</v>
      </c>
      <c r="X53" s="350"/>
      <c r="Y53" s="350"/>
      <c r="Z53" s="372"/>
      <c r="AA53" s="372"/>
      <c r="AB53" s="372"/>
      <c r="AC53" s="372"/>
    </row>
    <row r="54" ht="26.1" customHeight="1" spans="1:29">
      <c r="A54" s="350">
        <v>57</v>
      </c>
      <c r="B54" s="350">
        <v>20190530</v>
      </c>
      <c r="C54" s="350"/>
      <c r="D54" s="360" t="s">
        <v>259</v>
      </c>
      <c r="E54" s="350" t="s">
        <v>992</v>
      </c>
      <c r="F54" s="350"/>
      <c r="G54" s="351" t="s">
        <v>978</v>
      </c>
      <c r="H54" s="350" t="s">
        <v>265</v>
      </c>
      <c r="I54" s="350"/>
      <c r="J54" s="350"/>
      <c r="K54" s="350"/>
      <c r="L54" s="350"/>
      <c r="M54" s="350"/>
      <c r="N54" s="350"/>
      <c r="O54" s="350"/>
      <c r="P54" s="372">
        <v>88</v>
      </c>
      <c r="Q54" s="350">
        <v>20220622</v>
      </c>
      <c r="R54" s="350"/>
      <c r="S54" s="388" t="s">
        <v>114</v>
      </c>
      <c r="T54" s="350" t="s">
        <v>412</v>
      </c>
      <c r="U54" s="350"/>
      <c r="V54" s="364" t="s">
        <v>981</v>
      </c>
      <c r="W54" s="350" t="s">
        <v>265</v>
      </c>
      <c r="X54" s="350"/>
      <c r="Y54" s="350"/>
      <c r="Z54" s="372"/>
      <c r="AA54" s="372"/>
      <c r="AB54" s="372"/>
      <c r="AC54" s="372"/>
    </row>
    <row r="55" ht="26.1" customHeight="1" spans="1:29">
      <c r="A55" s="350">
        <v>58</v>
      </c>
      <c r="B55" s="350">
        <v>20190530</v>
      </c>
      <c r="C55" s="350"/>
      <c r="D55" s="360" t="s">
        <v>259</v>
      </c>
      <c r="E55" s="358" t="s">
        <v>367</v>
      </c>
      <c r="F55" s="358"/>
      <c r="G55" s="359" t="s">
        <v>905</v>
      </c>
      <c r="H55" s="350" t="s">
        <v>265</v>
      </c>
      <c r="I55" s="350"/>
      <c r="J55" s="350"/>
      <c r="K55" s="350"/>
      <c r="L55" s="350"/>
      <c r="M55" s="350"/>
      <c r="N55" s="350"/>
      <c r="O55" s="350"/>
      <c r="P55" s="372">
        <v>89</v>
      </c>
      <c r="Q55" s="350">
        <v>20220622</v>
      </c>
      <c r="R55" s="350"/>
      <c r="S55" s="388" t="s">
        <v>114</v>
      </c>
      <c r="T55" s="350" t="s">
        <v>413</v>
      </c>
      <c r="U55" s="350"/>
      <c r="V55" s="364" t="s">
        <v>983</v>
      </c>
      <c r="W55" s="350" t="s">
        <v>265</v>
      </c>
      <c r="X55" s="350"/>
      <c r="Y55" s="350"/>
      <c r="Z55" s="372"/>
      <c r="AA55" s="372"/>
      <c r="AB55" s="372"/>
      <c r="AC55" s="372"/>
    </row>
    <row r="56" ht="26.1" customHeight="1" spans="1:29">
      <c r="A56" s="350">
        <v>59</v>
      </c>
      <c r="B56" s="350">
        <v>20190530</v>
      </c>
      <c r="C56" s="350"/>
      <c r="D56" s="360" t="s">
        <v>259</v>
      </c>
      <c r="E56" s="358" t="s">
        <v>374</v>
      </c>
      <c r="F56" s="358"/>
      <c r="G56" s="359" t="s">
        <v>980</v>
      </c>
      <c r="H56" s="350" t="s">
        <v>265</v>
      </c>
      <c r="I56" s="350"/>
      <c r="J56" s="350"/>
      <c r="K56" s="350"/>
      <c r="L56" s="350"/>
      <c r="M56" s="350"/>
      <c r="N56" s="350"/>
      <c r="O56" s="350"/>
      <c r="P56" s="372">
        <v>90</v>
      </c>
      <c r="Q56" s="350">
        <v>20221010</v>
      </c>
      <c r="R56" s="350"/>
      <c r="S56" s="389" t="s">
        <v>201</v>
      </c>
      <c r="T56" s="372" t="s">
        <v>885</v>
      </c>
      <c r="U56" s="372"/>
      <c r="V56" s="364" t="s">
        <v>993</v>
      </c>
      <c r="W56" s="350" t="s">
        <v>265</v>
      </c>
      <c r="X56" s="350"/>
      <c r="Y56" s="350"/>
      <c r="Z56" s="427" t="s">
        <v>994</v>
      </c>
      <c r="AA56" s="428"/>
      <c r="AB56" s="429"/>
      <c r="AC56" s="428"/>
    </row>
    <row r="57" ht="26.1" customHeight="1" spans="1:29">
      <c r="A57" s="350">
        <v>60</v>
      </c>
      <c r="B57" s="350">
        <v>20190530</v>
      </c>
      <c r="C57" s="350"/>
      <c r="D57" s="360" t="s">
        <v>259</v>
      </c>
      <c r="E57" s="358" t="s">
        <v>995</v>
      </c>
      <c r="F57" s="358"/>
      <c r="G57" s="359" t="s">
        <v>996</v>
      </c>
      <c r="H57" s="350" t="s">
        <v>117</v>
      </c>
      <c r="I57" s="350"/>
      <c r="J57" s="350"/>
      <c r="K57" s="350" t="s">
        <v>997</v>
      </c>
      <c r="L57" s="350"/>
      <c r="M57" s="350" t="s">
        <v>998</v>
      </c>
      <c r="N57" s="350"/>
      <c r="O57" s="350"/>
      <c r="P57" s="372">
        <v>91</v>
      </c>
      <c r="Q57" s="350">
        <v>20221010</v>
      </c>
      <c r="R57" s="350"/>
      <c r="S57" s="389" t="s">
        <v>201</v>
      </c>
      <c r="T57" s="372" t="s">
        <v>890</v>
      </c>
      <c r="U57" s="372"/>
      <c r="V57" s="364" t="s">
        <v>985</v>
      </c>
      <c r="W57" s="350" t="s">
        <v>265</v>
      </c>
      <c r="X57" s="350"/>
      <c r="Y57" s="350"/>
      <c r="Z57" s="430"/>
      <c r="AA57" s="431"/>
      <c r="AB57" s="430"/>
      <c r="AC57" s="431"/>
    </row>
    <row r="58" ht="26.1" customHeight="1" spans="1:29">
      <c r="A58" s="350">
        <v>61</v>
      </c>
      <c r="B58" s="350">
        <v>20190530</v>
      </c>
      <c r="C58" s="350"/>
      <c r="D58" s="360" t="s">
        <v>259</v>
      </c>
      <c r="E58" s="358" t="s">
        <v>335</v>
      </c>
      <c r="F58" s="358"/>
      <c r="G58" s="359" t="s">
        <v>336</v>
      </c>
      <c r="H58" s="350" t="s">
        <v>265</v>
      </c>
      <c r="I58" s="350"/>
      <c r="J58" s="350"/>
      <c r="K58" s="350" t="s">
        <v>62</v>
      </c>
      <c r="L58" s="350"/>
      <c r="M58" s="350"/>
      <c r="N58" s="350"/>
      <c r="O58" s="350"/>
      <c r="P58" s="372">
        <v>92</v>
      </c>
      <c r="Q58" s="350">
        <v>20221010</v>
      </c>
      <c r="R58" s="350"/>
      <c r="S58" s="389" t="s">
        <v>201</v>
      </c>
      <c r="T58" s="372" t="s">
        <v>999</v>
      </c>
      <c r="U58" s="372"/>
      <c r="V58" s="364" t="s">
        <v>325</v>
      </c>
      <c r="W58" s="350" t="s">
        <v>265</v>
      </c>
      <c r="X58" s="350"/>
      <c r="Y58" s="350"/>
      <c r="Z58" s="430"/>
      <c r="AA58" s="431"/>
      <c r="AB58" s="430"/>
      <c r="AC58" s="431"/>
    </row>
    <row r="59" ht="26.1" customHeight="1" spans="1:29">
      <c r="A59" s="350">
        <v>62</v>
      </c>
      <c r="B59" s="350">
        <v>20190530</v>
      </c>
      <c r="C59" s="350"/>
      <c r="D59" s="360" t="s">
        <v>259</v>
      </c>
      <c r="E59" s="358" t="s">
        <v>369</v>
      </c>
      <c r="F59" s="358"/>
      <c r="G59" s="359" t="s">
        <v>981</v>
      </c>
      <c r="H59" s="350" t="s">
        <v>265</v>
      </c>
      <c r="I59" s="350"/>
      <c r="J59" s="350"/>
      <c r="K59" s="350"/>
      <c r="L59" s="350"/>
      <c r="M59" s="350"/>
      <c r="N59" s="350"/>
      <c r="O59" s="350"/>
      <c r="P59" s="372">
        <v>93</v>
      </c>
      <c r="Q59" s="350">
        <v>20221010</v>
      </c>
      <c r="R59" s="350"/>
      <c r="S59" s="389" t="s">
        <v>201</v>
      </c>
      <c r="T59" s="372" t="s">
        <v>215</v>
      </c>
      <c r="U59" s="372"/>
      <c r="V59" s="364" t="s">
        <v>216</v>
      </c>
      <c r="W59" s="350" t="s">
        <v>265</v>
      </c>
      <c r="X59" s="350"/>
      <c r="Y59" s="350"/>
      <c r="Z59" s="430"/>
      <c r="AA59" s="431"/>
      <c r="AB59" s="430"/>
      <c r="AC59" s="431"/>
    </row>
    <row r="60" ht="26.1" customHeight="1" spans="1:29">
      <c r="A60" s="350">
        <v>63</v>
      </c>
      <c r="B60" s="350">
        <v>20190530</v>
      </c>
      <c r="C60" s="350"/>
      <c r="D60" s="360" t="s">
        <v>259</v>
      </c>
      <c r="E60" s="358" t="s">
        <v>1000</v>
      </c>
      <c r="F60" s="358"/>
      <c r="G60" s="359" t="s">
        <v>1001</v>
      </c>
      <c r="H60" s="350" t="s">
        <v>56</v>
      </c>
      <c r="I60" s="350"/>
      <c r="J60" s="350"/>
      <c r="K60" s="350" t="s">
        <v>1002</v>
      </c>
      <c r="L60" s="350"/>
      <c r="M60" s="350"/>
      <c r="N60" s="350"/>
      <c r="O60" s="350"/>
      <c r="P60" s="372">
        <v>94</v>
      </c>
      <c r="Q60" s="350">
        <v>20221010</v>
      </c>
      <c r="R60" s="350"/>
      <c r="S60" s="389" t="s">
        <v>201</v>
      </c>
      <c r="T60" s="372" t="s">
        <v>218</v>
      </c>
      <c r="U60" s="372"/>
      <c r="V60" s="364" t="s">
        <v>219</v>
      </c>
      <c r="W60" s="350" t="s">
        <v>265</v>
      </c>
      <c r="X60" s="350"/>
      <c r="Y60" s="350"/>
      <c r="Z60" s="430"/>
      <c r="AA60" s="431"/>
      <c r="AB60" s="430"/>
      <c r="AC60" s="431"/>
    </row>
    <row r="61" ht="26.1" customHeight="1" spans="1:29">
      <c r="A61" s="350">
        <v>64</v>
      </c>
      <c r="B61" s="350">
        <v>20190530</v>
      </c>
      <c r="C61" s="350"/>
      <c r="D61" s="360" t="s">
        <v>259</v>
      </c>
      <c r="E61" s="350" t="s">
        <v>349</v>
      </c>
      <c r="F61" s="350"/>
      <c r="G61" s="363" t="s">
        <v>350</v>
      </c>
      <c r="H61" s="350" t="s">
        <v>265</v>
      </c>
      <c r="I61" s="350"/>
      <c r="J61" s="350"/>
      <c r="K61" s="350" t="s">
        <v>62</v>
      </c>
      <c r="L61" s="350"/>
      <c r="M61" s="350"/>
      <c r="N61" s="350"/>
      <c r="O61" s="350"/>
      <c r="P61" s="372">
        <v>95</v>
      </c>
      <c r="Q61" s="350">
        <v>20221010</v>
      </c>
      <c r="R61" s="350"/>
      <c r="S61" s="389" t="s">
        <v>201</v>
      </c>
      <c r="T61" s="372" t="s">
        <v>1003</v>
      </c>
      <c r="U61" s="372"/>
      <c r="V61" s="364" t="s">
        <v>976</v>
      </c>
      <c r="W61" s="350" t="s">
        <v>265</v>
      </c>
      <c r="X61" s="350"/>
      <c r="Y61" s="350"/>
      <c r="Z61" s="430"/>
      <c r="AA61" s="431"/>
      <c r="AB61" s="430"/>
      <c r="AC61" s="431"/>
    </row>
    <row r="62" ht="26.1" customHeight="1" spans="1:29">
      <c r="A62" s="350">
        <v>65</v>
      </c>
      <c r="B62" s="350">
        <v>20190530</v>
      </c>
      <c r="C62" s="350"/>
      <c r="D62" s="360" t="s">
        <v>259</v>
      </c>
      <c r="E62" s="350" t="s">
        <v>351</v>
      </c>
      <c r="F62" s="350"/>
      <c r="G62" s="363" t="s">
        <v>350</v>
      </c>
      <c r="H62" s="350" t="s">
        <v>265</v>
      </c>
      <c r="I62" s="350"/>
      <c r="J62" s="350"/>
      <c r="K62" s="350"/>
      <c r="L62" s="350"/>
      <c r="M62" s="350"/>
      <c r="N62" s="350"/>
      <c r="O62" s="350"/>
      <c r="P62" s="372">
        <v>96</v>
      </c>
      <c r="Q62" s="350">
        <v>20221010</v>
      </c>
      <c r="R62" s="350"/>
      <c r="S62" s="389" t="s">
        <v>201</v>
      </c>
      <c r="T62" s="372" t="s">
        <v>1004</v>
      </c>
      <c r="U62" s="372"/>
      <c r="V62" s="364" t="s">
        <v>978</v>
      </c>
      <c r="W62" s="350" t="s">
        <v>265</v>
      </c>
      <c r="X62" s="350"/>
      <c r="Y62" s="350"/>
      <c r="Z62" s="430"/>
      <c r="AA62" s="431"/>
      <c r="AB62" s="430"/>
      <c r="AC62" s="431"/>
    </row>
    <row r="63" ht="26.1" customHeight="1" spans="1:29">
      <c r="A63" s="350">
        <v>66</v>
      </c>
      <c r="B63" s="350">
        <v>20190530</v>
      </c>
      <c r="C63" s="350"/>
      <c r="D63" s="360" t="s">
        <v>259</v>
      </c>
      <c r="E63" s="350" t="s">
        <v>370</v>
      </c>
      <c r="F63" s="350"/>
      <c r="G63" s="364" t="s">
        <v>922</v>
      </c>
      <c r="H63" s="350" t="s">
        <v>265</v>
      </c>
      <c r="I63" s="350"/>
      <c r="J63" s="350"/>
      <c r="K63" s="350"/>
      <c r="L63" s="350"/>
      <c r="M63" s="350"/>
      <c r="N63" s="350"/>
      <c r="O63" s="350"/>
      <c r="P63" s="372">
        <v>97</v>
      </c>
      <c r="Q63" s="350">
        <v>20221010</v>
      </c>
      <c r="R63" s="350"/>
      <c r="S63" s="389" t="s">
        <v>201</v>
      </c>
      <c r="T63" s="372" t="s">
        <v>389</v>
      </c>
      <c r="U63" s="372"/>
      <c r="V63" s="364" t="s">
        <v>978</v>
      </c>
      <c r="W63" s="350" t="s">
        <v>265</v>
      </c>
      <c r="X63" s="350"/>
      <c r="Y63" s="350"/>
      <c r="Z63" s="430"/>
      <c r="AA63" s="431"/>
      <c r="AB63" s="430"/>
      <c r="AC63" s="431"/>
    </row>
    <row r="64" ht="26.1" customHeight="1" spans="1:29">
      <c r="A64" s="350">
        <v>67</v>
      </c>
      <c r="B64" s="350">
        <v>20190530</v>
      </c>
      <c r="C64" s="350"/>
      <c r="D64" s="360" t="s">
        <v>259</v>
      </c>
      <c r="E64" s="350" t="s">
        <v>376</v>
      </c>
      <c r="F64" s="350"/>
      <c r="G64" s="364" t="s">
        <v>983</v>
      </c>
      <c r="H64" s="350" t="s">
        <v>265</v>
      </c>
      <c r="I64" s="350"/>
      <c r="J64" s="350"/>
      <c r="K64" s="350"/>
      <c r="L64" s="350"/>
      <c r="M64" s="350"/>
      <c r="N64" s="350"/>
      <c r="O64" s="350"/>
      <c r="P64" s="372">
        <v>98</v>
      </c>
      <c r="Q64" s="350">
        <v>20221010</v>
      </c>
      <c r="R64" s="350"/>
      <c r="S64" s="389" t="s">
        <v>201</v>
      </c>
      <c r="T64" s="372" t="s">
        <v>1005</v>
      </c>
      <c r="U64" s="372"/>
      <c r="V64" s="364" t="s">
        <v>336</v>
      </c>
      <c r="W64" s="350" t="s">
        <v>265</v>
      </c>
      <c r="X64" s="350"/>
      <c r="Y64" s="350"/>
      <c r="Z64" s="430"/>
      <c r="AA64" s="431"/>
      <c r="AB64" s="430"/>
      <c r="AC64" s="431"/>
    </row>
    <row r="65" ht="26.1" customHeight="1" spans="1:29">
      <c r="A65" s="350">
        <v>68</v>
      </c>
      <c r="B65" s="350">
        <v>20190530</v>
      </c>
      <c r="C65" s="350"/>
      <c r="D65" s="360" t="s">
        <v>259</v>
      </c>
      <c r="E65" s="350" t="s">
        <v>943</v>
      </c>
      <c r="F65" s="350"/>
      <c r="G65" s="364" t="s">
        <v>944</v>
      </c>
      <c r="H65" s="350" t="s">
        <v>117</v>
      </c>
      <c r="I65" s="350"/>
      <c r="J65" s="350"/>
      <c r="K65" s="350" t="s">
        <v>1006</v>
      </c>
      <c r="L65" s="350"/>
      <c r="M65" s="350"/>
      <c r="N65" s="350"/>
      <c r="O65" s="350"/>
      <c r="P65" s="372">
        <v>99</v>
      </c>
      <c r="Q65" s="350">
        <v>20221010</v>
      </c>
      <c r="R65" s="350"/>
      <c r="S65" s="389" t="s">
        <v>201</v>
      </c>
      <c r="T65" s="372" t="s">
        <v>1007</v>
      </c>
      <c r="U65" s="372"/>
      <c r="V65" s="364" t="s">
        <v>336</v>
      </c>
      <c r="W65" s="350" t="s">
        <v>265</v>
      </c>
      <c r="X65" s="350"/>
      <c r="Y65" s="350"/>
      <c r="Z65" s="430"/>
      <c r="AA65" s="431"/>
      <c r="AB65" s="430"/>
      <c r="AC65" s="431"/>
    </row>
    <row r="66" ht="26.1" customHeight="1" spans="1:29">
      <c r="A66" s="350">
        <v>69</v>
      </c>
      <c r="B66" s="350">
        <v>20190715</v>
      </c>
      <c r="C66" s="350"/>
      <c r="D66" s="432" t="s">
        <v>53</v>
      </c>
      <c r="E66" s="350" t="s">
        <v>1008</v>
      </c>
      <c r="F66" s="350"/>
      <c r="G66" s="364" t="s">
        <v>1009</v>
      </c>
      <c r="H66" s="350" t="s">
        <v>117</v>
      </c>
      <c r="I66" s="350"/>
      <c r="J66" s="350"/>
      <c r="K66" s="350" t="s">
        <v>1010</v>
      </c>
      <c r="L66" s="350"/>
      <c r="M66" s="350" t="s">
        <v>1011</v>
      </c>
      <c r="N66" s="350"/>
      <c r="O66" s="350"/>
      <c r="P66" s="372">
        <v>100</v>
      </c>
      <c r="Q66" s="350">
        <v>20221010</v>
      </c>
      <c r="R66" s="350"/>
      <c r="S66" s="389" t="s">
        <v>201</v>
      </c>
      <c r="T66" s="372" t="s">
        <v>391</v>
      </c>
      <c r="U66" s="372"/>
      <c r="V66" s="364" t="s">
        <v>981</v>
      </c>
      <c r="W66" s="350" t="s">
        <v>265</v>
      </c>
      <c r="X66" s="350"/>
      <c r="Y66" s="350"/>
      <c r="Z66" s="430"/>
      <c r="AA66" s="431"/>
      <c r="AB66" s="430"/>
      <c r="AC66" s="431"/>
    </row>
    <row r="67" ht="26.1" customHeight="1" spans="1:29">
      <c r="A67" s="350">
        <v>70</v>
      </c>
      <c r="B67" s="350">
        <v>20190715</v>
      </c>
      <c r="C67" s="350"/>
      <c r="D67" s="432" t="s">
        <v>53</v>
      </c>
      <c r="E67" s="350" t="s">
        <v>1012</v>
      </c>
      <c r="F67" s="350"/>
      <c r="G67" s="364" t="s">
        <v>1009</v>
      </c>
      <c r="H67" s="350"/>
      <c r="I67" s="350"/>
      <c r="J67" s="350"/>
      <c r="K67" s="350"/>
      <c r="L67" s="350"/>
      <c r="M67" s="350"/>
      <c r="N67" s="350"/>
      <c r="O67" s="350"/>
      <c r="P67" s="372">
        <v>101</v>
      </c>
      <c r="Q67" s="350">
        <v>20221010</v>
      </c>
      <c r="R67" s="350"/>
      <c r="S67" s="389" t="s">
        <v>201</v>
      </c>
      <c r="T67" s="372" t="s">
        <v>417</v>
      </c>
      <c r="U67" s="372"/>
      <c r="V67" s="364" t="s">
        <v>981</v>
      </c>
      <c r="W67" s="350" t="s">
        <v>265</v>
      </c>
      <c r="X67" s="350"/>
      <c r="Y67" s="350"/>
      <c r="Z67" s="430"/>
      <c r="AA67" s="431"/>
      <c r="AB67" s="430"/>
      <c r="AC67" s="431"/>
    </row>
    <row r="68" ht="26.1" customHeight="1" spans="1:29">
      <c r="A68" s="350">
        <v>71</v>
      </c>
      <c r="B68" s="350">
        <v>20191113</v>
      </c>
      <c r="C68" s="350"/>
      <c r="D68" s="433" t="s">
        <v>69</v>
      </c>
      <c r="E68" s="350" t="s">
        <v>881</v>
      </c>
      <c r="F68" s="350"/>
      <c r="G68" s="364" t="s">
        <v>985</v>
      </c>
      <c r="H68" s="350" t="s">
        <v>265</v>
      </c>
      <c r="I68" s="350"/>
      <c r="J68" s="350"/>
      <c r="K68" s="350" t="s">
        <v>62</v>
      </c>
      <c r="L68" s="350"/>
      <c r="M68" s="350"/>
      <c r="N68" s="350"/>
      <c r="O68" s="350"/>
      <c r="P68" s="372">
        <v>102</v>
      </c>
      <c r="Q68" s="350">
        <v>20221010</v>
      </c>
      <c r="R68" s="350"/>
      <c r="S68" s="389" t="s">
        <v>201</v>
      </c>
      <c r="T68" s="372" t="s">
        <v>1013</v>
      </c>
      <c r="U68" s="372"/>
      <c r="V68" s="364" t="s">
        <v>1014</v>
      </c>
      <c r="W68" s="350" t="s">
        <v>265</v>
      </c>
      <c r="X68" s="350"/>
      <c r="Y68" s="350"/>
      <c r="Z68" s="430"/>
      <c r="AA68" s="431"/>
      <c r="AB68" s="430"/>
      <c r="AC68" s="431"/>
    </row>
    <row r="69" ht="26.1" customHeight="1" spans="1:30">
      <c r="A69" s="350">
        <v>72</v>
      </c>
      <c r="B69" s="350">
        <v>20191113</v>
      </c>
      <c r="C69" s="350"/>
      <c r="D69" s="433" t="s">
        <v>69</v>
      </c>
      <c r="E69" s="350" t="s">
        <v>1015</v>
      </c>
      <c r="F69" s="350"/>
      <c r="G69" s="364" t="s">
        <v>1016</v>
      </c>
      <c r="H69" s="350" t="s">
        <v>265</v>
      </c>
      <c r="I69" s="350"/>
      <c r="J69" s="350"/>
      <c r="K69" s="350"/>
      <c r="L69" s="350"/>
      <c r="M69" s="350"/>
      <c r="N69" s="350"/>
      <c r="O69" s="350"/>
      <c r="P69" s="372">
        <v>103</v>
      </c>
      <c r="Q69" s="350">
        <v>20221010</v>
      </c>
      <c r="R69" s="350"/>
      <c r="S69" s="389" t="s">
        <v>201</v>
      </c>
      <c r="T69" s="372" t="s">
        <v>1017</v>
      </c>
      <c r="U69" s="372"/>
      <c r="V69" s="364" t="s">
        <v>1016</v>
      </c>
      <c r="W69" s="350" t="s">
        <v>265</v>
      </c>
      <c r="X69" s="350"/>
      <c r="Y69" s="350"/>
      <c r="Z69" s="430"/>
      <c r="AA69" s="431"/>
      <c r="AB69" s="430"/>
      <c r="AC69" s="431"/>
      <c r="AD69" s="293"/>
    </row>
    <row r="70" ht="26.1" customHeight="1" spans="1:30">
      <c r="A70" s="350">
        <v>73</v>
      </c>
      <c r="B70" s="350">
        <v>20191113</v>
      </c>
      <c r="C70" s="350"/>
      <c r="D70" s="433" t="s">
        <v>69</v>
      </c>
      <c r="E70" s="350" t="s">
        <v>405</v>
      </c>
      <c r="F70" s="350"/>
      <c r="G70" s="364" t="s">
        <v>922</v>
      </c>
      <c r="H70" s="350" t="s">
        <v>265</v>
      </c>
      <c r="I70" s="350"/>
      <c r="J70" s="350"/>
      <c r="K70" s="350"/>
      <c r="L70" s="350"/>
      <c r="M70" s="350"/>
      <c r="N70" s="350"/>
      <c r="O70" s="350"/>
      <c r="P70" s="372">
        <v>104</v>
      </c>
      <c r="Q70" s="350">
        <v>20221010</v>
      </c>
      <c r="R70" s="350"/>
      <c r="S70" s="389" t="s">
        <v>201</v>
      </c>
      <c r="T70" s="372" t="s">
        <v>392</v>
      </c>
      <c r="U70" s="372"/>
      <c r="V70" s="364" t="s">
        <v>983</v>
      </c>
      <c r="W70" s="350" t="s">
        <v>265</v>
      </c>
      <c r="X70" s="350"/>
      <c r="Y70" s="350"/>
      <c r="Z70" s="430"/>
      <c r="AA70" s="431"/>
      <c r="AB70" s="430"/>
      <c r="AC70" s="431"/>
      <c r="AD70" s="293"/>
    </row>
    <row r="71" ht="26.1" customHeight="1" spans="1:30">
      <c r="A71" s="350"/>
      <c r="B71" s="350">
        <v>20221104</v>
      </c>
      <c r="C71" s="350"/>
      <c r="D71" s="350" t="s">
        <v>208</v>
      </c>
      <c r="E71" s="350" t="s">
        <v>1018</v>
      </c>
      <c r="F71" s="350"/>
      <c r="G71" s="351" t="s">
        <v>1019</v>
      </c>
      <c r="H71" s="350" t="s">
        <v>927</v>
      </c>
      <c r="I71" s="350"/>
      <c r="J71" s="350"/>
      <c r="K71" s="350" t="s">
        <v>1020</v>
      </c>
      <c r="L71" s="350"/>
      <c r="M71" s="350" t="s">
        <v>1021</v>
      </c>
      <c r="N71" s="350"/>
      <c r="O71" s="350"/>
      <c r="P71" s="372">
        <v>105</v>
      </c>
      <c r="Q71" s="350">
        <v>20221010</v>
      </c>
      <c r="R71" s="350"/>
      <c r="S71" s="389" t="s">
        <v>201</v>
      </c>
      <c r="T71" s="372" t="s">
        <v>418</v>
      </c>
      <c r="U71" s="372"/>
      <c r="V71" s="364" t="s">
        <v>983</v>
      </c>
      <c r="W71" s="350" t="s">
        <v>265</v>
      </c>
      <c r="X71" s="350"/>
      <c r="Y71" s="350"/>
      <c r="Z71" s="450"/>
      <c r="AA71" s="451"/>
      <c r="AB71" s="450"/>
      <c r="AC71" s="451"/>
      <c r="AD71" s="293"/>
    </row>
    <row r="72" ht="26" customHeight="1" spans="1:30">
      <c r="A72" s="434">
        <v>106</v>
      </c>
      <c r="B72" s="434" t="s">
        <v>1022</v>
      </c>
      <c r="C72" s="434"/>
      <c r="D72" s="434" t="s">
        <v>1023</v>
      </c>
      <c r="E72" s="434" t="s">
        <v>887</v>
      </c>
      <c r="F72" s="434"/>
      <c r="G72" s="435" t="s">
        <v>1024</v>
      </c>
      <c r="H72" s="436" t="s">
        <v>1025</v>
      </c>
      <c r="I72" s="441"/>
      <c r="J72" s="442"/>
      <c r="K72" s="434"/>
      <c r="L72" s="434"/>
      <c r="M72" s="434"/>
      <c r="N72" s="434"/>
      <c r="O72" s="434"/>
      <c r="P72" s="364"/>
      <c r="Q72" s="447"/>
      <c r="R72" s="448"/>
      <c r="S72" s="364"/>
      <c r="T72" s="447"/>
      <c r="U72" s="448"/>
      <c r="V72" s="364"/>
      <c r="W72" s="447"/>
      <c r="X72" s="449"/>
      <c r="Y72" s="448"/>
      <c r="Z72" s="372"/>
      <c r="AA72" s="372"/>
      <c r="AB72" s="372"/>
      <c r="AC72" s="372"/>
      <c r="AD72" s="293"/>
    </row>
    <row r="73" ht="26" customHeight="1" spans="1:30">
      <c r="A73" s="434">
        <v>107</v>
      </c>
      <c r="B73" s="434" t="s">
        <v>1022</v>
      </c>
      <c r="C73" s="434"/>
      <c r="D73" s="434" t="s">
        <v>1023</v>
      </c>
      <c r="E73" s="434" t="s">
        <v>889</v>
      </c>
      <c r="F73" s="434"/>
      <c r="G73" s="435" t="s">
        <v>985</v>
      </c>
      <c r="H73" s="437"/>
      <c r="I73" s="443"/>
      <c r="J73" s="444"/>
      <c r="K73" s="434"/>
      <c r="L73" s="434"/>
      <c r="M73" s="434"/>
      <c r="N73" s="434"/>
      <c r="O73" s="434"/>
      <c r="P73" s="364"/>
      <c r="Q73" s="447"/>
      <c r="R73" s="448"/>
      <c r="S73" s="364"/>
      <c r="T73" s="447"/>
      <c r="U73" s="448"/>
      <c r="V73" s="364"/>
      <c r="W73" s="447"/>
      <c r="X73" s="449"/>
      <c r="Y73" s="448"/>
      <c r="Z73" s="372"/>
      <c r="AA73" s="372"/>
      <c r="AB73" s="372"/>
      <c r="AC73" s="372"/>
      <c r="AD73" s="293"/>
    </row>
    <row r="74" ht="26" customHeight="1" spans="1:30">
      <c r="A74" s="434">
        <v>108</v>
      </c>
      <c r="B74" s="434" t="s">
        <v>1022</v>
      </c>
      <c r="C74" s="434"/>
      <c r="D74" s="434" t="s">
        <v>1023</v>
      </c>
      <c r="E74" s="438" t="s">
        <v>1026</v>
      </c>
      <c r="F74" s="434"/>
      <c r="G74" s="435" t="s">
        <v>325</v>
      </c>
      <c r="H74" s="437"/>
      <c r="I74" s="443"/>
      <c r="J74" s="444"/>
      <c r="K74" s="434"/>
      <c r="L74" s="434"/>
      <c r="M74" s="434"/>
      <c r="N74" s="434"/>
      <c r="O74" s="434"/>
      <c r="P74" s="364"/>
      <c r="Q74" s="447"/>
      <c r="R74" s="448"/>
      <c r="S74" s="364"/>
      <c r="T74" s="447"/>
      <c r="U74" s="448"/>
      <c r="V74" s="364"/>
      <c r="W74" s="447"/>
      <c r="X74" s="449"/>
      <c r="Y74" s="448"/>
      <c r="Z74" s="372"/>
      <c r="AA74" s="372"/>
      <c r="AB74" s="372"/>
      <c r="AC74" s="372"/>
      <c r="AD74" s="293"/>
    </row>
    <row r="75" ht="26" customHeight="1" spans="1:30">
      <c r="A75" s="434">
        <v>109</v>
      </c>
      <c r="B75" s="434" t="s">
        <v>1022</v>
      </c>
      <c r="C75" s="434"/>
      <c r="D75" s="434" t="s">
        <v>1023</v>
      </c>
      <c r="E75" s="434" t="s">
        <v>1027</v>
      </c>
      <c r="F75" s="434"/>
      <c r="G75" s="435" t="s">
        <v>196</v>
      </c>
      <c r="H75" s="437"/>
      <c r="I75" s="443"/>
      <c r="J75" s="444"/>
      <c r="K75" s="434"/>
      <c r="L75" s="434"/>
      <c r="M75" s="434"/>
      <c r="N75" s="434"/>
      <c r="O75" s="434"/>
      <c r="P75" s="364"/>
      <c r="Q75" s="447"/>
      <c r="R75" s="448"/>
      <c r="S75" s="364"/>
      <c r="T75" s="447"/>
      <c r="U75" s="448"/>
      <c r="V75" s="364"/>
      <c r="W75" s="447"/>
      <c r="X75" s="449"/>
      <c r="Y75" s="448"/>
      <c r="Z75" s="372"/>
      <c r="AA75" s="372"/>
      <c r="AB75" s="372"/>
      <c r="AC75" s="372"/>
      <c r="AD75" s="293"/>
    </row>
    <row r="76" ht="26" customHeight="1" spans="1:30">
      <c r="A76" s="434">
        <v>110</v>
      </c>
      <c r="B76" s="434" t="s">
        <v>1022</v>
      </c>
      <c r="C76" s="434"/>
      <c r="D76" s="434" t="s">
        <v>1023</v>
      </c>
      <c r="E76" s="434" t="s">
        <v>1028</v>
      </c>
      <c r="F76" s="434"/>
      <c r="G76" s="435" t="s">
        <v>206</v>
      </c>
      <c r="H76" s="437"/>
      <c r="I76" s="443"/>
      <c r="J76" s="444"/>
      <c r="K76" s="434"/>
      <c r="L76" s="434"/>
      <c r="M76" s="434"/>
      <c r="N76" s="434"/>
      <c r="O76" s="434"/>
      <c r="P76" s="364"/>
      <c r="Q76" s="447"/>
      <c r="R76" s="448"/>
      <c r="S76" s="364"/>
      <c r="T76" s="447"/>
      <c r="U76" s="448"/>
      <c r="V76" s="364"/>
      <c r="W76" s="447"/>
      <c r="X76" s="449"/>
      <c r="Y76" s="448"/>
      <c r="Z76" s="372"/>
      <c r="AA76" s="372"/>
      <c r="AB76" s="372"/>
      <c r="AC76" s="372"/>
      <c r="AD76" s="293"/>
    </row>
    <row r="77" ht="26" customHeight="1" spans="1:29">
      <c r="A77" s="434">
        <v>111</v>
      </c>
      <c r="B77" s="434" t="s">
        <v>1022</v>
      </c>
      <c r="C77" s="434"/>
      <c r="D77" s="434" t="s">
        <v>1023</v>
      </c>
      <c r="E77" s="434" t="s">
        <v>1029</v>
      </c>
      <c r="F77" s="434"/>
      <c r="G77" s="435" t="s">
        <v>216</v>
      </c>
      <c r="H77" s="437"/>
      <c r="I77" s="443"/>
      <c r="J77" s="444"/>
      <c r="K77" s="434"/>
      <c r="L77" s="434"/>
      <c r="M77" s="434"/>
      <c r="N77" s="434"/>
      <c r="O77" s="434"/>
      <c r="P77" s="364"/>
      <c r="Q77" s="447"/>
      <c r="R77" s="448"/>
      <c r="S77" s="364"/>
      <c r="T77" s="447"/>
      <c r="U77" s="448"/>
      <c r="V77" s="364"/>
      <c r="W77" s="447"/>
      <c r="X77" s="449"/>
      <c r="Y77" s="448"/>
      <c r="Z77" s="372"/>
      <c r="AA77" s="372"/>
      <c r="AB77" s="372"/>
      <c r="AC77" s="372"/>
    </row>
    <row r="78" ht="26" customHeight="1" spans="1:29">
      <c r="A78" s="434">
        <v>112</v>
      </c>
      <c r="B78" s="434" t="s">
        <v>1022</v>
      </c>
      <c r="C78" s="434"/>
      <c r="D78" s="434" t="s">
        <v>1023</v>
      </c>
      <c r="E78" s="434" t="s">
        <v>1030</v>
      </c>
      <c r="F78" s="434"/>
      <c r="G78" s="435" t="s">
        <v>219</v>
      </c>
      <c r="H78" s="437"/>
      <c r="I78" s="443"/>
      <c r="J78" s="444"/>
      <c r="K78" s="434"/>
      <c r="L78" s="434"/>
      <c r="M78" s="434"/>
      <c r="N78" s="434"/>
      <c r="O78" s="434"/>
      <c r="P78" s="364"/>
      <c r="Q78" s="447"/>
      <c r="R78" s="448"/>
      <c r="S78" s="364"/>
      <c r="T78" s="447"/>
      <c r="U78" s="448"/>
      <c r="V78" s="364"/>
      <c r="W78" s="447"/>
      <c r="X78" s="449"/>
      <c r="Y78" s="448"/>
      <c r="Z78" s="372"/>
      <c r="AA78" s="372"/>
      <c r="AB78" s="372"/>
      <c r="AC78" s="372"/>
    </row>
    <row r="79" ht="26" customHeight="1" spans="1:29">
      <c r="A79" s="434">
        <v>113</v>
      </c>
      <c r="B79" s="434" t="s">
        <v>1022</v>
      </c>
      <c r="C79" s="434"/>
      <c r="D79" s="434" t="s">
        <v>1023</v>
      </c>
      <c r="E79" s="434" t="s">
        <v>1031</v>
      </c>
      <c r="F79" s="434"/>
      <c r="G79" s="435" t="s">
        <v>976</v>
      </c>
      <c r="H79" s="437"/>
      <c r="I79" s="443"/>
      <c r="J79" s="444"/>
      <c r="K79" s="434"/>
      <c r="L79" s="434"/>
      <c r="M79" s="434"/>
      <c r="N79" s="434"/>
      <c r="O79" s="434"/>
      <c r="P79" s="364"/>
      <c r="Q79" s="447"/>
      <c r="R79" s="448"/>
      <c r="S79" s="364"/>
      <c r="T79" s="447"/>
      <c r="U79" s="448"/>
      <c r="V79" s="364"/>
      <c r="W79" s="447"/>
      <c r="X79" s="449"/>
      <c r="Y79" s="448"/>
      <c r="Z79" s="372"/>
      <c r="AA79" s="372"/>
      <c r="AB79" s="372"/>
      <c r="AC79" s="372"/>
    </row>
    <row r="80" ht="26" customHeight="1" spans="1:29">
      <c r="A80" s="434">
        <v>114</v>
      </c>
      <c r="B80" s="434" t="s">
        <v>1022</v>
      </c>
      <c r="C80" s="434"/>
      <c r="D80" s="434" t="s">
        <v>1023</v>
      </c>
      <c r="E80" s="434" t="s">
        <v>1032</v>
      </c>
      <c r="F80" s="434"/>
      <c r="G80" s="435" t="s">
        <v>978</v>
      </c>
      <c r="H80" s="437"/>
      <c r="I80" s="443"/>
      <c r="J80" s="444"/>
      <c r="K80" s="434"/>
      <c r="L80" s="434"/>
      <c r="M80" s="434"/>
      <c r="N80" s="434"/>
      <c r="O80" s="434"/>
      <c r="P80" s="364"/>
      <c r="Q80" s="447"/>
      <c r="R80" s="448"/>
      <c r="S80" s="364"/>
      <c r="T80" s="447"/>
      <c r="U80" s="448"/>
      <c r="V80" s="364"/>
      <c r="W80" s="447"/>
      <c r="X80" s="449"/>
      <c r="Y80" s="448"/>
      <c r="Z80" s="372"/>
      <c r="AA80" s="372"/>
      <c r="AB80" s="372"/>
      <c r="AC80" s="372"/>
    </row>
    <row r="81" ht="26" customHeight="1" spans="1:29">
      <c r="A81" s="434">
        <v>115</v>
      </c>
      <c r="B81" s="434" t="s">
        <v>1022</v>
      </c>
      <c r="C81" s="434"/>
      <c r="D81" s="434" t="s">
        <v>1023</v>
      </c>
      <c r="E81" s="434" t="s">
        <v>1033</v>
      </c>
      <c r="F81" s="434"/>
      <c r="G81" s="435" t="s">
        <v>980</v>
      </c>
      <c r="H81" s="437"/>
      <c r="I81" s="443"/>
      <c r="J81" s="444"/>
      <c r="K81" s="434"/>
      <c r="L81" s="434"/>
      <c r="M81" s="434"/>
      <c r="N81" s="434"/>
      <c r="O81" s="434"/>
      <c r="P81" s="364"/>
      <c r="Q81" s="447"/>
      <c r="R81" s="448"/>
      <c r="S81" s="364"/>
      <c r="T81" s="447"/>
      <c r="U81" s="448"/>
      <c r="V81" s="364"/>
      <c r="W81" s="447"/>
      <c r="X81" s="449"/>
      <c r="Y81" s="448"/>
      <c r="Z81" s="372"/>
      <c r="AA81" s="372"/>
      <c r="AB81" s="372"/>
      <c r="AC81" s="372"/>
    </row>
    <row r="82" ht="26" customHeight="1" spans="1:29">
      <c r="A82" s="434">
        <v>116</v>
      </c>
      <c r="B82" s="434" t="s">
        <v>1022</v>
      </c>
      <c r="C82" s="434"/>
      <c r="D82" s="434" t="s">
        <v>1023</v>
      </c>
      <c r="E82" s="434" t="s">
        <v>1034</v>
      </c>
      <c r="F82" s="434"/>
      <c r="G82" s="435" t="s">
        <v>1035</v>
      </c>
      <c r="H82" s="437"/>
      <c r="I82" s="443"/>
      <c r="J82" s="444"/>
      <c r="K82" s="434"/>
      <c r="L82" s="434"/>
      <c r="M82" s="434"/>
      <c r="N82" s="434"/>
      <c r="O82" s="434"/>
      <c r="P82" s="364"/>
      <c r="Q82" s="447"/>
      <c r="R82" s="448"/>
      <c r="S82" s="364"/>
      <c r="T82" s="447"/>
      <c r="U82" s="448"/>
      <c r="V82" s="364"/>
      <c r="W82" s="447"/>
      <c r="X82" s="449"/>
      <c r="Y82" s="448"/>
      <c r="Z82" s="372"/>
      <c r="AA82" s="372"/>
      <c r="AB82" s="372"/>
      <c r="AC82" s="372"/>
    </row>
    <row r="83" ht="26" customHeight="1" spans="1:29">
      <c r="A83" s="434">
        <v>117</v>
      </c>
      <c r="B83" s="434" t="s">
        <v>1022</v>
      </c>
      <c r="C83" s="434"/>
      <c r="D83" s="434" t="s">
        <v>1023</v>
      </c>
      <c r="E83" s="438" t="s">
        <v>1036</v>
      </c>
      <c r="F83" s="434"/>
      <c r="G83" s="435" t="s">
        <v>336</v>
      </c>
      <c r="H83" s="437"/>
      <c r="I83" s="443"/>
      <c r="J83" s="444"/>
      <c r="K83" s="434"/>
      <c r="L83" s="434"/>
      <c r="M83" s="434"/>
      <c r="N83" s="434"/>
      <c r="O83" s="434"/>
      <c r="P83" s="364"/>
      <c r="Q83" s="447"/>
      <c r="R83" s="448"/>
      <c r="S83" s="364"/>
      <c r="T83" s="447"/>
      <c r="U83" s="448"/>
      <c r="V83" s="364"/>
      <c r="W83" s="447"/>
      <c r="X83" s="449"/>
      <c r="Y83" s="448"/>
      <c r="Z83" s="372"/>
      <c r="AA83" s="372"/>
      <c r="AB83" s="372"/>
      <c r="AC83" s="372"/>
    </row>
    <row r="84" ht="26" customHeight="1" spans="1:29">
      <c r="A84" s="434">
        <v>118</v>
      </c>
      <c r="B84" s="434" t="s">
        <v>1022</v>
      </c>
      <c r="C84" s="434"/>
      <c r="D84" s="434" t="s">
        <v>1023</v>
      </c>
      <c r="E84" s="438" t="s">
        <v>1037</v>
      </c>
      <c r="F84" s="434"/>
      <c r="G84" s="435" t="s">
        <v>336</v>
      </c>
      <c r="H84" s="437"/>
      <c r="I84" s="443"/>
      <c r="J84" s="444"/>
      <c r="K84" s="434"/>
      <c r="L84" s="434"/>
      <c r="M84" s="434"/>
      <c r="N84" s="434"/>
      <c r="O84" s="434"/>
      <c r="P84" s="364"/>
      <c r="Q84" s="447"/>
      <c r="R84" s="448"/>
      <c r="S84" s="364"/>
      <c r="T84" s="447"/>
      <c r="U84" s="448"/>
      <c r="V84" s="364"/>
      <c r="W84" s="447"/>
      <c r="X84" s="449"/>
      <c r="Y84" s="448"/>
      <c r="Z84" s="372"/>
      <c r="AA84" s="372"/>
      <c r="AB84" s="372"/>
      <c r="AC84" s="372"/>
    </row>
    <row r="85" ht="26" customHeight="1" spans="1:29">
      <c r="A85" s="434">
        <v>119</v>
      </c>
      <c r="B85" s="434" t="s">
        <v>1022</v>
      </c>
      <c r="C85" s="434"/>
      <c r="D85" s="434" t="s">
        <v>1023</v>
      </c>
      <c r="E85" s="434" t="s">
        <v>1034</v>
      </c>
      <c r="F85" s="434"/>
      <c r="G85" s="435" t="s">
        <v>1035</v>
      </c>
      <c r="H85" s="437"/>
      <c r="I85" s="443"/>
      <c r="J85" s="444"/>
      <c r="K85" s="434"/>
      <c r="L85" s="434"/>
      <c r="M85" s="434"/>
      <c r="N85" s="434"/>
      <c r="O85" s="434"/>
      <c r="P85" s="364"/>
      <c r="Q85" s="447"/>
      <c r="R85" s="448"/>
      <c r="S85" s="364"/>
      <c r="T85" s="447"/>
      <c r="U85" s="448"/>
      <c r="V85" s="364"/>
      <c r="W85" s="447"/>
      <c r="X85" s="449"/>
      <c r="Y85" s="448"/>
      <c r="Z85" s="372"/>
      <c r="AA85" s="372"/>
      <c r="AB85" s="372"/>
      <c r="AC85" s="372"/>
    </row>
    <row r="86" ht="26" customHeight="1" spans="1:29">
      <c r="A86" s="434">
        <v>120</v>
      </c>
      <c r="B86" s="434" t="s">
        <v>1022</v>
      </c>
      <c r="C86" s="434"/>
      <c r="D86" s="434" t="s">
        <v>1023</v>
      </c>
      <c r="E86" s="434" t="s">
        <v>1038</v>
      </c>
      <c r="F86" s="434"/>
      <c r="G86" s="435" t="s">
        <v>981</v>
      </c>
      <c r="H86" s="437"/>
      <c r="I86" s="443"/>
      <c r="J86" s="444"/>
      <c r="K86" s="434"/>
      <c r="L86" s="434"/>
      <c r="M86" s="434"/>
      <c r="N86" s="434"/>
      <c r="O86" s="434"/>
      <c r="P86" s="364"/>
      <c r="Q86" s="447"/>
      <c r="R86" s="448"/>
      <c r="S86" s="364"/>
      <c r="T86" s="447"/>
      <c r="U86" s="448"/>
      <c r="V86" s="364"/>
      <c r="W86" s="447"/>
      <c r="X86" s="449"/>
      <c r="Y86" s="448"/>
      <c r="Z86" s="372"/>
      <c r="AA86" s="372"/>
      <c r="AB86" s="372"/>
      <c r="AC86" s="372"/>
    </row>
    <row r="87" ht="26" customHeight="1" spans="1:29">
      <c r="A87" s="434">
        <v>121</v>
      </c>
      <c r="B87" s="434" t="s">
        <v>1022</v>
      </c>
      <c r="C87" s="434"/>
      <c r="D87" s="434" t="s">
        <v>1023</v>
      </c>
      <c r="E87" s="434" t="s">
        <v>1039</v>
      </c>
      <c r="F87" s="434"/>
      <c r="G87" s="435" t="s">
        <v>981</v>
      </c>
      <c r="H87" s="437"/>
      <c r="I87" s="443"/>
      <c r="J87" s="444"/>
      <c r="K87" s="434"/>
      <c r="L87" s="434"/>
      <c r="M87" s="434"/>
      <c r="N87" s="434"/>
      <c r="O87" s="434"/>
      <c r="P87" s="364"/>
      <c r="Q87" s="447"/>
      <c r="R87" s="448"/>
      <c r="S87" s="364"/>
      <c r="T87" s="447"/>
      <c r="U87" s="448"/>
      <c r="V87" s="364"/>
      <c r="W87" s="447"/>
      <c r="X87" s="449"/>
      <c r="Y87" s="448"/>
      <c r="Z87" s="372"/>
      <c r="AA87" s="372"/>
      <c r="AB87" s="372"/>
      <c r="AC87" s="372"/>
    </row>
    <row r="88" ht="26" customHeight="1" spans="1:29">
      <c r="A88" s="434">
        <v>122</v>
      </c>
      <c r="B88" s="434" t="s">
        <v>1022</v>
      </c>
      <c r="C88" s="434"/>
      <c r="D88" s="434" t="s">
        <v>1023</v>
      </c>
      <c r="E88" s="434" t="s">
        <v>1040</v>
      </c>
      <c r="F88" s="434"/>
      <c r="G88" s="435" t="s">
        <v>969</v>
      </c>
      <c r="H88" s="437"/>
      <c r="I88" s="443"/>
      <c r="J88" s="444"/>
      <c r="K88" s="434"/>
      <c r="L88" s="434"/>
      <c r="M88" s="434"/>
      <c r="N88" s="434"/>
      <c r="O88" s="434"/>
      <c r="P88" s="364"/>
      <c r="Q88" s="447"/>
      <c r="R88" s="448"/>
      <c r="S88" s="364"/>
      <c r="T88" s="447"/>
      <c r="U88" s="448"/>
      <c r="V88" s="364"/>
      <c r="W88" s="447"/>
      <c r="X88" s="449"/>
      <c r="Y88" s="448"/>
      <c r="Z88" s="372"/>
      <c r="AA88" s="372"/>
      <c r="AB88" s="372"/>
      <c r="AC88" s="372"/>
    </row>
    <row r="89" ht="26" customHeight="1" spans="1:29">
      <c r="A89" s="434">
        <v>123</v>
      </c>
      <c r="B89" s="434" t="s">
        <v>1022</v>
      </c>
      <c r="C89" s="434"/>
      <c r="D89" s="434" t="s">
        <v>1023</v>
      </c>
      <c r="E89" s="434" t="s">
        <v>1041</v>
      </c>
      <c r="F89" s="434"/>
      <c r="G89" s="435" t="s">
        <v>972</v>
      </c>
      <c r="H89" s="437"/>
      <c r="I89" s="443"/>
      <c r="J89" s="444"/>
      <c r="K89" s="434"/>
      <c r="L89" s="434"/>
      <c r="M89" s="434"/>
      <c r="N89" s="434"/>
      <c r="O89" s="434"/>
      <c r="P89" s="364"/>
      <c r="Q89" s="447"/>
      <c r="R89" s="448"/>
      <c r="S89" s="364"/>
      <c r="T89" s="447"/>
      <c r="U89" s="448"/>
      <c r="V89" s="364"/>
      <c r="W89" s="447"/>
      <c r="X89" s="449"/>
      <c r="Y89" s="448"/>
      <c r="Z89" s="372"/>
      <c r="AA89" s="372"/>
      <c r="AB89" s="372"/>
      <c r="AC89" s="372"/>
    </row>
    <row r="90" ht="26" customHeight="1" spans="1:29">
      <c r="A90" s="434">
        <v>124</v>
      </c>
      <c r="B90" s="434" t="s">
        <v>1022</v>
      </c>
      <c r="C90" s="434"/>
      <c r="D90" s="434" t="s">
        <v>1023</v>
      </c>
      <c r="E90" s="434" t="s">
        <v>1042</v>
      </c>
      <c r="F90" s="434"/>
      <c r="G90" s="435" t="s">
        <v>974</v>
      </c>
      <c r="H90" s="437"/>
      <c r="I90" s="443"/>
      <c r="J90" s="444"/>
      <c r="K90" s="434"/>
      <c r="L90" s="434"/>
      <c r="M90" s="434"/>
      <c r="N90" s="434"/>
      <c r="O90" s="434"/>
      <c r="P90" s="364"/>
      <c r="Q90" s="447"/>
      <c r="R90" s="448"/>
      <c r="S90" s="364"/>
      <c r="T90" s="447"/>
      <c r="U90" s="448"/>
      <c r="V90" s="364"/>
      <c r="W90" s="447"/>
      <c r="X90" s="449"/>
      <c r="Y90" s="448"/>
      <c r="Z90" s="372"/>
      <c r="AA90" s="372"/>
      <c r="AB90" s="372"/>
      <c r="AC90" s="372"/>
    </row>
    <row r="91" ht="26" customHeight="1" spans="1:29">
      <c r="A91" s="434">
        <v>125</v>
      </c>
      <c r="B91" s="434" t="s">
        <v>1022</v>
      </c>
      <c r="C91" s="434"/>
      <c r="D91" s="434" t="s">
        <v>1023</v>
      </c>
      <c r="E91" s="434" t="s">
        <v>1043</v>
      </c>
      <c r="F91" s="434"/>
      <c r="G91" s="435" t="s">
        <v>1019</v>
      </c>
      <c r="H91" s="437"/>
      <c r="I91" s="443"/>
      <c r="J91" s="444"/>
      <c r="K91" s="434"/>
      <c r="L91" s="434"/>
      <c r="M91" s="434"/>
      <c r="N91" s="434"/>
      <c r="O91" s="434"/>
      <c r="P91" s="364"/>
      <c r="Q91" s="447"/>
      <c r="R91" s="448"/>
      <c r="S91" s="364"/>
      <c r="T91" s="447"/>
      <c r="U91" s="448"/>
      <c r="V91" s="364"/>
      <c r="W91" s="447"/>
      <c r="X91" s="449"/>
      <c r="Y91" s="448"/>
      <c r="Z91" s="372"/>
      <c r="AA91" s="372"/>
      <c r="AB91" s="372"/>
      <c r="AC91" s="372"/>
    </row>
    <row r="92" ht="26" customHeight="1" spans="1:29">
      <c r="A92" s="434">
        <v>126</v>
      </c>
      <c r="B92" s="434" t="s">
        <v>1022</v>
      </c>
      <c r="C92" s="434"/>
      <c r="D92" s="434" t="s">
        <v>1023</v>
      </c>
      <c r="E92" s="438" t="s">
        <v>1044</v>
      </c>
      <c r="F92" s="434"/>
      <c r="G92" s="435" t="s">
        <v>1014</v>
      </c>
      <c r="H92" s="437"/>
      <c r="I92" s="443"/>
      <c r="J92" s="444"/>
      <c r="K92" s="434"/>
      <c r="L92" s="434"/>
      <c r="M92" s="434"/>
      <c r="N92" s="434"/>
      <c r="O92" s="434"/>
      <c r="P92" s="364"/>
      <c r="Q92" s="447"/>
      <c r="R92" s="448"/>
      <c r="S92" s="364"/>
      <c r="T92" s="447"/>
      <c r="U92" s="448"/>
      <c r="V92" s="364"/>
      <c r="W92" s="447"/>
      <c r="X92" s="449"/>
      <c r="Y92" s="448"/>
      <c r="Z92" s="372"/>
      <c r="AA92" s="372"/>
      <c r="AB92" s="372"/>
      <c r="AC92" s="372"/>
    </row>
    <row r="93" ht="26" customHeight="1" spans="1:29">
      <c r="A93" s="434">
        <v>127</v>
      </c>
      <c r="B93" s="434" t="s">
        <v>1022</v>
      </c>
      <c r="C93" s="434"/>
      <c r="D93" s="434" t="s">
        <v>1023</v>
      </c>
      <c r="E93" s="438" t="s">
        <v>1045</v>
      </c>
      <c r="F93" s="434"/>
      <c r="G93" s="435" t="s">
        <v>1016</v>
      </c>
      <c r="H93" s="437"/>
      <c r="I93" s="443"/>
      <c r="J93" s="444"/>
      <c r="K93" s="434"/>
      <c r="L93" s="434"/>
      <c r="M93" s="434"/>
      <c r="N93" s="434"/>
      <c r="O93" s="434"/>
      <c r="P93" s="364"/>
      <c r="Q93" s="447"/>
      <c r="R93" s="448"/>
      <c r="S93" s="364"/>
      <c r="T93" s="447"/>
      <c r="U93" s="448"/>
      <c r="V93" s="364"/>
      <c r="W93" s="447"/>
      <c r="X93" s="449"/>
      <c r="Y93" s="448"/>
      <c r="Z93" s="372"/>
      <c r="AA93" s="372"/>
      <c r="AB93" s="372"/>
      <c r="AC93" s="372"/>
    </row>
    <row r="94" ht="26" customHeight="1" spans="1:29">
      <c r="A94" s="434">
        <v>128</v>
      </c>
      <c r="B94" s="434" t="s">
        <v>1022</v>
      </c>
      <c r="C94" s="434"/>
      <c r="D94" s="434" t="s">
        <v>1023</v>
      </c>
      <c r="E94" s="434" t="s">
        <v>1046</v>
      </c>
      <c r="F94" s="434"/>
      <c r="G94" s="435" t="s">
        <v>983</v>
      </c>
      <c r="H94" s="437"/>
      <c r="I94" s="443"/>
      <c r="J94" s="444"/>
      <c r="K94" s="434"/>
      <c r="L94" s="434"/>
      <c r="M94" s="434"/>
      <c r="N94" s="434"/>
      <c r="O94" s="434"/>
      <c r="P94" s="364"/>
      <c r="Q94" s="447"/>
      <c r="R94" s="448"/>
      <c r="S94" s="364"/>
      <c r="T94" s="447"/>
      <c r="U94" s="448"/>
      <c r="V94" s="364"/>
      <c r="W94" s="447"/>
      <c r="X94" s="449"/>
      <c r="Y94" s="448"/>
      <c r="Z94" s="372"/>
      <c r="AA94" s="372"/>
      <c r="AB94" s="372"/>
      <c r="AC94" s="372"/>
    </row>
    <row r="95" ht="26" customHeight="1" spans="1:29">
      <c r="A95" s="434">
        <v>129</v>
      </c>
      <c r="B95" s="434" t="s">
        <v>1022</v>
      </c>
      <c r="C95" s="434"/>
      <c r="D95" s="434" t="s">
        <v>1023</v>
      </c>
      <c r="E95" s="434" t="s">
        <v>1047</v>
      </c>
      <c r="F95" s="434"/>
      <c r="G95" s="435" t="s">
        <v>983</v>
      </c>
      <c r="H95" s="437"/>
      <c r="I95" s="443"/>
      <c r="J95" s="444"/>
      <c r="K95" s="434"/>
      <c r="L95" s="434"/>
      <c r="M95" s="434"/>
      <c r="N95" s="434"/>
      <c r="O95" s="434"/>
      <c r="P95" s="364"/>
      <c r="Q95" s="447"/>
      <c r="R95" s="448"/>
      <c r="S95" s="364"/>
      <c r="T95" s="447"/>
      <c r="U95" s="448"/>
      <c r="V95" s="364"/>
      <c r="W95" s="447"/>
      <c r="X95" s="449"/>
      <c r="Y95" s="448"/>
      <c r="Z95" s="372"/>
      <c r="AA95" s="372"/>
      <c r="AB95" s="372"/>
      <c r="AC95" s="372"/>
    </row>
    <row r="96" ht="26" customHeight="1" spans="1:29">
      <c r="A96" s="439">
        <v>130</v>
      </c>
      <c r="B96" s="434" t="s">
        <v>1022</v>
      </c>
      <c r="C96" s="434"/>
      <c r="D96" s="434" t="s">
        <v>1023</v>
      </c>
      <c r="E96" s="439" t="s">
        <v>1048</v>
      </c>
      <c r="F96" s="439"/>
      <c r="G96" s="435" t="s">
        <v>1049</v>
      </c>
      <c r="H96" s="437"/>
      <c r="I96" s="443"/>
      <c r="J96" s="444"/>
      <c r="K96" s="439"/>
      <c r="L96" s="439"/>
      <c r="M96" s="439"/>
      <c r="N96" s="439"/>
      <c r="O96" s="439"/>
      <c r="P96" s="364"/>
      <c r="Q96" s="447"/>
      <c r="R96" s="448"/>
      <c r="S96" s="364"/>
      <c r="T96" s="447"/>
      <c r="U96" s="448"/>
      <c r="V96" s="364"/>
      <c r="W96" s="447"/>
      <c r="X96" s="449"/>
      <c r="Y96" s="448"/>
      <c r="Z96" s="372"/>
      <c r="AA96" s="372"/>
      <c r="AB96" s="372"/>
      <c r="AC96" s="372"/>
    </row>
    <row r="97" ht="26" customHeight="1" spans="1:29">
      <c r="A97" s="439">
        <v>131</v>
      </c>
      <c r="B97" s="434" t="s">
        <v>1022</v>
      </c>
      <c r="C97" s="434"/>
      <c r="D97" s="434" t="s">
        <v>1023</v>
      </c>
      <c r="E97" s="439" t="s">
        <v>1050</v>
      </c>
      <c r="F97" s="439"/>
      <c r="G97" s="435" t="s">
        <v>1051</v>
      </c>
      <c r="H97" s="440"/>
      <c r="I97" s="445"/>
      <c r="J97" s="446"/>
      <c r="K97" s="439"/>
      <c r="L97" s="439"/>
      <c r="M97" s="439"/>
      <c r="N97" s="439"/>
      <c r="O97" s="439"/>
      <c r="P97" s="364"/>
      <c r="Q97" s="447"/>
      <c r="R97" s="448"/>
      <c r="S97" s="364"/>
      <c r="T97" s="447"/>
      <c r="U97" s="448"/>
      <c r="V97" s="364"/>
      <c r="W97" s="447"/>
      <c r="X97" s="449"/>
      <c r="Y97" s="448"/>
      <c r="Z97" s="372"/>
      <c r="AA97" s="372"/>
      <c r="AB97" s="372"/>
      <c r="AC97" s="372"/>
    </row>
    <row r="98" ht="26" customHeight="1" spans="1:29">
      <c r="A98" s="372">
        <v>132</v>
      </c>
      <c r="B98" s="350"/>
      <c r="C98" s="350"/>
      <c r="D98" s="372"/>
      <c r="E98" s="372"/>
      <c r="F98" s="372"/>
      <c r="G98" s="364"/>
      <c r="H98" s="350"/>
      <c r="I98" s="350"/>
      <c r="J98" s="350"/>
      <c r="K98" s="372"/>
      <c r="L98" s="372"/>
      <c r="M98" s="372"/>
      <c r="N98" s="372"/>
      <c r="O98" s="372"/>
      <c r="P98" s="364"/>
      <c r="Q98" s="447"/>
      <c r="R98" s="448"/>
      <c r="S98" s="364"/>
      <c r="T98" s="447"/>
      <c r="U98" s="448"/>
      <c r="V98" s="364"/>
      <c r="W98" s="447"/>
      <c r="X98" s="449"/>
      <c r="Y98" s="448"/>
      <c r="Z98" s="372"/>
      <c r="AA98" s="372"/>
      <c r="AB98" s="372"/>
      <c r="AC98" s="372"/>
    </row>
    <row r="99" ht="26" customHeight="1" spans="1:29">
      <c r="A99" s="372">
        <v>133</v>
      </c>
      <c r="B99" s="350"/>
      <c r="C99" s="350"/>
      <c r="D99" s="372"/>
      <c r="E99" s="372"/>
      <c r="F99" s="372"/>
      <c r="G99" s="364"/>
      <c r="H99" s="350"/>
      <c r="I99" s="350"/>
      <c r="J99" s="350"/>
      <c r="K99" s="372"/>
      <c r="L99" s="372"/>
      <c r="M99" s="372"/>
      <c r="N99" s="372"/>
      <c r="O99" s="372"/>
      <c r="P99" s="364"/>
      <c r="Q99" s="447"/>
      <c r="R99" s="448"/>
      <c r="S99" s="364"/>
      <c r="T99" s="447"/>
      <c r="U99" s="448"/>
      <c r="V99" s="364"/>
      <c r="W99" s="447"/>
      <c r="X99" s="449"/>
      <c r="Y99" s="448"/>
      <c r="Z99" s="372"/>
      <c r="AA99" s="372"/>
      <c r="AB99" s="372"/>
      <c r="AC99" s="372"/>
    </row>
    <row r="100" ht="26" customHeight="1" spans="1:29">
      <c r="A100" s="372">
        <v>134</v>
      </c>
      <c r="B100" s="350"/>
      <c r="C100" s="350"/>
      <c r="D100" s="372"/>
      <c r="E100" s="372"/>
      <c r="F100" s="372"/>
      <c r="G100" s="364"/>
      <c r="H100" s="350"/>
      <c r="I100" s="350"/>
      <c r="J100" s="350"/>
      <c r="K100" s="372"/>
      <c r="L100" s="372"/>
      <c r="M100" s="372"/>
      <c r="N100" s="372"/>
      <c r="O100" s="372"/>
      <c r="P100" s="364"/>
      <c r="Q100" s="447"/>
      <c r="R100" s="448"/>
      <c r="S100" s="364"/>
      <c r="T100" s="447"/>
      <c r="U100" s="448"/>
      <c r="V100" s="364"/>
      <c r="W100" s="447"/>
      <c r="X100" s="449"/>
      <c r="Y100" s="448"/>
      <c r="Z100" s="372"/>
      <c r="AA100" s="372"/>
      <c r="AB100" s="372"/>
      <c r="AC100" s="372"/>
    </row>
    <row r="101" ht="26" customHeight="1" spans="1:29">
      <c r="A101" s="372">
        <v>135</v>
      </c>
      <c r="B101" s="350"/>
      <c r="C101" s="350"/>
      <c r="D101" s="372"/>
      <c r="E101" s="372"/>
      <c r="F101" s="372"/>
      <c r="G101" s="364"/>
      <c r="H101" s="350"/>
      <c r="I101" s="350"/>
      <c r="J101" s="350"/>
      <c r="K101" s="372"/>
      <c r="L101" s="372"/>
      <c r="M101" s="372"/>
      <c r="N101" s="372"/>
      <c r="O101" s="372"/>
      <c r="P101" s="364"/>
      <c r="Q101" s="447"/>
      <c r="R101" s="448"/>
      <c r="S101" s="364"/>
      <c r="T101" s="447"/>
      <c r="U101" s="448"/>
      <c r="V101" s="364"/>
      <c r="W101" s="447"/>
      <c r="X101" s="449"/>
      <c r="Y101" s="448"/>
      <c r="Z101" s="372"/>
      <c r="AA101" s="372"/>
      <c r="AB101" s="372"/>
      <c r="AC101" s="372"/>
    </row>
    <row r="102" ht="26" customHeight="1" spans="1:29">
      <c r="A102" s="372">
        <v>136</v>
      </c>
      <c r="B102" s="350"/>
      <c r="C102" s="350"/>
      <c r="D102" s="372"/>
      <c r="E102" s="372"/>
      <c r="F102" s="372"/>
      <c r="G102" s="364"/>
      <c r="H102" s="350"/>
      <c r="I102" s="350"/>
      <c r="J102" s="350"/>
      <c r="K102" s="372"/>
      <c r="L102" s="372"/>
      <c r="M102" s="372"/>
      <c r="N102" s="372"/>
      <c r="O102" s="372"/>
      <c r="P102" s="364"/>
      <c r="Q102" s="447"/>
      <c r="R102" s="448"/>
      <c r="S102" s="364"/>
      <c r="T102" s="447"/>
      <c r="U102" s="448"/>
      <c r="V102" s="364"/>
      <c r="W102" s="447"/>
      <c r="X102" s="449"/>
      <c r="Y102" s="448"/>
      <c r="Z102" s="372"/>
      <c r="AA102" s="372"/>
      <c r="AB102" s="372"/>
      <c r="AC102" s="372"/>
    </row>
    <row r="103" ht="26" customHeight="1" spans="1:29">
      <c r="A103" s="372">
        <v>137</v>
      </c>
      <c r="B103" s="350"/>
      <c r="C103" s="350"/>
      <c r="D103" s="372"/>
      <c r="E103" s="372"/>
      <c r="F103" s="372"/>
      <c r="G103" s="364"/>
      <c r="H103" s="350"/>
      <c r="I103" s="350"/>
      <c r="J103" s="350"/>
      <c r="K103" s="372"/>
      <c r="L103" s="372"/>
      <c r="M103" s="372"/>
      <c r="N103" s="372"/>
      <c r="O103" s="372"/>
      <c r="P103" s="364"/>
      <c r="Q103" s="447"/>
      <c r="R103" s="448"/>
      <c r="S103" s="364"/>
      <c r="T103" s="447"/>
      <c r="U103" s="448"/>
      <c r="V103" s="364"/>
      <c r="W103" s="447"/>
      <c r="X103" s="449"/>
      <c r="Y103" s="448"/>
      <c r="Z103" s="372"/>
      <c r="AA103" s="372"/>
      <c r="AB103" s="372"/>
      <c r="AC103" s="372"/>
    </row>
    <row r="104" ht="26" customHeight="1" spans="1:29">
      <c r="A104" s="372">
        <v>138</v>
      </c>
      <c r="B104" s="350"/>
      <c r="C104" s="350"/>
      <c r="D104" s="372"/>
      <c r="E104" s="372"/>
      <c r="F104" s="372"/>
      <c r="G104" s="364"/>
      <c r="H104" s="350"/>
      <c r="I104" s="350"/>
      <c r="J104" s="350"/>
      <c r="K104" s="372"/>
      <c r="L104" s="372"/>
      <c r="M104" s="372"/>
      <c r="N104" s="372"/>
      <c r="O104" s="372"/>
      <c r="P104" s="364"/>
      <c r="Q104" s="447"/>
      <c r="R104" s="448"/>
      <c r="S104" s="364"/>
      <c r="T104" s="447"/>
      <c r="U104" s="448"/>
      <c r="V104" s="364"/>
      <c r="W104" s="447"/>
      <c r="X104" s="449"/>
      <c r="Y104" s="448"/>
      <c r="Z104" s="372"/>
      <c r="AA104" s="372"/>
      <c r="AB104" s="372"/>
      <c r="AC104" s="372"/>
    </row>
    <row r="105" ht="26" customHeight="1" spans="1:29">
      <c r="A105" s="372">
        <v>139</v>
      </c>
      <c r="B105" s="350"/>
      <c r="C105" s="350"/>
      <c r="D105" s="372"/>
      <c r="E105" s="372"/>
      <c r="F105" s="372"/>
      <c r="G105" s="364"/>
      <c r="H105" s="350"/>
      <c r="I105" s="350"/>
      <c r="J105" s="350"/>
      <c r="K105" s="372"/>
      <c r="L105" s="372"/>
      <c r="M105" s="372"/>
      <c r="N105" s="372"/>
      <c r="O105" s="372"/>
      <c r="P105" s="364"/>
      <c r="Q105" s="447"/>
      <c r="R105" s="448"/>
      <c r="S105" s="364"/>
      <c r="T105" s="447"/>
      <c r="U105" s="448"/>
      <c r="V105" s="364"/>
      <c r="W105" s="447"/>
      <c r="X105" s="449"/>
      <c r="Y105" s="448"/>
      <c r="Z105" s="372"/>
      <c r="AA105" s="372"/>
      <c r="AB105" s="372"/>
      <c r="AC105" s="372"/>
    </row>
    <row r="106" ht="26" customHeight="1" spans="1:29">
      <c r="A106" s="372">
        <v>140</v>
      </c>
      <c r="B106" s="350"/>
      <c r="C106" s="350"/>
      <c r="D106" s="372"/>
      <c r="E106" s="372"/>
      <c r="F106" s="372"/>
      <c r="G106" s="364"/>
      <c r="H106" s="350"/>
      <c r="I106" s="350"/>
      <c r="J106" s="350"/>
      <c r="K106" s="372"/>
      <c r="L106" s="372"/>
      <c r="M106" s="372"/>
      <c r="N106" s="372"/>
      <c r="O106" s="372"/>
      <c r="P106" s="364"/>
      <c r="Q106" s="447"/>
      <c r="R106" s="448"/>
      <c r="S106" s="364"/>
      <c r="T106" s="447"/>
      <c r="U106" s="448"/>
      <c r="V106" s="364"/>
      <c r="W106" s="447"/>
      <c r="X106" s="449"/>
      <c r="Y106" s="448"/>
      <c r="Z106" s="372"/>
      <c r="AA106" s="372"/>
      <c r="AB106" s="372"/>
      <c r="AC106" s="372"/>
    </row>
    <row r="107" ht="26" customHeight="1" spans="1:29">
      <c r="A107" s="372">
        <v>141</v>
      </c>
      <c r="B107" s="350"/>
      <c r="C107" s="350"/>
      <c r="D107" s="372"/>
      <c r="E107" s="372"/>
      <c r="F107" s="372"/>
      <c r="G107" s="364"/>
      <c r="H107" s="350"/>
      <c r="I107" s="350"/>
      <c r="J107" s="350"/>
      <c r="K107" s="372"/>
      <c r="L107" s="372"/>
      <c r="M107" s="372"/>
      <c r="N107" s="372"/>
      <c r="O107" s="372"/>
      <c r="P107" s="364"/>
      <c r="Q107" s="447"/>
      <c r="R107" s="448"/>
      <c r="S107" s="364"/>
      <c r="T107" s="447"/>
      <c r="U107" s="448"/>
      <c r="V107" s="364"/>
      <c r="W107" s="447"/>
      <c r="X107" s="449"/>
      <c r="Y107" s="448"/>
      <c r="Z107" s="372"/>
      <c r="AA107" s="372"/>
      <c r="AB107" s="372"/>
      <c r="AC107" s="372"/>
    </row>
    <row r="108" ht="26" customHeight="1" spans="1:29">
      <c r="A108" s="372">
        <v>142</v>
      </c>
      <c r="B108" s="350"/>
      <c r="C108" s="350"/>
      <c r="D108" s="372"/>
      <c r="E108" s="372"/>
      <c r="F108" s="372"/>
      <c r="G108" s="364"/>
      <c r="H108" s="350"/>
      <c r="I108" s="350"/>
      <c r="J108" s="350"/>
      <c r="K108" s="372"/>
      <c r="L108" s="372"/>
      <c r="M108" s="372"/>
      <c r="N108" s="372"/>
      <c r="O108" s="372"/>
      <c r="P108" s="364"/>
      <c r="Q108" s="447"/>
      <c r="R108" s="448"/>
      <c r="S108" s="364"/>
      <c r="T108" s="447"/>
      <c r="U108" s="448"/>
      <c r="V108" s="364"/>
      <c r="W108" s="447"/>
      <c r="X108" s="449"/>
      <c r="Y108" s="448"/>
      <c r="Z108" s="372"/>
      <c r="AA108" s="372"/>
      <c r="AB108" s="372"/>
      <c r="AC108" s="372"/>
    </row>
    <row r="109" ht="26" customHeight="1" spans="1:29">
      <c r="A109" s="372">
        <v>143</v>
      </c>
      <c r="B109" s="350"/>
      <c r="C109" s="350"/>
      <c r="D109" s="372"/>
      <c r="E109" s="372"/>
      <c r="F109" s="372"/>
      <c r="G109" s="364"/>
      <c r="H109" s="350"/>
      <c r="I109" s="350"/>
      <c r="J109" s="350"/>
      <c r="K109" s="372"/>
      <c r="L109" s="372"/>
      <c r="M109" s="372"/>
      <c r="N109" s="372"/>
      <c r="O109" s="372"/>
      <c r="P109" s="364"/>
      <c r="Q109" s="447"/>
      <c r="R109" s="448"/>
      <c r="S109" s="364"/>
      <c r="T109" s="447"/>
      <c r="U109" s="448"/>
      <c r="V109" s="364"/>
      <c r="W109" s="447"/>
      <c r="X109" s="449"/>
      <c r="Y109" s="448"/>
      <c r="Z109" s="372"/>
      <c r="AA109" s="372"/>
      <c r="AB109" s="372"/>
      <c r="AC109" s="372"/>
    </row>
    <row r="110" ht="26" customHeight="1" spans="1:29">
      <c r="A110" s="372">
        <v>144</v>
      </c>
      <c r="B110" s="350"/>
      <c r="C110" s="350"/>
      <c r="D110" s="372"/>
      <c r="E110" s="372"/>
      <c r="F110" s="372"/>
      <c r="G110" s="364"/>
      <c r="H110" s="350"/>
      <c r="I110" s="350"/>
      <c r="J110" s="350"/>
      <c r="K110" s="372"/>
      <c r="L110" s="372"/>
      <c r="M110" s="372"/>
      <c r="N110" s="372"/>
      <c r="O110" s="372"/>
      <c r="P110" s="364"/>
      <c r="Q110" s="447"/>
      <c r="R110" s="448"/>
      <c r="S110" s="364"/>
      <c r="T110" s="447"/>
      <c r="U110" s="448"/>
      <c r="V110" s="364"/>
      <c r="W110" s="447"/>
      <c r="X110" s="449"/>
      <c r="Y110" s="448"/>
      <c r="Z110" s="372"/>
      <c r="AA110" s="372"/>
      <c r="AB110" s="372"/>
      <c r="AC110" s="372"/>
    </row>
    <row r="111" ht="26" customHeight="1" spans="1:29">
      <c r="A111" s="372">
        <v>145</v>
      </c>
      <c r="B111" s="350"/>
      <c r="C111" s="350"/>
      <c r="D111" s="372"/>
      <c r="E111" s="372"/>
      <c r="F111" s="372"/>
      <c r="G111" s="364"/>
      <c r="H111" s="350"/>
      <c r="I111" s="350"/>
      <c r="J111" s="350"/>
      <c r="K111" s="372"/>
      <c r="L111" s="372"/>
      <c r="M111" s="372"/>
      <c r="N111" s="372"/>
      <c r="O111" s="372"/>
      <c r="P111" s="364"/>
      <c r="Q111" s="447"/>
      <c r="R111" s="448"/>
      <c r="S111" s="364"/>
      <c r="T111" s="447"/>
      <c r="U111" s="448"/>
      <c r="V111" s="364"/>
      <c r="W111" s="447"/>
      <c r="X111" s="449"/>
      <c r="Y111" s="448"/>
      <c r="Z111" s="372"/>
      <c r="AA111" s="372"/>
      <c r="AB111" s="372"/>
      <c r="AC111" s="372"/>
    </row>
    <row r="112" ht="26" customHeight="1" spans="1:29">
      <c r="A112" s="372">
        <v>146</v>
      </c>
      <c r="B112" s="350"/>
      <c r="C112" s="350"/>
      <c r="D112" s="372"/>
      <c r="E112" s="372"/>
      <c r="F112" s="372"/>
      <c r="G112" s="364"/>
      <c r="H112" s="350"/>
      <c r="I112" s="350"/>
      <c r="J112" s="350"/>
      <c r="K112" s="372"/>
      <c r="L112" s="372"/>
      <c r="M112" s="372"/>
      <c r="N112" s="372"/>
      <c r="O112" s="372"/>
      <c r="P112" s="364"/>
      <c r="Q112" s="447"/>
      <c r="R112" s="448"/>
      <c r="S112" s="364"/>
      <c r="T112" s="447"/>
      <c r="U112" s="448"/>
      <c r="V112" s="364"/>
      <c r="W112" s="447"/>
      <c r="X112" s="449"/>
      <c r="Y112" s="448"/>
      <c r="Z112" s="372"/>
      <c r="AA112" s="372"/>
      <c r="AB112" s="372"/>
      <c r="AC112" s="372"/>
    </row>
    <row r="113" ht="26" customHeight="1" spans="1:29">
      <c r="A113" s="372">
        <v>147</v>
      </c>
      <c r="B113" s="350"/>
      <c r="C113" s="350"/>
      <c r="D113" s="372"/>
      <c r="E113" s="372"/>
      <c r="F113" s="372"/>
      <c r="G113" s="364"/>
      <c r="H113" s="350"/>
      <c r="I113" s="350"/>
      <c r="J113" s="350"/>
      <c r="K113" s="372"/>
      <c r="L113" s="372"/>
      <c r="M113" s="372"/>
      <c r="N113" s="372"/>
      <c r="O113" s="372"/>
      <c r="P113" s="364"/>
      <c r="Q113" s="447"/>
      <c r="R113" s="448"/>
      <c r="S113" s="364"/>
      <c r="T113" s="447"/>
      <c r="U113" s="448"/>
      <c r="V113" s="364"/>
      <c r="W113" s="447"/>
      <c r="X113" s="449"/>
      <c r="Y113" s="448"/>
      <c r="Z113" s="372"/>
      <c r="AA113" s="372"/>
      <c r="AB113" s="372"/>
      <c r="AC113" s="372"/>
    </row>
    <row r="114" ht="26" customHeight="1" spans="1:29">
      <c r="A114" s="372">
        <v>148</v>
      </c>
      <c r="B114" s="350"/>
      <c r="C114" s="350"/>
      <c r="D114" s="372"/>
      <c r="E114" s="372"/>
      <c r="F114" s="372"/>
      <c r="G114" s="364"/>
      <c r="H114" s="350"/>
      <c r="I114" s="350"/>
      <c r="J114" s="350"/>
      <c r="K114" s="372"/>
      <c r="L114" s="372"/>
      <c r="M114" s="372"/>
      <c r="N114" s="372"/>
      <c r="O114" s="372"/>
      <c r="P114" s="364"/>
      <c r="Q114" s="447"/>
      <c r="R114" s="448"/>
      <c r="S114" s="364"/>
      <c r="T114" s="447"/>
      <c r="U114" s="448"/>
      <c r="V114" s="364"/>
      <c r="W114" s="447"/>
      <c r="X114" s="449"/>
      <c r="Y114" s="448"/>
      <c r="Z114" s="372"/>
      <c r="AA114" s="372"/>
      <c r="AB114" s="372"/>
      <c r="AC114" s="372"/>
    </row>
    <row r="115" ht="26" customHeight="1" spans="1:29">
      <c r="A115" s="372"/>
      <c r="B115" s="350"/>
      <c r="C115" s="350"/>
      <c r="D115" s="372"/>
      <c r="E115" s="372"/>
      <c r="F115" s="372"/>
      <c r="G115" s="364"/>
      <c r="H115" s="350"/>
      <c r="I115" s="350"/>
      <c r="J115" s="350"/>
      <c r="K115" s="372"/>
      <c r="L115" s="372"/>
      <c r="M115" s="372"/>
      <c r="N115" s="372"/>
      <c r="O115" s="372"/>
      <c r="P115" s="364"/>
      <c r="Q115" s="447"/>
      <c r="R115" s="448"/>
      <c r="S115" s="364"/>
      <c r="T115" s="447"/>
      <c r="U115" s="448"/>
      <c r="V115" s="364"/>
      <c r="W115" s="447"/>
      <c r="X115" s="449"/>
      <c r="Y115" s="448"/>
      <c r="Z115" s="372"/>
      <c r="AA115" s="372"/>
      <c r="AB115" s="372"/>
      <c r="AC115" s="372"/>
    </row>
    <row r="116" spans="1:29">
      <c r="A116" s="372"/>
      <c r="B116" s="350"/>
      <c r="C116" s="350"/>
      <c r="D116" s="372"/>
      <c r="E116" s="372"/>
      <c r="F116" s="372"/>
      <c r="G116" s="364"/>
      <c r="H116" s="350"/>
      <c r="I116" s="350"/>
      <c r="J116" s="350"/>
      <c r="K116" s="372"/>
      <c r="L116" s="372"/>
      <c r="M116" s="372"/>
      <c r="N116" s="372"/>
      <c r="O116" s="372"/>
      <c r="P116" s="364"/>
      <c r="Q116" s="447"/>
      <c r="R116" s="448"/>
      <c r="S116" s="364"/>
      <c r="T116" s="447"/>
      <c r="U116" s="448"/>
      <c r="V116" s="364"/>
      <c r="W116" s="447"/>
      <c r="X116" s="449"/>
      <c r="Y116" s="448"/>
      <c r="Z116" s="372"/>
      <c r="AA116" s="372"/>
      <c r="AB116" s="372"/>
      <c r="AC116" s="372"/>
    </row>
    <row r="117" spans="1:29">
      <c r="A117" s="372"/>
      <c r="B117" s="350"/>
      <c r="C117" s="350"/>
      <c r="D117" s="372"/>
      <c r="E117" s="372"/>
      <c r="F117" s="372"/>
      <c r="G117" s="364"/>
      <c r="H117" s="350"/>
      <c r="I117" s="350"/>
      <c r="J117" s="350"/>
      <c r="K117" s="372"/>
      <c r="L117" s="372"/>
      <c r="M117" s="372"/>
      <c r="N117" s="372"/>
      <c r="O117" s="372"/>
      <c r="P117" s="364"/>
      <c r="Q117" s="447"/>
      <c r="R117" s="448"/>
      <c r="S117" s="364"/>
      <c r="T117" s="447"/>
      <c r="U117" s="448"/>
      <c r="V117" s="364"/>
      <c r="W117" s="447"/>
      <c r="X117" s="449"/>
      <c r="Y117" s="448"/>
      <c r="Z117" s="372"/>
      <c r="AA117" s="372"/>
      <c r="AB117" s="372"/>
      <c r="AC117" s="372"/>
    </row>
    <row r="118" spans="1:29">
      <c r="A118" s="372"/>
      <c r="B118" s="350"/>
      <c r="C118" s="350"/>
      <c r="D118" s="372"/>
      <c r="E118" s="372"/>
      <c r="F118" s="372"/>
      <c r="G118" s="364"/>
      <c r="H118" s="350"/>
      <c r="I118" s="350"/>
      <c r="J118" s="350"/>
      <c r="K118" s="372"/>
      <c r="L118" s="372"/>
      <c r="M118" s="372"/>
      <c r="N118" s="372"/>
      <c r="O118" s="372"/>
      <c r="P118" s="364"/>
      <c r="Q118" s="447"/>
      <c r="R118" s="448"/>
      <c r="S118" s="364"/>
      <c r="T118" s="447"/>
      <c r="U118" s="448"/>
      <c r="V118" s="364"/>
      <c r="W118" s="447"/>
      <c r="X118" s="449"/>
      <c r="Y118" s="448"/>
      <c r="Z118" s="372"/>
      <c r="AA118" s="372"/>
      <c r="AB118" s="372"/>
      <c r="AC118" s="372"/>
    </row>
    <row r="183" spans="12:12">
      <c r="L183" s="294" t="s">
        <v>943</v>
      </c>
    </row>
  </sheetData>
  <mergeCells count="909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F11:I11"/>
    <mergeCell ref="J11:N11"/>
    <mergeCell ref="O11:V11"/>
    <mergeCell ref="W11:X11"/>
    <mergeCell ref="Y11:AA11"/>
    <mergeCell ref="AB11:AC11"/>
    <mergeCell ref="F12:I12"/>
    <mergeCell ref="J12:N12"/>
    <mergeCell ref="O12:V12"/>
    <mergeCell ref="W12:X12"/>
    <mergeCell ref="Y12:AA12"/>
    <mergeCell ref="AB12:AC12"/>
    <mergeCell ref="F13:I13"/>
    <mergeCell ref="J13:N13"/>
    <mergeCell ref="O13:V13"/>
    <mergeCell ref="W13:X13"/>
    <mergeCell ref="Y13:AA13"/>
    <mergeCell ref="AB13:AC13"/>
    <mergeCell ref="F14:I14"/>
    <mergeCell ref="J14:N14"/>
    <mergeCell ref="O14:V14"/>
    <mergeCell ref="W14:X14"/>
    <mergeCell ref="Y14:AA14"/>
    <mergeCell ref="AB14:AC14"/>
    <mergeCell ref="F15:I15"/>
    <mergeCell ref="J15:N15"/>
    <mergeCell ref="O15:V15"/>
    <mergeCell ref="W15:X15"/>
    <mergeCell ref="Y15:AA15"/>
    <mergeCell ref="AB15:AC15"/>
    <mergeCell ref="F16:I16"/>
    <mergeCell ref="J16:N16"/>
    <mergeCell ref="O16:V16"/>
    <mergeCell ref="W16:X16"/>
    <mergeCell ref="Y16:AA16"/>
    <mergeCell ref="AB16:AC16"/>
    <mergeCell ref="A17:D17"/>
    <mergeCell ref="E17:AC17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20:C20"/>
    <mergeCell ref="E20:F20"/>
    <mergeCell ref="H20:K20"/>
    <mergeCell ref="Q20:R20"/>
    <mergeCell ref="T20:U20"/>
    <mergeCell ref="W20:Y20"/>
    <mergeCell ref="Z20:AA20"/>
    <mergeCell ref="AB20:AC20"/>
    <mergeCell ref="B21:C21"/>
    <mergeCell ref="E21:F21"/>
    <mergeCell ref="H21:K21"/>
    <mergeCell ref="Q21:R21"/>
    <mergeCell ref="T21:U21"/>
    <mergeCell ref="W21:Y21"/>
    <mergeCell ref="AB21:AC21"/>
    <mergeCell ref="B22:C22"/>
    <mergeCell ref="E22:F22"/>
    <mergeCell ref="H22:K22"/>
    <mergeCell ref="Q22:R22"/>
    <mergeCell ref="T22:U22"/>
    <mergeCell ref="W22:Y22"/>
    <mergeCell ref="AB22:AC22"/>
    <mergeCell ref="B23:C23"/>
    <mergeCell ref="E23:F23"/>
    <mergeCell ref="H23:K23"/>
    <mergeCell ref="Q23:R23"/>
    <mergeCell ref="T23:U23"/>
    <mergeCell ref="W23:Y23"/>
    <mergeCell ref="AB23:AC23"/>
    <mergeCell ref="B24:C24"/>
    <mergeCell ref="E24:F24"/>
    <mergeCell ref="H24:K24"/>
    <mergeCell ref="Q24:R24"/>
    <mergeCell ref="T24:U24"/>
    <mergeCell ref="W24:Y24"/>
    <mergeCell ref="AB24:AC24"/>
    <mergeCell ref="B25:C25"/>
    <mergeCell ref="E25:F25"/>
    <mergeCell ref="H25:K25"/>
    <mergeCell ref="Q25:R25"/>
    <mergeCell ref="T25:U25"/>
    <mergeCell ref="W25:Y25"/>
    <mergeCell ref="Z25:AA25"/>
    <mergeCell ref="AB25:AC25"/>
    <mergeCell ref="B26:C26"/>
    <mergeCell ref="E26:F26"/>
    <mergeCell ref="H26:J26"/>
    <mergeCell ref="Q26:R26"/>
    <mergeCell ref="T26:U26"/>
    <mergeCell ref="W26:Y26"/>
    <mergeCell ref="Z26:AA26"/>
    <mergeCell ref="AB26:AC26"/>
    <mergeCell ref="B27:C27"/>
    <mergeCell ref="E27:F27"/>
    <mergeCell ref="H27:J27"/>
    <mergeCell ref="Q27:R27"/>
    <mergeCell ref="T27:U27"/>
    <mergeCell ref="W27:Y27"/>
    <mergeCell ref="Z27:AA27"/>
    <mergeCell ref="AB27:AC27"/>
    <mergeCell ref="B28:C28"/>
    <mergeCell ref="E28:F28"/>
    <mergeCell ref="H28:J28"/>
    <mergeCell ref="Q28:R28"/>
    <mergeCell ref="T28:U28"/>
    <mergeCell ref="W28:Y28"/>
    <mergeCell ref="AB28:AC28"/>
    <mergeCell ref="B29:C29"/>
    <mergeCell ref="E29:F29"/>
    <mergeCell ref="H29:J29"/>
    <mergeCell ref="Q29:R29"/>
    <mergeCell ref="T29:U29"/>
    <mergeCell ref="W29:Y29"/>
    <mergeCell ref="AB29:AC29"/>
    <mergeCell ref="B30:C30"/>
    <mergeCell ref="E30:F30"/>
    <mergeCell ref="H30:J30"/>
    <mergeCell ref="Q30:R30"/>
    <mergeCell ref="T30:U30"/>
    <mergeCell ref="W30:Y30"/>
    <mergeCell ref="AB30:AC30"/>
    <mergeCell ref="B31:C31"/>
    <mergeCell ref="E31:F31"/>
    <mergeCell ref="H31:J31"/>
    <mergeCell ref="Q31:R31"/>
    <mergeCell ref="T31:U31"/>
    <mergeCell ref="AB31:AC31"/>
    <mergeCell ref="B32:C32"/>
    <mergeCell ref="E32:F32"/>
    <mergeCell ref="H32:J32"/>
    <mergeCell ref="Q32:R32"/>
    <mergeCell ref="T32:U32"/>
    <mergeCell ref="AB32:AC32"/>
    <mergeCell ref="B33:C33"/>
    <mergeCell ref="E33:F33"/>
    <mergeCell ref="H33:J33"/>
    <mergeCell ref="Q33:R33"/>
    <mergeCell ref="T33:U33"/>
    <mergeCell ref="AB33:AC33"/>
    <mergeCell ref="B34:C34"/>
    <mergeCell ref="E34:F34"/>
    <mergeCell ref="H34:J34"/>
    <mergeCell ref="Q34:R34"/>
    <mergeCell ref="T34:U34"/>
    <mergeCell ref="AB34:AC34"/>
    <mergeCell ref="B35:C35"/>
    <mergeCell ref="E35:F35"/>
    <mergeCell ref="H35:J35"/>
    <mergeCell ref="Q35:R35"/>
    <mergeCell ref="T35:U35"/>
    <mergeCell ref="AB35:AC35"/>
    <mergeCell ref="B36:C36"/>
    <mergeCell ref="E36:F36"/>
    <mergeCell ref="H36:J36"/>
    <mergeCell ref="Q36:R36"/>
    <mergeCell ref="T36:U36"/>
    <mergeCell ref="AB36:AC36"/>
    <mergeCell ref="B37:C37"/>
    <mergeCell ref="E37:F37"/>
    <mergeCell ref="H37:J37"/>
    <mergeCell ref="Q37:R37"/>
    <mergeCell ref="T37:U37"/>
    <mergeCell ref="AB37:AC37"/>
    <mergeCell ref="B38:C38"/>
    <mergeCell ref="E38:F38"/>
    <mergeCell ref="Q38:R38"/>
    <mergeCell ref="T38:U38"/>
    <mergeCell ref="AB38:AC38"/>
    <mergeCell ref="B39:C39"/>
    <mergeCell ref="E39:F39"/>
    <mergeCell ref="Q39:R39"/>
    <mergeCell ref="T39:U39"/>
    <mergeCell ref="AB39:AC39"/>
    <mergeCell ref="B40:C40"/>
    <mergeCell ref="E40:F40"/>
    <mergeCell ref="Q40:R40"/>
    <mergeCell ref="T40:U40"/>
    <mergeCell ref="W40:Y40"/>
    <mergeCell ref="B41:C41"/>
    <mergeCell ref="E41:F41"/>
    <mergeCell ref="Q41:R41"/>
    <mergeCell ref="T41:U41"/>
    <mergeCell ref="W41:Y41"/>
    <mergeCell ref="B42:C42"/>
    <mergeCell ref="E42:F42"/>
    <mergeCell ref="Q42:R42"/>
    <mergeCell ref="T42:U42"/>
    <mergeCell ref="W42:Y42"/>
    <mergeCell ref="B43:C43"/>
    <mergeCell ref="E43:F43"/>
    <mergeCell ref="Q43:R43"/>
    <mergeCell ref="T43:U43"/>
    <mergeCell ref="W43:Y43"/>
    <mergeCell ref="B44:C44"/>
    <mergeCell ref="E44:F44"/>
    <mergeCell ref="Q44:R44"/>
    <mergeCell ref="T44:U44"/>
    <mergeCell ref="W44:Y44"/>
    <mergeCell ref="B45:C45"/>
    <mergeCell ref="E45:F45"/>
    <mergeCell ref="Q45:R45"/>
    <mergeCell ref="T45:U45"/>
    <mergeCell ref="W45:Y45"/>
    <mergeCell ref="B46:C46"/>
    <mergeCell ref="E46:F46"/>
    <mergeCell ref="Q46:R46"/>
    <mergeCell ref="T46:U46"/>
    <mergeCell ref="W46:Y46"/>
    <mergeCell ref="B47:C47"/>
    <mergeCell ref="E47:F47"/>
    <mergeCell ref="H47:J47"/>
    <mergeCell ref="Q47:R47"/>
    <mergeCell ref="T47:U47"/>
    <mergeCell ref="W47:Y47"/>
    <mergeCell ref="B48:C48"/>
    <mergeCell ref="E48:F48"/>
    <mergeCell ref="H48:J48"/>
    <mergeCell ref="Q48:R48"/>
    <mergeCell ref="T48:U48"/>
    <mergeCell ref="W48:Y48"/>
    <mergeCell ref="B49:C49"/>
    <mergeCell ref="E49:F49"/>
    <mergeCell ref="H49:J49"/>
    <mergeCell ref="Q49:R49"/>
    <mergeCell ref="T49:U49"/>
    <mergeCell ref="W49:Y49"/>
    <mergeCell ref="B50:C50"/>
    <mergeCell ref="E50:F50"/>
    <mergeCell ref="H50:J50"/>
    <mergeCell ref="Q50:R50"/>
    <mergeCell ref="T50:U50"/>
    <mergeCell ref="W50:Y50"/>
    <mergeCell ref="B51:C51"/>
    <mergeCell ref="E51:F51"/>
    <mergeCell ref="H51:J51"/>
    <mergeCell ref="Q51:R51"/>
    <mergeCell ref="T51:U51"/>
    <mergeCell ref="W51:Y51"/>
    <mergeCell ref="B52:C52"/>
    <mergeCell ref="E52:F52"/>
    <mergeCell ref="H52:J52"/>
    <mergeCell ref="Q52:R52"/>
    <mergeCell ref="T52:U52"/>
    <mergeCell ref="W52:Y52"/>
    <mergeCell ref="B53:C53"/>
    <mergeCell ref="E53:F53"/>
    <mergeCell ref="H53:J53"/>
    <mergeCell ref="Q53:R53"/>
    <mergeCell ref="T53:U53"/>
    <mergeCell ref="W53:Y53"/>
    <mergeCell ref="B54:C54"/>
    <mergeCell ref="E54:F54"/>
    <mergeCell ref="H54:J54"/>
    <mergeCell ref="Q54:R54"/>
    <mergeCell ref="T54:U54"/>
    <mergeCell ref="W54:Y54"/>
    <mergeCell ref="B55:C55"/>
    <mergeCell ref="E55:F55"/>
    <mergeCell ref="H55:J55"/>
    <mergeCell ref="Q55:R55"/>
    <mergeCell ref="T55:U55"/>
    <mergeCell ref="W55:Y55"/>
    <mergeCell ref="B56:C56"/>
    <mergeCell ref="E56:F56"/>
    <mergeCell ref="H56:J56"/>
    <mergeCell ref="Q56:R56"/>
    <mergeCell ref="T56:U56"/>
    <mergeCell ref="W56:Y56"/>
    <mergeCell ref="B57:C57"/>
    <mergeCell ref="E57:F57"/>
    <mergeCell ref="H57:J57"/>
    <mergeCell ref="K57:L57"/>
    <mergeCell ref="M57:O57"/>
    <mergeCell ref="Q57:R57"/>
    <mergeCell ref="T57:U57"/>
    <mergeCell ref="W57:Y57"/>
    <mergeCell ref="B58:C58"/>
    <mergeCell ref="E58:F58"/>
    <mergeCell ref="H58:J58"/>
    <mergeCell ref="Q58:R58"/>
    <mergeCell ref="T58:U58"/>
    <mergeCell ref="W58:Y58"/>
    <mergeCell ref="B59:C59"/>
    <mergeCell ref="E59:F59"/>
    <mergeCell ref="H59:J59"/>
    <mergeCell ref="Q59:R59"/>
    <mergeCell ref="T59:U59"/>
    <mergeCell ref="W59:Y59"/>
    <mergeCell ref="B60:C60"/>
    <mergeCell ref="E60:F60"/>
    <mergeCell ref="H60:J60"/>
    <mergeCell ref="K60:L60"/>
    <mergeCell ref="M60:O60"/>
    <mergeCell ref="Q60:R60"/>
    <mergeCell ref="T60:U60"/>
    <mergeCell ref="W60:Y60"/>
    <mergeCell ref="B61:C61"/>
    <mergeCell ref="E61:F61"/>
    <mergeCell ref="H61:J61"/>
    <mergeCell ref="Q61:R61"/>
    <mergeCell ref="T61:U61"/>
    <mergeCell ref="W61:Y61"/>
    <mergeCell ref="B62:C62"/>
    <mergeCell ref="E62:F62"/>
    <mergeCell ref="H62:J62"/>
    <mergeCell ref="Q62:R62"/>
    <mergeCell ref="T62:U62"/>
    <mergeCell ref="W62:Y62"/>
    <mergeCell ref="B63:C63"/>
    <mergeCell ref="E63:F63"/>
    <mergeCell ref="H63:J63"/>
    <mergeCell ref="Q63:R63"/>
    <mergeCell ref="T63:U63"/>
    <mergeCell ref="W63:Y63"/>
    <mergeCell ref="B64:C64"/>
    <mergeCell ref="E64:F64"/>
    <mergeCell ref="H64:J64"/>
    <mergeCell ref="Q64:R64"/>
    <mergeCell ref="T64:U64"/>
    <mergeCell ref="W64:Y64"/>
    <mergeCell ref="B65:C65"/>
    <mergeCell ref="E65:F65"/>
    <mergeCell ref="H65:J65"/>
    <mergeCell ref="K65:L65"/>
    <mergeCell ref="M65:O65"/>
    <mergeCell ref="Q65:R65"/>
    <mergeCell ref="T65:U65"/>
    <mergeCell ref="W65:Y65"/>
    <mergeCell ref="B66:C66"/>
    <mergeCell ref="E66:F66"/>
    <mergeCell ref="Q66:R66"/>
    <mergeCell ref="T66:U66"/>
    <mergeCell ref="W66:Y66"/>
    <mergeCell ref="B67:C67"/>
    <mergeCell ref="E67:F67"/>
    <mergeCell ref="Q67:R67"/>
    <mergeCell ref="T67:U67"/>
    <mergeCell ref="W67:Y67"/>
    <mergeCell ref="B68:C68"/>
    <mergeCell ref="E68:F68"/>
    <mergeCell ref="H68:J68"/>
    <mergeCell ref="Q68:R68"/>
    <mergeCell ref="T68:U68"/>
    <mergeCell ref="W68:Y68"/>
    <mergeCell ref="B69:C69"/>
    <mergeCell ref="E69:F69"/>
    <mergeCell ref="H69:J69"/>
    <mergeCell ref="Q69:R69"/>
    <mergeCell ref="T69:U69"/>
    <mergeCell ref="W69:Y69"/>
    <mergeCell ref="B70:C70"/>
    <mergeCell ref="E70:F70"/>
    <mergeCell ref="H70:J70"/>
    <mergeCell ref="Q70:R70"/>
    <mergeCell ref="T70:U70"/>
    <mergeCell ref="W70:Y70"/>
    <mergeCell ref="B71:C71"/>
    <mergeCell ref="E71:F71"/>
    <mergeCell ref="H71:J71"/>
    <mergeCell ref="K71:L71"/>
    <mergeCell ref="M71:O71"/>
    <mergeCell ref="Q71:R71"/>
    <mergeCell ref="T71:U71"/>
    <mergeCell ref="W71:Y71"/>
    <mergeCell ref="B72:C72"/>
    <mergeCell ref="E72:F72"/>
    <mergeCell ref="K72:L72"/>
    <mergeCell ref="M72:O72"/>
    <mergeCell ref="Q72:R72"/>
    <mergeCell ref="T72:U72"/>
    <mergeCell ref="W72:Y72"/>
    <mergeCell ref="Z72:AA72"/>
    <mergeCell ref="AB72:AC72"/>
    <mergeCell ref="B73:C73"/>
    <mergeCell ref="E73:F73"/>
    <mergeCell ref="K73:L73"/>
    <mergeCell ref="M73:O73"/>
    <mergeCell ref="Q73:R73"/>
    <mergeCell ref="T73:U73"/>
    <mergeCell ref="W73:Y73"/>
    <mergeCell ref="Z73:AA73"/>
    <mergeCell ref="AB73:AC73"/>
    <mergeCell ref="B74:C74"/>
    <mergeCell ref="E74:F74"/>
    <mergeCell ref="K74:L74"/>
    <mergeCell ref="M74:O74"/>
    <mergeCell ref="Q74:R74"/>
    <mergeCell ref="T74:U74"/>
    <mergeCell ref="W74:Y74"/>
    <mergeCell ref="Z74:AA74"/>
    <mergeCell ref="AB74:AC74"/>
    <mergeCell ref="B75:C75"/>
    <mergeCell ref="E75:F75"/>
    <mergeCell ref="K75:L75"/>
    <mergeCell ref="M75:O75"/>
    <mergeCell ref="Q75:R75"/>
    <mergeCell ref="T75:U75"/>
    <mergeCell ref="W75:Y75"/>
    <mergeCell ref="Z75:AA75"/>
    <mergeCell ref="AB75:AC75"/>
    <mergeCell ref="B76:C76"/>
    <mergeCell ref="E76:F76"/>
    <mergeCell ref="K76:L76"/>
    <mergeCell ref="M76:O76"/>
    <mergeCell ref="Q76:R76"/>
    <mergeCell ref="T76:U76"/>
    <mergeCell ref="W76:Y76"/>
    <mergeCell ref="Z76:AA76"/>
    <mergeCell ref="AB76:AC76"/>
    <mergeCell ref="B77:C77"/>
    <mergeCell ref="E77:F77"/>
    <mergeCell ref="K77:L77"/>
    <mergeCell ref="M77:O77"/>
    <mergeCell ref="Q77:R77"/>
    <mergeCell ref="T77:U77"/>
    <mergeCell ref="W77:Y77"/>
    <mergeCell ref="Z77:AA77"/>
    <mergeCell ref="AB77:AC77"/>
    <mergeCell ref="B78:C78"/>
    <mergeCell ref="E78:F78"/>
    <mergeCell ref="K78:L78"/>
    <mergeCell ref="M78:O78"/>
    <mergeCell ref="Q78:R78"/>
    <mergeCell ref="T78:U78"/>
    <mergeCell ref="W78:Y78"/>
    <mergeCell ref="Z78:AA78"/>
    <mergeCell ref="AB78:AC78"/>
    <mergeCell ref="B79:C79"/>
    <mergeCell ref="E79:F79"/>
    <mergeCell ref="K79:L79"/>
    <mergeCell ref="M79:O79"/>
    <mergeCell ref="Q79:R79"/>
    <mergeCell ref="T79:U79"/>
    <mergeCell ref="W79:Y79"/>
    <mergeCell ref="Z79:AA79"/>
    <mergeCell ref="AB79:AC79"/>
    <mergeCell ref="B80:C80"/>
    <mergeCell ref="E80:F80"/>
    <mergeCell ref="K80:L80"/>
    <mergeCell ref="M80:O80"/>
    <mergeCell ref="Q80:R80"/>
    <mergeCell ref="T80:U80"/>
    <mergeCell ref="W80:Y80"/>
    <mergeCell ref="Z80:AA80"/>
    <mergeCell ref="AB80:AC80"/>
    <mergeCell ref="B81:C81"/>
    <mergeCell ref="E81:F81"/>
    <mergeCell ref="K81:L81"/>
    <mergeCell ref="M81:O81"/>
    <mergeCell ref="Q81:R81"/>
    <mergeCell ref="T81:U81"/>
    <mergeCell ref="W81:Y81"/>
    <mergeCell ref="Z81:AA81"/>
    <mergeCell ref="AB81:AC81"/>
    <mergeCell ref="B82:C82"/>
    <mergeCell ref="E82:F82"/>
    <mergeCell ref="K82:L82"/>
    <mergeCell ref="M82:O82"/>
    <mergeCell ref="Q82:R82"/>
    <mergeCell ref="T82:U82"/>
    <mergeCell ref="W82:Y82"/>
    <mergeCell ref="Z82:AA82"/>
    <mergeCell ref="AB82:AC82"/>
    <mergeCell ref="B83:C83"/>
    <mergeCell ref="E83:F83"/>
    <mergeCell ref="K83:L83"/>
    <mergeCell ref="M83:O83"/>
    <mergeCell ref="Q83:R83"/>
    <mergeCell ref="T83:U83"/>
    <mergeCell ref="W83:Y83"/>
    <mergeCell ref="Z83:AA83"/>
    <mergeCell ref="AB83:AC83"/>
    <mergeCell ref="B84:C84"/>
    <mergeCell ref="E84:F84"/>
    <mergeCell ref="K84:L84"/>
    <mergeCell ref="M84:O84"/>
    <mergeCell ref="Q84:R84"/>
    <mergeCell ref="T84:U84"/>
    <mergeCell ref="W84:Y84"/>
    <mergeCell ref="Z84:AA84"/>
    <mergeCell ref="AB84:AC84"/>
    <mergeCell ref="B85:C85"/>
    <mergeCell ref="E85:F85"/>
    <mergeCell ref="K85:L85"/>
    <mergeCell ref="M85:O85"/>
    <mergeCell ref="Q85:R85"/>
    <mergeCell ref="T85:U85"/>
    <mergeCell ref="W85:Y85"/>
    <mergeCell ref="Z85:AA85"/>
    <mergeCell ref="AB85:AC85"/>
    <mergeCell ref="B86:C86"/>
    <mergeCell ref="E86:F86"/>
    <mergeCell ref="K86:L86"/>
    <mergeCell ref="M86:O86"/>
    <mergeCell ref="Q86:R86"/>
    <mergeCell ref="T86:U86"/>
    <mergeCell ref="W86:Y86"/>
    <mergeCell ref="Z86:AA86"/>
    <mergeCell ref="AB86:AC86"/>
    <mergeCell ref="B87:C87"/>
    <mergeCell ref="E87:F87"/>
    <mergeCell ref="K87:L87"/>
    <mergeCell ref="M87:O87"/>
    <mergeCell ref="Q87:R87"/>
    <mergeCell ref="T87:U87"/>
    <mergeCell ref="W87:Y87"/>
    <mergeCell ref="Z87:AA87"/>
    <mergeCell ref="AB87:AC87"/>
    <mergeCell ref="B88:C88"/>
    <mergeCell ref="E88:F88"/>
    <mergeCell ref="K88:L88"/>
    <mergeCell ref="M88:O88"/>
    <mergeCell ref="Q88:R88"/>
    <mergeCell ref="T88:U88"/>
    <mergeCell ref="W88:Y88"/>
    <mergeCell ref="Z88:AA88"/>
    <mergeCell ref="AB88:AC88"/>
    <mergeCell ref="B89:C89"/>
    <mergeCell ref="E89:F89"/>
    <mergeCell ref="K89:L89"/>
    <mergeCell ref="M89:O89"/>
    <mergeCell ref="Q89:R89"/>
    <mergeCell ref="T89:U89"/>
    <mergeCell ref="W89:Y89"/>
    <mergeCell ref="Z89:AA89"/>
    <mergeCell ref="AB89:AC89"/>
    <mergeCell ref="B90:C90"/>
    <mergeCell ref="E90:F90"/>
    <mergeCell ref="K90:L90"/>
    <mergeCell ref="M90:O90"/>
    <mergeCell ref="Q90:R90"/>
    <mergeCell ref="T90:U90"/>
    <mergeCell ref="W90:Y90"/>
    <mergeCell ref="Z90:AA90"/>
    <mergeCell ref="AB90:AC90"/>
    <mergeCell ref="B91:C91"/>
    <mergeCell ref="E91:F91"/>
    <mergeCell ref="K91:L91"/>
    <mergeCell ref="M91:O91"/>
    <mergeCell ref="Q91:R91"/>
    <mergeCell ref="T91:U91"/>
    <mergeCell ref="W91:Y91"/>
    <mergeCell ref="Z91:AA91"/>
    <mergeCell ref="AB91:AC91"/>
    <mergeCell ref="B92:C92"/>
    <mergeCell ref="E92:F92"/>
    <mergeCell ref="K92:L92"/>
    <mergeCell ref="M92:O92"/>
    <mergeCell ref="Q92:R92"/>
    <mergeCell ref="T92:U92"/>
    <mergeCell ref="W92:Y92"/>
    <mergeCell ref="Z92:AA92"/>
    <mergeCell ref="AB92:AC92"/>
    <mergeCell ref="B93:C93"/>
    <mergeCell ref="E93:F93"/>
    <mergeCell ref="K93:L93"/>
    <mergeCell ref="M93:O93"/>
    <mergeCell ref="Q93:R93"/>
    <mergeCell ref="T93:U93"/>
    <mergeCell ref="W93:Y93"/>
    <mergeCell ref="Z93:AA93"/>
    <mergeCell ref="AB93:AC93"/>
    <mergeCell ref="B94:C94"/>
    <mergeCell ref="E94:F94"/>
    <mergeCell ref="K94:L94"/>
    <mergeCell ref="M94:O94"/>
    <mergeCell ref="Q94:R94"/>
    <mergeCell ref="T94:U94"/>
    <mergeCell ref="W94:Y94"/>
    <mergeCell ref="Z94:AA94"/>
    <mergeCell ref="AB94:AC94"/>
    <mergeCell ref="B95:C95"/>
    <mergeCell ref="E95:F95"/>
    <mergeCell ref="K95:L95"/>
    <mergeCell ref="M95:O95"/>
    <mergeCell ref="Q95:R95"/>
    <mergeCell ref="T95:U95"/>
    <mergeCell ref="W95:Y95"/>
    <mergeCell ref="Z95:AA95"/>
    <mergeCell ref="AB95:AC95"/>
    <mergeCell ref="B96:C96"/>
    <mergeCell ref="E96:F96"/>
    <mergeCell ref="K96:L96"/>
    <mergeCell ref="M96:O96"/>
    <mergeCell ref="Q96:R96"/>
    <mergeCell ref="T96:U96"/>
    <mergeCell ref="W96:Y96"/>
    <mergeCell ref="Z96:AA96"/>
    <mergeCell ref="AB96:AC96"/>
    <mergeCell ref="B97:C97"/>
    <mergeCell ref="E97:F97"/>
    <mergeCell ref="K97:L97"/>
    <mergeCell ref="M97:O97"/>
    <mergeCell ref="Q97:R97"/>
    <mergeCell ref="T97:U97"/>
    <mergeCell ref="W97:Y97"/>
    <mergeCell ref="Z97:AA97"/>
    <mergeCell ref="AB97:AC97"/>
    <mergeCell ref="B98:C98"/>
    <mergeCell ref="E98:F98"/>
    <mergeCell ref="H98:J98"/>
    <mergeCell ref="K98:L98"/>
    <mergeCell ref="M98:O98"/>
    <mergeCell ref="Q98:R98"/>
    <mergeCell ref="T98:U98"/>
    <mergeCell ref="W98:Y98"/>
    <mergeCell ref="Z98:AA98"/>
    <mergeCell ref="AB98:AC98"/>
    <mergeCell ref="B99:C99"/>
    <mergeCell ref="E99:F99"/>
    <mergeCell ref="H99:J99"/>
    <mergeCell ref="K99:L99"/>
    <mergeCell ref="M99:O99"/>
    <mergeCell ref="Q99:R99"/>
    <mergeCell ref="T99:U99"/>
    <mergeCell ref="W99:Y99"/>
    <mergeCell ref="Z99:AA99"/>
    <mergeCell ref="AB99:AC99"/>
    <mergeCell ref="B100:C100"/>
    <mergeCell ref="E100:F100"/>
    <mergeCell ref="H100:J100"/>
    <mergeCell ref="K100:L100"/>
    <mergeCell ref="M100:O100"/>
    <mergeCell ref="Q100:R100"/>
    <mergeCell ref="T100:U100"/>
    <mergeCell ref="W100:Y100"/>
    <mergeCell ref="Z100:AA100"/>
    <mergeCell ref="AB100:AC100"/>
    <mergeCell ref="B101:C101"/>
    <mergeCell ref="E101:F101"/>
    <mergeCell ref="H101:J101"/>
    <mergeCell ref="K101:L101"/>
    <mergeCell ref="M101:O101"/>
    <mergeCell ref="Q101:R101"/>
    <mergeCell ref="T101:U101"/>
    <mergeCell ref="W101:Y101"/>
    <mergeCell ref="Z101:AA101"/>
    <mergeCell ref="AB101:AC101"/>
    <mergeCell ref="B102:C102"/>
    <mergeCell ref="E102:F102"/>
    <mergeCell ref="H102:J102"/>
    <mergeCell ref="K102:L102"/>
    <mergeCell ref="M102:O102"/>
    <mergeCell ref="Q102:R102"/>
    <mergeCell ref="T102:U102"/>
    <mergeCell ref="W102:Y102"/>
    <mergeCell ref="Z102:AA102"/>
    <mergeCell ref="AB102:AC102"/>
    <mergeCell ref="B103:C103"/>
    <mergeCell ref="E103:F103"/>
    <mergeCell ref="H103:J103"/>
    <mergeCell ref="K103:L103"/>
    <mergeCell ref="M103:O103"/>
    <mergeCell ref="Q103:R103"/>
    <mergeCell ref="T103:U103"/>
    <mergeCell ref="W103:Y103"/>
    <mergeCell ref="Z103:AA103"/>
    <mergeCell ref="AB103:AC103"/>
    <mergeCell ref="B104:C104"/>
    <mergeCell ref="E104:F104"/>
    <mergeCell ref="H104:J104"/>
    <mergeCell ref="K104:L104"/>
    <mergeCell ref="M104:O104"/>
    <mergeCell ref="Q104:R104"/>
    <mergeCell ref="T104:U104"/>
    <mergeCell ref="W104:Y104"/>
    <mergeCell ref="Z104:AA104"/>
    <mergeCell ref="AB104:AC104"/>
    <mergeCell ref="B105:C105"/>
    <mergeCell ref="E105:F105"/>
    <mergeCell ref="H105:J105"/>
    <mergeCell ref="K105:L105"/>
    <mergeCell ref="M105:O105"/>
    <mergeCell ref="Q105:R105"/>
    <mergeCell ref="T105:U105"/>
    <mergeCell ref="W105:Y105"/>
    <mergeCell ref="Z105:AA105"/>
    <mergeCell ref="AB105:AC105"/>
    <mergeCell ref="B106:C106"/>
    <mergeCell ref="E106:F106"/>
    <mergeCell ref="H106:J106"/>
    <mergeCell ref="K106:L106"/>
    <mergeCell ref="M106:O106"/>
    <mergeCell ref="Q106:R106"/>
    <mergeCell ref="T106:U106"/>
    <mergeCell ref="W106:Y106"/>
    <mergeCell ref="Z106:AA106"/>
    <mergeCell ref="AB106:AC106"/>
    <mergeCell ref="B107:C107"/>
    <mergeCell ref="E107:F107"/>
    <mergeCell ref="H107:J107"/>
    <mergeCell ref="K107:L107"/>
    <mergeCell ref="M107:O107"/>
    <mergeCell ref="Q107:R107"/>
    <mergeCell ref="T107:U107"/>
    <mergeCell ref="W107:Y107"/>
    <mergeCell ref="Z107:AA107"/>
    <mergeCell ref="AB107:AC107"/>
    <mergeCell ref="B108:C108"/>
    <mergeCell ref="E108:F108"/>
    <mergeCell ref="H108:J108"/>
    <mergeCell ref="K108:L108"/>
    <mergeCell ref="M108:O108"/>
    <mergeCell ref="Q108:R108"/>
    <mergeCell ref="T108:U108"/>
    <mergeCell ref="W108:Y108"/>
    <mergeCell ref="Z108:AA108"/>
    <mergeCell ref="AB108:AC108"/>
    <mergeCell ref="B109:C109"/>
    <mergeCell ref="E109:F109"/>
    <mergeCell ref="H109:J109"/>
    <mergeCell ref="K109:L109"/>
    <mergeCell ref="M109:O109"/>
    <mergeCell ref="Q109:R109"/>
    <mergeCell ref="T109:U109"/>
    <mergeCell ref="W109:Y109"/>
    <mergeCell ref="Z109:AA109"/>
    <mergeCell ref="AB109:AC109"/>
    <mergeCell ref="B110:C110"/>
    <mergeCell ref="E110:F110"/>
    <mergeCell ref="H110:J110"/>
    <mergeCell ref="K110:L110"/>
    <mergeCell ref="M110:O110"/>
    <mergeCell ref="Q110:R110"/>
    <mergeCell ref="T110:U110"/>
    <mergeCell ref="W110:Y110"/>
    <mergeCell ref="Z110:AA110"/>
    <mergeCell ref="AB110:AC110"/>
    <mergeCell ref="B111:C111"/>
    <mergeCell ref="E111:F111"/>
    <mergeCell ref="H111:J111"/>
    <mergeCell ref="K111:L111"/>
    <mergeCell ref="M111:O111"/>
    <mergeCell ref="Q111:R111"/>
    <mergeCell ref="T111:U111"/>
    <mergeCell ref="W111:Y111"/>
    <mergeCell ref="Z111:AA111"/>
    <mergeCell ref="AB111:AC111"/>
    <mergeCell ref="B112:C112"/>
    <mergeCell ref="E112:F112"/>
    <mergeCell ref="H112:J112"/>
    <mergeCell ref="K112:L112"/>
    <mergeCell ref="M112:O112"/>
    <mergeCell ref="Q112:R112"/>
    <mergeCell ref="T112:U112"/>
    <mergeCell ref="W112:Y112"/>
    <mergeCell ref="Z112:AA112"/>
    <mergeCell ref="AB112:AC112"/>
    <mergeCell ref="B113:C113"/>
    <mergeCell ref="E113:F113"/>
    <mergeCell ref="H113:J113"/>
    <mergeCell ref="K113:L113"/>
    <mergeCell ref="M113:O113"/>
    <mergeCell ref="Q113:R113"/>
    <mergeCell ref="T113:U113"/>
    <mergeCell ref="W113:Y113"/>
    <mergeCell ref="Z113:AA113"/>
    <mergeCell ref="AB113:AC113"/>
    <mergeCell ref="B114:C114"/>
    <mergeCell ref="E114:F114"/>
    <mergeCell ref="H114:J114"/>
    <mergeCell ref="K114:L114"/>
    <mergeCell ref="M114:O114"/>
    <mergeCell ref="Q114:R114"/>
    <mergeCell ref="T114:U114"/>
    <mergeCell ref="W114:Y114"/>
    <mergeCell ref="Z114:AA114"/>
    <mergeCell ref="AB114:AC114"/>
    <mergeCell ref="B115:C115"/>
    <mergeCell ref="E115:F115"/>
    <mergeCell ref="H115:J115"/>
    <mergeCell ref="K115:L115"/>
    <mergeCell ref="M115:O115"/>
    <mergeCell ref="Q115:R115"/>
    <mergeCell ref="T115:U115"/>
    <mergeCell ref="W115:Y115"/>
    <mergeCell ref="Z115:AA115"/>
    <mergeCell ref="AB115:AC115"/>
    <mergeCell ref="B116:C116"/>
    <mergeCell ref="E116:F116"/>
    <mergeCell ref="H116:J116"/>
    <mergeCell ref="K116:L116"/>
    <mergeCell ref="M116:O116"/>
    <mergeCell ref="Q116:R116"/>
    <mergeCell ref="T116:U116"/>
    <mergeCell ref="W116:Y116"/>
    <mergeCell ref="Z116:AA116"/>
    <mergeCell ref="AB116:AC116"/>
    <mergeCell ref="B117:C117"/>
    <mergeCell ref="E117:F117"/>
    <mergeCell ref="H117:J117"/>
    <mergeCell ref="K117:L117"/>
    <mergeCell ref="M117:O117"/>
    <mergeCell ref="Q117:R117"/>
    <mergeCell ref="T117:U117"/>
    <mergeCell ref="W117:Y117"/>
    <mergeCell ref="Z117:AA117"/>
    <mergeCell ref="AB117:AC117"/>
    <mergeCell ref="B118:C118"/>
    <mergeCell ref="E118:F118"/>
    <mergeCell ref="H118:J118"/>
    <mergeCell ref="K118:L118"/>
    <mergeCell ref="M118:O118"/>
    <mergeCell ref="Q118:R118"/>
    <mergeCell ref="T118:U118"/>
    <mergeCell ref="W118:Y118"/>
    <mergeCell ref="Z118:AA118"/>
    <mergeCell ref="AB118:AC118"/>
    <mergeCell ref="L20:L25"/>
    <mergeCell ref="L26:L35"/>
    <mergeCell ref="Y1:AC2"/>
    <mergeCell ref="A3:B4"/>
    <mergeCell ref="C3:E4"/>
    <mergeCell ref="K36:L37"/>
    <mergeCell ref="M36:O37"/>
    <mergeCell ref="Z40:AA50"/>
    <mergeCell ref="AB40:AC50"/>
    <mergeCell ref="Z51:AA55"/>
    <mergeCell ref="AB51:AC55"/>
    <mergeCell ref="M47:O56"/>
    <mergeCell ref="M58:O59"/>
    <mergeCell ref="M61:O64"/>
    <mergeCell ref="M66:O67"/>
    <mergeCell ref="M68:O70"/>
    <mergeCell ref="Z56:AA71"/>
    <mergeCell ref="AB56:AC71"/>
    <mergeCell ref="M20:O35"/>
    <mergeCell ref="H38:J39"/>
    <mergeCell ref="K38:L39"/>
    <mergeCell ref="M38:O39"/>
    <mergeCell ref="A6:D16"/>
    <mergeCell ref="Z21:AA24"/>
    <mergeCell ref="Z28:AA30"/>
    <mergeCell ref="W31:Y32"/>
    <mergeCell ref="Z31:AA32"/>
    <mergeCell ref="W33:Y39"/>
    <mergeCell ref="Z33:AA39"/>
    <mergeCell ref="H40:J43"/>
    <mergeCell ref="K68:L70"/>
    <mergeCell ref="H66:J67"/>
    <mergeCell ref="K66:L67"/>
    <mergeCell ref="K61:L64"/>
    <mergeCell ref="K58:L59"/>
    <mergeCell ref="K47:L56"/>
    <mergeCell ref="H44:J46"/>
    <mergeCell ref="M40:O46"/>
    <mergeCell ref="K40:L46"/>
    <mergeCell ref="H72:J97"/>
  </mergeCells>
  <pageMargins left="0.747916666666667" right="0.707638888888889" top="0.94375" bottom="0.747916666666667" header="0.313888888888889" footer="0.313888888888889"/>
  <pageSetup paperSize="8" scale="63" orientation="landscape"/>
  <headerFooter/>
  <rowBreaks count="4" manualBreakCount="4">
    <brk id="39" max="28" man="1"/>
    <brk id="71" max="28" man="1"/>
    <brk id="115" max="16383" man="1"/>
    <brk id="11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T249"/>
  <sheetViews>
    <sheetView tabSelected="1" view="pageBreakPreview" zoomScale="70" zoomScaleNormal="100" workbookViewId="0">
      <pane ySplit="8" topLeftCell="A9" activePane="bottomLeft" state="frozen"/>
      <selection/>
      <selection pane="bottomLeft" activeCell="A5" sqref="A5:M6"/>
    </sheetView>
  </sheetViews>
  <sheetFormatPr defaultColWidth="9" defaultRowHeight="16.5"/>
  <cols>
    <col min="1" max="1" width="4.5" style="13" customWidth="1"/>
    <col min="2" max="11" width="2.625" style="13" customWidth="1"/>
    <col min="12" max="12" width="17.5" style="14" customWidth="1"/>
    <col min="13" max="13" width="26.125" style="14" customWidth="1"/>
    <col min="14" max="14" width="15.5" style="15" customWidth="1"/>
    <col min="15" max="16" width="5.625" style="13" customWidth="1"/>
    <col min="17" max="17" width="7.375" style="13" customWidth="1"/>
    <col min="18" max="18" width="6.125" style="16" customWidth="1"/>
    <col min="19" max="19" width="15.5" style="13" customWidth="1"/>
    <col min="20" max="20" width="8.125" style="17" customWidth="1"/>
    <col min="21" max="23" width="8.125" style="16" customWidth="1"/>
    <col min="24" max="24" width="18.125" style="16" customWidth="1"/>
    <col min="25" max="25" width="11.25" style="16" customWidth="1"/>
    <col min="26" max="26" width="11.375" style="13" customWidth="1"/>
    <col min="27" max="27" width="8.875" style="18" customWidth="1"/>
    <col min="28" max="28" width="5.125" style="13" customWidth="1"/>
    <col min="29" max="32" width="5.75" style="13" hidden="1" customWidth="1"/>
    <col min="33" max="34" width="7.25" style="13" hidden="1" customWidth="1"/>
    <col min="35" max="35" width="10" style="13" customWidth="1"/>
    <col min="36" max="39" width="9.625" style="13" customWidth="1"/>
    <col min="40" max="40" width="9.625" style="4" customWidth="1"/>
    <col min="41" max="41" width="9" style="19"/>
    <col min="42" max="44" width="9" style="20"/>
    <col min="45" max="45" width="9" style="21"/>
    <col min="46" max="46" width="9" style="22"/>
    <col min="47" max="16384" width="9" style="13"/>
  </cols>
  <sheetData>
    <row r="1" ht="33.75" customHeight="1" spans="1:46">
      <c r="A1" s="23" t="s">
        <v>1052</v>
      </c>
      <c r="B1" s="24"/>
      <c r="C1" s="24"/>
      <c r="D1" s="24"/>
      <c r="E1" s="24"/>
      <c r="F1" s="25" t="s">
        <v>420</v>
      </c>
      <c r="G1" s="25"/>
      <c r="H1" s="25"/>
      <c r="I1" s="25"/>
      <c r="J1" s="25"/>
      <c r="K1" s="25"/>
      <c r="L1" s="55" t="s">
        <v>421</v>
      </c>
      <c r="M1" s="55"/>
      <c r="N1" s="56" t="s">
        <v>1053</v>
      </c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127"/>
      <c r="AB1" s="56"/>
      <c r="AC1" s="56"/>
      <c r="AD1" s="56"/>
      <c r="AE1" s="56"/>
      <c r="AF1" s="56"/>
      <c r="AG1" s="56"/>
      <c r="AH1" s="56"/>
      <c r="AI1" s="33" t="s">
        <v>45</v>
      </c>
      <c r="AJ1" s="96" t="s">
        <v>874</v>
      </c>
      <c r="AK1" s="96" t="s">
        <v>877</v>
      </c>
      <c r="AL1" s="147" t="s">
        <v>878</v>
      </c>
      <c r="AM1" s="147" t="s">
        <v>882</v>
      </c>
      <c r="AN1" s="148" t="s">
        <v>885</v>
      </c>
      <c r="AO1" s="193" t="str">
        <f>L14</f>
        <v>SLT0011816</v>
      </c>
      <c r="AP1" s="96" t="s">
        <v>881</v>
      </c>
      <c r="AQ1" s="96" t="s">
        <v>880</v>
      </c>
      <c r="AR1" s="96" t="s">
        <v>884</v>
      </c>
      <c r="AS1" s="148" t="s">
        <v>1054</v>
      </c>
      <c r="AT1" s="194" t="str">
        <f>L19</f>
        <v>SLT0011817</v>
      </c>
    </row>
    <row r="2" ht="33.75" customHeight="1" spans="1:46">
      <c r="A2" s="23" t="s">
        <v>424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57"/>
      <c r="M2" s="57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127"/>
      <c r="AB2" s="56"/>
      <c r="AC2" s="56"/>
      <c r="AD2" s="56"/>
      <c r="AE2" s="56"/>
      <c r="AF2" s="56"/>
      <c r="AG2" s="56"/>
      <c r="AH2" s="56"/>
      <c r="AI2" s="33" t="s">
        <v>425</v>
      </c>
      <c r="AJ2" s="149" t="s">
        <v>875</v>
      </c>
      <c r="AK2" s="149" t="s">
        <v>875</v>
      </c>
      <c r="AL2" s="150" t="s">
        <v>875</v>
      </c>
      <c r="AM2" s="150" t="s">
        <v>875</v>
      </c>
      <c r="AN2" s="151" t="s">
        <v>875</v>
      </c>
      <c r="AO2" s="195" t="s">
        <v>875</v>
      </c>
      <c r="AP2" s="196" t="s">
        <v>875</v>
      </c>
      <c r="AQ2" s="196" t="s">
        <v>875</v>
      </c>
      <c r="AR2" s="196" t="s">
        <v>875</v>
      </c>
      <c r="AS2" s="197" t="s">
        <v>875</v>
      </c>
      <c r="AT2" s="113" t="s">
        <v>875</v>
      </c>
    </row>
    <row r="3" ht="33.75" customHeight="1" spans="1:46">
      <c r="A3" s="26" t="s">
        <v>426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55" t="s">
        <v>1055</v>
      </c>
      <c r="M3" s="5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27"/>
      <c r="AB3" s="56"/>
      <c r="AC3" s="56"/>
      <c r="AD3" s="56"/>
      <c r="AE3" s="56"/>
      <c r="AF3" s="56"/>
      <c r="AG3" s="56"/>
      <c r="AH3" s="56"/>
      <c r="AI3" s="33" t="s">
        <v>428</v>
      </c>
      <c r="AJ3" s="152" t="s">
        <v>1056</v>
      </c>
      <c r="AK3" s="152" t="s">
        <v>1056</v>
      </c>
      <c r="AL3" s="153" t="s">
        <v>1056</v>
      </c>
      <c r="AM3" s="153" t="s">
        <v>1056</v>
      </c>
      <c r="AN3" s="154" t="s">
        <v>1056</v>
      </c>
      <c r="AO3" s="198" t="s">
        <v>1056</v>
      </c>
      <c r="AP3" s="108" t="s">
        <v>1057</v>
      </c>
      <c r="AQ3" s="108" t="s">
        <v>1057</v>
      </c>
      <c r="AR3" s="108" t="s">
        <v>1057</v>
      </c>
      <c r="AS3" s="165" t="s">
        <v>1057</v>
      </c>
      <c r="AT3" s="22" t="s">
        <v>1057</v>
      </c>
    </row>
    <row r="4" ht="33.75" customHeight="1" spans="1:46">
      <c r="A4" s="28" t="s">
        <v>1058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55"/>
      <c r="M4" s="55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127"/>
      <c r="AB4" s="56"/>
      <c r="AC4" s="56"/>
      <c r="AD4" s="56"/>
      <c r="AE4" s="56"/>
      <c r="AF4" s="56"/>
      <c r="AG4" s="56"/>
      <c r="AH4" s="56"/>
      <c r="AI4" s="33" t="s">
        <v>22</v>
      </c>
      <c r="AJ4" s="152">
        <v>2010</v>
      </c>
      <c r="AK4" s="152">
        <v>2010</v>
      </c>
      <c r="AL4" s="153">
        <v>2010</v>
      </c>
      <c r="AM4" s="153">
        <v>2010</v>
      </c>
      <c r="AN4" s="154">
        <v>2010</v>
      </c>
      <c r="AO4" s="199">
        <v>2010</v>
      </c>
      <c r="AP4" s="200">
        <v>1895</v>
      </c>
      <c r="AQ4" s="200">
        <v>1895</v>
      </c>
      <c r="AR4" s="200">
        <v>1895</v>
      </c>
      <c r="AS4" s="201">
        <v>1895</v>
      </c>
      <c r="AT4" s="22">
        <v>1895</v>
      </c>
    </row>
    <row r="5" ht="41" customHeight="1" spans="1:46">
      <c r="A5" s="30" t="s">
        <v>1059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58"/>
      <c r="M5" s="58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127"/>
      <c r="AB5" s="56"/>
      <c r="AC5" s="56"/>
      <c r="AD5" s="56"/>
      <c r="AE5" s="56"/>
      <c r="AF5" s="56"/>
      <c r="AG5" s="56"/>
      <c r="AH5" s="56"/>
      <c r="AI5" s="155" t="s">
        <v>436</v>
      </c>
      <c r="AJ5" s="77" t="e">
        <f>AA9</f>
        <v>#REF!</v>
      </c>
      <c r="AK5" s="77" t="e">
        <f>AA10</f>
        <v>#REF!</v>
      </c>
      <c r="AL5" s="77" t="e">
        <f>AA11</f>
        <v>#REF!</v>
      </c>
      <c r="AM5" s="77">
        <v>14.7283</v>
      </c>
      <c r="AN5" s="40">
        <v>14.7283</v>
      </c>
      <c r="AO5" s="88">
        <v>14.7283</v>
      </c>
      <c r="AP5" s="82" t="e">
        <f>AA15</f>
        <v>#REF!</v>
      </c>
      <c r="AQ5" s="82" t="e">
        <f>AA16</f>
        <v>#REF!</v>
      </c>
      <c r="AR5" s="82">
        <f>AA17</f>
        <v>13.6452</v>
      </c>
      <c r="AS5" s="190">
        <v>13.6452</v>
      </c>
      <c r="AT5" s="22">
        <v>13.6452</v>
      </c>
    </row>
    <row r="6" ht="41" customHeight="1" spans="1:45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58"/>
      <c r="M6" s="58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127"/>
      <c r="AB6" s="56"/>
      <c r="AC6" s="56"/>
      <c r="AD6" s="56"/>
      <c r="AE6" s="56"/>
      <c r="AF6" s="56"/>
      <c r="AG6" s="56"/>
      <c r="AH6" s="56"/>
      <c r="AI6" s="155" t="s">
        <v>437</v>
      </c>
      <c r="AJ6" s="156"/>
      <c r="AK6" s="157"/>
      <c r="AL6" s="157"/>
      <c r="AM6" s="157"/>
      <c r="AN6" s="158"/>
      <c r="AO6" s="202"/>
      <c r="AP6" s="203"/>
      <c r="AQ6" s="203"/>
      <c r="AR6" s="203"/>
      <c r="AS6" s="192"/>
    </row>
    <row r="7" ht="24.95" customHeight="1" spans="1:46">
      <c r="A7" s="32" t="s">
        <v>298</v>
      </c>
      <c r="B7" s="33" t="s">
        <v>438</v>
      </c>
      <c r="C7" s="33"/>
      <c r="D7" s="33"/>
      <c r="E7" s="33"/>
      <c r="F7" s="33"/>
      <c r="G7" s="33"/>
      <c r="H7" s="33"/>
      <c r="I7" s="33"/>
      <c r="J7" s="33"/>
      <c r="K7" s="33"/>
      <c r="L7" s="59" t="s">
        <v>45</v>
      </c>
      <c r="M7" s="60" t="s">
        <v>425</v>
      </c>
      <c r="N7" s="33" t="s">
        <v>439</v>
      </c>
      <c r="O7" s="33" t="s">
        <v>440</v>
      </c>
      <c r="P7" s="33" t="s">
        <v>441</v>
      </c>
      <c r="Q7" s="33" t="s">
        <v>16</v>
      </c>
      <c r="R7" s="100" t="s">
        <v>442</v>
      </c>
      <c r="S7" s="101" t="s">
        <v>443</v>
      </c>
      <c r="T7" s="102" t="s">
        <v>444</v>
      </c>
      <c r="U7" s="100" t="s">
        <v>445</v>
      </c>
      <c r="V7" s="103" t="s">
        <v>446</v>
      </c>
      <c r="W7" s="103" t="s">
        <v>447</v>
      </c>
      <c r="X7" s="104" t="s">
        <v>448</v>
      </c>
      <c r="Y7" s="104" t="s">
        <v>449</v>
      </c>
      <c r="Z7" s="33" t="s">
        <v>450</v>
      </c>
      <c r="AA7" s="128" t="s">
        <v>451</v>
      </c>
      <c r="AB7" s="33" t="s">
        <v>452</v>
      </c>
      <c r="AC7" s="129" t="s">
        <v>453</v>
      </c>
      <c r="AD7" s="129" t="s">
        <v>454</v>
      </c>
      <c r="AE7" s="129" t="s">
        <v>455</v>
      </c>
      <c r="AF7" s="129" t="s">
        <v>456</v>
      </c>
      <c r="AG7" s="155" t="s">
        <v>457</v>
      </c>
      <c r="AH7" s="155" t="s">
        <v>437</v>
      </c>
      <c r="AI7" s="159" t="s">
        <v>458</v>
      </c>
      <c r="AJ7" s="33" t="s">
        <v>459</v>
      </c>
      <c r="AK7" s="33" t="s">
        <v>459</v>
      </c>
      <c r="AL7" s="160" t="s">
        <v>459</v>
      </c>
      <c r="AM7" s="160" t="s">
        <v>459</v>
      </c>
      <c r="AN7" s="161" t="s">
        <v>459</v>
      </c>
      <c r="AO7" s="204" t="s">
        <v>459</v>
      </c>
      <c r="AP7" s="203" t="s">
        <v>459</v>
      </c>
      <c r="AQ7" s="203" t="s">
        <v>459</v>
      </c>
      <c r="AR7" s="203" t="s">
        <v>459</v>
      </c>
      <c r="AS7" s="192" t="s">
        <v>459</v>
      </c>
      <c r="AT7" s="205" t="s">
        <v>459</v>
      </c>
    </row>
    <row r="8" s="1" customFormat="1" ht="24.95" customHeight="1" spans="1:46">
      <c r="A8" s="32"/>
      <c r="B8" s="34">
        <v>0</v>
      </c>
      <c r="C8" s="34">
        <v>1</v>
      </c>
      <c r="D8" s="34">
        <v>2</v>
      </c>
      <c r="E8" s="34">
        <v>3</v>
      </c>
      <c r="F8" s="34">
        <v>4</v>
      </c>
      <c r="G8" s="34">
        <v>5</v>
      </c>
      <c r="H8" s="34">
        <v>6</v>
      </c>
      <c r="I8" s="34">
        <v>7</v>
      </c>
      <c r="J8" s="34">
        <v>8</v>
      </c>
      <c r="K8" s="61">
        <v>9</v>
      </c>
      <c r="L8" s="59"/>
      <c r="M8" s="60"/>
      <c r="N8" s="33"/>
      <c r="O8" s="33"/>
      <c r="P8" s="33"/>
      <c r="Q8" s="33"/>
      <c r="R8" s="100"/>
      <c r="S8" s="101"/>
      <c r="T8" s="102"/>
      <c r="U8" s="100"/>
      <c r="V8" s="103"/>
      <c r="W8" s="103"/>
      <c r="X8" s="104"/>
      <c r="Y8" s="104"/>
      <c r="Z8" s="33"/>
      <c r="AA8" s="128"/>
      <c r="AB8" s="33"/>
      <c r="AC8" s="129"/>
      <c r="AD8" s="129"/>
      <c r="AE8" s="129"/>
      <c r="AF8" s="129"/>
      <c r="AG8" s="162"/>
      <c r="AH8" s="155"/>
      <c r="AI8" s="159"/>
      <c r="AJ8" s="33"/>
      <c r="AK8" s="33"/>
      <c r="AL8" s="160"/>
      <c r="AM8" s="160"/>
      <c r="AN8" s="161"/>
      <c r="AO8" s="206"/>
      <c r="AP8" s="203"/>
      <c r="AQ8" s="203"/>
      <c r="AR8" s="203"/>
      <c r="AS8" s="192"/>
      <c r="AT8" s="207"/>
    </row>
    <row r="9" s="1" customFormat="1" ht="39.95" customHeight="1" spans="1:46">
      <c r="A9" s="32">
        <f t="shared" ref="A9:A14" si="0">ROW(9:9)-8</f>
        <v>1</v>
      </c>
      <c r="B9" s="35">
        <v>0</v>
      </c>
      <c r="C9" s="35"/>
      <c r="D9" s="35"/>
      <c r="E9" s="35"/>
      <c r="F9" s="35"/>
      <c r="G9" s="35"/>
      <c r="H9" s="35"/>
      <c r="I9" s="35"/>
      <c r="J9" s="34"/>
      <c r="K9" s="61"/>
      <c r="L9" s="62" t="s">
        <v>874</v>
      </c>
      <c r="M9" s="63" t="s">
        <v>993</v>
      </c>
      <c r="N9" s="64" t="s">
        <v>1060</v>
      </c>
      <c r="O9" s="65" t="s">
        <v>51</v>
      </c>
      <c r="P9" s="65" t="s">
        <v>461</v>
      </c>
      <c r="Q9" s="33"/>
      <c r="R9" s="105" t="s">
        <v>462</v>
      </c>
      <c r="S9" s="106" t="s">
        <v>878</v>
      </c>
      <c r="T9" s="105" t="s">
        <v>462</v>
      </c>
      <c r="U9" s="105" t="s">
        <v>464</v>
      </c>
      <c r="V9" s="107" t="s">
        <v>463</v>
      </c>
      <c r="W9" s="107" t="s">
        <v>465</v>
      </c>
      <c r="X9" s="108" t="s">
        <v>466</v>
      </c>
      <c r="Y9" s="85" t="s">
        <v>334</v>
      </c>
      <c r="Z9" s="33" t="s">
        <v>334</v>
      </c>
      <c r="AA9" s="130" t="e">
        <f>AA20+AA103+AA173+AA176+AA226+AA227+AA228+AA230+AA231+AA233</f>
        <v>#REF!</v>
      </c>
      <c r="AB9" s="65" t="s">
        <v>334</v>
      </c>
      <c r="AC9" s="129"/>
      <c r="AD9" s="129"/>
      <c r="AE9" s="129"/>
      <c r="AF9" s="129"/>
      <c r="AG9" s="162"/>
      <c r="AH9" s="155"/>
      <c r="AI9" s="163"/>
      <c r="AJ9" s="108">
        <v>1</v>
      </c>
      <c r="AK9" s="164">
        <v>0</v>
      </c>
      <c r="AL9" s="164">
        <v>0</v>
      </c>
      <c r="AM9" s="164">
        <v>0</v>
      </c>
      <c r="AN9" s="165">
        <v>0</v>
      </c>
      <c r="AO9" s="3">
        <v>0</v>
      </c>
      <c r="AP9" s="208">
        <v>0</v>
      </c>
      <c r="AQ9" s="208">
        <v>0</v>
      </c>
      <c r="AR9" s="208">
        <v>0</v>
      </c>
      <c r="AS9" s="209">
        <v>0</v>
      </c>
      <c r="AT9" s="210">
        <v>0</v>
      </c>
    </row>
    <row r="10" s="1" customFormat="1" ht="39.95" customHeight="1" spans="1:46">
      <c r="A10" s="32">
        <f t="shared" si="0"/>
        <v>2</v>
      </c>
      <c r="B10" s="35">
        <v>0</v>
      </c>
      <c r="C10" s="35"/>
      <c r="D10" s="35"/>
      <c r="E10" s="35"/>
      <c r="F10" s="35"/>
      <c r="G10" s="35"/>
      <c r="H10" s="35"/>
      <c r="I10" s="35"/>
      <c r="J10" s="34"/>
      <c r="K10" s="61"/>
      <c r="L10" s="62" t="s">
        <v>877</v>
      </c>
      <c r="M10" s="63" t="s">
        <v>993</v>
      </c>
      <c r="N10" s="64" t="s">
        <v>1061</v>
      </c>
      <c r="O10" s="65" t="s">
        <v>51</v>
      </c>
      <c r="P10" s="65" t="s">
        <v>461</v>
      </c>
      <c r="Q10" s="33"/>
      <c r="R10" s="105" t="s">
        <v>462</v>
      </c>
      <c r="S10" s="106" t="s">
        <v>878</v>
      </c>
      <c r="T10" s="105" t="s">
        <v>462</v>
      </c>
      <c r="U10" s="105" t="s">
        <v>464</v>
      </c>
      <c r="V10" s="107" t="s">
        <v>463</v>
      </c>
      <c r="W10" s="107" t="s">
        <v>465</v>
      </c>
      <c r="X10" s="108" t="s">
        <v>466</v>
      </c>
      <c r="Y10" s="85" t="s">
        <v>334</v>
      </c>
      <c r="Z10" s="33" t="s">
        <v>334</v>
      </c>
      <c r="AA10" s="130" t="e">
        <f>AA9</f>
        <v>#REF!</v>
      </c>
      <c r="AB10" s="65" t="s">
        <v>334</v>
      </c>
      <c r="AC10" s="129"/>
      <c r="AD10" s="129"/>
      <c r="AE10" s="129"/>
      <c r="AF10" s="129"/>
      <c r="AG10" s="162"/>
      <c r="AH10" s="155"/>
      <c r="AI10" s="163"/>
      <c r="AJ10" s="108">
        <v>0</v>
      </c>
      <c r="AK10" s="164">
        <v>1</v>
      </c>
      <c r="AL10" s="164">
        <v>0</v>
      </c>
      <c r="AM10" s="164">
        <v>0</v>
      </c>
      <c r="AN10" s="165">
        <v>0</v>
      </c>
      <c r="AO10" s="211">
        <v>0</v>
      </c>
      <c r="AP10" s="208">
        <v>0</v>
      </c>
      <c r="AQ10" s="208">
        <v>0</v>
      </c>
      <c r="AR10" s="208">
        <v>0</v>
      </c>
      <c r="AS10" s="209">
        <v>0</v>
      </c>
      <c r="AT10" s="210">
        <v>0</v>
      </c>
    </row>
    <row r="11" s="1" customFormat="1" ht="39.95" customHeight="1" spans="1:46">
      <c r="A11" s="32">
        <f t="shared" si="0"/>
        <v>3</v>
      </c>
      <c r="B11" s="35">
        <v>0</v>
      </c>
      <c r="C11" s="35"/>
      <c r="D11" s="35"/>
      <c r="E11" s="35"/>
      <c r="F11" s="35"/>
      <c r="G11" s="35"/>
      <c r="H11" s="35"/>
      <c r="I11" s="35"/>
      <c r="J11" s="34"/>
      <c r="K11" s="61"/>
      <c r="L11" s="62" t="s">
        <v>878</v>
      </c>
      <c r="M11" s="63" t="s">
        <v>993</v>
      </c>
      <c r="N11" s="64" t="s">
        <v>1062</v>
      </c>
      <c r="O11" s="65" t="s">
        <v>51</v>
      </c>
      <c r="P11" s="65" t="s">
        <v>461</v>
      </c>
      <c r="Q11" s="33"/>
      <c r="R11" s="105" t="s">
        <v>462</v>
      </c>
      <c r="S11" s="106" t="s">
        <v>878</v>
      </c>
      <c r="T11" s="105" t="s">
        <v>462</v>
      </c>
      <c r="U11" s="105" t="s">
        <v>464</v>
      </c>
      <c r="V11" s="107" t="s">
        <v>463</v>
      </c>
      <c r="W11" s="107" t="s">
        <v>465</v>
      </c>
      <c r="X11" s="108" t="s">
        <v>466</v>
      </c>
      <c r="Y11" s="85" t="s">
        <v>334</v>
      </c>
      <c r="Z11" s="33" t="s">
        <v>334</v>
      </c>
      <c r="AA11" s="130" t="e">
        <f t="shared" ref="AA11:AA14" si="1">AA9</f>
        <v>#REF!</v>
      </c>
      <c r="AB11" s="65" t="s">
        <v>334</v>
      </c>
      <c r="AC11" s="129"/>
      <c r="AD11" s="129"/>
      <c r="AE11" s="129"/>
      <c r="AF11" s="129"/>
      <c r="AG11" s="162"/>
      <c r="AH11" s="155"/>
      <c r="AI11" s="163"/>
      <c r="AJ11" s="108">
        <v>0</v>
      </c>
      <c r="AK11" s="164">
        <v>0</v>
      </c>
      <c r="AL11" s="164">
        <v>1</v>
      </c>
      <c r="AM11" s="164">
        <v>0</v>
      </c>
      <c r="AN11" s="165">
        <v>0</v>
      </c>
      <c r="AO11" s="211">
        <v>0</v>
      </c>
      <c r="AP11" s="208">
        <v>0</v>
      </c>
      <c r="AQ11" s="208">
        <v>0</v>
      </c>
      <c r="AR11" s="208">
        <v>0</v>
      </c>
      <c r="AS11" s="209">
        <v>0</v>
      </c>
      <c r="AT11" s="210">
        <v>0</v>
      </c>
    </row>
    <row r="12" s="1" customFormat="1" ht="76.5" customHeight="1" spans="1:46">
      <c r="A12" s="32">
        <f t="shared" si="0"/>
        <v>4</v>
      </c>
      <c r="B12" s="35">
        <v>0</v>
      </c>
      <c r="C12" s="35"/>
      <c r="D12" s="35"/>
      <c r="E12" s="35"/>
      <c r="F12" s="35"/>
      <c r="G12" s="35"/>
      <c r="H12" s="35"/>
      <c r="I12" s="35"/>
      <c r="J12" s="34"/>
      <c r="K12" s="61"/>
      <c r="L12" s="62" t="s">
        <v>882</v>
      </c>
      <c r="M12" s="63" t="s">
        <v>1024</v>
      </c>
      <c r="N12" s="64" t="s">
        <v>1063</v>
      </c>
      <c r="O12" s="65" t="s">
        <v>51</v>
      </c>
      <c r="P12" s="65" t="s">
        <v>461</v>
      </c>
      <c r="Q12" s="33"/>
      <c r="R12" s="105" t="s">
        <v>462</v>
      </c>
      <c r="S12" s="106" t="s">
        <v>878</v>
      </c>
      <c r="T12" s="105" t="s">
        <v>462</v>
      </c>
      <c r="U12" s="105" t="s">
        <v>464</v>
      </c>
      <c r="V12" s="107" t="s">
        <v>463</v>
      </c>
      <c r="W12" s="107" t="s">
        <v>465</v>
      </c>
      <c r="X12" s="108" t="s">
        <v>466</v>
      </c>
      <c r="Y12" s="85" t="s">
        <v>334</v>
      </c>
      <c r="Z12" s="33" t="s">
        <v>334</v>
      </c>
      <c r="AA12" s="130" t="e">
        <f t="shared" si="1"/>
        <v>#REF!</v>
      </c>
      <c r="AB12" s="65"/>
      <c r="AC12" s="129"/>
      <c r="AD12" s="129"/>
      <c r="AE12" s="129"/>
      <c r="AF12" s="129"/>
      <c r="AG12" s="162"/>
      <c r="AH12" s="155"/>
      <c r="AI12" s="163"/>
      <c r="AJ12" s="108">
        <v>0</v>
      </c>
      <c r="AK12" s="164">
        <v>0</v>
      </c>
      <c r="AL12" s="164">
        <v>0</v>
      </c>
      <c r="AM12" s="164">
        <v>1</v>
      </c>
      <c r="AN12" s="165">
        <v>0</v>
      </c>
      <c r="AO12" s="211">
        <v>0</v>
      </c>
      <c r="AP12" s="208">
        <v>0</v>
      </c>
      <c r="AQ12" s="208">
        <v>0</v>
      </c>
      <c r="AR12" s="208">
        <v>0</v>
      </c>
      <c r="AS12" s="209">
        <v>0</v>
      </c>
      <c r="AT12" s="210">
        <v>0</v>
      </c>
    </row>
    <row r="13" s="2" customFormat="1" ht="76.5" customHeight="1" spans="1:46">
      <c r="A13" s="32">
        <f t="shared" si="0"/>
        <v>5</v>
      </c>
      <c r="B13" s="36">
        <v>0</v>
      </c>
      <c r="C13" s="36"/>
      <c r="D13" s="36"/>
      <c r="E13" s="36"/>
      <c r="F13" s="36"/>
      <c r="G13" s="36"/>
      <c r="H13" s="36"/>
      <c r="I13" s="36"/>
      <c r="J13" s="45"/>
      <c r="K13" s="66"/>
      <c r="L13" s="67" t="s">
        <v>885</v>
      </c>
      <c r="M13" s="68" t="s">
        <v>1024</v>
      </c>
      <c r="N13" s="69" t="s">
        <v>1064</v>
      </c>
      <c r="O13" s="70" t="s">
        <v>51</v>
      </c>
      <c r="P13" s="70" t="s">
        <v>461</v>
      </c>
      <c r="Q13" s="109"/>
      <c r="R13" s="110" t="s">
        <v>462</v>
      </c>
      <c r="S13" s="111" t="s">
        <v>878</v>
      </c>
      <c r="T13" s="110" t="s">
        <v>462</v>
      </c>
      <c r="U13" s="110" t="s">
        <v>464</v>
      </c>
      <c r="V13" s="112" t="s">
        <v>463</v>
      </c>
      <c r="W13" s="112" t="s">
        <v>465</v>
      </c>
      <c r="X13" s="41" t="s">
        <v>466</v>
      </c>
      <c r="Y13" s="92" t="s">
        <v>334</v>
      </c>
      <c r="Z13" s="109" t="s">
        <v>334</v>
      </c>
      <c r="AA13" s="131" t="e">
        <f t="shared" si="1"/>
        <v>#REF!</v>
      </c>
      <c r="AB13" s="70"/>
      <c r="AC13" s="132"/>
      <c r="AD13" s="132"/>
      <c r="AE13" s="132"/>
      <c r="AF13" s="132"/>
      <c r="AG13" s="166"/>
      <c r="AH13" s="167"/>
      <c r="AI13" s="168"/>
      <c r="AJ13" s="41">
        <v>0</v>
      </c>
      <c r="AK13" s="165">
        <v>0</v>
      </c>
      <c r="AL13" s="165">
        <v>0</v>
      </c>
      <c r="AM13" s="165">
        <v>0</v>
      </c>
      <c r="AN13" s="165">
        <v>1</v>
      </c>
      <c r="AO13" s="211">
        <v>0</v>
      </c>
      <c r="AP13" s="212">
        <v>0</v>
      </c>
      <c r="AQ13" s="212">
        <v>0</v>
      </c>
      <c r="AR13" s="212">
        <v>0</v>
      </c>
      <c r="AS13" s="209">
        <v>0</v>
      </c>
      <c r="AT13" s="210">
        <v>0</v>
      </c>
    </row>
    <row r="14" s="3" customFormat="1" ht="76.5" customHeight="1" spans="1:46">
      <c r="A14" s="37">
        <f t="shared" si="0"/>
        <v>6</v>
      </c>
      <c r="B14" s="38">
        <v>0</v>
      </c>
      <c r="C14" s="38"/>
      <c r="D14" s="38"/>
      <c r="E14" s="38"/>
      <c r="F14" s="38"/>
      <c r="G14" s="38"/>
      <c r="H14" s="38"/>
      <c r="I14" s="38"/>
      <c r="J14" s="47"/>
      <c r="K14" s="71"/>
      <c r="L14" s="72" t="s">
        <v>887</v>
      </c>
      <c r="M14" s="73" t="s">
        <v>1024</v>
      </c>
      <c r="N14" s="74" t="s">
        <v>1065</v>
      </c>
      <c r="O14" s="75" t="s">
        <v>51</v>
      </c>
      <c r="P14" s="75" t="s">
        <v>461</v>
      </c>
      <c r="Q14" s="113"/>
      <c r="R14" s="114" t="s">
        <v>462</v>
      </c>
      <c r="S14" s="115" t="s">
        <v>878</v>
      </c>
      <c r="T14" s="114" t="s">
        <v>462</v>
      </c>
      <c r="U14" s="114" t="s">
        <v>463</v>
      </c>
      <c r="V14" s="116" t="s">
        <v>464</v>
      </c>
      <c r="W14" s="116" t="s">
        <v>465</v>
      </c>
      <c r="X14" s="43" t="s">
        <v>466</v>
      </c>
      <c r="Y14" s="94" t="s">
        <v>334</v>
      </c>
      <c r="Z14" s="113" t="s">
        <v>334</v>
      </c>
      <c r="AA14" s="133" t="e">
        <f t="shared" si="1"/>
        <v>#REF!</v>
      </c>
      <c r="AB14" s="75"/>
      <c r="AC14" s="134"/>
      <c r="AD14" s="134"/>
      <c r="AE14" s="134"/>
      <c r="AF14" s="134"/>
      <c r="AG14" s="169"/>
      <c r="AH14" s="170"/>
      <c r="AI14" s="171"/>
      <c r="AJ14" s="43">
        <v>0</v>
      </c>
      <c r="AK14" s="172">
        <v>0</v>
      </c>
      <c r="AL14" s="172">
        <v>0</v>
      </c>
      <c r="AM14" s="172">
        <v>0</v>
      </c>
      <c r="AN14" s="172">
        <v>0</v>
      </c>
      <c r="AO14" s="211">
        <v>1</v>
      </c>
      <c r="AP14" s="213">
        <v>0</v>
      </c>
      <c r="AQ14" s="213">
        <v>0</v>
      </c>
      <c r="AR14" s="213">
        <v>0</v>
      </c>
      <c r="AS14" s="214">
        <v>0</v>
      </c>
      <c r="AT14" s="210">
        <v>0</v>
      </c>
    </row>
    <row r="15" s="1" customFormat="1" ht="39.95" customHeight="1" spans="1:46">
      <c r="A15" s="32">
        <f t="shared" ref="A15:A19" si="2">ROW(15:15)-8</f>
        <v>7</v>
      </c>
      <c r="B15" s="35">
        <v>0</v>
      </c>
      <c r="C15" s="35"/>
      <c r="D15" s="35"/>
      <c r="E15" s="35"/>
      <c r="F15" s="35"/>
      <c r="G15" s="35"/>
      <c r="H15" s="35"/>
      <c r="I15" s="35"/>
      <c r="J15" s="34"/>
      <c r="K15" s="61"/>
      <c r="L15" s="62" t="s">
        <v>881</v>
      </c>
      <c r="M15" s="63" t="s">
        <v>985</v>
      </c>
      <c r="N15" s="64" t="str">
        <f>N9</f>
        <v>座椅总成，织物通风面套</v>
      </c>
      <c r="O15" s="65" t="s">
        <v>51</v>
      </c>
      <c r="P15" s="65" t="s">
        <v>461</v>
      </c>
      <c r="Q15" s="33"/>
      <c r="R15" s="105" t="s">
        <v>462</v>
      </c>
      <c r="S15" s="106" t="s">
        <v>880</v>
      </c>
      <c r="T15" s="105" t="s">
        <v>462</v>
      </c>
      <c r="U15" s="105" t="s">
        <v>464</v>
      </c>
      <c r="V15" s="107" t="s">
        <v>463</v>
      </c>
      <c r="W15" s="107" t="s">
        <v>465</v>
      </c>
      <c r="X15" s="108" t="s">
        <v>466</v>
      </c>
      <c r="Y15" s="85" t="s">
        <v>334</v>
      </c>
      <c r="Z15" s="33" t="s">
        <v>334</v>
      </c>
      <c r="AA15" s="130" t="e">
        <f>AA20+AA108+AA173+AA182+AA226+AA227+AA229+AA230+AA232+AA234</f>
        <v>#REF!</v>
      </c>
      <c r="AB15" s="65" t="s">
        <v>334</v>
      </c>
      <c r="AC15" s="129"/>
      <c r="AD15" s="129"/>
      <c r="AE15" s="129"/>
      <c r="AF15" s="129"/>
      <c r="AG15" s="162"/>
      <c r="AH15" s="155"/>
      <c r="AI15" s="163"/>
      <c r="AJ15" s="108">
        <v>0</v>
      </c>
      <c r="AK15" s="164">
        <v>0</v>
      </c>
      <c r="AL15" s="164">
        <v>0</v>
      </c>
      <c r="AM15" s="164">
        <v>0</v>
      </c>
      <c r="AN15" s="165">
        <v>0</v>
      </c>
      <c r="AO15" s="211">
        <v>0</v>
      </c>
      <c r="AP15" s="208">
        <v>1</v>
      </c>
      <c r="AQ15" s="208">
        <v>0</v>
      </c>
      <c r="AR15" s="208">
        <v>0</v>
      </c>
      <c r="AS15" s="209">
        <v>0</v>
      </c>
      <c r="AT15" s="210">
        <v>0</v>
      </c>
    </row>
    <row r="16" s="1" customFormat="1" ht="39.95" customHeight="1" spans="1:46">
      <c r="A16" s="32">
        <f t="shared" si="2"/>
        <v>8</v>
      </c>
      <c r="B16" s="35">
        <v>0</v>
      </c>
      <c r="C16" s="35"/>
      <c r="D16" s="35"/>
      <c r="E16" s="35"/>
      <c r="F16" s="35"/>
      <c r="G16" s="35"/>
      <c r="H16" s="35"/>
      <c r="I16" s="35"/>
      <c r="J16" s="34"/>
      <c r="K16" s="61"/>
      <c r="L16" s="62" t="s">
        <v>880</v>
      </c>
      <c r="M16" s="63" t="s">
        <v>985</v>
      </c>
      <c r="N16" s="64" t="str">
        <f>N10</f>
        <v>座椅总成，织物非通风面套</v>
      </c>
      <c r="O16" s="65" t="s">
        <v>51</v>
      </c>
      <c r="P16" s="65" t="s">
        <v>461</v>
      </c>
      <c r="Q16" s="33"/>
      <c r="R16" s="105" t="s">
        <v>462</v>
      </c>
      <c r="S16" s="106" t="s">
        <v>880</v>
      </c>
      <c r="T16" s="105" t="s">
        <v>462</v>
      </c>
      <c r="U16" s="105" t="s">
        <v>464</v>
      </c>
      <c r="V16" s="107" t="s">
        <v>463</v>
      </c>
      <c r="W16" s="107" t="s">
        <v>465</v>
      </c>
      <c r="X16" s="108" t="s">
        <v>466</v>
      </c>
      <c r="Y16" s="85" t="s">
        <v>334</v>
      </c>
      <c r="Z16" s="33" t="s">
        <v>334</v>
      </c>
      <c r="AA16" s="130" t="e">
        <f>AA15</f>
        <v>#REF!</v>
      </c>
      <c r="AB16" s="65" t="s">
        <v>334</v>
      </c>
      <c r="AC16" s="129"/>
      <c r="AD16" s="129"/>
      <c r="AE16" s="129"/>
      <c r="AF16" s="129"/>
      <c r="AG16" s="162"/>
      <c r="AH16" s="155"/>
      <c r="AI16" s="163"/>
      <c r="AJ16" s="108">
        <v>0</v>
      </c>
      <c r="AK16" s="164">
        <v>0</v>
      </c>
      <c r="AL16" s="164">
        <v>0</v>
      </c>
      <c r="AM16" s="164">
        <v>0</v>
      </c>
      <c r="AN16" s="165">
        <v>0</v>
      </c>
      <c r="AO16" s="211">
        <v>0</v>
      </c>
      <c r="AP16" s="208">
        <v>0</v>
      </c>
      <c r="AQ16" s="208">
        <v>1</v>
      </c>
      <c r="AR16" s="208">
        <v>0</v>
      </c>
      <c r="AS16" s="209">
        <v>0</v>
      </c>
      <c r="AT16" s="210">
        <v>0</v>
      </c>
    </row>
    <row r="17" s="1" customFormat="1" ht="66" customHeight="1" spans="1:46">
      <c r="A17" s="32">
        <f t="shared" si="2"/>
        <v>9</v>
      </c>
      <c r="B17" s="35">
        <v>0</v>
      </c>
      <c r="C17" s="35"/>
      <c r="D17" s="35"/>
      <c r="E17" s="35"/>
      <c r="F17" s="35"/>
      <c r="G17" s="35"/>
      <c r="H17" s="35"/>
      <c r="I17" s="35"/>
      <c r="J17" s="34"/>
      <c r="K17" s="61"/>
      <c r="L17" s="62" t="s">
        <v>884</v>
      </c>
      <c r="M17" s="63" t="s">
        <v>985</v>
      </c>
      <c r="N17" s="64" t="s">
        <v>1063</v>
      </c>
      <c r="O17" s="65" t="s">
        <v>51</v>
      </c>
      <c r="P17" s="65" t="s">
        <v>461</v>
      </c>
      <c r="Q17" s="33"/>
      <c r="R17" s="105" t="s">
        <v>462</v>
      </c>
      <c r="S17" s="106" t="s">
        <v>878</v>
      </c>
      <c r="T17" s="105" t="s">
        <v>462</v>
      </c>
      <c r="U17" s="105" t="s">
        <v>464</v>
      </c>
      <c r="V17" s="107" t="s">
        <v>463</v>
      </c>
      <c r="W17" s="107" t="s">
        <v>465</v>
      </c>
      <c r="X17" s="108" t="s">
        <v>466</v>
      </c>
      <c r="Y17" s="85" t="s">
        <v>334</v>
      </c>
      <c r="Z17" s="33" t="s">
        <v>334</v>
      </c>
      <c r="AA17" s="130">
        <v>13.6452</v>
      </c>
      <c r="AB17" s="65"/>
      <c r="AC17" s="129"/>
      <c r="AD17" s="129"/>
      <c r="AE17" s="129"/>
      <c r="AF17" s="129"/>
      <c r="AG17" s="162"/>
      <c r="AH17" s="155"/>
      <c r="AI17" s="163"/>
      <c r="AJ17" s="108">
        <v>0</v>
      </c>
      <c r="AK17" s="164">
        <v>0</v>
      </c>
      <c r="AL17" s="164">
        <v>0</v>
      </c>
      <c r="AM17" s="164">
        <v>0</v>
      </c>
      <c r="AN17" s="165">
        <v>0</v>
      </c>
      <c r="AO17" s="211">
        <v>0</v>
      </c>
      <c r="AP17" s="208">
        <v>0</v>
      </c>
      <c r="AQ17" s="208">
        <v>0</v>
      </c>
      <c r="AR17" s="208">
        <v>1</v>
      </c>
      <c r="AS17" s="209">
        <v>0</v>
      </c>
      <c r="AT17" s="210">
        <v>0</v>
      </c>
    </row>
    <row r="18" s="2" customFormat="1" ht="66" customHeight="1" spans="1:46">
      <c r="A18" s="32">
        <f t="shared" si="2"/>
        <v>10</v>
      </c>
      <c r="B18" s="36">
        <v>0</v>
      </c>
      <c r="C18" s="36"/>
      <c r="D18" s="36"/>
      <c r="E18" s="36"/>
      <c r="F18" s="36"/>
      <c r="G18" s="36"/>
      <c r="H18" s="36"/>
      <c r="I18" s="36"/>
      <c r="J18" s="45"/>
      <c r="K18" s="66"/>
      <c r="L18" s="67" t="s">
        <v>890</v>
      </c>
      <c r="M18" s="68" t="s">
        <v>985</v>
      </c>
      <c r="N18" s="69" t="str">
        <f>N13</f>
        <v>座椅总成，织物面料（主料：蓝白格；缝线蓝色，头枕带刺绣）</v>
      </c>
      <c r="O18" s="70" t="s">
        <v>51</v>
      </c>
      <c r="P18" s="70" t="s">
        <v>461</v>
      </c>
      <c r="Q18" s="109"/>
      <c r="R18" s="110" t="s">
        <v>462</v>
      </c>
      <c r="S18" s="111" t="s">
        <v>878</v>
      </c>
      <c r="T18" s="110" t="s">
        <v>462</v>
      </c>
      <c r="U18" s="110" t="s">
        <v>464</v>
      </c>
      <c r="V18" s="112" t="s">
        <v>463</v>
      </c>
      <c r="W18" s="112" t="s">
        <v>465</v>
      </c>
      <c r="X18" s="41" t="s">
        <v>466</v>
      </c>
      <c r="Y18" s="92" t="s">
        <v>334</v>
      </c>
      <c r="Z18" s="109" t="s">
        <v>334</v>
      </c>
      <c r="AA18" s="131">
        <v>13.6452</v>
      </c>
      <c r="AB18" s="70"/>
      <c r="AC18" s="132"/>
      <c r="AD18" s="132"/>
      <c r="AE18" s="132"/>
      <c r="AF18" s="132"/>
      <c r="AG18" s="166"/>
      <c r="AH18" s="167"/>
      <c r="AI18" s="168"/>
      <c r="AJ18" s="41">
        <v>0</v>
      </c>
      <c r="AK18" s="165">
        <v>0</v>
      </c>
      <c r="AL18" s="165">
        <v>0</v>
      </c>
      <c r="AM18" s="165">
        <v>0</v>
      </c>
      <c r="AN18" s="165">
        <v>0</v>
      </c>
      <c r="AO18" s="211">
        <v>0</v>
      </c>
      <c r="AP18" s="212">
        <v>0</v>
      </c>
      <c r="AQ18" s="212">
        <v>0</v>
      </c>
      <c r="AR18" s="212">
        <v>0</v>
      </c>
      <c r="AS18" s="209">
        <v>1</v>
      </c>
      <c r="AT18" s="210">
        <v>0</v>
      </c>
    </row>
    <row r="19" s="3" customFormat="1" ht="66" customHeight="1" spans="1:46">
      <c r="A19" s="37">
        <f t="shared" si="2"/>
        <v>11</v>
      </c>
      <c r="B19" s="38">
        <v>0</v>
      </c>
      <c r="C19" s="38"/>
      <c r="D19" s="38"/>
      <c r="E19" s="38"/>
      <c r="F19" s="38"/>
      <c r="G19" s="38"/>
      <c r="H19" s="38"/>
      <c r="I19" s="38"/>
      <c r="J19" s="47"/>
      <c r="K19" s="71"/>
      <c r="L19" s="72" t="s">
        <v>889</v>
      </c>
      <c r="M19" s="73" t="s">
        <v>985</v>
      </c>
      <c r="N19" s="74" t="s">
        <v>1065</v>
      </c>
      <c r="O19" s="75" t="s">
        <v>51</v>
      </c>
      <c r="P19" s="75" t="s">
        <v>461</v>
      </c>
      <c r="Q19" s="113"/>
      <c r="R19" s="114" t="s">
        <v>462</v>
      </c>
      <c r="S19" s="115" t="s">
        <v>878</v>
      </c>
      <c r="T19" s="114" t="s">
        <v>462</v>
      </c>
      <c r="U19" s="114" t="s">
        <v>463</v>
      </c>
      <c r="V19" s="116" t="s">
        <v>464</v>
      </c>
      <c r="W19" s="116" t="s">
        <v>465</v>
      </c>
      <c r="X19" s="43" t="s">
        <v>466</v>
      </c>
      <c r="Y19" s="94" t="s">
        <v>334</v>
      </c>
      <c r="Z19" s="113" t="s">
        <v>334</v>
      </c>
      <c r="AA19" s="133">
        <v>13.6452</v>
      </c>
      <c r="AB19" s="75"/>
      <c r="AC19" s="134"/>
      <c r="AD19" s="134"/>
      <c r="AE19" s="134"/>
      <c r="AF19" s="134"/>
      <c r="AG19" s="169"/>
      <c r="AH19" s="170"/>
      <c r="AI19" s="171"/>
      <c r="AJ19" s="43">
        <v>0</v>
      </c>
      <c r="AK19" s="172">
        <v>0</v>
      </c>
      <c r="AL19" s="172">
        <v>0</v>
      </c>
      <c r="AM19" s="172">
        <v>0</v>
      </c>
      <c r="AN19" s="172">
        <v>0</v>
      </c>
      <c r="AO19" s="211">
        <v>0</v>
      </c>
      <c r="AP19" s="213">
        <v>0</v>
      </c>
      <c r="AQ19" s="213">
        <v>0</v>
      </c>
      <c r="AR19" s="213">
        <v>0</v>
      </c>
      <c r="AS19" s="214">
        <v>0</v>
      </c>
      <c r="AT19" s="210">
        <v>1</v>
      </c>
    </row>
    <row r="20" s="1" customFormat="1" ht="39.95" customHeight="1" spans="1:46">
      <c r="A20" s="32">
        <f t="shared" ref="A20:A27" si="3">ROW(20:20)-8</f>
        <v>12</v>
      </c>
      <c r="B20" s="35"/>
      <c r="C20" s="35">
        <v>1</v>
      </c>
      <c r="D20" s="35"/>
      <c r="E20" s="35"/>
      <c r="F20" s="35"/>
      <c r="G20" s="35"/>
      <c r="H20" s="35"/>
      <c r="I20" s="35"/>
      <c r="J20" s="34"/>
      <c r="K20" s="61"/>
      <c r="L20" s="62" t="s">
        <v>324</v>
      </c>
      <c r="M20" s="63" t="s">
        <v>325</v>
      </c>
      <c r="N20" s="76" t="s">
        <v>326</v>
      </c>
      <c r="O20" s="65" t="s">
        <v>51</v>
      </c>
      <c r="P20" s="65" t="s">
        <v>461</v>
      </c>
      <c r="Q20" s="61"/>
      <c r="R20" s="105" t="s">
        <v>462</v>
      </c>
      <c r="S20" s="106" t="s">
        <v>327</v>
      </c>
      <c r="T20" s="105" t="s">
        <v>462</v>
      </c>
      <c r="U20" s="105" t="s">
        <v>464</v>
      </c>
      <c r="V20" s="107" t="s">
        <v>463</v>
      </c>
      <c r="W20" s="95" t="s">
        <v>474</v>
      </c>
      <c r="X20" s="108" t="s">
        <v>466</v>
      </c>
      <c r="Y20" s="85" t="s">
        <v>334</v>
      </c>
      <c r="Z20" s="33" t="s">
        <v>334</v>
      </c>
      <c r="AA20" s="135" t="e">
        <f>AA28+AA29+AA31+AA43+AA85+AA99*AJ99+AA100*AJ100+AA101*AJ101+AA102</f>
        <v>#REF!</v>
      </c>
      <c r="AB20" s="65" t="s">
        <v>334</v>
      </c>
      <c r="AC20" s="129"/>
      <c r="AD20" s="129"/>
      <c r="AE20" s="129"/>
      <c r="AF20" s="129"/>
      <c r="AG20" s="162"/>
      <c r="AH20" s="155"/>
      <c r="AI20" s="163"/>
      <c r="AJ20" s="108">
        <v>1</v>
      </c>
      <c r="AK20" s="164">
        <v>0</v>
      </c>
      <c r="AL20" s="164">
        <v>0</v>
      </c>
      <c r="AM20" s="164">
        <v>0</v>
      </c>
      <c r="AN20" s="165">
        <v>0</v>
      </c>
      <c r="AO20" s="211">
        <v>0</v>
      </c>
      <c r="AP20" s="208">
        <v>1</v>
      </c>
      <c r="AQ20" s="208">
        <v>0</v>
      </c>
      <c r="AR20" s="208">
        <v>0</v>
      </c>
      <c r="AS20" s="209">
        <v>0</v>
      </c>
      <c r="AT20" s="210">
        <v>0</v>
      </c>
    </row>
    <row r="21" s="1" customFormat="1" ht="39.95" customHeight="1" spans="1:46">
      <c r="A21" s="32">
        <f t="shared" si="3"/>
        <v>13</v>
      </c>
      <c r="B21" s="35"/>
      <c r="C21" s="35">
        <v>1</v>
      </c>
      <c r="D21" s="35"/>
      <c r="E21" s="35"/>
      <c r="F21" s="35"/>
      <c r="G21" s="35"/>
      <c r="H21" s="35"/>
      <c r="I21" s="35"/>
      <c r="J21" s="77"/>
      <c r="K21" s="77"/>
      <c r="L21" s="62" t="s">
        <v>327</v>
      </c>
      <c r="M21" s="63" t="s">
        <v>325</v>
      </c>
      <c r="N21" s="76" t="s">
        <v>328</v>
      </c>
      <c r="O21" s="65" t="s">
        <v>51</v>
      </c>
      <c r="P21" s="65" t="s">
        <v>461</v>
      </c>
      <c r="Q21" s="61"/>
      <c r="R21" s="105" t="s">
        <v>462</v>
      </c>
      <c r="S21" s="106" t="s">
        <v>327</v>
      </c>
      <c r="T21" s="105" t="s">
        <v>462</v>
      </c>
      <c r="U21" s="105" t="s">
        <v>464</v>
      </c>
      <c r="V21" s="107" t="s">
        <v>463</v>
      </c>
      <c r="W21" s="95" t="s">
        <v>474</v>
      </c>
      <c r="X21" s="108" t="s">
        <v>466</v>
      </c>
      <c r="Y21" s="85" t="s">
        <v>334</v>
      </c>
      <c r="Z21" s="33" t="s">
        <v>334</v>
      </c>
      <c r="AA21" s="135" t="e">
        <f>AA20</f>
        <v>#REF!</v>
      </c>
      <c r="AB21" s="65" t="s">
        <v>334</v>
      </c>
      <c r="AC21" s="136"/>
      <c r="AD21" s="136"/>
      <c r="AE21" s="136"/>
      <c r="AF21" s="136"/>
      <c r="AG21" s="144"/>
      <c r="AH21" s="144"/>
      <c r="AI21" s="163"/>
      <c r="AJ21" s="108">
        <v>0</v>
      </c>
      <c r="AK21" s="164">
        <v>1</v>
      </c>
      <c r="AL21" s="164">
        <v>0</v>
      </c>
      <c r="AM21" s="164">
        <v>0</v>
      </c>
      <c r="AN21" s="165">
        <v>0</v>
      </c>
      <c r="AO21" s="211">
        <v>0</v>
      </c>
      <c r="AP21" s="208">
        <v>0</v>
      </c>
      <c r="AQ21" s="208">
        <v>1</v>
      </c>
      <c r="AR21" s="208">
        <v>0</v>
      </c>
      <c r="AS21" s="209">
        <v>0</v>
      </c>
      <c r="AT21" s="210">
        <v>0</v>
      </c>
    </row>
    <row r="22" s="1" customFormat="1" ht="75.75" customHeight="1" spans="1:46">
      <c r="A22" s="32">
        <f t="shared" si="3"/>
        <v>14</v>
      </c>
      <c r="B22" s="35"/>
      <c r="C22" s="35">
        <v>1</v>
      </c>
      <c r="D22" s="35"/>
      <c r="E22" s="35"/>
      <c r="F22" s="35"/>
      <c r="G22" s="35"/>
      <c r="H22" s="35"/>
      <c r="I22" s="35"/>
      <c r="J22" s="77"/>
      <c r="K22" s="77"/>
      <c r="L22" s="62" t="s">
        <v>1066</v>
      </c>
      <c r="M22" s="63" t="s">
        <v>325</v>
      </c>
      <c r="N22" s="76" t="s">
        <v>332</v>
      </c>
      <c r="O22" s="65" t="s">
        <v>51</v>
      </c>
      <c r="P22" s="65" t="s">
        <v>461</v>
      </c>
      <c r="Q22" s="61"/>
      <c r="R22" s="105" t="s">
        <v>462</v>
      </c>
      <c r="S22" s="106" t="s">
        <v>327</v>
      </c>
      <c r="T22" s="105" t="s">
        <v>462</v>
      </c>
      <c r="U22" s="117" t="s">
        <v>464</v>
      </c>
      <c r="V22" s="107" t="s">
        <v>463</v>
      </c>
      <c r="W22" s="95" t="s">
        <v>474</v>
      </c>
      <c r="X22" s="108" t="s">
        <v>466</v>
      </c>
      <c r="Y22" s="85" t="s">
        <v>334</v>
      </c>
      <c r="Z22" s="33" t="s">
        <v>334</v>
      </c>
      <c r="AA22" s="135" t="e">
        <f>AA21</f>
        <v>#REF!</v>
      </c>
      <c r="AB22" s="65"/>
      <c r="AC22" s="136"/>
      <c r="AD22" s="136"/>
      <c r="AE22" s="136"/>
      <c r="AF22" s="136"/>
      <c r="AG22" s="144"/>
      <c r="AH22" s="144"/>
      <c r="AI22" s="163"/>
      <c r="AJ22" s="108">
        <v>0</v>
      </c>
      <c r="AK22" s="164">
        <v>0</v>
      </c>
      <c r="AL22" s="164">
        <v>0</v>
      </c>
      <c r="AM22" s="164">
        <v>1</v>
      </c>
      <c r="AN22" s="165">
        <v>0</v>
      </c>
      <c r="AO22" s="211">
        <v>0</v>
      </c>
      <c r="AP22" s="208">
        <v>0</v>
      </c>
      <c r="AQ22" s="208">
        <v>0</v>
      </c>
      <c r="AR22" s="208">
        <v>1</v>
      </c>
      <c r="AS22" s="209">
        <v>0</v>
      </c>
      <c r="AT22" s="210">
        <v>0</v>
      </c>
    </row>
    <row r="23" s="1" customFormat="1" ht="39.95" customHeight="1" spans="1:46">
      <c r="A23" s="32">
        <f t="shared" si="3"/>
        <v>15</v>
      </c>
      <c r="B23" s="35"/>
      <c r="C23" s="35">
        <v>1</v>
      </c>
      <c r="D23" s="35"/>
      <c r="E23" s="35"/>
      <c r="F23" s="35"/>
      <c r="G23" s="35"/>
      <c r="H23" s="35"/>
      <c r="I23" s="35"/>
      <c r="J23" s="77"/>
      <c r="K23" s="77"/>
      <c r="L23" s="62" t="s">
        <v>329</v>
      </c>
      <c r="M23" s="63" t="s">
        <v>325</v>
      </c>
      <c r="N23" s="76" t="s">
        <v>879</v>
      </c>
      <c r="O23" s="65" t="s">
        <v>51</v>
      </c>
      <c r="P23" s="65" t="s">
        <v>461</v>
      </c>
      <c r="Q23" s="61"/>
      <c r="R23" s="105" t="s">
        <v>462</v>
      </c>
      <c r="S23" s="106" t="s">
        <v>327</v>
      </c>
      <c r="T23" s="105" t="s">
        <v>462</v>
      </c>
      <c r="U23" s="105" t="s">
        <v>464</v>
      </c>
      <c r="V23" s="107" t="s">
        <v>463</v>
      </c>
      <c r="W23" s="95" t="s">
        <v>474</v>
      </c>
      <c r="X23" s="108" t="s">
        <v>466</v>
      </c>
      <c r="Y23" s="85" t="s">
        <v>334</v>
      </c>
      <c r="Z23" s="33" t="s">
        <v>334</v>
      </c>
      <c r="AA23" s="135" t="e">
        <f t="shared" ref="AA23:AA25" si="4">AA20</f>
        <v>#REF!</v>
      </c>
      <c r="AB23" s="65" t="s">
        <v>334</v>
      </c>
      <c r="AC23" s="136"/>
      <c r="AD23" s="136"/>
      <c r="AE23" s="136"/>
      <c r="AF23" s="136"/>
      <c r="AG23" s="144"/>
      <c r="AH23" s="144"/>
      <c r="AI23" s="163"/>
      <c r="AJ23" s="108">
        <v>0</v>
      </c>
      <c r="AK23" s="164">
        <v>0</v>
      </c>
      <c r="AL23" s="164">
        <v>1</v>
      </c>
      <c r="AM23" s="164">
        <v>0</v>
      </c>
      <c r="AN23" s="165">
        <v>0</v>
      </c>
      <c r="AO23" s="211">
        <v>0</v>
      </c>
      <c r="AP23" s="208">
        <v>0</v>
      </c>
      <c r="AQ23" s="208">
        <v>0</v>
      </c>
      <c r="AR23" s="208">
        <v>0</v>
      </c>
      <c r="AS23" s="209">
        <v>0</v>
      </c>
      <c r="AT23" s="210">
        <v>0</v>
      </c>
    </row>
    <row r="24" s="2" customFormat="1" ht="39.95" customHeight="1" spans="1:46">
      <c r="A24" s="32">
        <f t="shared" si="3"/>
        <v>16</v>
      </c>
      <c r="B24" s="36"/>
      <c r="C24" s="36">
        <v>1</v>
      </c>
      <c r="D24" s="36"/>
      <c r="E24" s="36"/>
      <c r="F24" s="36"/>
      <c r="G24" s="36"/>
      <c r="H24" s="36"/>
      <c r="I24" s="36"/>
      <c r="J24" s="40"/>
      <c r="K24" s="40"/>
      <c r="L24" s="67" t="s">
        <v>1067</v>
      </c>
      <c r="M24" s="68" t="s">
        <v>325</v>
      </c>
      <c r="N24" s="78" t="s">
        <v>1068</v>
      </c>
      <c r="O24" s="70" t="s">
        <v>51</v>
      </c>
      <c r="P24" s="70" t="s">
        <v>461</v>
      </c>
      <c r="Q24" s="66"/>
      <c r="R24" s="110" t="s">
        <v>462</v>
      </c>
      <c r="S24" s="111" t="s">
        <v>327</v>
      </c>
      <c r="T24" s="110" t="s">
        <v>462</v>
      </c>
      <c r="U24" s="110" t="s">
        <v>464</v>
      </c>
      <c r="V24" s="112" t="s">
        <v>463</v>
      </c>
      <c r="W24" s="118" t="s">
        <v>474</v>
      </c>
      <c r="X24" s="41" t="s">
        <v>466</v>
      </c>
      <c r="Y24" s="92" t="s">
        <v>334</v>
      </c>
      <c r="Z24" s="109" t="s">
        <v>334</v>
      </c>
      <c r="AA24" s="137" t="e">
        <f t="shared" si="4"/>
        <v>#REF!</v>
      </c>
      <c r="AB24" s="70" t="s">
        <v>334</v>
      </c>
      <c r="AC24" s="138"/>
      <c r="AD24" s="138"/>
      <c r="AE24" s="138"/>
      <c r="AF24" s="138"/>
      <c r="AG24" s="173"/>
      <c r="AH24" s="173"/>
      <c r="AI24" s="168"/>
      <c r="AJ24" s="41">
        <v>0</v>
      </c>
      <c r="AK24" s="165">
        <v>0</v>
      </c>
      <c r="AL24" s="165">
        <v>0</v>
      </c>
      <c r="AM24" s="165">
        <v>0</v>
      </c>
      <c r="AN24" s="165">
        <v>1</v>
      </c>
      <c r="AO24" s="211">
        <v>0</v>
      </c>
      <c r="AP24" s="212">
        <v>0</v>
      </c>
      <c r="AQ24" s="212">
        <v>0</v>
      </c>
      <c r="AR24" s="212">
        <v>0</v>
      </c>
      <c r="AS24" s="209">
        <v>1</v>
      </c>
      <c r="AT24" s="210">
        <v>0</v>
      </c>
    </row>
    <row r="25" s="3" customFormat="1" ht="39.95" customHeight="1" spans="1:46">
      <c r="A25" s="37">
        <f t="shared" si="3"/>
        <v>17</v>
      </c>
      <c r="B25" s="38"/>
      <c r="C25" s="38">
        <v>1</v>
      </c>
      <c r="D25" s="38"/>
      <c r="E25" s="38"/>
      <c r="F25" s="38"/>
      <c r="G25" s="38"/>
      <c r="H25" s="38"/>
      <c r="I25" s="38"/>
      <c r="J25" s="42"/>
      <c r="K25" s="42"/>
      <c r="L25" s="72" t="s">
        <v>1026</v>
      </c>
      <c r="M25" s="73" t="s">
        <v>325</v>
      </c>
      <c r="N25" s="79" t="s">
        <v>1069</v>
      </c>
      <c r="O25" s="75" t="s">
        <v>51</v>
      </c>
      <c r="P25" s="75" t="s">
        <v>461</v>
      </c>
      <c r="Q25" s="71"/>
      <c r="R25" s="114" t="s">
        <v>462</v>
      </c>
      <c r="S25" s="115" t="s">
        <v>327</v>
      </c>
      <c r="T25" s="114" t="s">
        <v>462</v>
      </c>
      <c r="U25" s="114" t="s">
        <v>463</v>
      </c>
      <c r="V25" s="116" t="s">
        <v>464</v>
      </c>
      <c r="W25" s="119" t="s">
        <v>474</v>
      </c>
      <c r="X25" s="43" t="s">
        <v>466</v>
      </c>
      <c r="Y25" s="94" t="s">
        <v>334</v>
      </c>
      <c r="Z25" s="113" t="s">
        <v>334</v>
      </c>
      <c r="AA25" s="139" t="e">
        <f t="shared" si="4"/>
        <v>#REF!</v>
      </c>
      <c r="AB25" s="75" t="s">
        <v>334</v>
      </c>
      <c r="AC25" s="140"/>
      <c r="AD25" s="140"/>
      <c r="AE25" s="140"/>
      <c r="AF25" s="140"/>
      <c r="AG25" s="174"/>
      <c r="AH25" s="174"/>
      <c r="AI25" s="171"/>
      <c r="AJ25" s="43">
        <v>0</v>
      </c>
      <c r="AK25" s="172">
        <v>0</v>
      </c>
      <c r="AL25" s="172">
        <v>0</v>
      </c>
      <c r="AM25" s="172">
        <v>0</v>
      </c>
      <c r="AN25" s="172">
        <v>0</v>
      </c>
      <c r="AO25" s="211">
        <v>1</v>
      </c>
      <c r="AP25" s="213">
        <v>0</v>
      </c>
      <c r="AQ25" s="213">
        <v>0</v>
      </c>
      <c r="AR25" s="213">
        <v>0</v>
      </c>
      <c r="AS25" s="214">
        <v>0</v>
      </c>
      <c r="AT25" s="210">
        <v>1</v>
      </c>
    </row>
    <row r="26" s="2" customFormat="1" ht="39.95" customHeight="1" spans="1:46">
      <c r="A26" s="39">
        <f t="shared" si="3"/>
        <v>18</v>
      </c>
      <c r="B26" s="40"/>
      <c r="C26" s="41"/>
      <c r="D26" s="41">
        <v>2</v>
      </c>
      <c r="E26" s="41"/>
      <c r="F26" s="41"/>
      <c r="G26" s="41"/>
      <c r="H26" s="41"/>
      <c r="I26" s="41"/>
      <c r="J26" s="40"/>
      <c r="K26" s="40"/>
      <c r="L26" s="63" t="s">
        <v>195</v>
      </c>
      <c r="M26" s="63" t="s">
        <v>196</v>
      </c>
      <c r="N26" s="63" t="s">
        <v>1070</v>
      </c>
      <c r="O26" s="66" t="s">
        <v>211</v>
      </c>
      <c r="P26" s="45" t="s">
        <v>461</v>
      </c>
      <c r="Q26" s="66"/>
      <c r="R26" s="110" t="s">
        <v>462</v>
      </c>
      <c r="S26" s="92"/>
      <c r="T26" s="92" t="s">
        <v>334</v>
      </c>
      <c r="U26" s="110" t="s">
        <v>464</v>
      </c>
      <c r="V26" s="112" t="s">
        <v>463</v>
      </c>
      <c r="W26" s="118" t="s">
        <v>496</v>
      </c>
      <c r="X26" s="41" t="s">
        <v>466</v>
      </c>
      <c r="Y26" s="66" t="s">
        <v>334</v>
      </c>
      <c r="Z26" s="66" t="s">
        <v>334</v>
      </c>
      <c r="AA26" s="137">
        <v>0.0145</v>
      </c>
      <c r="AB26" s="70" t="s">
        <v>334</v>
      </c>
      <c r="AC26" s="138"/>
      <c r="AD26" s="138"/>
      <c r="AE26" s="138"/>
      <c r="AF26" s="138"/>
      <c r="AG26" s="173"/>
      <c r="AH26" s="173"/>
      <c r="AI26" s="40"/>
      <c r="AJ26" s="175">
        <v>1</v>
      </c>
      <c r="AK26" s="176">
        <v>1</v>
      </c>
      <c r="AL26" s="177">
        <v>1</v>
      </c>
      <c r="AM26" s="177">
        <v>1</v>
      </c>
      <c r="AN26" s="177">
        <v>1</v>
      </c>
      <c r="AO26" s="215">
        <v>0</v>
      </c>
      <c r="AP26" s="212">
        <v>1</v>
      </c>
      <c r="AQ26" s="212">
        <v>1</v>
      </c>
      <c r="AR26" s="212">
        <v>1</v>
      </c>
      <c r="AS26" s="209">
        <v>1</v>
      </c>
      <c r="AT26" s="216">
        <v>0</v>
      </c>
    </row>
    <row r="27" s="2" customFormat="1" ht="39.95" customHeight="1" spans="1:46">
      <c r="A27" s="39">
        <f t="shared" si="3"/>
        <v>19</v>
      </c>
      <c r="B27" s="40"/>
      <c r="C27" s="41"/>
      <c r="D27" s="41">
        <v>2</v>
      </c>
      <c r="E27" s="41"/>
      <c r="F27" s="41"/>
      <c r="G27" s="41"/>
      <c r="H27" s="41"/>
      <c r="I27" s="41"/>
      <c r="J27" s="40"/>
      <c r="K27" s="40"/>
      <c r="L27" s="63" t="s">
        <v>205</v>
      </c>
      <c r="M27" s="63" t="s">
        <v>206</v>
      </c>
      <c r="N27" s="63" t="s">
        <v>1070</v>
      </c>
      <c r="O27" s="66" t="s">
        <v>211</v>
      </c>
      <c r="P27" s="45" t="s">
        <v>461</v>
      </c>
      <c r="Q27" s="66"/>
      <c r="R27" s="110" t="s">
        <v>462</v>
      </c>
      <c r="S27" s="92"/>
      <c r="T27" s="92" t="s">
        <v>334</v>
      </c>
      <c r="U27" s="110" t="s">
        <v>464</v>
      </c>
      <c r="V27" s="112" t="s">
        <v>463</v>
      </c>
      <c r="W27" s="118" t="s">
        <v>496</v>
      </c>
      <c r="X27" s="41" t="s">
        <v>466</v>
      </c>
      <c r="Y27" s="66" t="s">
        <v>334</v>
      </c>
      <c r="Z27" s="66" t="s">
        <v>334</v>
      </c>
      <c r="AA27" s="137">
        <v>0.0123</v>
      </c>
      <c r="AB27" s="70" t="s">
        <v>334</v>
      </c>
      <c r="AC27" s="138"/>
      <c r="AD27" s="138"/>
      <c r="AE27" s="138"/>
      <c r="AF27" s="138"/>
      <c r="AG27" s="173"/>
      <c r="AH27" s="173"/>
      <c r="AI27" s="40"/>
      <c r="AJ27" s="175">
        <v>1</v>
      </c>
      <c r="AK27" s="176">
        <v>1</v>
      </c>
      <c r="AL27" s="177">
        <v>1</v>
      </c>
      <c r="AM27" s="177">
        <v>1</v>
      </c>
      <c r="AN27" s="177">
        <v>1</v>
      </c>
      <c r="AO27" s="215">
        <v>0</v>
      </c>
      <c r="AP27" s="212">
        <v>1</v>
      </c>
      <c r="AQ27" s="212">
        <v>1</v>
      </c>
      <c r="AR27" s="212">
        <v>1</v>
      </c>
      <c r="AS27" s="209">
        <v>1</v>
      </c>
      <c r="AT27" s="216">
        <v>0</v>
      </c>
    </row>
    <row r="28" s="3" customFormat="1" ht="39.95" customHeight="1" spans="1:46">
      <c r="A28" s="37">
        <f t="shared" ref="A28:A34" si="5">ROW(28:28)-8</f>
        <v>20</v>
      </c>
      <c r="B28" s="42"/>
      <c r="C28" s="43"/>
      <c r="D28" s="43">
        <v>2</v>
      </c>
      <c r="E28" s="43"/>
      <c r="F28" s="43"/>
      <c r="G28" s="43"/>
      <c r="H28" s="43"/>
      <c r="I28" s="43"/>
      <c r="J28" s="42"/>
      <c r="K28" s="42"/>
      <c r="L28" s="80" t="s">
        <v>1027</v>
      </c>
      <c r="M28" s="73" t="s">
        <v>196</v>
      </c>
      <c r="N28" s="81" t="s">
        <v>1071</v>
      </c>
      <c r="O28" s="71" t="s">
        <v>211</v>
      </c>
      <c r="P28" s="47" t="s">
        <v>461</v>
      </c>
      <c r="Q28" s="71"/>
      <c r="R28" s="114" t="s">
        <v>462</v>
      </c>
      <c r="S28" s="94"/>
      <c r="T28" s="94" t="s">
        <v>334</v>
      </c>
      <c r="U28" s="114" t="s">
        <v>463</v>
      </c>
      <c r="V28" s="116" t="s">
        <v>464</v>
      </c>
      <c r="W28" s="119" t="s">
        <v>496</v>
      </c>
      <c r="X28" s="43" t="s">
        <v>466</v>
      </c>
      <c r="Y28" s="71" t="s">
        <v>334</v>
      </c>
      <c r="Z28" s="71" t="s">
        <v>334</v>
      </c>
      <c r="AA28" s="139">
        <v>0.0145</v>
      </c>
      <c r="AB28" s="75" t="s">
        <v>334</v>
      </c>
      <c r="AC28" s="140"/>
      <c r="AD28" s="140"/>
      <c r="AE28" s="140"/>
      <c r="AF28" s="140"/>
      <c r="AG28" s="174"/>
      <c r="AH28" s="174"/>
      <c r="AI28" s="42"/>
      <c r="AJ28" s="178">
        <v>0</v>
      </c>
      <c r="AK28" s="179">
        <v>0</v>
      </c>
      <c r="AL28" s="180">
        <v>0</v>
      </c>
      <c r="AM28" s="180">
        <v>0</v>
      </c>
      <c r="AN28" s="180">
        <v>0</v>
      </c>
      <c r="AO28" s="211">
        <v>1</v>
      </c>
      <c r="AP28" s="213">
        <v>0</v>
      </c>
      <c r="AQ28" s="213">
        <v>0</v>
      </c>
      <c r="AR28" s="213">
        <v>0</v>
      </c>
      <c r="AS28" s="214">
        <v>0</v>
      </c>
      <c r="AT28" s="210">
        <v>1</v>
      </c>
    </row>
    <row r="29" s="3" customFormat="1" ht="39.95" customHeight="1" spans="1:46">
      <c r="A29" s="37">
        <f t="shared" si="5"/>
        <v>21</v>
      </c>
      <c r="B29" s="42"/>
      <c r="C29" s="43"/>
      <c r="D29" s="43">
        <v>2</v>
      </c>
      <c r="E29" s="43"/>
      <c r="F29" s="43"/>
      <c r="G29" s="43"/>
      <c r="H29" s="43"/>
      <c r="I29" s="43"/>
      <c r="J29" s="42"/>
      <c r="K29" s="42"/>
      <c r="L29" s="80" t="s">
        <v>1028</v>
      </c>
      <c r="M29" s="73" t="s">
        <v>206</v>
      </c>
      <c r="N29" s="81" t="s">
        <v>1071</v>
      </c>
      <c r="O29" s="71" t="s">
        <v>211</v>
      </c>
      <c r="P29" s="47" t="s">
        <v>461</v>
      </c>
      <c r="Q29" s="71"/>
      <c r="R29" s="114" t="s">
        <v>462</v>
      </c>
      <c r="S29" s="94"/>
      <c r="T29" s="94" t="s">
        <v>334</v>
      </c>
      <c r="U29" s="114" t="s">
        <v>463</v>
      </c>
      <c r="V29" s="116" t="s">
        <v>464</v>
      </c>
      <c r="W29" s="119" t="s">
        <v>496</v>
      </c>
      <c r="X29" s="43" t="s">
        <v>466</v>
      </c>
      <c r="Y29" s="71" t="s">
        <v>334</v>
      </c>
      <c r="Z29" s="71" t="s">
        <v>334</v>
      </c>
      <c r="AA29" s="139">
        <v>0.0123</v>
      </c>
      <c r="AB29" s="75" t="s">
        <v>334</v>
      </c>
      <c r="AC29" s="140"/>
      <c r="AD29" s="140"/>
      <c r="AE29" s="140"/>
      <c r="AF29" s="140"/>
      <c r="AG29" s="174"/>
      <c r="AH29" s="174"/>
      <c r="AI29" s="42"/>
      <c r="AJ29" s="178">
        <v>0</v>
      </c>
      <c r="AK29" s="179">
        <v>0</v>
      </c>
      <c r="AL29" s="180">
        <v>0</v>
      </c>
      <c r="AM29" s="180">
        <v>0</v>
      </c>
      <c r="AN29" s="180">
        <v>0</v>
      </c>
      <c r="AO29" s="211">
        <v>1</v>
      </c>
      <c r="AP29" s="213">
        <v>0</v>
      </c>
      <c r="AQ29" s="213">
        <v>0</v>
      </c>
      <c r="AR29" s="213">
        <v>0</v>
      </c>
      <c r="AS29" s="214">
        <v>0</v>
      </c>
      <c r="AT29" s="210">
        <v>1</v>
      </c>
    </row>
    <row r="30" ht="39.95" customHeight="1" spans="1:46">
      <c r="A30" s="32">
        <f t="shared" si="5"/>
        <v>22</v>
      </c>
      <c r="B30" s="34"/>
      <c r="C30" s="35"/>
      <c r="D30" s="44">
        <v>2</v>
      </c>
      <c r="E30" s="44"/>
      <c r="F30" s="35"/>
      <c r="G30" s="44"/>
      <c r="H30" s="35"/>
      <c r="I30" s="35"/>
      <c r="J30" s="82"/>
      <c r="K30" s="82"/>
      <c r="L30" s="83" t="s">
        <v>271</v>
      </c>
      <c r="M30" s="63" t="s">
        <v>216</v>
      </c>
      <c r="N30" s="84" t="s">
        <v>1072</v>
      </c>
      <c r="O30" s="85" t="s">
        <v>59</v>
      </c>
      <c r="P30" s="34" t="s">
        <v>461</v>
      </c>
      <c r="Q30" s="85"/>
      <c r="R30" s="105" t="s">
        <v>462</v>
      </c>
      <c r="S30" s="85" t="s">
        <v>1073</v>
      </c>
      <c r="T30" s="105" t="s">
        <v>462</v>
      </c>
      <c r="U30" s="105" t="s">
        <v>464</v>
      </c>
      <c r="V30" s="107" t="s">
        <v>463</v>
      </c>
      <c r="W30" s="107" t="s">
        <v>465</v>
      </c>
      <c r="X30" s="107" t="s">
        <v>466</v>
      </c>
      <c r="Y30" s="107" t="s">
        <v>334</v>
      </c>
      <c r="Z30" s="65" t="s">
        <v>334</v>
      </c>
      <c r="AA30" s="141">
        <f>AA35+AA38</f>
        <v>0.6525</v>
      </c>
      <c r="AB30" s="65" t="s">
        <v>334</v>
      </c>
      <c r="AC30" s="85"/>
      <c r="AD30" s="85"/>
      <c r="AE30" s="85"/>
      <c r="AF30" s="85"/>
      <c r="AG30" s="85"/>
      <c r="AH30" s="85"/>
      <c r="AI30" s="85" t="s">
        <v>1074</v>
      </c>
      <c r="AJ30" s="65">
        <v>1</v>
      </c>
      <c r="AK30" s="65">
        <v>1</v>
      </c>
      <c r="AL30" s="181">
        <v>0</v>
      </c>
      <c r="AM30" s="181">
        <v>0</v>
      </c>
      <c r="AN30" s="182">
        <v>0</v>
      </c>
      <c r="AO30" s="202">
        <v>0</v>
      </c>
      <c r="AP30" s="203">
        <v>1</v>
      </c>
      <c r="AQ30" s="203">
        <v>1</v>
      </c>
      <c r="AR30" s="203">
        <v>0</v>
      </c>
      <c r="AS30" s="192">
        <v>0</v>
      </c>
      <c r="AT30" s="22">
        <v>0</v>
      </c>
    </row>
    <row r="31" ht="39.95" customHeight="1" spans="1:46">
      <c r="A31" s="32">
        <f t="shared" si="5"/>
        <v>23</v>
      </c>
      <c r="B31" s="34"/>
      <c r="C31" s="35"/>
      <c r="D31" s="35">
        <v>2</v>
      </c>
      <c r="E31" s="44"/>
      <c r="F31" s="35"/>
      <c r="G31" s="44"/>
      <c r="H31" s="35"/>
      <c r="I31" s="35"/>
      <c r="J31" s="82"/>
      <c r="K31" s="82"/>
      <c r="L31" s="62" t="s">
        <v>1073</v>
      </c>
      <c r="M31" s="63" t="s">
        <v>216</v>
      </c>
      <c r="N31" s="84" t="s">
        <v>1075</v>
      </c>
      <c r="O31" s="65" t="s">
        <v>51</v>
      </c>
      <c r="P31" s="65" t="s">
        <v>461</v>
      </c>
      <c r="Q31" s="85"/>
      <c r="R31" s="105" t="s">
        <v>462</v>
      </c>
      <c r="S31" s="85" t="s">
        <v>470</v>
      </c>
      <c r="T31" s="85" t="s">
        <v>334</v>
      </c>
      <c r="U31" s="105" t="s">
        <v>464</v>
      </c>
      <c r="V31" s="107" t="s">
        <v>463</v>
      </c>
      <c r="W31" s="95" t="s">
        <v>474</v>
      </c>
      <c r="X31" s="108" t="s">
        <v>466</v>
      </c>
      <c r="Y31" s="85" t="s">
        <v>334</v>
      </c>
      <c r="Z31" s="33" t="s">
        <v>334</v>
      </c>
      <c r="AA31" s="141">
        <f>AA35+AA39</f>
        <v>0.6525</v>
      </c>
      <c r="AB31" s="65" t="s">
        <v>334</v>
      </c>
      <c r="AC31" s="85"/>
      <c r="AD31" s="85"/>
      <c r="AE31" s="85"/>
      <c r="AF31" s="85"/>
      <c r="AG31" s="85"/>
      <c r="AH31" s="85"/>
      <c r="AI31" s="85" t="s">
        <v>1074</v>
      </c>
      <c r="AJ31" s="108">
        <v>0</v>
      </c>
      <c r="AK31" s="164">
        <v>0</v>
      </c>
      <c r="AL31" s="164">
        <v>1</v>
      </c>
      <c r="AM31" s="164">
        <v>0</v>
      </c>
      <c r="AN31" s="165">
        <v>0</v>
      </c>
      <c r="AO31" s="202">
        <v>0</v>
      </c>
      <c r="AP31" s="203">
        <v>0</v>
      </c>
      <c r="AQ31" s="203">
        <v>0</v>
      </c>
      <c r="AR31" s="203">
        <v>0</v>
      </c>
      <c r="AS31" s="192">
        <v>0</v>
      </c>
      <c r="AT31" s="22">
        <v>0</v>
      </c>
    </row>
    <row r="32" ht="39.95" customHeight="1" spans="1:46">
      <c r="A32" s="32">
        <f t="shared" si="5"/>
        <v>24</v>
      </c>
      <c r="B32" s="34"/>
      <c r="C32" s="35"/>
      <c r="D32" s="35">
        <v>2</v>
      </c>
      <c r="E32" s="44"/>
      <c r="F32" s="35"/>
      <c r="G32" s="44"/>
      <c r="H32" s="35"/>
      <c r="I32" s="35"/>
      <c r="J32" s="82"/>
      <c r="K32" s="82"/>
      <c r="L32" s="62" t="s">
        <v>970</v>
      </c>
      <c r="M32" s="63" t="s">
        <v>216</v>
      </c>
      <c r="N32" s="84" t="s">
        <v>1076</v>
      </c>
      <c r="O32" s="65" t="s">
        <v>51</v>
      </c>
      <c r="P32" s="65" t="s">
        <v>461</v>
      </c>
      <c r="Q32" s="85"/>
      <c r="R32" s="105" t="s">
        <v>462</v>
      </c>
      <c r="S32" s="85" t="s">
        <v>470</v>
      </c>
      <c r="T32" s="85" t="s">
        <v>334</v>
      </c>
      <c r="U32" s="117" t="s">
        <v>464</v>
      </c>
      <c r="V32" s="107" t="s">
        <v>463</v>
      </c>
      <c r="W32" s="95" t="s">
        <v>474</v>
      </c>
      <c r="X32" s="108" t="s">
        <v>466</v>
      </c>
      <c r="Y32" s="85" t="s">
        <v>334</v>
      </c>
      <c r="Z32" s="33" t="s">
        <v>334</v>
      </c>
      <c r="AA32" s="141">
        <f>AA36+AA40</f>
        <v>0.5066</v>
      </c>
      <c r="AB32" s="65" t="s">
        <v>334</v>
      </c>
      <c r="AC32" s="85"/>
      <c r="AD32" s="85"/>
      <c r="AE32" s="85"/>
      <c r="AF32" s="85"/>
      <c r="AG32" s="85"/>
      <c r="AH32" s="85"/>
      <c r="AI32" s="85" t="s">
        <v>1074</v>
      </c>
      <c r="AJ32" s="108">
        <v>0</v>
      </c>
      <c r="AK32" s="164">
        <v>0</v>
      </c>
      <c r="AL32" s="164">
        <v>0</v>
      </c>
      <c r="AM32" s="164">
        <v>1</v>
      </c>
      <c r="AN32" s="165">
        <v>0</v>
      </c>
      <c r="AO32" s="202">
        <v>0</v>
      </c>
      <c r="AP32" s="203">
        <v>0</v>
      </c>
      <c r="AQ32" s="203">
        <v>0</v>
      </c>
      <c r="AR32" s="203">
        <v>1</v>
      </c>
      <c r="AS32" s="192">
        <v>0</v>
      </c>
      <c r="AT32" s="22">
        <v>0</v>
      </c>
    </row>
    <row r="33" s="4" customFormat="1" ht="39.95" customHeight="1" spans="1:46">
      <c r="A33" s="32">
        <f t="shared" si="5"/>
        <v>25</v>
      </c>
      <c r="B33" s="45"/>
      <c r="C33" s="36"/>
      <c r="D33" s="36">
        <v>2</v>
      </c>
      <c r="E33" s="46"/>
      <c r="F33" s="36"/>
      <c r="G33" s="46"/>
      <c r="H33" s="36"/>
      <c r="I33" s="36"/>
      <c r="J33" s="86"/>
      <c r="K33" s="86"/>
      <c r="L33" s="67" t="s">
        <v>215</v>
      </c>
      <c r="M33" s="68" t="s">
        <v>216</v>
      </c>
      <c r="N33" s="87" t="s">
        <v>1077</v>
      </c>
      <c r="O33" s="70" t="s">
        <v>51</v>
      </c>
      <c r="P33" s="70" t="s">
        <v>461</v>
      </c>
      <c r="Q33" s="92"/>
      <c r="R33" s="110" t="s">
        <v>462</v>
      </c>
      <c r="S33" s="92" t="s">
        <v>470</v>
      </c>
      <c r="T33" s="92" t="s">
        <v>334</v>
      </c>
      <c r="U33" s="120" t="s">
        <v>464</v>
      </c>
      <c r="V33" s="112" t="s">
        <v>463</v>
      </c>
      <c r="W33" s="118" t="s">
        <v>474</v>
      </c>
      <c r="X33" s="41" t="s">
        <v>466</v>
      </c>
      <c r="Y33" s="92" t="s">
        <v>334</v>
      </c>
      <c r="Z33" s="109" t="s">
        <v>334</v>
      </c>
      <c r="AA33" s="142">
        <v>0.6025</v>
      </c>
      <c r="AB33" s="70" t="s">
        <v>334</v>
      </c>
      <c r="AC33" s="92"/>
      <c r="AD33" s="92"/>
      <c r="AE33" s="92"/>
      <c r="AF33" s="92"/>
      <c r="AG33" s="92"/>
      <c r="AH33" s="92"/>
      <c r="AI33" s="92" t="s">
        <v>1074</v>
      </c>
      <c r="AJ33" s="41">
        <v>0</v>
      </c>
      <c r="AK33" s="165">
        <v>0</v>
      </c>
      <c r="AL33" s="165">
        <v>0</v>
      </c>
      <c r="AM33" s="165">
        <v>0</v>
      </c>
      <c r="AN33" s="165">
        <v>1</v>
      </c>
      <c r="AO33" s="202">
        <v>0</v>
      </c>
      <c r="AP33" s="217">
        <v>0</v>
      </c>
      <c r="AQ33" s="217">
        <v>0</v>
      </c>
      <c r="AR33" s="217">
        <v>0</v>
      </c>
      <c r="AS33" s="192">
        <v>1</v>
      </c>
      <c r="AT33" s="22">
        <v>0</v>
      </c>
    </row>
    <row r="34" s="5" customFormat="1" ht="39.95" customHeight="1" spans="1:46">
      <c r="A34" s="37">
        <f t="shared" si="5"/>
        <v>26</v>
      </c>
      <c r="B34" s="47"/>
      <c r="C34" s="38"/>
      <c r="D34" s="38">
        <v>2</v>
      </c>
      <c r="E34" s="48"/>
      <c r="F34" s="38"/>
      <c r="G34" s="48"/>
      <c r="H34" s="38"/>
      <c r="I34" s="38"/>
      <c r="J34" s="88"/>
      <c r="K34" s="88"/>
      <c r="L34" s="72" t="s">
        <v>1029</v>
      </c>
      <c r="M34" s="73" t="s">
        <v>216</v>
      </c>
      <c r="N34" s="89" t="s">
        <v>1069</v>
      </c>
      <c r="O34" s="75" t="s">
        <v>51</v>
      </c>
      <c r="P34" s="75" t="s">
        <v>461</v>
      </c>
      <c r="Q34" s="94"/>
      <c r="R34" s="114" t="s">
        <v>462</v>
      </c>
      <c r="S34" s="94" t="s">
        <v>470</v>
      </c>
      <c r="T34" s="94" t="s">
        <v>334</v>
      </c>
      <c r="U34" s="121" t="s">
        <v>463</v>
      </c>
      <c r="V34" s="116" t="s">
        <v>464</v>
      </c>
      <c r="W34" s="119" t="s">
        <v>474</v>
      </c>
      <c r="X34" s="43" t="s">
        <v>466</v>
      </c>
      <c r="Y34" s="94" t="s">
        <v>334</v>
      </c>
      <c r="Z34" s="113" t="s">
        <v>334</v>
      </c>
      <c r="AA34" s="143">
        <v>0.6025</v>
      </c>
      <c r="AB34" s="75" t="s">
        <v>334</v>
      </c>
      <c r="AC34" s="94"/>
      <c r="AD34" s="94"/>
      <c r="AE34" s="94"/>
      <c r="AF34" s="94"/>
      <c r="AG34" s="94"/>
      <c r="AH34" s="94"/>
      <c r="AI34" s="94" t="s">
        <v>1074</v>
      </c>
      <c r="AJ34" s="43">
        <v>0</v>
      </c>
      <c r="AK34" s="172">
        <v>0</v>
      </c>
      <c r="AL34" s="172">
        <v>0</v>
      </c>
      <c r="AM34" s="172">
        <v>0</v>
      </c>
      <c r="AN34" s="172">
        <v>0</v>
      </c>
      <c r="AO34" s="202">
        <v>1</v>
      </c>
      <c r="AP34" s="218">
        <v>0</v>
      </c>
      <c r="AQ34" s="218">
        <v>0</v>
      </c>
      <c r="AR34" s="218">
        <v>0</v>
      </c>
      <c r="AS34" s="219">
        <v>0</v>
      </c>
      <c r="AT34" s="22">
        <v>1</v>
      </c>
    </row>
    <row r="35" ht="39.95" customHeight="1" spans="1:46">
      <c r="A35" s="32">
        <f>ROW(35:35)-8</f>
        <v>27</v>
      </c>
      <c r="B35" s="34"/>
      <c r="C35" s="35"/>
      <c r="D35" s="35"/>
      <c r="E35" s="44">
        <v>3</v>
      </c>
      <c r="F35" s="35"/>
      <c r="G35" s="44"/>
      <c r="H35" s="35"/>
      <c r="I35" s="35"/>
      <c r="J35" s="82"/>
      <c r="K35" s="82"/>
      <c r="L35" s="62" t="s">
        <v>472</v>
      </c>
      <c r="M35" s="63" t="s">
        <v>473</v>
      </c>
      <c r="N35" s="84" t="s">
        <v>474</v>
      </c>
      <c r="O35" s="65" t="s">
        <v>59</v>
      </c>
      <c r="P35" s="65" t="s">
        <v>461</v>
      </c>
      <c r="Q35" s="85"/>
      <c r="R35" s="105" t="s">
        <v>462</v>
      </c>
      <c r="S35" s="85" t="s">
        <v>470</v>
      </c>
      <c r="T35" s="85" t="s">
        <v>334</v>
      </c>
      <c r="U35" s="105" t="s">
        <v>464</v>
      </c>
      <c r="V35" s="107" t="s">
        <v>463</v>
      </c>
      <c r="W35" s="95" t="s">
        <v>474</v>
      </c>
      <c r="X35" s="108" t="s">
        <v>466</v>
      </c>
      <c r="Y35" s="85" t="s">
        <v>334</v>
      </c>
      <c r="Z35" s="33" t="s">
        <v>334</v>
      </c>
      <c r="AA35" s="141">
        <f>AA36+AA37</f>
        <v>0.6025</v>
      </c>
      <c r="AB35" s="65" t="s">
        <v>334</v>
      </c>
      <c r="AC35" s="85"/>
      <c r="AD35" s="85"/>
      <c r="AE35" s="85"/>
      <c r="AF35" s="85"/>
      <c r="AG35" s="85"/>
      <c r="AH35" s="85"/>
      <c r="AI35" s="85" t="s">
        <v>1074</v>
      </c>
      <c r="AJ35" s="108">
        <v>1</v>
      </c>
      <c r="AK35" s="164">
        <v>1</v>
      </c>
      <c r="AL35" s="164">
        <v>1</v>
      </c>
      <c r="AM35" s="164">
        <v>1</v>
      </c>
      <c r="AN35" s="165">
        <v>1</v>
      </c>
      <c r="AO35" s="202">
        <v>1</v>
      </c>
      <c r="AP35" s="203">
        <v>1</v>
      </c>
      <c r="AQ35" s="203">
        <v>1</v>
      </c>
      <c r="AR35" s="203">
        <v>1</v>
      </c>
      <c r="AS35" s="192">
        <v>1</v>
      </c>
      <c r="AT35" s="22">
        <v>1</v>
      </c>
    </row>
    <row r="36" ht="39.95" customHeight="1" spans="1:46">
      <c r="A36" s="32">
        <f t="shared" ref="A36:A42" si="6">ROW(36:36)-8</f>
        <v>28</v>
      </c>
      <c r="B36" s="34"/>
      <c r="C36" s="35"/>
      <c r="D36" s="35"/>
      <c r="E36" s="44"/>
      <c r="F36" s="35">
        <v>4</v>
      </c>
      <c r="G36" s="44"/>
      <c r="H36" s="35"/>
      <c r="I36" s="35"/>
      <c r="J36" s="82"/>
      <c r="K36" s="82"/>
      <c r="L36" s="62" t="s">
        <v>476</v>
      </c>
      <c r="M36" s="63" t="s">
        <v>477</v>
      </c>
      <c r="N36" s="84" t="s">
        <v>478</v>
      </c>
      <c r="O36" s="65" t="s">
        <v>59</v>
      </c>
      <c r="P36" s="65" t="s">
        <v>461</v>
      </c>
      <c r="Q36" s="85"/>
      <c r="R36" s="105" t="s">
        <v>462</v>
      </c>
      <c r="S36" s="85" t="s">
        <v>470</v>
      </c>
      <c r="T36" s="85" t="s">
        <v>334</v>
      </c>
      <c r="U36" s="105" t="s">
        <v>464</v>
      </c>
      <c r="V36" s="107" t="s">
        <v>463</v>
      </c>
      <c r="W36" s="85" t="s">
        <v>478</v>
      </c>
      <c r="X36" s="85" t="s">
        <v>1078</v>
      </c>
      <c r="Y36" s="85" t="s">
        <v>481</v>
      </c>
      <c r="Z36" s="33" t="s">
        <v>334</v>
      </c>
      <c r="AA36" s="141">
        <v>0.4566</v>
      </c>
      <c r="AB36" s="65" t="s">
        <v>334</v>
      </c>
      <c r="AC36" s="85"/>
      <c r="AD36" s="85"/>
      <c r="AE36" s="85"/>
      <c r="AF36" s="85"/>
      <c r="AG36" s="85"/>
      <c r="AH36" s="85"/>
      <c r="AI36" s="85" t="s">
        <v>1074</v>
      </c>
      <c r="AJ36" s="108">
        <v>1</v>
      </c>
      <c r="AK36" s="164">
        <v>1</v>
      </c>
      <c r="AL36" s="164">
        <v>1</v>
      </c>
      <c r="AM36" s="164">
        <v>1</v>
      </c>
      <c r="AN36" s="165">
        <v>1</v>
      </c>
      <c r="AO36" s="202">
        <v>1</v>
      </c>
      <c r="AP36" s="203">
        <v>1</v>
      </c>
      <c r="AQ36" s="203">
        <v>1</v>
      </c>
      <c r="AR36" s="203">
        <v>1</v>
      </c>
      <c r="AS36" s="192">
        <v>1</v>
      </c>
      <c r="AT36" s="22">
        <v>1</v>
      </c>
    </row>
    <row r="37" ht="39.95" customHeight="1" spans="1:46">
      <c r="A37" s="32">
        <f t="shared" si="6"/>
        <v>29</v>
      </c>
      <c r="B37" s="34"/>
      <c r="C37" s="35"/>
      <c r="D37" s="35"/>
      <c r="E37" s="44"/>
      <c r="F37" s="35">
        <v>4</v>
      </c>
      <c r="G37" s="44"/>
      <c r="H37" s="35"/>
      <c r="I37" s="35"/>
      <c r="J37" s="82"/>
      <c r="K37" s="82"/>
      <c r="L37" s="62" t="s">
        <v>482</v>
      </c>
      <c r="M37" s="63" t="s">
        <v>483</v>
      </c>
      <c r="N37" s="84" t="s">
        <v>484</v>
      </c>
      <c r="O37" s="65" t="s">
        <v>59</v>
      </c>
      <c r="P37" s="65" t="s">
        <v>461</v>
      </c>
      <c r="Q37" s="85"/>
      <c r="R37" s="105" t="s">
        <v>462</v>
      </c>
      <c r="S37" s="85" t="s">
        <v>470</v>
      </c>
      <c r="T37" s="85" t="s">
        <v>334</v>
      </c>
      <c r="U37" s="105" t="s">
        <v>464</v>
      </c>
      <c r="V37" s="107" t="s">
        <v>463</v>
      </c>
      <c r="W37" s="85" t="s">
        <v>735</v>
      </c>
      <c r="X37" s="85" t="s">
        <v>1079</v>
      </c>
      <c r="Y37" s="85" t="s">
        <v>486</v>
      </c>
      <c r="Z37" s="33" t="s">
        <v>334</v>
      </c>
      <c r="AA37" s="141">
        <v>0.1459</v>
      </c>
      <c r="AB37" s="65" t="s">
        <v>334</v>
      </c>
      <c r="AC37" s="85"/>
      <c r="AD37" s="85"/>
      <c r="AE37" s="85"/>
      <c r="AF37" s="85"/>
      <c r="AG37" s="85"/>
      <c r="AH37" s="85"/>
      <c r="AI37" s="85" t="s">
        <v>1074</v>
      </c>
      <c r="AJ37" s="108">
        <v>1</v>
      </c>
      <c r="AK37" s="164">
        <v>1</v>
      </c>
      <c r="AL37" s="164">
        <v>1</v>
      </c>
      <c r="AM37" s="164">
        <v>1</v>
      </c>
      <c r="AN37" s="165">
        <v>1</v>
      </c>
      <c r="AO37" s="202">
        <v>1</v>
      </c>
      <c r="AP37" s="203">
        <v>1</v>
      </c>
      <c r="AQ37" s="203">
        <v>1</v>
      </c>
      <c r="AR37" s="203">
        <v>1</v>
      </c>
      <c r="AS37" s="192">
        <v>1</v>
      </c>
      <c r="AT37" s="22">
        <v>1</v>
      </c>
    </row>
    <row r="38" ht="39.95" customHeight="1" spans="1:46">
      <c r="A38" s="32">
        <f t="shared" si="6"/>
        <v>30</v>
      </c>
      <c r="B38" s="34"/>
      <c r="C38" s="35"/>
      <c r="D38" s="35"/>
      <c r="E38" s="44">
        <v>3</v>
      </c>
      <c r="F38" s="35"/>
      <c r="G38" s="44"/>
      <c r="H38" s="35"/>
      <c r="I38" s="35"/>
      <c r="J38" s="82"/>
      <c r="K38" s="82"/>
      <c r="L38" s="62" t="s">
        <v>274</v>
      </c>
      <c r="M38" s="63" t="s">
        <v>219</v>
      </c>
      <c r="N38" s="90" t="s">
        <v>487</v>
      </c>
      <c r="O38" s="65" t="s">
        <v>59</v>
      </c>
      <c r="P38" s="65" t="s">
        <v>461</v>
      </c>
      <c r="Q38" s="85"/>
      <c r="R38" s="105" t="s">
        <v>462</v>
      </c>
      <c r="S38" s="85" t="s">
        <v>470</v>
      </c>
      <c r="T38" s="85" t="s">
        <v>334</v>
      </c>
      <c r="U38" s="105" t="s">
        <v>464</v>
      </c>
      <c r="V38" s="107" t="s">
        <v>463</v>
      </c>
      <c r="W38" s="95" t="s">
        <v>474</v>
      </c>
      <c r="X38" s="85" t="s">
        <v>334</v>
      </c>
      <c r="Y38" s="85" t="s">
        <v>334</v>
      </c>
      <c r="Z38" s="33" t="s">
        <v>334</v>
      </c>
      <c r="AA38" s="141">
        <v>0.05</v>
      </c>
      <c r="AB38" s="65" t="s">
        <v>334</v>
      </c>
      <c r="AC38" s="85"/>
      <c r="AD38" s="85"/>
      <c r="AE38" s="85"/>
      <c r="AF38" s="85"/>
      <c r="AG38" s="85"/>
      <c r="AH38" s="85"/>
      <c r="AI38" s="183"/>
      <c r="AJ38" s="108">
        <v>1</v>
      </c>
      <c r="AK38" s="164">
        <v>1</v>
      </c>
      <c r="AL38" s="164">
        <v>0</v>
      </c>
      <c r="AM38" s="164">
        <v>0</v>
      </c>
      <c r="AN38" s="165">
        <v>0</v>
      </c>
      <c r="AO38" s="202">
        <v>0</v>
      </c>
      <c r="AP38" s="203">
        <v>1</v>
      </c>
      <c r="AQ38" s="203">
        <v>1</v>
      </c>
      <c r="AR38" s="203">
        <v>0</v>
      </c>
      <c r="AS38" s="192">
        <v>0</v>
      </c>
      <c r="AT38" s="22">
        <v>0</v>
      </c>
    </row>
    <row r="39" ht="39.95" customHeight="1" spans="1:46">
      <c r="A39" s="32">
        <f t="shared" si="6"/>
        <v>31</v>
      </c>
      <c r="B39" s="34"/>
      <c r="C39" s="35"/>
      <c r="D39" s="44"/>
      <c r="E39" s="44">
        <v>3</v>
      </c>
      <c r="F39" s="35"/>
      <c r="G39" s="44"/>
      <c r="H39" s="35"/>
      <c r="I39" s="35"/>
      <c r="J39" s="82"/>
      <c r="K39" s="82"/>
      <c r="L39" s="83" t="s">
        <v>395</v>
      </c>
      <c r="M39" s="63" t="s">
        <v>219</v>
      </c>
      <c r="N39" s="90" t="s">
        <v>1080</v>
      </c>
      <c r="O39" s="85" t="s">
        <v>59</v>
      </c>
      <c r="P39" s="34" t="s">
        <v>461</v>
      </c>
      <c r="Q39" s="85"/>
      <c r="R39" s="105" t="s">
        <v>462</v>
      </c>
      <c r="S39" s="85" t="s">
        <v>470</v>
      </c>
      <c r="T39" s="85" t="s">
        <v>334</v>
      </c>
      <c r="U39" s="105" t="s">
        <v>464</v>
      </c>
      <c r="V39" s="107" t="s">
        <v>463</v>
      </c>
      <c r="W39" s="95" t="s">
        <v>465</v>
      </c>
      <c r="X39" s="108" t="s">
        <v>466</v>
      </c>
      <c r="Y39" s="85" t="s">
        <v>334</v>
      </c>
      <c r="Z39" s="61" t="s">
        <v>334</v>
      </c>
      <c r="AA39" s="141">
        <v>0.05</v>
      </c>
      <c r="AB39" s="65" t="s">
        <v>334</v>
      </c>
      <c r="AC39" s="85"/>
      <c r="AD39" s="85"/>
      <c r="AE39" s="85"/>
      <c r="AF39" s="85"/>
      <c r="AG39" s="85"/>
      <c r="AH39" s="85"/>
      <c r="AI39" s="85"/>
      <c r="AJ39" s="65">
        <v>0</v>
      </c>
      <c r="AK39" s="65">
        <v>0</v>
      </c>
      <c r="AL39" s="181">
        <v>1</v>
      </c>
      <c r="AM39" s="181">
        <v>0</v>
      </c>
      <c r="AN39" s="182">
        <v>0</v>
      </c>
      <c r="AO39" s="202">
        <v>0</v>
      </c>
      <c r="AP39" s="203">
        <v>0</v>
      </c>
      <c r="AQ39" s="203">
        <v>0</v>
      </c>
      <c r="AR39" s="203">
        <v>0</v>
      </c>
      <c r="AS39" s="192">
        <v>0</v>
      </c>
      <c r="AT39" s="22">
        <v>0</v>
      </c>
    </row>
    <row r="40" ht="39.95" customHeight="1" spans="1:46">
      <c r="A40" s="32">
        <f t="shared" si="6"/>
        <v>32</v>
      </c>
      <c r="B40" s="34"/>
      <c r="C40" s="35"/>
      <c r="D40" s="44"/>
      <c r="E40" s="44">
        <v>3</v>
      </c>
      <c r="F40" s="35"/>
      <c r="G40" s="44"/>
      <c r="H40" s="35"/>
      <c r="I40" s="35"/>
      <c r="J40" s="82"/>
      <c r="K40" s="82"/>
      <c r="L40" s="62" t="s">
        <v>379</v>
      </c>
      <c r="M40" s="63" t="s">
        <v>219</v>
      </c>
      <c r="N40" s="90" t="s">
        <v>1081</v>
      </c>
      <c r="O40" s="85" t="s">
        <v>59</v>
      </c>
      <c r="P40" s="34" t="s">
        <v>461</v>
      </c>
      <c r="Q40" s="85"/>
      <c r="R40" s="105" t="s">
        <v>462</v>
      </c>
      <c r="S40" s="85" t="s">
        <v>470</v>
      </c>
      <c r="T40" s="85" t="s">
        <v>334</v>
      </c>
      <c r="U40" s="100" t="s">
        <v>464</v>
      </c>
      <c r="V40" s="117" t="s">
        <v>463</v>
      </c>
      <c r="W40" s="95" t="s">
        <v>465</v>
      </c>
      <c r="X40" s="108" t="s">
        <v>466</v>
      </c>
      <c r="Y40" s="85" t="s">
        <v>334</v>
      </c>
      <c r="Z40" s="61" t="s">
        <v>334</v>
      </c>
      <c r="AA40" s="141">
        <v>0.05</v>
      </c>
      <c r="AB40" s="65" t="s">
        <v>334</v>
      </c>
      <c r="AC40" s="85"/>
      <c r="AD40" s="85"/>
      <c r="AE40" s="85"/>
      <c r="AF40" s="85"/>
      <c r="AG40" s="85"/>
      <c r="AH40" s="85"/>
      <c r="AI40" s="85"/>
      <c r="AJ40" s="65">
        <v>0</v>
      </c>
      <c r="AK40" s="65">
        <v>0</v>
      </c>
      <c r="AL40" s="181">
        <v>0</v>
      </c>
      <c r="AM40" s="181">
        <v>1</v>
      </c>
      <c r="AN40" s="182">
        <v>0</v>
      </c>
      <c r="AO40" s="202">
        <v>0</v>
      </c>
      <c r="AP40" s="203">
        <v>0</v>
      </c>
      <c r="AQ40" s="203">
        <v>0</v>
      </c>
      <c r="AR40" s="203">
        <v>1</v>
      </c>
      <c r="AS40" s="192">
        <v>0</v>
      </c>
      <c r="AT40" s="22">
        <v>0</v>
      </c>
    </row>
    <row r="41" s="4" customFormat="1" ht="39.95" customHeight="1" spans="1:46">
      <c r="A41" s="32">
        <f t="shared" si="6"/>
        <v>33</v>
      </c>
      <c r="B41" s="45"/>
      <c r="C41" s="36"/>
      <c r="D41" s="46"/>
      <c r="E41" s="46">
        <v>3</v>
      </c>
      <c r="F41" s="36"/>
      <c r="G41" s="46"/>
      <c r="H41" s="36"/>
      <c r="I41" s="36"/>
      <c r="J41" s="86"/>
      <c r="K41" s="86"/>
      <c r="L41" s="67" t="s">
        <v>218</v>
      </c>
      <c r="M41" s="68" t="s">
        <v>219</v>
      </c>
      <c r="N41" s="91" t="s">
        <v>1082</v>
      </c>
      <c r="O41" s="92" t="s">
        <v>59</v>
      </c>
      <c r="P41" s="45" t="s">
        <v>461</v>
      </c>
      <c r="Q41" s="92"/>
      <c r="R41" s="110" t="s">
        <v>462</v>
      </c>
      <c r="S41" s="92" t="s">
        <v>470</v>
      </c>
      <c r="T41" s="92" t="s">
        <v>334</v>
      </c>
      <c r="U41" s="122" t="s">
        <v>464</v>
      </c>
      <c r="V41" s="120" t="s">
        <v>464</v>
      </c>
      <c r="W41" s="118" t="s">
        <v>465</v>
      </c>
      <c r="X41" s="41" t="s">
        <v>466</v>
      </c>
      <c r="Y41" s="92" t="s">
        <v>334</v>
      </c>
      <c r="Z41" s="66" t="s">
        <v>334</v>
      </c>
      <c r="AA41" s="142">
        <v>0.05</v>
      </c>
      <c r="AB41" s="70" t="s">
        <v>334</v>
      </c>
      <c r="AC41" s="92"/>
      <c r="AD41" s="92"/>
      <c r="AE41" s="92"/>
      <c r="AF41" s="92"/>
      <c r="AG41" s="92"/>
      <c r="AH41" s="92"/>
      <c r="AI41" s="92"/>
      <c r="AJ41" s="70">
        <v>0</v>
      </c>
      <c r="AK41" s="70">
        <v>0</v>
      </c>
      <c r="AL41" s="182">
        <v>0</v>
      </c>
      <c r="AM41" s="182">
        <v>0</v>
      </c>
      <c r="AN41" s="182">
        <v>1</v>
      </c>
      <c r="AO41" s="202">
        <v>0</v>
      </c>
      <c r="AP41" s="217">
        <v>0</v>
      </c>
      <c r="AQ41" s="217">
        <v>0</v>
      </c>
      <c r="AR41" s="217">
        <v>0</v>
      </c>
      <c r="AS41" s="192">
        <v>1</v>
      </c>
      <c r="AT41" s="22">
        <v>0</v>
      </c>
    </row>
    <row r="42" s="5" customFormat="1" ht="39.95" customHeight="1" spans="1:46">
      <c r="A42" s="37">
        <f t="shared" si="6"/>
        <v>34</v>
      </c>
      <c r="B42" s="47"/>
      <c r="C42" s="38"/>
      <c r="D42" s="48"/>
      <c r="E42" s="48">
        <v>3</v>
      </c>
      <c r="F42" s="38"/>
      <c r="G42" s="48"/>
      <c r="H42" s="38"/>
      <c r="I42" s="38"/>
      <c r="J42" s="88"/>
      <c r="K42" s="88"/>
      <c r="L42" s="72" t="s">
        <v>1030</v>
      </c>
      <c r="M42" s="73" t="s">
        <v>219</v>
      </c>
      <c r="N42" s="93" t="s">
        <v>1083</v>
      </c>
      <c r="O42" s="94" t="s">
        <v>59</v>
      </c>
      <c r="P42" s="47" t="s">
        <v>461</v>
      </c>
      <c r="Q42" s="94"/>
      <c r="R42" s="114" t="s">
        <v>462</v>
      </c>
      <c r="S42" s="94" t="s">
        <v>470</v>
      </c>
      <c r="T42" s="94" t="s">
        <v>334</v>
      </c>
      <c r="U42" s="123" t="s">
        <v>463</v>
      </c>
      <c r="V42" s="121" t="s">
        <v>464</v>
      </c>
      <c r="W42" s="119" t="s">
        <v>465</v>
      </c>
      <c r="X42" s="43" t="s">
        <v>466</v>
      </c>
      <c r="Y42" s="94" t="s">
        <v>334</v>
      </c>
      <c r="Z42" s="71" t="s">
        <v>334</v>
      </c>
      <c r="AA42" s="143">
        <v>0.05</v>
      </c>
      <c r="AB42" s="75" t="s">
        <v>334</v>
      </c>
      <c r="AC42" s="94"/>
      <c r="AD42" s="94"/>
      <c r="AE42" s="94"/>
      <c r="AF42" s="94"/>
      <c r="AG42" s="94"/>
      <c r="AH42" s="94"/>
      <c r="AI42" s="94"/>
      <c r="AJ42" s="75">
        <v>0</v>
      </c>
      <c r="AK42" s="75">
        <v>0</v>
      </c>
      <c r="AL42" s="184">
        <v>0</v>
      </c>
      <c r="AM42" s="184">
        <v>0</v>
      </c>
      <c r="AN42" s="184">
        <v>0</v>
      </c>
      <c r="AO42" s="202">
        <v>1</v>
      </c>
      <c r="AP42" s="218">
        <v>0</v>
      </c>
      <c r="AQ42" s="218">
        <v>0</v>
      </c>
      <c r="AR42" s="218">
        <v>0</v>
      </c>
      <c r="AS42" s="219">
        <v>0</v>
      </c>
      <c r="AT42" s="22">
        <v>1</v>
      </c>
    </row>
    <row r="43" ht="39.95" customHeight="1" spans="1:46">
      <c r="A43" s="32">
        <f t="shared" ref="A43:A48" si="7">ROW(43:43)-8</f>
        <v>35</v>
      </c>
      <c r="B43" s="35"/>
      <c r="C43" s="35"/>
      <c r="D43" s="35">
        <v>2</v>
      </c>
      <c r="E43" s="35"/>
      <c r="F43" s="35"/>
      <c r="G43" s="35"/>
      <c r="H43" s="35"/>
      <c r="I43" s="35"/>
      <c r="J43" s="61"/>
      <c r="K43" s="61"/>
      <c r="L43" s="62" t="s">
        <v>984</v>
      </c>
      <c r="M43" s="63" t="s">
        <v>900</v>
      </c>
      <c r="N43" s="84" t="s">
        <v>490</v>
      </c>
      <c r="O43" s="65" t="s">
        <v>51</v>
      </c>
      <c r="P43" s="65" t="s">
        <v>461</v>
      </c>
      <c r="Q43" s="77"/>
      <c r="R43" s="105" t="s">
        <v>462</v>
      </c>
      <c r="S43" s="85" t="s">
        <v>470</v>
      </c>
      <c r="T43" s="85" t="s">
        <v>334</v>
      </c>
      <c r="U43" s="105" t="s">
        <v>464</v>
      </c>
      <c r="V43" s="107" t="s">
        <v>463</v>
      </c>
      <c r="W43" s="95" t="s">
        <v>474</v>
      </c>
      <c r="X43" s="108" t="s">
        <v>466</v>
      </c>
      <c r="Y43" s="85" t="s">
        <v>334</v>
      </c>
      <c r="Z43" s="33" t="s">
        <v>334</v>
      </c>
      <c r="AA43" s="135">
        <f>AA49+AA64</f>
        <v>4.0595</v>
      </c>
      <c r="AB43" s="65" t="s">
        <v>334</v>
      </c>
      <c r="AC43" s="65" t="s">
        <v>334</v>
      </c>
      <c r="AD43" s="65" t="s">
        <v>334</v>
      </c>
      <c r="AE43" s="65" t="s">
        <v>334</v>
      </c>
      <c r="AF43" s="65" t="s">
        <v>334</v>
      </c>
      <c r="AG43" s="65" t="s">
        <v>334</v>
      </c>
      <c r="AH43" s="65" t="s">
        <v>334</v>
      </c>
      <c r="AI43" s="183"/>
      <c r="AJ43" s="108">
        <v>1</v>
      </c>
      <c r="AK43" s="164">
        <v>0</v>
      </c>
      <c r="AL43" s="164">
        <v>0</v>
      </c>
      <c r="AM43" s="164">
        <v>0</v>
      </c>
      <c r="AN43" s="165">
        <v>0</v>
      </c>
      <c r="AO43" s="202">
        <v>0</v>
      </c>
      <c r="AP43" s="203">
        <v>1</v>
      </c>
      <c r="AQ43" s="203">
        <v>0</v>
      </c>
      <c r="AR43" s="203">
        <v>0</v>
      </c>
      <c r="AS43" s="192">
        <v>0</v>
      </c>
      <c r="AT43" s="22">
        <v>0</v>
      </c>
    </row>
    <row r="44" s="6" customFormat="1" ht="39.95" customHeight="1" spans="1:46">
      <c r="A44" s="32">
        <f t="shared" si="7"/>
        <v>36</v>
      </c>
      <c r="B44" s="35"/>
      <c r="C44" s="35"/>
      <c r="D44" s="35">
        <v>2</v>
      </c>
      <c r="E44" s="35"/>
      <c r="F44" s="35"/>
      <c r="G44" s="35"/>
      <c r="H44" s="35"/>
      <c r="I44" s="35"/>
      <c r="J44" s="61"/>
      <c r="K44" s="61"/>
      <c r="L44" s="62" t="s">
        <v>987</v>
      </c>
      <c r="M44" s="63" t="s">
        <v>976</v>
      </c>
      <c r="N44" s="84" t="s">
        <v>492</v>
      </c>
      <c r="O44" s="65" t="s">
        <v>51</v>
      </c>
      <c r="P44" s="65" t="s">
        <v>461</v>
      </c>
      <c r="Q44" s="77"/>
      <c r="R44" s="105" t="s">
        <v>462</v>
      </c>
      <c r="S44" s="85" t="s">
        <v>470</v>
      </c>
      <c r="T44" s="85" t="s">
        <v>334</v>
      </c>
      <c r="U44" s="105" t="s">
        <v>464</v>
      </c>
      <c r="V44" s="107" t="s">
        <v>463</v>
      </c>
      <c r="W44" s="95" t="s">
        <v>474</v>
      </c>
      <c r="X44" s="108" t="s">
        <v>466</v>
      </c>
      <c r="Y44" s="85" t="s">
        <v>334</v>
      </c>
      <c r="Z44" s="33" t="s">
        <v>334</v>
      </c>
      <c r="AA44" s="135">
        <f>AA43</f>
        <v>4.0595</v>
      </c>
      <c r="AB44" s="65" t="s">
        <v>334</v>
      </c>
      <c r="AC44" s="65" t="s">
        <v>334</v>
      </c>
      <c r="AD44" s="65" t="s">
        <v>334</v>
      </c>
      <c r="AE44" s="65" t="s">
        <v>334</v>
      </c>
      <c r="AF44" s="65" t="s">
        <v>334</v>
      </c>
      <c r="AG44" s="65" t="s">
        <v>334</v>
      </c>
      <c r="AH44" s="65" t="s">
        <v>334</v>
      </c>
      <c r="AI44" s="183"/>
      <c r="AJ44" s="108">
        <v>0</v>
      </c>
      <c r="AK44" s="164">
        <v>1</v>
      </c>
      <c r="AL44" s="164">
        <v>0</v>
      </c>
      <c r="AM44" s="164">
        <v>0</v>
      </c>
      <c r="AN44" s="165">
        <v>0</v>
      </c>
      <c r="AO44" s="202">
        <v>0</v>
      </c>
      <c r="AP44" s="203">
        <v>0</v>
      </c>
      <c r="AQ44" s="203">
        <v>1</v>
      </c>
      <c r="AR44" s="203">
        <v>0</v>
      </c>
      <c r="AS44" s="192">
        <v>0</v>
      </c>
      <c r="AT44" s="113">
        <v>0</v>
      </c>
    </row>
    <row r="45" s="6" customFormat="1" ht="39.95" customHeight="1" spans="1:46">
      <c r="A45" s="32">
        <f t="shared" si="7"/>
        <v>37</v>
      </c>
      <c r="B45" s="35"/>
      <c r="C45" s="35"/>
      <c r="D45" s="35">
        <v>2</v>
      </c>
      <c r="E45" s="35"/>
      <c r="F45" s="35"/>
      <c r="G45" s="35"/>
      <c r="H45" s="35"/>
      <c r="I45" s="35"/>
      <c r="J45" s="61"/>
      <c r="K45" s="61"/>
      <c r="L45" s="62" t="s">
        <v>1084</v>
      </c>
      <c r="M45" s="63" t="s">
        <v>976</v>
      </c>
      <c r="N45" s="84" t="s">
        <v>1085</v>
      </c>
      <c r="O45" s="65" t="s">
        <v>51</v>
      </c>
      <c r="P45" s="65" t="s">
        <v>461</v>
      </c>
      <c r="Q45" s="77"/>
      <c r="R45" s="105" t="s">
        <v>462</v>
      </c>
      <c r="S45" s="85" t="s">
        <v>470</v>
      </c>
      <c r="T45" s="85" t="s">
        <v>334</v>
      </c>
      <c r="U45" s="105" t="s">
        <v>464</v>
      </c>
      <c r="V45" s="107" t="s">
        <v>463</v>
      </c>
      <c r="W45" s="95" t="s">
        <v>474</v>
      </c>
      <c r="X45" s="108" t="s">
        <v>466</v>
      </c>
      <c r="Y45" s="85" t="s">
        <v>334</v>
      </c>
      <c r="Z45" s="33" t="s">
        <v>334</v>
      </c>
      <c r="AA45" s="135">
        <f t="shared" ref="AA45:AA48" si="8">AA43</f>
        <v>4.0595</v>
      </c>
      <c r="AB45" s="65" t="s">
        <v>334</v>
      </c>
      <c r="AC45" s="65" t="s">
        <v>334</v>
      </c>
      <c r="AD45" s="65" t="s">
        <v>334</v>
      </c>
      <c r="AE45" s="65" t="s">
        <v>334</v>
      </c>
      <c r="AF45" s="65" t="s">
        <v>334</v>
      </c>
      <c r="AG45" s="65" t="s">
        <v>334</v>
      </c>
      <c r="AH45" s="65" t="s">
        <v>334</v>
      </c>
      <c r="AI45" s="183"/>
      <c r="AJ45" s="108">
        <v>0</v>
      </c>
      <c r="AK45" s="164">
        <v>0</v>
      </c>
      <c r="AL45" s="164">
        <v>1</v>
      </c>
      <c r="AM45" s="164">
        <v>0</v>
      </c>
      <c r="AN45" s="165">
        <v>0</v>
      </c>
      <c r="AO45" s="202">
        <v>0</v>
      </c>
      <c r="AP45" s="203">
        <v>0</v>
      </c>
      <c r="AQ45" s="203">
        <v>0</v>
      </c>
      <c r="AR45" s="203">
        <v>0</v>
      </c>
      <c r="AS45" s="192">
        <v>0</v>
      </c>
      <c r="AT45" s="113">
        <v>0</v>
      </c>
    </row>
    <row r="46" s="6" customFormat="1" ht="62.25" customHeight="1" spans="1:46">
      <c r="A46" s="32">
        <f t="shared" si="7"/>
        <v>38</v>
      </c>
      <c r="B46" s="35"/>
      <c r="C46" s="35"/>
      <c r="D46" s="35">
        <v>2</v>
      </c>
      <c r="E46" s="35"/>
      <c r="F46" s="35"/>
      <c r="G46" s="35"/>
      <c r="H46" s="35"/>
      <c r="I46" s="35"/>
      <c r="J46" s="61"/>
      <c r="K46" s="61"/>
      <c r="L46" s="62" t="s">
        <v>975</v>
      </c>
      <c r="M46" s="63" t="s">
        <v>976</v>
      </c>
      <c r="N46" s="84" t="s">
        <v>1086</v>
      </c>
      <c r="O46" s="65" t="s">
        <v>51</v>
      </c>
      <c r="P46" s="65" t="s">
        <v>461</v>
      </c>
      <c r="Q46" s="77"/>
      <c r="R46" s="105" t="s">
        <v>462</v>
      </c>
      <c r="S46" s="85" t="s">
        <v>470</v>
      </c>
      <c r="T46" s="85" t="s">
        <v>334</v>
      </c>
      <c r="U46" s="117" t="s">
        <v>464</v>
      </c>
      <c r="V46" s="107" t="s">
        <v>463</v>
      </c>
      <c r="W46" s="95" t="s">
        <v>474</v>
      </c>
      <c r="X46" s="108" t="s">
        <v>466</v>
      </c>
      <c r="Y46" s="85" t="s">
        <v>334</v>
      </c>
      <c r="Z46" s="33" t="s">
        <v>334</v>
      </c>
      <c r="AA46" s="135">
        <f t="shared" si="8"/>
        <v>4.0595</v>
      </c>
      <c r="AB46" s="65" t="s">
        <v>334</v>
      </c>
      <c r="AC46" s="65" t="s">
        <v>334</v>
      </c>
      <c r="AD46" s="65" t="s">
        <v>334</v>
      </c>
      <c r="AE46" s="65" t="s">
        <v>334</v>
      </c>
      <c r="AF46" s="65" t="s">
        <v>334</v>
      </c>
      <c r="AG46" s="65" t="s">
        <v>334</v>
      </c>
      <c r="AH46" s="65" t="s">
        <v>334</v>
      </c>
      <c r="AI46" s="183"/>
      <c r="AJ46" s="108">
        <v>0</v>
      </c>
      <c r="AK46" s="164">
        <v>0</v>
      </c>
      <c r="AL46" s="164">
        <v>0</v>
      </c>
      <c r="AM46" s="164">
        <v>1</v>
      </c>
      <c r="AN46" s="165">
        <v>0</v>
      </c>
      <c r="AO46" s="202">
        <v>0</v>
      </c>
      <c r="AP46" s="203">
        <v>0</v>
      </c>
      <c r="AQ46" s="203">
        <v>0</v>
      </c>
      <c r="AR46" s="203">
        <v>1</v>
      </c>
      <c r="AS46" s="192">
        <v>0</v>
      </c>
      <c r="AT46" s="113">
        <v>0</v>
      </c>
    </row>
    <row r="47" s="7" customFormat="1" ht="62.25" customHeight="1" spans="1:46">
      <c r="A47" s="32">
        <f t="shared" si="7"/>
        <v>39</v>
      </c>
      <c r="B47" s="36"/>
      <c r="C47" s="36"/>
      <c r="D47" s="36">
        <v>2</v>
      </c>
      <c r="E47" s="36"/>
      <c r="F47" s="36"/>
      <c r="G47" s="36"/>
      <c r="H47" s="36"/>
      <c r="I47" s="36"/>
      <c r="J47" s="66"/>
      <c r="K47" s="66"/>
      <c r="L47" s="67" t="s">
        <v>1003</v>
      </c>
      <c r="M47" s="68" t="s">
        <v>976</v>
      </c>
      <c r="N47" s="87" t="s">
        <v>1087</v>
      </c>
      <c r="O47" s="70" t="s">
        <v>51</v>
      </c>
      <c r="P47" s="70" t="s">
        <v>461</v>
      </c>
      <c r="Q47" s="40"/>
      <c r="R47" s="110" t="s">
        <v>462</v>
      </c>
      <c r="S47" s="92" t="s">
        <v>470</v>
      </c>
      <c r="T47" s="92" t="s">
        <v>334</v>
      </c>
      <c r="U47" s="120" t="s">
        <v>464</v>
      </c>
      <c r="V47" s="112" t="s">
        <v>464</v>
      </c>
      <c r="W47" s="118" t="s">
        <v>474</v>
      </c>
      <c r="X47" s="41" t="s">
        <v>466</v>
      </c>
      <c r="Y47" s="92" t="s">
        <v>334</v>
      </c>
      <c r="Z47" s="109" t="s">
        <v>334</v>
      </c>
      <c r="AA47" s="137">
        <f t="shared" si="8"/>
        <v>4.0595</v>
      </c>
      <c r="AB47" s="70" t="s">
        <v>334</v>
      </c>
      <c r="AC47" s="70" t="s">
        <v>334</v>
      </c>
      <c r="AD47" s="70" t="s">
        <v>334</v>
      </c>
      <c r="AE47" s="70" t="s">
        <v>334</v>
      </c>
      <c r="AF47" s="70" t="s">
        <v>334</v>
      </c>
      <c r="AG47" s="70" t="s">
        <v>334</v>
      </c>
      <c r="AH47" s="70" t="s">
        <v>334</v>
      </c>
      <c r="AI47" s="185"/>
      <c r="AJ47" s="41">
        <v>0</v>
      </c>
      <c r="AK47" s="165">
        <v>0</v>
      </c>
      <c r="AL47" s="165">
        <v>0</v>
      </c>
      <c r="AM47" s="165">
        <v>0</v>
      </c>
      <c r="AN47" s="165">
        <v>1</v>
      </c>
      <c r="AO47" s="202">
        <v>0</v>
      </c>
      <c r="AP47" s="217">
        <v>0</v>
      </c>
      <c r="AQ47" s="217">
        <v>0</v>
      </c>
      <c r="AR47" s="217">
        <v>0</v>
      </c>
      <c r="AS47" s="192">
        <v>1</v>
      </c>
      <c r="AT47" s="113">
        <v>0</v>
      </c>
    </row>
    <row r="48" s="8" customFormat="1" ht="62.25" customHeight="1" spans="1:46">
      <c r="A48" s="37">
        <f t="shared" si="7"/>
        <v>40</v>
      </c>
      <c r="B48" s="38"/>
      <c r="C48" s="38"/>
      <c r="D48" s="38">
        <v>2</v>
      </c>
      <c r="E48" s="38"/>
      <c r="F48" s="38"/>
      <c r="G48" s="38"/>
      <c r="H48" s="38"/>
      <c r="I48" s="38"/>
      <c r="J48" s="71"/>
      <c r="K48" s="71"/>
      <c r="L48" s="72" t="s">
        <v>1031</v>
      </c>
      <c r="M48" s="73" t="s">
        <v>976</v>
      </c>
      <c r="N48" s="89" t="s">
        <v>1083</v>
      </c>
      <c r="O48" s="75" t="s">
        <v>51</v>
      </c>
      <c r="P48" s="75" t="s">
        <v>461</v>
      </c>
      <c r="Q48" s="42"/>
      <c r="R48" s="114" t="s">
        <v>462</v>
      </c>
      <c r="S48" s="94" t="s">
        <v>470</v>
      </c>
      <c r="T48" s="94" t="s">
        <v>334</v>
      </c>
      <c r="U48" s="121" t="s">
        <v>463</v>
      </c>
      <c r="V48" s="116" t="s">
        <v>464</v>
      </c>
      <c r="W48" s="119" t="s">
        <v>474</v>
      </c>
      <c r="X48" s="43" t="s">
        <v>466</v>
      </c>
      <c r="Y48" s="94" t="s">
        <v>334</v>
      </c>
      <c r="Z48" s="113" t="s">
        <v>334</v>
      </c>
      <c r="AA48" s="139">
        <f t="shared" si="8"/>
        <v>4.0595</v>
      </c>
      <c r="AB48" s="75" t="s">
        <v>334</v>
      </c>
      <c r="AC48" s="75" t="s">
        <v>334</v>
      </c>
      <c r="AD48" s="75" t="s">
        <v>334</v>
      </c>
      <c r="AE48" s="75" t="s">
        <v>334</v>
      </c>
      <c r="AF48" s="75" t="s">
        <v>334</v>
      </c>
      <c r="AG48" s="75" t="s">
        <v>334</v>
      </c>
      <c r="AH48" s="75" t="s">
        <v>334</v>
      </c>
      <c r="AI48" s="186"/>
      <c r="AJ48" s="43">
        <v>0</v>
      </c>
      <c r="AK48" s="172">
        <v>0</v>
      </c>
      <c r="AL48" s="172">
        <v>0</v>
      </c>
      <c r="AM48" s="172">
        <v>0</v>
      </c>
      <c r="AN48" s="172">
        <v>0</v>
      </c>
      <c r="AO48" s="202">
        <v>1</v>
      </c>
      <c r="AP48" s="218">
        <v>0</v>
      </c>
      <c r="AQ48" s="218">
        <v>0</v>
      </c>
      <c r="AR48" s="218">
        <v>0</v>
      </c>
      <c r="AS48" s="219">
        <v>0</v>
      </c>
      <c r="AT48" s="113">
        <v>1</v>
      </c>
    </row>
    <row r="49" s="6" customFormat="1" ht="39.95" customHeight="1" spans="1:46">
      <c r="A49" s="32">
        <f t="shared" ref="A49:A62" si="9">ROW(49:49)-8</f>
        <v>41</v>
      </c>
      <c r="B49" s="35"/>
      <c r="C49" s="35"/>
      <c r="D49" s="35"/>
      <c r="E49" s="35">
        <v>3</v>
      </c>
      <c r="F49" s="35"/>
      <c r="G49" s="35"/>
      <c r="H49" s="35"/>
      <c r="I49" s="35"/>
      <c r="J49" s="61"/>
      <c r="K49" s="61"/>
      <c r="L49" s="62" t="s">
        <v>1088</v>
      </c>
      <c r="M49" s="63" t="s">
        <v>1089</v>
      </c>
      <c r="N49" s="64" t="s">
        <v>1090</v>
      </c>
      <c r="O49" s="65" t="s">
        <v>59</v>
      </c>
      <c r="P49" s="65" t="s">
        <v>461</v>
      </c>
      <c r="Q49" s="77"/>
      <c r="R49" s="105" t="s">
        <v>462</v>
      </c>
      <c r="S49" s="106" t="s">
        <v>1088</v>
      </c>
      <c r="T49" s="105" t="s">
        <v>528</v>
      </c>
      <c r="U49" s="105" t="s">
        <v>464</v>
      </c>
      <c r="V49" s="107" t="s">
        <v>463</v>
      </c>
      <c r="W49" s="95" t="s">
        <v>474</v>
      </c>
      <c r="X49" s="108" t="s">
        <v>466</v>
      </c>
      <c r="Y49" s="85" t="s">
        <v>334</v>
      </c>
      <c r="Z49" s="33" t="s">
        <v>334</v>
      </c>
      <c r="AA49" s="135">
        <f>AA50+AA51+AA52+AA53+AA54+AA55*AJ55+AA56+AA59+AA63</f>
        <v>2.6787</v>
      </c>
      <c r="AB49" s="65" t="s">
        <v>334</v>
      </c>
      <c r="AC49" s="65" t="s">
        <v>334</v>
      </c>
      <c r="AD49" s="65" t="s">
        <v>334</v>
      </c>
      <c r="AE49" s="65" t="s">
        <v>334</v>
      </c>
      <c r="AF49" s="65" t="s">
        <v>334</v>
      </c>
      <c r="AG49" s="65" t="s">
        <v>334</v>
      </c>
      <c r="AH49" s="65" t="s">
        <v>334</v>
      </c>
      <c r="AI49" s="163"/>
      <c r="AJ49" s="108">
        <v>1</v>
      </c>
      <c r="AK49" s="164">
        <v>1</v>
      </c>
      <c r="AL49" s="164">
        <v>1</v>
      </c>
      <c r="AM49" s="164">
        <v>1</v>
      </c>
      <c r="AN49" s="165">
        <v>1</v>
      </c>
      <c r="AO49" s="202">
        <v>1</v>
      </c>
      <c r="AP49" s="203">
        <v>1</v>
      </c>
      <c r="AQ49" s="203">
        <v>1</v>
      </c>
      <c r="AR49" s="203">
        <v>1</v>
      </c>
      <c r="AS49" s="192">
        <v>1</v>
      </c>
      <c r="AT49" s="113">
        <v>1</v>
      </c>
    </row>
    <row r="50" s="6" customFormat="1" ht="39.95" customHeight="1" spans="1:46">
      <c r="A50" s="32">
        <f t="shared" si="9"/>
        <v>42</v>
      </c>
      <c r="B50" s="35"/>
      <c r="C50" s="35"/>
      <c r="D50" s="35"/>
      <c r="E50" s="35"/>
      <c r="F50" s="35">
        <v>4</v>
      </c>
      <c r="G50" s="35"/>
      <c r="H50" s="35"/>
      <c r="I50" s="35"/>
      <c r="J50" s="61"/>
      <c r="K50" s="61"/>
      <c r="L50" s="62">
        <v>330102303200</v>
      </c>
      <c r="M50" s="63" t="s">
        <v>1091</v>
      </c>
      <c r="N50" s="64" t="s">
        <v>1092</v>
      </c>
      <c r="O50" s="95" t="s">
        <v>211</v>
      </c>
      <c r="P50" s="65" t="s">
        <v>461</v>
      </c>
      <c r="Q50" s="77"/>
      <c r="R50" s="105" t="s">
        <v>462</v>
      </c>
      <c r="S50" s="106">
        <v>330102303200</v>
      </c>
      <c r="T50" s="105" t="s">
        <v>462</v>
      </c>
      <c r="U50" s="117" t="s">
        <v>464</v>
      </c>
      <c r="V50" s="107" t="s">
        <v>463</v>
      </c>
      <c r="W50" s="95" t="s">
        <v>556</v>
      </c>
      <c r="X50" s="108" t="s">
        <v>1093</v>
      </c>
      <c r="Y50" s="85" t="s">
        <v>696</v>
      </c>
      <c r="Z50" s="61" t="s">
        <v>1094</v>
      </c>
      <c r="AA50" s="135">
        <v>0.0835</v>
      </c>
      <c r="AB50" s="65" t="s">
        <v>334</v>
      </c>
      <c r="AC50" s="144"/>
      <c r="AD50" s="144"/>
      <c r="AE50" s="144"/>
      <c r="AF50" s="144"/>
      <c r="AG50" s="144"/>
      <c r="AH50" s="144"/>
      <c r="AI50" s="64" t="s">
        <v>1092</v>
      </c>
      <c r="AJ50" s="108">
        <v>1</v>
      </c>
      <c r="AK50" s="164">
        <v>1</v>
      </c>
      <c r="AL50" s="164">
        <v>1</v>
      </c>
      <c r="AM50" s="164">
        <v>1</v>
      </c>
      <c r="AN50" s="165">
        <v>1</v>
      </c>
      <c r="AO50" s="202">
        <v>1</v>
      </c>
      <c r="AP50" s="203">
        <v>1</v>
      </c>
      <c r="AQ50" s="203">
        <v>1</v>
      </c>
      <c r="AR50" s="203">
        <v>1</v>
      </c>
      <c r="AS50" s="192">
        <v>1</v>
      </c>
      <c r="AT50" s="113">
        <v>1</v>
      </c>
    </row>
    <row r="51" s="6" customFormat="1" ht="39.95" customHeight="1" spans="1:46">
      <c r="A51" s="32">
        <f t="shared" si="9"/>
        <v>43</v>
      </c>
      <c r="B51" s="35"/>
      <c r="C51" s="35"/>
      <c r="D51" s="35"/>
      <c r="E51" s="35"/>
      <c r="F51" s="35">
        <v>4</v>
      </c>
      <c r="G51" s="35"/>
      <c r="H51" s="35"/>
      <c r="I51" s="35"/>
      <c r="J51" s="77"/>
      <c r="K51" s="77"/>
      <c r="L51" s="62" t="s">
        <v>1095</v>
      </c>
      <c r="M51" s="63" t="s">
        <v>1096</v>
      </c>
      <c r="N51" s="96" t="s">
        <v>94</v>
      </c>
      <c r="O51" s="95" t="s">
        <v>211</v>
      </c>
      <c r="P51" s="65" t="s">
        <v>461</v>
      </c>
      <c r="Q51" s="77"/>
      <c r="R51" s="105" t="s">
        <v>462</v>
      </c>
      <c r="S51" s="106">
        <v>330102300300</v>
      </c>
      <c r="T51" s="105" t="s">
        <v>462</v>
      </c>
      <c r="U51" s="105" t="s">
        <v>464</v>
      </c>
      <c r="V51" s="107" t="s">
        <v>463</v>
      </c>
      <c r="W51" s="95" t="s">
        <v>591</v>
      </c>
      <c r="X51" s="108" t="s">
        <v>606</v>
      </c>
      <c r="Y51" s="85" t="s">
        <v>607</v>
      </c>
      <c r="Z51" s="61" t="s">
        <v>1097</v>
      </c>
      <c r="AA51" s="135">
        <v>1.4899</v>
      </c>
      <c r="AB51" s="65" t="s">
        <v>334</v>
      </c>
      <c r="AC51" s="144"/>
      <c r="AD51" s="144"/>
      <c r="AE51" s="144"/>
      <c r="AF51" s="144"/>
      <c r="AG51" s="144"/>
      <c r="AH51" s="144"/>
      <c r="AI51" s="163"/>
      <c r="AJ51" s="108">
        <v>1</v>
      </c>
      <c r="AK51" s="164">
        <v>1</v>
      </c>
      <c r="AL51" s="164">
        <v>1</v>
      </c>
      <c r="AM51" s="164">
        <v>1</v>
      </c>
      <c r="AN51" s="165">
        <v>1</v>
      </c>
      <c r="AO51" s="202">
        <v>1</v>
      </c>
      <c r="AP51" s="203">
        <v>1</v>
      </c>
      <c r="AQ51" s="203">
        <v>1</v>
      </c>
      <c r="AR51" s="203">
        <v>1</v>
      </c>
      <c r="AS51" s="192">
        <v>1</v>
      </c>
      <c r="AT51" s="113">
        <v>1</v>
      </c>
    </row>
    <row r="52" s="6" customFormat="1" ht="39.95" customHeight="1" spans="1:46">
      <c r="A52" s="32">
        <f t="shared" si="9"/>
        <v>44</v>
      </c>
      <c r="B52" s="35"/>
      <c r="C52" s="35"/>
      <c r="D52" s="35"/>
      <c r="E52" s="35"/>
      <c r="F52" s="35">
        <v>4</v>
      </c>
      <c r="G52" s="35"/>
      <c r="H52" s="35"/>
      <c r="I52" s="35"/>
      <c r="J52" s="77"/>
      <c r="K52" s="77"/>
      <c r="L52" s="62" t="s">
        <v>633</v>
      </c>
      <c r="M52" s="63" t="s">
        <v>634</v>
      </c>
      <c r="N52" s="64" t="s">
        <v>556</v>
      </c>
      <c r="O52" s="95" t="s">
        <v>211</v>
      </c>
      <c r="P52" s="65" t="s">
        <v>461</v>
      </c>
      <c r="Q52" s="77"/>
      <c r="R52" s="85" t="s">
        <v>334</v>
      </c>
      <c r="S52" s="85" t="s">
        <v>470</v>
      </c>
      <c r="T52" s="85" t="s">
        <v>334</v>
      </c>
      <c r="U52" s="117" t="s">
        <v>464</v>
      </c>
      <c r="V52" s="107" t="s">
        <v>463</v>
      </c>
      <c r="W52" s="85" t="s">
        <v>334</v>
      </c>
      <c r="X52" s="108" t="s">
        <v>636</v>
      </c>
      <c r="Y52" s="85" t="s">
        <v>593</v>
      </c>
      <c r="Z52" s="61" t="s">
        <v>637</v>
      </c>
      <c r="AA52" s="135">
        <v>0.0503</v>
      </c>
      <c r="AB52" s="65" t="s">
        <v>334</v>
      </c>
      <c r="AC52" s="144"/>
      <c r="AD52" s="144"/>
      <c r="AE52" s="144"/>
      <c r="AF52" s="144"/>
      <c r="AG52" s="144"/>
      <c r="AH52" s="144"/>
      <c r="AI52" s="64" t="s">
        <v>635</v>
      </c>
      <c r="AJ52" s="108">
        <v>1</v>
      </c>
      <c r="AK52" s="164">
        <v>1</v>
      </c>
      <c r="AL52" s="164">
        <v>1</v>
      </c>
      <c r="AM52" s="164">
        <v>1</v>
      </c>
      <c r="AN52" s="165">
        <v>1</v>
      </c>
      <c r="AO52" s="202">
        <v>1</v>
      </c>
      <c r="AP52" s="203">
        <v>1</v>
      </c>
      <c r="AQ52" s="203">
        <v>1</v>
      </c>
      <c r="AR52" s="203">
        <v>1</v>
      </c>
      <c r="AS52" s="192">
        <v>1</v>
      </c>
      <c r="AT52" s="113">
        <v>1</v>
      </c>
    </row>
    <row r="53" s="6" customFormat="1" ht="39.95" customHeight="1" spans="1:46">
      <c r="A53" s="32">
        <f t="shared" si="9"/>
        <v>45</v>
      </c>
      <c r="B53" s="35"/>
      <c r="C53" s="35"/>
      <c r="D53" s="35"/>
      <c r="E53" s="35"/>
      <c r="F53" s="35">
        <v>4</v>
      </c>
      <c r="G53" s="35"/>
      <c r="H53" s="35"/>
      <c r="I53" s="35"/>
      <c r="J53" s="77"/>
      <c r="K53" s="77"/>
      <c r="L53" s="62" t="s">
        <v>638</v>
      </c>
      <c r="M53" s="63" t="s">
        <v>639</v>
      </c>
      <c r="N53" s="64" t="s">
        <v>556</v>
      </c>
      <c r="O53" s="95" t="s">
        <v>211</v>
      </c>
      <c r="P53" s="65" t="s">
        <v>461</v>
      </c>
      <c r="Q53" s="77"/>
      <c r="R53" s="85" t="s">
        <v>334</v>
      </c>
      <c r="S53" s="85" t="s">
        <v>470</v>
      </c>
      <c r="T53" s="85" t="s">
        <v>334</v>
      </c>
      <c r="U53" s="117" t="s">
        <v>464</v>
      </c>
      <c r="V53" s="107" t="s">
        <v>463</v>
      </c>
      <c r="W53" s="85" t="s">
        <v>334</v>
      </c>
      <c r="X53" s="108" t="s">
        <v>636</v>
      </c>
      <c r="Y53" s="85" t="s">
        <v>593</v>
      </c>
      <c r="Z53" s="61" t="s">
        <v>637</v>
      </c>
      <c r="AA53" s="135">
        <v>0.0503</v>
      </c>
      <c r="AB53" s="65" t="s">
        <v>334</v>
      </c>
      <c r="AC53" s="144"/>
      <c r="AD53" s="144"/>
      <c r="AE53" s="144"/>
      <c r="AF53" s="144"/>
      <c r="AG53" s="144"/>
      <c r="AH53" s="144"/>
      <c r="AI53" s="64" t="s">
        <v>635</v>
      </c>
      <c r="AJ53" s="108">
        <v>1</v>
      </c>
      <c r="AK53" s="164">
        <v>1</v>
      </c>
      <c r="AL53" s="164">
        <v>1</v>
      </c>
      <c r="AM53" s="164">
        <v>1</v>
      </c>
      <c r="AN53" s="165">
        <v>1</v>
      </c>
      <c r="AO53" s="202">
        <v>1</v>
      </c>
      <c r="AP53" s="203">
        <v>1</v>
      </c>
      <c r="AQ53" s="203">
        <v>1</v>
      </c>
      <c r="AR53" s="203">
        <v>1</v>
      </c>
      <c r="AS53" s="192">
        <v>1</v>
      </c>
      <c r="AT53" s="113">
        <v>1</v>
      </c>
    </row>
    <row r="54" s="6" customFormat="1" ht="39.95" customHeight="1" spans="1:46">
      <c r="A54" s="32">
        <f t="shared" si="9"/>
        <v>46</v>
      </c>
      <c r="B54" s="35"/>
      <c r="C54" s="35"/>
      <c r="D54" s="35"/>
      <c r="E54" s="35"/>
      <c r="F54" s="35">
        <v>4</v>
      </c>
      <c r="G54" s="35"/>
      <c r="H54" s="35"/>
      <c r="I54" s="35"/>
      <c r="J54" s="61"/>
      <c r="K54" s="61"/>
      <c r="L54" s="62">
        <v>330102300700</v>
      </c>
      <c r="M54" s="62" t="s">
        <v>1098</v>
      </c>
      <c r="N54" s="64" t="s">
        <v>1092</v>
      </c>
      <c r="O54" s="95" t="s">
        <v>211</v>
      </c>
      <c r="P54" s="65" t="s">
        <v>461</v>
      </c>
      <c r="Q54" s="61"/>
      <c r="R54" s="105" t="s">
        <v>462</v>
      </c>
      <c r="S54" s="106">
        <v>330102300700</v>
      </c>
      <c r="T54" s="105" t="s">
        <v>462</v>
      </c>
      <c r="U54" s="117" t="s">
        <v>464</v>
      </c>
      <c r="V54" s="107" t="s">
        <v>463</v>
      </c>
      <c r="W54" s="95" t="s">
        <v>591</v>
      </c>
      <c r="X54" s="108" t="s">
        <v>1099</v>
      </c>
      <c r="Y54" s="108" t="s">
        <v>1100</v>
      </c>
      <c r="Z54" s="61" t="s">
        <v>1101</v>
      </c>
      <c r="AA54" s="135">
        <v>0.3081</v>
      </c>
      <c r="AB54" s="65" t="s">
        <v>334</v>
      </c>
      <c r="AC54" s="144"/>
      <c r="AD54" s="144"/>
      <c r="AE54" s="144"/>
      <c r="AF54" s="144"/>
      <c r="AG54" s="144"/>
      <c r="AH54" s="144"/>
      <c r="AI54" s="163"/>
      <c r="AJ54" s="108">
        <v>1</v>
      </c>
      <c r="AK54" s="164">
        <v>1</v>
      </c>
      <c r="AL54" s="164">
        <v>1</v>
      </c>
      <c r="AM54" s="164">
        <v>1</v>
      </c>
      <c r="AN54" s="165">
        <v>1</v>
      </c>
      <c r="AO54" s="202">
        <v>1</v>
      </c>
      <c r="AP54" s="203">
        <v>1</v>
      </c>
      <c r="AQ54" s="203">
        <v>1</v>
      </c>
      <c r="AR54" s="203">
        <v>1</v>
      </c>
      <c r="AS54" s="192">
        <v>1</v>
      </c>
      <c r="AT54" s="113">
        <v>1</v>
      </c>
    </row>
    <row r="55" s="9" customFormat="1" ht="39.95" customHeight="1" spans="1:46">
      <c r="A55" s="32">
        <f t="shared" si="9"/>
        <v>47</v>
      </c>
      <c r="B55" s="49"/>
      <c r="C55" s="50"/>
      <c r="D55" s="50"/>
      <c r="E55" s="51"/>
      <c r="F55" s="52">
        <v>4</v>
      </c>
      <c r="G55" s="50"/>
      <c r="H55" s="50"/>
      <c r="I55" s="50"/>
      <c r="J55" s="97"/>
      <c r="K55" s="98"/>
      <c r="L55" s="62" t="s">
        <v>1102</v>
      </c>
      <c r="M55" s="62" t="s">
        <v>1103</v>
      </c>
      <c r="N55" s="96" t="s">
        <v>94</v>
      </c>
      <c r="O55" s="95" t="s">
        <v>211</v>
      </c>
      <c r="P55" s="65" t="s">
        <v>461</v>
      </c>
      <c r="Q55" s="124"/>
      <c r="R55" s="105" t="s">
        <v>462</v>
      </c>
      <c r="S55" s="106" t="s">
        <v>1102</v>
      </c>
      <c r="T55" s="105" t="s">
        <v>462</v>
      </c>
      <c r="U55" s="105" t="s">
        <v>464</v>
      </c>
      <c r="V55" s="107" t="s">
        <v>463</v>
      </c>
      <c r="W55" s="34" t="s">
        <v>741</v>
      </c>
      <c r="X55" s="108" t="s">
        <v>1104</v>
      </c>
      <c r="Y55" s="85" t="s">
        <v>480</v>
      </c>
      <c r="Z55" s="85" t="s">
        <v>1105</v>
      </c>
      <c r="AA55" s="135">
        <v>0.0807</v>
      </c>
      <c r="AB55" s="65" t="s">
        <v>334</v>
      </c>
      <c r="AC55" s="145"/>
      <c r="AD55" s="145"/>
      <c r="AE55" s="145"/>
      <c r="AF55" s="145"/>
      <c r="AG55" s="187"/>
      <c r="AH55" s="187"/>
      <c r="AI55" s="188"/>
      <c r="AJ55" s="108">
        <v>2</v>
      </c>
      <c r="AK55" s="164">
        <v>2</v>
      </c>
      <c r="AL55" s="164">
        <v>2</v>
      </c>
      <c r="AM55" s="164">
        <v>2</v>
      </c>
      <c r="AN55" s="165">
        <v>2</v>
      </c>
      <c r="AO55" s="202">
        <v>2</v>
      </c>
      <c r="AP55" s="203">
        <v>2</v>
      </c>
      <c r="AQ55" s="203">
        <v>2</v>
      </c>
      <c r="AR55" s="203">
        <v>2</v>
      </c>
      <c r="AS55" s="192">
        <v>2</v>
      </c>
      <c r="AT55" s="22">
        <v>2</v>
      </c>
    </row>
    <row r="56" s="6" customFormat="1" ht="39.95" customHeight="1" spans="1:46">
      <c r="A56" s="32">
        <f t="shared" si="9"/>
        <v>48</v>
      </c>
      <c r="B56" s="35"/>
      <c r="C56" s="35"/>
      <c r="D56" s="35"/>
      <c r="E56" s="35"/>
      <c r="F56" s="35">
        <v>4</v>
      </c>
      <c r="G56" s="35"/>
      <c r="H56" s="35"/>
      <c r="I56" s="35"/>
      <c r="J56" s="61"/>
      <c r="K56" s="61"/>
      <c r="L56" s="62" t="s">
        <v>1106</v>
      </c>
      <c r="M56" s="62" t="s">
        <v>1107</v>
      </c>
      <c r="N56" s="64" t="s">
        <v>1092</v>
      </c>
      <c r="O56" s="95" t="s">
        <v>211</v>
      </c>
      <c r="P56" s="65" t="s">
        <v>461</v>
      </c>
      <c r="Q56" s="61"/>
      <c r="R56" s="105" t="s">
        <v>462</v>
      </c>
      <c r="S56" s="85" t="s">
        <v>470</v>
      </c>
      <c r="T56" s="85" t="s">
        <v>334</v>
      </c>
      <c r="U56" s="117" t="s">
        <v>464</v>
      </c>
      <c r="V56" s="107" t="s">
        <v>463</v>
      </c>
      <c r="W56" s="61" t="s">
        <v>474</v>
      </c>
      <c r="X56" s="108" t="s">
        <v>466</v>
      </c>
      <c r="Y56" s="85" t="s">
        <v>334</v>
      </c>
      <c r="Z56" s="61" t="s">
        <v>1108</v>
      </c>
      <c r="AA56" s="135">
        <f>AA57+AA58*AJ58</f>
        <v>0.2208</v>
      </c>
      <c r="AB56" s="65" t="s">
        <v>334</v>
      </c>
      <c r="AC56" s="144"/>
      <c r="AD56" s="144"/>
      <c r="AE56" s="144"/>
      <c r="AF56" s="144"/>
      <c r="AG56" s="144"/>
      <c r="AH56" s="144"/>
      <c r="AI56" s="163"/>
      <c r="AJ56" s="108">
        <v>1</v>
      </c>
      <c r="AK56" s="164">
        <v>1</v>
      </c>
      <c r="AL56" s="164">
        <v>1</v>
      </c>
      <c r="AM56" s="164">
        <v>1</v>
      </c>
      <c r="AN56" s="165">
        <v>1</v>
      </c>
      <c r="AO56" s="202">
        <v>1</v>
      </c>
      <c r="AP56" s="203">
        <v>1</v>
      </c>
      <c r="AQ56" s="203">
        <v>1</v>
      </c>
      <c r="AR56" s="203">
        <v>1</v>
      </c>
      <c r="AS56" s="192">
        <v>1</v>
      </c>
      <c r="AT56" s="113">
        <v>1</v>
      </c>
    </row>
    <row r="57" s="6" customFormat="1" ht="39.95" customHeight="1" spans="1:46">
      <c r="A57" s="32">
        <f t="shared" si="9"/>
        <v>49</v>
      </c>
      <c r="B57" s="35"/>
      <c r="C57" s="35"/>
      <c r="D57" s="35"/>
      <c r="E57" s="35"/>
      <c r="F57" s="35"/>
      <c r="G57" s="35">
        <v>5</v>
      </c>
      <c r="H57" s="35"/>
      <c r="I57" s="35"/>
      <c r="J57" s="61"/>
      <c r="K57" s="61"/>
      <c r="L57" s="62">
        <v>330102302500</v>
      </c>
      <c r="M57" s="63" t="s">
        <v>1109</v>
      </c>
      <c r="N57" s="64" t="s">
        <v>1092</v>
      </c>
      <c r="O57" s="95" t="s">
        <v>211</v>
      </c>
      <c r="P57" s="65" t="s">
        <v>461</v>
      </c>
      <c r="Q57" s="77"/>
      <c r="R57" s="105" t="s">
        <v>462</v>
      </c>
      <c r="S57" s="106">
        <v>330102302500</v>
      </c>
      <c r="T57" s="105" t="s">
        <v>462</v>
      </c>
      <c r="U57" s="117" t="s">
        <v>464</v>
      </c>
      <c r="V57" s="107" t="s">
        <v>463</v>
      </c>
      <c r="W57" s="95" t="s">
        <v>556</v>
      </c>
      <c r="X57" s="108" t="s">
        <v>1093</v>
      </c>
      <c r="Y57" s="85" t="s">
        <v>696</v>
      </c>
      <c r="Z57" s="61" t="s">
        <v>1108</v>
      </c>
      <c r="AA57" s="135">
        <v>0.2098</v>
      </c>
      <c r="AB57" s="65" t="s">
        <v>334</v>
      </c>
      <c r="AC57" s="144"/>
      <c r="AD57" s="144"/>
      <c r="AE57" s="144"/>
      <c r="AF57" s="144"/>
      <c r="AG57" s="144"/>
      <c r="AH57" s="144"/>
      <c r="AI57" s="163"/>
      <c r="AJ57" s="108">
        <v>1</v>
      </c>
      <c r="AK57" s="164">
        <v>1</v>
      </c>
      <c r="AL57" s="164">
        <v>1</v>
      </c>
      <c r="AM57" s="164">
        <v>1</v>
      </c>
      <c r="AN57" s="165">
        <v>1</v>
      </c>
      <c r="AO57" s="202">
        <v>1</v>
      </c>
      <c r="AP57" s="203">
        <v>1</v>
      </c>
      <c r="AQ57" s="203">
        <v>1</v>
      </c>
      <c r="AR57" s="203">
        <v>1</v>
      </c>
      <c r="AS57" s="192">
        <v>1</v>
      </c>
      <c r="AT57" s="113">
        <v>1</v>
      </c>
    </row>
    <row r="58" s="6" customFormat="1" ht="39.95" customHeight="1" spans="1:46">
      <c r="A58" s="32">
        <f t="shared" si="9"/>
        <v>50</v>
      </c>
      <c r="B58" s="35"/>
      <c r="C58" s="35"/>
      <c r="D58" s="35"/>
      <c r="E58" s="35"/>
      <c r="F58" s="35"/>
      <c r="G58" s="35">
        <v>5</v>
      </c>
      <c r="H58" s="35"/>
      <c r="I58" s="35"/>
      <c r="J58" s="61"/>
      <c r="K58" s="61"/>
      <c r="L58" s="62" t="s">
        <v>1110</v>
      </c>
      <c r="M58" s="62" t="s">
        <v>1111</v>
      </c>
      <c r="N58" s="64" t="s">
        <v>1092</v>
      </c>
      <c r="O58" s="95" t="s">
        <v>211</v>
      </c>
      <c r="P58" s="65" t="s">
        <v>461</v>
      </c>
      <c r="Q58" s="61"/>
      <c r="R58" s="105" t="s">
        <v>462</v>
      </c>
      <c r="S58" s="85" t="s">
        <v>470</v>
      </c>
      <c r="T58" s="85" t="s">
        <v>334</v>
      </c>
      <c r="U58" s="117" t="s">
        <v>464</v>
      </c>
      <c r="V58" s="107" t="s">
        <v>463</v>
      </c>
      <c r="W58" s="125" t="s">
        <v>1112</v>
      </c>
      <c r="X58" s="108" t="s">
        <v>622</v>
      </c>
      <c r="Y58" s="108" t="s">
        <v>334</v>
      </c>
      <c r="Z58" s="146" t="s">
        <v>1113</v>
      </c>
      <c r="AA58" s="135">
        <v>0.0055</v>
      </c>
      <c r="AB58" s="65" t="s">
        <v>334</v>
      </c>
      <c r="AC58" s="144"/>
      <c r="AD58" s="144"/>
      <c r="AE58" s="144"/>
      <c r="AF58" s="144"/>
      <c r="AG58" s="144"/>
      <c r="AH58" s="144"/>
      <c r="AI58" s="163"/>
      <c r="AJ58" s="108">
        <v>2</v>
      </c>
      <c r="AK58" s="164">
        <v>2</v>
      </c>
      <c r="AL58" s="164">
        <v>2</v>
      </c>
      <c r="AM58" s="164">
        <v>2</v>
      </c>
      <c r="AN58" s="165">
        <v>2</v>
      </c>
      <c r="AO58" s="202">
        <v>2</v>
      </c>
      <c r="AP58" s="203">
        <v>2</v>
      </c>
      <c r="AQ58" s="203">
        <v>2</v>
      </c>
      <c r="AR58" s="203">
        <v>2</v>
      </c>
      <c r="AS58" s="192">
        <v>2</v>
      </c>
      <c r="AT58" s="113">
        <v>2</v>
      </c>
    </row>
    <row r="59" s="6" customFormat="1" ht="39.95" customHeight="1" spans="1:46">
      <c r="A59" s="32">
        <f t="shared" si="9"/>
        <v>51</v>
      </c>
      <c r="B59" s="35"/>
      <c r="C59" s="35"/>
      <c r="D59" s="35"/>
      <c r="E59" s="35"/>
      <c r="F59" s="35">
        <v>4</v>
      </c>
      <c r="G59" s="35"/>
      <c r="H59" s="35"/>
      <c r="I59" s="35"/>
      <c r="J59" s="61"/>
      <c r="K59" s="61"/>
      <c r="L59" s="62" t="s">
        <v>1114</v>
      </c>
      <c r="M59" s="62" t="s">
        <v>1115</v>
      </c>
      <c r="N59" s="64" t="s">
        <v>1116</v>
      </c>
      <c r="O59" s="95" t="s">
        <v>211</v>
      </c>
      <c r="P59" s="65" t="s">
        <v>461</v>
      </c>
      <c r="Q59" s="61"/>
      <c r="R59" s="105" t="s">
        <v>462</v>
      </c>
      <c r="S59" s="85" t="s">
        <v>1114</v>
      </c>
      <c r="T59" s="105" t="s">
        <v>462</v>
      </c>
      <c r="U59" s="105" t="s">
        <v>464</v>
      </c>
      <c r="V59" s="107" t="s">
        <v>463</v>
      </c>
      <c r="W59" s="95" t="s">
        <v>474</v>
      </c>
      <c r="X59" s="108" t="s">
        <v>466</v>
      </c>
      <c r="Y59" s="108" t="s">
        <v>334</v>
      </c>
      <c r="Z59" s="108" t="s">
        <v>334</v>
      </c>
      <c r="AA59" s="135">
        <f>AA60*AJ60+AA61+AA62</f>
        <v>0.2529</v>
      </c>
      <c r="AB59" s="65" t="s">
        <v>334</v>
      </c>
      <c r="AC59" s="144"/>
      <c r="AD59" s="144"/>
      <c r="AE59" s="144"/>
      <c r="AF59" s="144"/>
      <c r="AG59" s="144"/>
      <c r="AH59" s="144"/>
      <c r="AI59" s="163"/>
      <c r="AJ59" s="108">
        <v>1</v>
      </c>
      <c r="AK59" s="164">
        <v>1</v>
      </c>
      <c r="AL59" s="164">
        <v>1</v>
      </c>
      <c r="AM59" s="164">
        <v>1</v>
      </c>
      <c r="AN59" s="165">
        <v>1</v>
      </c>
      <c r="AO59" s="202">
        <v>1</v>
      </c>
      <c r="AP59" s="203">
        <v>1</v>
      </c>
      <c r="AQ59" s="203">
        <v>1</v>
      </c>
      <c r="AR59" s="203">
        <v>1</v>
      </c>
      <c r="AS59" s="192">
        <v>1</v>
      </c>
      <c r="AT59" s="113">
        <v>1</v>
      </c>
    </row>
    <row r="60" ht="39.95" customHeight="1" spans="1:46">
      <c r="A60" s="32">
        <f t="shared" si="9"/>
        <v>52</v>
      </c>
      <c r="B60" s="34"/>
      <c r="C60" s="35"/>
      <c r="D60" s="35"/>
      <c r="E60" s="53"/>
      <c r="F60" s="54"/>
      <c r="G60" s="35">
        <v>5</v>
      </c>
      <c r="H60" s="35"/>
      <c r="I60" s="35"/>
      <c r="J60" s="82"/>
      <c r="K60" s="99"/>
      <c r="L60" s="62" t="s">
        <v>1117</v>
      </c>
      <c r="M60" s="63" t="s">
        <v>1118</v>
      </c>
      <c r="N60" s="96" t="s">
        <v>94</v>
      </c>
      <c r="O60" s="95" t="s">
        <v>211</v>
      </c>
      <c r="P60" s="65" t="s">
        <v>461</v>
      </c>
      <c r="Q60" s="126"/>
      <c r="R60" s="105" t="s">
        <v>462</v>
      </c>
      <c r="S60" s="106" t="s">
        <v>1117</v>
      </c>
      <c r="T60" s="105" t="s">
        <v>462</v>
      </c>
      <c r="U60" s="117" t="s">
        <v>464</v>
      </c>
      <c r="V60" s="107" t="s">
        <v>463</v>
      </c>
      <c r="W60" s="34" t="s">
        <v>741</v>
      </c>
      <c r="X60" s="108" t="s">
        <v>599</v>
      </c>
      <c r="Y60" s="85" t="s">
        <v>480</v>
      </c>
      <c r="Z60" s="34" t="s">
        <v>1119</v>
      </c>
      <c r="AA60" s="135">
        <v>0.0635</v>
      </c>
      <c r="AB60" s="65" t="s">
        <v>334</v>
      </c>
      <c r="AC60" s="65"/>
      <c r="AD60" s="65"/>
      <c r="AE60" s="65"/>
      <c r="AF60" s="65"/>
      <c r="AG60" s="144"/>
      <c r="AH60" s="144"/>
      <c r="AI60" s="163"/>
      <c r="AJ60" s="108">
        <v>2</v>
      </c>
      <c r="AK60" s="164">
        <v>2</v>
      </c>
      <c r="AL60" s="189">
        <v>2</v>
      </c>
      <c r="AM60" s="189">
        <v>2</v>
      </c>
      <c r="AN60" s="190">
        <v>2</v>
      </c>
      <c r="AO60" s="202">
        <v>2</v>
      </c>
      <c r="AP60" s="203">
        <v>2</v>
      </c>
      <c r="AQ60" s="203">
        <v>2</v>
      </c>
      <c r="AR60" s="203">
        <v>2</v>
      </c>
      <c r="AS60" s="192">
        <v>2</v>
      </c>
      <c r="AT60" s="22">
        <v>2</v>
      </c>
    </row>
    <row r="61" ht="39.95" customHeight="1" spans="1:46">
      <c r="A61" s="32">
        <f t="shared" si="9"/>
        <v>53</v>
      </c>
      <c r="B61" s="34"/>
      <c r="C61" s="35"/>
      <c r="D61" s="35"/>
      <c r="E61" s="53"/>
      <c r="F61" s="54"/>
      <c r="G61" s="35">
        <v>5</v>
      </c>
      <c r="H61" s="35"/>
      <c r="I61" s="35"/>
      <c r="J61" s="82"/>
      <c r="K61" s="99"/>
      <c r="L61" s="62" t="s">
        <v>1120</v>
      </c>
      <c r="M61" s="63" t="s">
        <v>1121</v>
      </c>
      <c r="N61" s="96" t="s">
        <v>94</v>
      </c>
      <c r="O61" s="95" t="s">
        <v>211</v>
      </c>
      <c r="P61" s="65" t="s">
        <v>461</v>
      </c>
      <c r="Q61" s="126"/>
      <c r="R61" s="105" t="s">
        <v>462</v>
      </c>
      <c r="S61" s="106" t="s">
        <v>1120</v>
      </c>
      <c r="T61" s="105" t="s">
        <v>462</v>
      </c>
      <c r="U61" s="117" t="s">
        <v>464</v>
      </c>
      <c r="V61" s="107" t="s">
        <v>463</v>
      </c>
      <c r="W61" s="34" t="s">
        <v>741</v>
      </c>
      <c r="X61" s="108" t="s">
        <v>599</v>
      </c>
      <c r="Y61" s="85" t="s">
        <v>480</v>
      </c>
      <c r="Z61" s="34" t="s">
        <v>1122</v>
      </c>
      <c r="AA61" s="135">
        <v>0.0558</v>
      </c>
      <c r="AB61" s="65" t="s">
        <v>334</v>
      </c>
      <c r="AC61" s="65"/>
      <c r="AD61" s="65"/>
      <c r="AE61" s="65"/>
      <c r="AF61" s="65"/>
      <c r="AG61" s="144"/>
      <c r="AH61" s="144"/>
      <c r="AI61" s="163"/>
      <c r="AJ61" s="108">
        <v>1</v>
      </c>
      <c r="AK61" s="164">
        <v>1</v>
      </c>
      <c r="AL61" s="189">
        <v>1</v>
      </c>
      <c r="AM61" s="189">
        <v>1</v>
      </c>
      <c r="AN61" s="190">
        <v>1</v>
      </c>
      <c r="AO61" s="202">
        <v>1</v>
      </c>
      <c r="AP61" s="203">
        <v>1</v>
      </c>
      <c r="AQ61" s="203">
        <v>1</v>
      </c>
      <c r="AR61" s="203">
        <v>1</v>
      </c>
      <c r="AS61" s="192">
        <v>1</v>
      </c>
      <c r="AT61" s="22">
        <v>1</v>
      </c>
    </row>
    <row r="62" ht="39.95" customHeight="1" spans="1:46">
      <c r="A62" s="32">
        <f t="shared" si="9"/>
        <v>54</v>
      </c>
      <c r="B62" s="34"/>
      <c r="C62" s="35"/>
      <c r="D62" s="35"/>
      <c r="E62" s="53"/>
      <c r="F62" s="54"/>
      <c r="G62" s="35">
        <v>5</v>
      </c>
      <c r="H62" s="35"/>
      <c r="I62" s="35"/>
      <c r="J62" s="82"/>
      <c r="K62" s="99"/>
      <c r="L62" s="62" t="s">
        <v>1123</v>
      </c>
      <c r="M62" s="63" t="s">
        <v>1124</v>
      </c>
      <c r="N62" s="96" t="s">
        <v>94</v>
      </c>
      <c r="O62" s="95" t="s">
        <v>211</v>
      </c>
      <c r="P62" s="65" t="s">
        <v>461</v>
      </c>
      <c r="Q62" s="126"/>
      <c r="R62" s="105" t="s">
        <v>462</v>
      </c>
      <c r="S62" s="106" t="s">
        <v>1123</v>
      </c>
      <c r="T62" s="105" t="s">
        <v>462</v>
      </c>
      <c r="U62" s="117" t="s">
        <v>464</v>
      </c>
      <c r="V62" s="107" t="s">
        <v>463</v>
      </c>
      <c r="W62" s="34" t="s">
        <v>741</v>
      </c>
      <c r="X62" s="108" t="s">
        <v>599</v>
      </c>
      <c r="Y62" s="85" t="s">
        <v>480</v>
      </c>
      <c r="Z62" s="85" t="s">
        <v>651</v>
      </c>
      <c r="AA62" s="135">
        <v>0.0701</v>
      </c>
      <c r="AB62" s="65" t="s">
        <v>334</v>
      </c>
      <c r="AC62" s="65"/>
      <c r="AD62" s="65"/>
      <c r="AE62" s="65"/>
      <c r="AF62" s="65"/>
      <c r="AG62" s="144"/>
      <c r="AH62" s="144"/>
      <c r="AI62" s="163"/>
      <c r="AJ62" s="108">
        <v>1</v>
      </c>
      <c r="AK62" s="164">
        <v>1</v>
      </c>
      <c r="AL62" s="191">
        <v>1</v>
      </c>
      <c r="AM62" s="191">
        <v>1</v>
      </c>
      <c r="AN62" s="192">
        <v>1</v>
      </c>
      <c r="AO62" s="202">
        <v>1</v>
      </c>
      <c r="AP62" s="203">
        <v>1</v>
      </c>
      <c r="AQ62" s="203">
        <v>1</v>
      </c>
      <c r="AR62" s="203">
        <v>1</v>
      </c>
      <c r="AS62" s="192">
        <v>1</v>
      </c>
      <c r="AT62" s="22">
        <v>1</v>
      </c>
    </row>
    <row r="63" ht="39.95" customHeight="1" spans="1:46">
      <c r="A63" s="32">
        <f t="shared" ref="A63:A69" si="10">ROW(63:63)-8</f>
        <v>55</v>
      </c>
      <c r="B63" s="34"/>
      <c r="C63" s="35"/>
      <c r="D63" s="35"/>
      <c r="E63" s="53"/>
      <c r="F63" s="54">
        <v>4</v>
      </c>
      <c r="G63" s="35"/>
      <c r="H63" s="35"/>
      <c r="I63" s="35"/>
      <c r="J63" s="82"/>
      <c r="K63" s="99"/>
      <c r="L63" s="62" t="s">
        <v>1125</v>
      </c>
      <c r="M63" s="63" t="s">
        <v>1126</v>
      </c>
      <c r="N63" s="96" t="s">
        <v>94</v>
      </c>
      <c r="O63" s="95" t="s">
        <v>211</v>
      </c>
      <c r="P63" s="65" t="s">
        <v>461</v>
      </c>
      <c r="Q63" s="126"/>
      <c r="R63" s="105" t="s">
        <v>462</v>
      </c>
      <c r="S63" s="106" t="s">
        <v>1125</v>
      </c>
      <c r="T63" s="105" t="s">
        <v>462</v>
      </c>
      <c r="U63" s="105" t="s">
        <v>464</v>
      </c>
      <c r="V63" s="107" t="s">
        <v>463</v>
      </c>
      <c r="W63" s="34" t="s">
        <v>741</v>
      </c>
      <c r="X63" s="108" t="s">
        <v>599</v>
      </c>
      <c r="Y63" s="85" t="s">
        <v>480</v>
      </c>
      <c r="Z63" s="85" t="s">
        <v>1127</v>
      </c>
      <c r="AA63" s="135">
        <v>0.0615</v>
      </c>
      <c r="AB63" s="65" t="s">
        <v>334</v>
      </c>
      <c r="AC63" s="65"/>
      <c r="AD63" s="65"/>
      <c r="AE63" s="65"/>
      <c r="AF63" s="65"/>
      <c r="AG63" s="144"/>
      <c r="AH63" s="144"/>
      <c r="AI63" s="163"/>
      <c r="AJ63" s="108">
        <v>1</v>
      </c>
      <c r="AK63" s="164">
        <v>1</v>
      </c>
      <c r="AL63" s="191">
        <v>1</v>
      </c>
      <c r="AM63" s="191">
        <v>1</v>
      </c>
      <c r="AN63" s="192">
        <v>1</v>
      </c>
      <c r="AO63" s="202">
        <v>1</v>
      </c>
      <c r="AP63" s="203">
        <v>1</v>
      </c>
      <c r="AQ63" s="203">
        <v>1</v>
      </c>
      <c r="AR63" s="203">
        <v>1</v>
      </c>
      <c r="AS63" s="192">
        <v>1</v>
      </c>
      <c r="AT63" s="22">
        <v>1</v>
      </c>
    </row>
    <row r="64" s="6" customFormat="1" ht="39.95" customHeight="1" spans="1:46">
      <c r="A64" s="32">
        <f t="shared" si="10"/>
        <v>56</v>
      </c>
      <c r="B64" s="35"/>
      <c r="C64" s="35"/>
      <c r="D64" s="35"/>
      <c r="E64" s="35">
        <v>3</v>
      </c>
      <c r="F64" s="35"/>
      <c r="G64" s="35"/>
      <c r="H64" s="35"/>
      <c r="I64" s="35"/>
      <c r="J64" s="61"/>
      <c r="K64" s="61"/>
      <c r="L64" s="63" t="s">
        <v>990</v>
      </c>
      <c r="M64" s="63" t="s">
        <v>902</v>
      </c>
      <c r="N64" s="64" t="s">
        <v>1128</v>
      </c>
      <c r="O64" s="65" t="s">
        <v>51</v>
      </c>
      <c r="P64" s="65" t="s">
        <v>461</v>
      </c>
      <c r="Q64" s="61"/>
      <c r="R64" s="105" t="s">
        <v>462</v>
      </c>
      <c r="S64" s="106" t="s">
        <v>470</v>
      </c>
      <c r="T64" s="85" t="s">
        <v>334</v>
      </c>
      <c r="U64" s="117" t="s">
        <v>464</v>
      </c>
      <c r="V64" s="107" t="s">
        <v>463</v>
      </c>
      <c r="W64" s="95" t="s">
        <v>474</v>
      </c>
      <c r="X64" s="108" t="s">
        <v>466</v>
      </c>
      <c r="Y64" s="108" t="s">
        <v>334</v>
      </c>
      <c r="Z64" s="117" t="s">
        <v>334</v>
      </c>
      <c r="AA64" s="135">
        <f>AA70+AA76+AA83*AJ83</f>
        <v>1.3808</v>
      </c>
      <c r="AB64" s="65" t="s">
        <v>334</v>
      </c>
      <c r="AC64" s="61"/>
      <c r="AD64" s="61"/>
      <c r="AE64" s="61"/>
      <c r="AF64" s="61"/>
      <c r="AG64" s="144"/>
      <c r="AH64" s="144"/>
      <c r="AI64" s="163"/>
      <c r="AJ64" s="108">
        <v>1</v>
      </c>
      <c r="AK64" s="164">
        <v>0</v>
      </c>
      <c r="AL64" s="164">
        <v>0</v>
      </c>
      <c r="AM64" s="164">
        <v>0</v>
      </c>
      <c r="AN64" s="165">
        <v>0</v>
      </c>
      <c r="AO64" s="202">
        <v>0</v>
      </c>
      <c r="AP64" s="203">
        <v>1</v>
      </c>
      <c r="AQ64" s="203">
        <v>0</v>
      </c>
      <c r="AR64" s="203">
        <v>0</v>
      </c>
      <c r="AS64" s="192">
        <v>0</v>
      </c>
      <c r="AT64" s="113">
        <v>0</v>
      </c>
    </row>
    <row r="65" s="6" customFormat="1" ht="39.95" customHeight="1" spans="1:46">
      <c r="A65" s="32">
        <f t="shared" si="10"/>
        <v>57</v>
      </c>
      <c r="B65" s="35"/>
      <c r="C65" s="35"/>
      <c r="D65" s="35"/>
      <c r="E65" s="35">
        <v>3</v>
      </c>
      <c r="F65" s="35"/>
      <c r="G65" s="35"/>
      <c r="H65" s="35"/>
      <c r="I65" s="35"/>
      <c r="J65" s="61"/>
      <c r="K65" s="61"/>
      <c r="L65" s="63" t="s">
        <v>992</v>
      </c>
      <c r="M65" s="63" t="s">
        <v>978</v>
      </c>
      <c r="N65" s="64" t="s">
        <v>1129</v>
      </c>
      <c r="O65" s="65" t="s">
        <v>51</v>
      </c>
      <c r="P65" s="65" t="s">
        <v>461</v>
      </c>
      <c r="Q65" s="61"/>
      <c r="R65" s="105" t="s">
        <v>462</v>
      </c>
      <c r="S65" s="106" t="s">
        <v>470</v>
      </c>
      <c r="T65" s="85" t="s">
        <v>334</v>
      </c>
      <c r="U65" s="117" t="s">
        <v>464</v>
      </c>
      <c r="V65" s="107" t="s">
        <v>463</v>
      </c>
      <c r="W65" s="95" t="s">
        <v>474</v>
      </c>
      <c r="X65" s="108" t="s">
        <v>466</v>
      </c>
      <c r="Y65" s="108" t="s">
        <v>334</v>
      </c>
      <c r="Z65" s="117" t="s">
        <v>334</v>
      </c>
      <c r="AA65" s="135">
        <f>AA64</f>
        <v>1.3808</v>
      </c>
      <c r="AB65" s="65" t="s">
        <v>334</v>
      </c>
      <c r="AC65" s="61"/>
      <c r="AD65" s="61"/>
      <c r="AE65" s="61"/>
      <c r="AF65" s="61"/>
      <c r="AG65" s="144"/>
      <c r="AH65" s="144"/>
      <c r="AI65" s="163"/>
      <c r="AJ65" s="108">
        <v>0</v>
      </c>
      <c r="AK65" s="164">
        <v>1</v>
      </c>
      <c r="AL65" s="164">
        <v>0</v>
      </c>
      <c r="AM65" s="164">
        <v>0</v>
      </c>
      <c r="AN65" s="165">
        <v>0</v>
      </c>
      <c r="AO65" s="202">
        <v>0</v>
      </c>
      <c r="AP65" s="203">
        <v>1</v>
      </c>
      <c r="AQ65" s="203">
        <v>1</v>
      </c>
      <c r="AR65" s="203">
        <v>0</v>
      </c>
      <c r="AS65" s="192">
        <v>0</v>
      </c>
      <c r="AT65" s="113">
        <v>0</v>
      </c>
    </row>
    <row r="66" s="6" customFormat="1" ht="39.95" customHeight="1" spans="1:46">
      <c r="A66" s="32">
        <f t="shared" si="10"/>
        <v>58</v>
      </c>
      <c r="B66" s="35"/>
      <c r="C66" s="35"/>
      <c r="D66" s="35"/>
      <c r="E66" s="35">
        <v>3</v>
      </c>
      <c r="F66" s="35"/>
      <c r="G66" s="35"/>
      <c r="H66" s="35"/>
      <c r="I66" s="35"/>
      <c r="J66" s="61"/>
      <c r="K66" s="61"/>
      <c r="L66" s="63" t="s">
        <v>1130</v>
      </c>
      <c r="M66" s="63" t="s">
        <v>978</v>
      </c>
      <c r="N66" s="64" t="s">
        <v>1131</v>
      </c>
      <c r="O66" s="65" t="s">
        <v>51</v>
      </c>
      <c r="P66" s="65" t="s">
        <v>461</v>
      </c>
      <c r="Q66" s="61"/>
      <c r="R66" s="105" t="s">
        <v>462</v>
      </c>
      <c r="S66" s="106" t="s">
        <v>470</v>
      </c>
      <c r="T66" s="85" t="s">
        <v>334</v>
      </c>
      <c r="U66" s="105" t="s">
        <v>464</v>
      </c>
      <c r="V66" s="107" t="s">
        <v>463</v>
      </c>
      <c r="W66" s="95" t="s">
        <v>474</v>
      </c>
      <c r="X66" s="108" t="s">
        <v>466</v>
      </c>
      <c r="Y66" s="108" t="s">
        <v>334</v>
      </c>
      <c r="Z66" s="117" t="s">
        <v>334</v>
      </c>
      <c r="AA66" s="135">
        <f t="shared" ref="AA66:AA69" si="11">AA64</f>
        <v>1.3808</v>
      </c>
      <c r="AB66" s="65" t="s">
        <v>334</v>
      </c>
      <c r="AC66" s="61"/>
      <c r="AD66" s="61"/>
      <c r="AE66" s="61"/>
      <c r="AF66" s="61"/>
      <c r="AG66" s="144"/>
      <c r="AH66" s="144"/>
      <c r="AI66" s="163"/>
      <c r="AJ66" s="108">
        <v>0</v>
      </c>
      <c r="AK66" s="164">
        <v>0</v>
      </c>
      <c r="AL66" s="164">
        <v>1</v>
      </c>
      <c r="AM66" s="164">
        <v>0</v>
      </c>
      <c r="AN66" s="165">
        <v>0</v>
      </c>
      <c r="AO66" s="202">
        <v>0</v>
      </c>
      <c r="AP66" s="203">
        <v>0</v>
      </c>
      <c r="AQ66" s="203">
        <v>0</v>
      </c>
      <c r="AR66" s="203">
        <v>0</v>
      </c>
      <c r="AS66" s="192">
        <v>0</v>
      </c>
      <c r="AT66" s="113">
        <v>0</v>
      </c>
    </row>
    <row r="67" s="6" customFormat="1" ht="54.75" customHeight="1" spans="1:46">
      <c r="A67" s="32">
        <f t="shared" si="10"/>
        <v>59</v>
      </c>
      <c r="B67" s="35"/>
      <c r="C67" s="35"/>
      <c r="D67" s="35"/>
      <c r="E67" s="35">
        <v>3</v>
      </c>
      <c r="F67" s="35"/>
      <c r="G67" s="35"/>
      <c r="H67" s="35"/>
      <c r="I67" s="35"/>
      <c r="J67" s="61"/>
      <c r="K67" s="61"/>
      <c r="L67" s="63" t="s">
        <v>977</v>
      </c>
      <c r="M67" s="63" t="s">
        <v>978</v>
      </c>
      <c r="N67" s="64" t="s">
        <v>1132</v>
      </c>
      <c r="O67" s="65" t="s">
        <v>51</v>
      </c>
      <c r="P67" s="65" t="s">
        <v>461</v>
      </c>
      <c r="Q67" s="61"/>
      <c r="R67" s="105" t="s">
        <v>462</v>
      </c>
      <c r="S67" s="106" t="s">
        <v>470</v>
      </c>
      <c r="T67" s="85" t="s">
        <v>334</v>
      </c>
      <c r="U67" s="117" t="s">
        <v>464</v>
      </c>
      <c r="V67" s="107" t="s">
        <v>463</v>
      </c>
      <c r="W67" s="95" t="s">
        <v>474</v>
      </c>
      <c r="X67" s="108" t="s">
        <v>466</v>
      </c>
      <c r="Y67" s="108" t="s">
        <v>334</v>
      </c>
      <c r="Z67" s="117" t="s">
        <v>334</v>
      </c>
      <c r="AA67" s="135">
        <f t="shared" si="11"/>
        <v>1.3808</v>
      </c>
      <c r="AB67" s="65" t="s">
        <v>334</v>
      </c>
      <c r="AC67" s="61"/>
      <c r="AD67" s="61"/>
      <c r="AE67" s="61"/>
      <c r="AF67" s="61"/>
      <c r="AG67" s="144"/>
      <c r="AH67" s="144"/>
      <c r="AI67" s="163"/>
      <c r="AJ67" s="108">
        <v>0</v>
      </c>
      <c r="AK67" s="164">
        <v>0</v>
      </c>
      <c r="AL67" s="164">
        <v>0</v>
      </c>
      <c r="AM67" s="164">
        <v>1</v>
      </c>
      <c r="AN67" s="165">
        <v>0</v>
      </c>
      <c r="AO67" s="202">
        <v>0</v>
      </c>
      <c r="AP67" s="203">
        <v>0</v>
      </c>
      <c r="AQ67" s="203">
        <v>0</v>
      </c>
      <c r="AR67" s="203">
        <v>1</v>
      </c>
      <c r="AS67" s="192">
        <v>0</v>
      </c>
      <c r="AT67" s="113">
        <v>0</v>
      </c>
    </row>
    <row r="68" s="7" customFormat="1" ht="54.75" customHeight="1" spans="1:46">
      <c r="A68" s="32">
        <f t="shared" si="10"/>
        <v>60</v>
      </c>
      <c r="B68" s="36"/>
      <c r="C68" s="36"/>
      <c r="D68" s="36"/>
      <c r="E68" s="36">
        <v>3</v>
      </c>
      <c r="F68" s="36"/>
      <c r="G68" s="36"/>
      <c r="H68" s="36"/>
      <c r="I68" s="36"/>
      <c r="J68" s="66"/>
      <c r="K68" s="66"/>
      <c r="L68" s="68" t="s">
        <v>1004</v>
      </c>
      <c r="M68" s="68" t="s">
        <v>978</v>
      </c>
      <c r="N68" s="69" t="s">
        <v>1133</v>
      </c>
      <c r="O68" s="70" t="s">
        <v>51</v>
      </c>
      <c r="P68" s="70" t="s">
        <v>461</v>
      </c>
      <c r="Q68" s="66"/>
      <c r="R68" s="110" t="s">
        <v>462</v>
      </c>
      <c r="S68" s="111" t="s">
        <v>470</v>
      </c>
      <c r="T68" s="92" t="s">
        <v>334</v>
      </c>
      <c r="U68" s="120" t="s">
        <v>464</v>
      </c>
      <c r="V68" s="112" t="s">
        <v>463</v>
      </c>
      <c r="W68" s="118" t="s">
        <v>474</v>
      </c>
      <c r="X68" s="41" t="s">
        <v>466</v>
      </c>
      <c r="Y68" s="41" t="s">
        <v>334</v>
      </c>
      <c r="Z68" s="120" t="s">
        <v>334</v>
      </c>
      <c r="AA68" s="137">
        <f t="shared" si="11"/>
        <v>1.3808</v>
      </c>
      <c r="AB68" s="70" t="s">
        <v>334</v>
      </c>
      <c r="AC68" s="66"/>
      <c r="AD68" s="66"/>
      <c r="AE68" s="66"/>
      <c r="AF68" s="66"/>
      <c r="AG68" s="173"/>
      <c r="AH68" s="173"/>
      <c r="AI68" s="168"/>
      <c r="AJ68" s="41">
        <v>0</v>
      </c>
      <c r="AK68" s="165">
        <v>0</v>
      </c>
      <c r="AL68" s="165">
        <v>0</v>
      </c>
      <c r="AM68" s="165">
        <v>0</v>
      </c>
      <c r="AN68" s="165">
        <v>1</v>
      </c>
      <c r="AO68" s="202">
        <v>0</v>
      </c>
      <c r="AP68" s="217">
        <v>0</v>
      </c>
      <c r="AQ68" s="217">
        <v>0</v>
      </c>
      <c r="AR68" s="217">
        <v>0</v>
      </c>
      <c r="AS68" s="192">
        <v>1</v>
      </c>
      <c r="AT68" s="113">
        <v>0</v>
      </c>
    </row>
    <row r="69" s="8" customFormat="1" ht="54.75" customHeight="1" spans="1:46">
      <c r="A69" s="37">
        <f t="shared" si="10"/>
        <v>61</v>
      </c>
      <c r="B69" s="38"/>
      <c r="C69" s="38"/>
      <c r="D69" s="38"/>
      <c r="E69" s="38">
        <v>3</v>
      </c>
      <c r="F69" s="38"/>
      <c r="G69" s="38"/>
      <c r="H69" s="38"/>
      <c r="I69" s="38"/>
      <c r="J69" s="71"/>
      <c r="K69" s="71"/>
      <c r="L69" s="73" t="s">
        <v>1032</v>
      </c>
      <c r="M69" s="73" t="s">
        <v>978</v>
      </c>
      <c r="N69" s="74" t="s">
        <v>1083</v>
      </c>
      <c r="O69" s="75" t="s">
        <v>51</v>
      </c>
      <c r="P69" s="75" t="s">
        <v>461</v>
      </c>
      <c r="Q69" s="71"/>
      <c r="R69" s="114" t="s">
        <v>462</v>
      </c>
      <c r="S69" s="115" t="s">
        <v>470</v>
      </c>
      <c r="T69" s="94" t="s">
        <v>334</v>
      </c>
      <c r="U69" s="121" t="s">
        <v>463</v>
      </c>
      <c r="V69" s="116" t="s">
        <v>464</v>
      </c>
      <c r="W69" s="119" t="s">
        <v>474</v>
      </c>
      <c r="X69" s="43" t="s">
        <v>466</v>
      </c>
      <c r="Y69" s="43" t="s">
        <v>334</v>
      </c>
      <c r="Z69" s="121" t="s">
        <v>334</v>
      </c>
      <c r="AA69" s="139">
        <f t="shared" si="11"/>
        <v>1.3808</v>
      </c>
      <c r="AB69" s="75" t="s">
        <v>334</v>
      </c>
      <c r="AC69" s="71"/>
      <c r="AD69" s="71"/>
      <c r="AE69" s="71"/>
      <c r="AF69" s="71"/>
      <c r="AG69" s="174"/>
      <c r="AH69" s="174"/>
      <c r="AI69" s="171"/>
      <c r="AJ69" s="43">
        <v>0</v>
      </c>
      <c r="AK69" s="172">
        <v>0</v>
      </c>
      <c r="AL69" s="172">
        <v>0</v>
      </c>
      <c r="AM69" s="172">
        <v>0</v>
      </c>
      <c r="AN69" s="172">
        <v>0</v>
      </c>
      <c r="AO69" s="202">
        <v>1</v>
      </c>
      <c r="AP69" s="218">
        <v>0</v>
      </c>
      <c r="AQ69" s="218">
        <v>0</v>
      </c>
      <c r="AR69" s="218">
        <v>0</v>
      </c>
      <c r="AS69" s="219">
        <v>0</v>
      </c>
      <c r="AT69" s="113">
        <v>1</v>
      </c>
    </row>
    <row r="70" s="6" customFormat="1" ht="39.95" customHeight="1" spans="1:46">
      <c r="A70" s="32">
        <f t="shared" ref="A70:A75" si="12">ROW(70:70)-8</f>
        <v>62</v>
      </c>
      <c r="B70" s="35"/>
      <c r="C70" s="35"/>
      <c r="D70" s="35"/>
      <c r="E70" s="35"/>
      <c r="F70" s="35">
        <v>4</v>
      </c>
      <c r="G70" s="35"/>
      <c r="H70" s="35"/>
      <c r="I70" s="35"/>
      <c r="J70" s="61"/>
      <c r="K70" s="61"/>
      <c r="L70" s="63" t="s">
        <v>367</v>
      </c>
      <c r="M70" s="63" t="s">
        <v>905</v>
      </c>
      <c r="N70" s="90" t="s">
        <v>1134</v>
      </c>
      <c r="O70" s="65" t="s">
        <v>59</v>
      </c>
      <c r="P70" s="65" t="s">
        <v>461</v>
      </c>
      <c r="Q70" s="61"/>
      <c r="R70" s="105" t="s">
        <v>462</v>
      </c>
      <c r="S70" s="106" t="s">
        <v>470</v>
      </c>
      <c r="T70" s="85" t="s">
        <v>334</v>
      </c>
      <c r="U70" s="117" t="s">
        <v>464</v>
      </c>
      <c r="V70" s="107" t="s">
        <v>463</v>
      </c>
      <c r="W70" s="34" t="s">
        <v>1135</v>
      </c>
      <c r="X70" s="108" t="s">
        <v>466</v>
      </c>
      <c r="Y70" s="85" t="s">
        <v>334</v>
      </c>
      <c r="Z70" s="34" t="s">
        <v>334</v>
      </c>
      <c r="AA70" s="135">
        <v>0.2</v>
      </c>
      <c r="AB70" s="65" t="s">
        <v>334</v>
      </c>
      <c r="AC70" s="61"/>
      <c r="AD70" s="61"/>
      <c r="AE70" s="61"/>
      <c r="AF70" s="61"/>
      <c r="AG70" s="144"/>
      <c r="AH70" s="144"/>
      <c r="AI70" s="163"/>
      <c r="AJ70" s="108">
        <v>1</v>
      </c>
      <c r="AK70" s="164">
        <v>0</v>
      </c>
      <c r="AL70" s="164">
        <v>0</v>
      </c>
      <c r="AM70" s="164">
        <v>0</v>
      </c>
      <c r="AN70" s="165">
        <v>0</v>
      </c>
      <c r="AO70" s="202">
        <v>0</v>
      </c>
      <c r="AP70" s="203">
        <v>1</v>
      </c>
      <c r="AQ70" s="203">
        <v>0</v>
      </c>
      <c r="AR70" s="203">
        <v>0</v>
      </c>
      <c r="AS70" s="192">
        <v>0</v>
      </c>
      <c r="AT70" s="113">
        <v>0</v>
      </c>
    </row>
    <row r="71" s="6" customFormat="1" ht="39.95" customHeight="1" spans="1:46">
      <c r="A71" s="32">
        <f t="shared" si="12"/>
        <v>63</v>
      </c>
      <c r="B71" s="35"/>
      <c r="C71" s="35"/>
      <c r="D71" s="35"/>
      <c r="E71" s="54"/>
      <c r="F71" s="35">
        <v>4</v>
      </c>
      <c r="G71" s="35"/>
      <c r="H71" s="35"/>
      <c r="I71" s="35"/>
      <c r="J71" s="82"/>
      <c r="K71" s="82"/>
      <c r="L71" s="62" t="s">
        <v>374</v>
      </c>
      <c r="M71" s="63" t="s">
        <v>980</v>
      </c>
      <c r="N71" s="90" t="s">
        <v>487</v>
      </c>
      <c r="O71" s="65" t="s">
        <v>59</v>
      </c>
      <c r="P71" s="65" t="s">
        <v>461</v>
      </c>
      <c r="Q71" s="61"/>
      <c r="R71" s="105" t="s">
        <v>462</v>
      </c>
      <c r="S71" s="106" t="s">
        <v>470</v>
      </c>
      <c r="T71" s="85" t="s">
        <v>334</v>
      </c>
      <c r="U71" s="117" t="s">
        <v>464</v>
      </c>
      <c r="V71" s="107" t="s">
        <v>463</v>
      </c>
      <c r="W71" s="34" t="s">
        <v>1135</v>
      </c>
      <c r="X71" s="108" t="s">
        <v>466</v>
      </c>
      <c r="Y71" s="85" t="s">
        <v>334</v>
      </c>
      <c r="Z71" s="34" t="s">
        <v>334</v>
      </c>
      <c r="AA71" s="135">
        <v>0.2</v>
      </c>
      <c r="AB71" s="65" t="s">
        <v>334</v>
      </c>
      <c r="AC71" s="117"/>
      <c r="AD71" s="117"/>
      <c r="AE71" s="117"/>
      <c r="AF71" s="117"/>
      <c r="AG71" s="144"/>
      <c r="AH71" s="144"/>
      <c r="AI71" s="163"/>
      <c r="AJ71" s="108">
        <v>0</v>
      </c>
      <c r="AK71" s="164">
        <v>1</v>
      </c>
      <c r="AL71" s="164">
        <v>0</v>
      </c>
      <c r="AM71" s="164">
        <v>0</v>
      </c>
      <c r="AN71" s="165">
        <v>0</v>
      </c>
      <c r="AO71" s="202">
        <v>0</v>
      </c>
      <c r="AP71" s="203">
        <v>0</v>
      </c>
      <c r="AQ71" s="203">
        <v>1</v>
      </c>
      <c r="AR71" s="203">
        <v>0</v>
      </c>
      <c r="AS71" s="192">
        <v>0</v>
      </c>
      <c r="AT71" s="113">
        <v>0</v>
      </c>
    </row>
    <row r="72" s="6" customFormat="1" ht="39.95" customHeight="1" spans="1:46">
      <c r="A72" s="32">
        <f t="shared" si="12"/>
        <v>64</v>
      </c>
      <c r="B72" s="35"/>
      <c r="C72" s="35"/>
      <c r="D72" s="35"/>
      <c r="E72" s="54"/>
      <c r="F72" s="35">
        <v>4</v>
      </c>
      <c r="G72" s="35"/>
      <c r="H72" s="35"/>
      <c r="I72" s="35"/>
      <c r="J72" s="82"/>
      <c r="K72" s="82"/>
      <c r="L72" s="62" t="s">
        <v>398</v>
      </c>
      <c r="M72" s="63" t="s">
        <v>980</v>
      </c>
      <c r="N72" s="90" t="s">
        <v>1136</v>
      </c>
      <c r="O72" s="65" t="s">
        <v>59</v>
      </c>
      <c r="P72" s="65" t="s">
        <v>461</v>
      </c>
      <c r="Q72" s="61"/>
      <c r="R72" s="105" t="s">
        <v>462</v>
      </c>
      <c r="S72" s="106" t="s">
        <v>470</v>
      </c>
      <c r="T72" s="85" t="s">
        <v>334</v>
      </c>
      <c r="U72" s="105" t="s">
        <v>464</v>
      </c>
      <c r="V72" s="107" t="s">
        <v>463</v>
      </c>
      <c r="W72" s="34" t="s">
        <v>1135</v>
      </c>
      <c r="X72" s="108" t="s">
        <v>466</v>
      </c>
      <c r="Y72" s="85" t="s">
        <v>334</v>
      </c>
      <c r="Z72" s="34" t="s">
        <v>334</v>
      </c>
      <c r="AA72" s="135">
        <v>0.2</v>
      </c>
      <c r="AB72" s="65" t="s">
        <v>334</v>
      </c>
      <c r="AC72" s="117"/>
      <c r="AD72" s="117"/>
      <c r="AE72" s="117"/>
      <c r="AF72" s="117"/>
      <c r="AG72" s="144"/>
      <c r="AH72" s="144"/>
      <c r="AI72" s="163"/>
      <c r="AJ72" s="108">
        <v>0</v>
      </c>
      <c r="AK72" s="164">
        <v>0</v>
      </c>
      <c r="AL72" s="164">
        <v>1</v>
      </c>
      <c r="AM72" s="164">
        <v>0</v>
      </c>
      <c r="AN72" s="165">
        <v>0</v>
      </c>
      <c r="AO72" s="202">
        <v>0</v>
      </c>
      <c r="AP72" s="203">
        <v>0</v>
      </c>
      <c r="AQ72" s="203">
        <v>0</v>
      </c>
      <c r="AR72" s="203">
        <v>0</v>
      </c>
      <c r="AS72" s="192">
        <v>0</v>
      </c>
      <c r="AT72" s="113">
        <v>0</v>
      </c>
    </row>
    <row r="73" s="6" customFormat="1" ht="50.25" customHeight="1" spans="1:46">
      <c r="A73" s="32">
        <f t="shared" si="12"/>
        <v>65</v>
      </c>
      <c r="B73" s="35"/>
      <c r="C73" s="35"/>
      <c r="D73" s="35"/>
      <c r="E73" s="54"/>
      <c r="F73" s="35">
        <v>4</v>
      </c>
      <c r="G73" s="35"/>
      <c r="H73" s="35"/>
      <c r="I73" s="35"/>
      <c r="J73" s="82"/>
      <c r="K73" s="82"/>
      <c r="L73" s="62" t="s">
        <v>381</v>
      </c>
      <c r="M73" s="63" t="s">
        <v>980</v>
      </c>
      <c r="N73" s="90" t="s">
        <v>1132</v>
      </c>
      <c r="O73" s="65" t="s">
        <v>59</v>
      </c>
      <c r="P73" s="65" t="s">
        <v>461</v>
      </c>
      <c r="Q73" s="61"/>
      <c r="R73" s="105" t="s">
        <v>462</v>
      </c>
      <c r="S73" s="106" t="s">
        <v>470</v>
      </c>
      <c r="T73" s="85" t="s">
        <v>334</v>
      </c>
      <c r="U73" s="117" t="s">
        <v>464</v>
      </c>
      <c r="V73" s="107" t="s">
        <v>463</v>
      </c>
      <c r="W73" s="34" t="s">
        <v>1135</v>
      </c>
      <c r="X73" s="108" t="s">
        <v>466</v>
      </c>
      <c r="Y73" s="85" t="s">
        <v>334</v>
      </c>
      <c r="Z73" s="34" t="s">
        <v>334</v>
      </c>
      <c r="AA73" s="135">
        <v>0.2</v>
      </c>
      <c r="AB73" s="65"/>
      <c r="AC73" s="117"/>
      <c r="AD73" s="117"/>
      <c r="AE73" s="117"/>
      <c r="AF73" s="117"/>
      <c r="AG73" s="144"/>
      <c r="AH73" s="144"/>
      <c r="AI73" s="163"/>
      <c r="AJ73" s="108">
        <v>0</v>
      </c>
      <c r="AK73" s="164">
        <v>0</v>
      </c>
      <c r="AL73" s="164">
        <v>0</v>
      </c>
      <c r="AM73" s="164">
        <v>1</v>
      </c>
      <c r="AN73" s="165">
        <v>0</v>
      </c>
      <c r="AO73" s="202">
        <v>0</v>
      </c>
      <c r="AP73" s="203">
        <v>0</v>
      </c>
      <c r="AQ73" s="203">
        <v>0</v>
      </c>
      <c r="AR73" s="203">
        <v>1</v>
      </c>
      <c r="AS73" s="192">
        <v>0</v>
      </c>
      <c r="AT73" s="113">
        <v>0</v>
      </c>
    </row>
    <row r="74" s="7" customFormat="1" ht="50.25" customHeight="1" spans="1:46">
      <c r="A74" s="32">
        <f t="shared" si="12"/>
        <v>66</v>
      </c>
      <c r="B74" s="36"/>
      <c r="C74" s="36"/>
      <c r="D74" s="36"/>
      <c r="E74" s="220"/>
      <c r="F74" s="36">
        <v>4</v>
      </c>
      <c r="G74" s="36"/>
      <c r="H74" s="36"/>
      <c r="I74" s="36"/>
      <c r="J74" s="86"/>
      <c r="K74" s="86"/>
      <c r="L74" s="67" t="s">
        <v>389</v>
      </c>
      <c r="M74" s="68" t="s">
        <v>980</v>
      </c>
      <c r="N74" s="91" t="s">
        <v>1137</v>
      </c>
      <c r="O74" s="70" t="s">
        <v>59</v>
      </c>
      <c r="P74" s="70" t="s">
        <v>461</v>
      </c>
      <c r="Q74" s="66"/>
      <c r="R74" s="110" t="s">
        <v>462</v>
      </c>
      <c r="S74" s="111" t="s">
        <v>470</v>
      </c>
      <c r="T74" s="92" t="s">
        <v>334</v>
      </c>
      <c r="U74" s="120" t="s">
        <v>464</v>
      </c>
      <c r="V74" s="112" t="s">
        <v>463</v>
      </c>
      <c r="W74" s="45" t="s">
        <v>1135</v>
      </c>
      <c r="X74" s="41" t="s">
        <v>466</v>
      </c>
      <c r="Y74" s="92" t="s">
        <v>334</v>
      </c>
      <c r="Z74" s="45" t="s">
        <v>334</v>
      </c>
      <c r="AA74" s="137">
        <v>0.2</v>
      </c>
      <c r="AB74" s="70"/>
      <c r="AC74" s="120"/>
      <c r="AD74" s="120"/>
      <c r="AE74" s="120"/>
      <c r="AF74" s="120"/>
      <c r="AG74" s="173"/>
      <c r="AH74" s="173"/>
      <c r="AI74" s="168"/>
      <c r="AJ74" s="41">
        <v>0</v>
      </c>
      <c r="AK74" s="165">
        <v>0</v>
      </c>
      <c r="AL74" s="165">
        <v>0</v>
      </c>
      <c r="AM74" s="165">
        <v>0</v>
      </c>
      <c r="AN74" s="165">
        <v>1</v>
      </c>
      <c r="AO74" s="202">
        <v>0</v>
      </c>
      <c r="AP74" s="217">
        <v>0</v>
      </c>
      <c r="AQ74" s="217">
        <v>0</v>
      </c>
      <c r="AR74" s="217">
        <v>0</v>
      </c>
      <c r="AS74" s="192">
        <v>1</v>
      </c>
      <c r="AT74" s="113">
        <v>0</v>
      </c>
    </row>
    <row r="75" s="8" customFormat="1" ht="50.25" customHeight="1" spans="1:46">
      <c r="A75" s="37">
        <f t="shared" si="12"/>
        <v>67</v>
      </c>
      <c r="B75" s="38"/>
      <c r="C75" s="38"/>
      <c r="D75" s="38"/>
      <c r="E75" s="221"/>
      <c r="F75" s="38">
        <v>4</v>
      </c>
      <c r="G75" s="38"/>
      <c r="H75" s="38"/>
      <c r="I75" s="38"/>
      <c r="J75" s="88"/>
      <c r="K75" s="88"/>
      <c r="L75" s="72" t="s">
        <v>1033</v>
      </c>
      <c r="M75" s="73" t="s">
        <v>980</v>
      </c>
      <c r="N75" s="93" t="s">
        <v>1083</v>
      </c>
      <c r="O75" s="75" t="s">
        <v>59</v>
      </c>
      <c r="P75" s="75" t="s">
        <v>461</v>
      </c>
      <c r="Q75" s="71"/>
      <c r="R75" s="114" t="s">
        <v>462</v>
      </c>
      <c r="S75" s="115" t="s">
        <v>470</v>
      </c>
      <c r="T75" s="94" t="s">
        <v>334</v>
      </c>
      <c r="U75" s="121" t="s">
        <v>463</v>
      </c>
      <c r="V75" s="116" t="s">
        <v>464</v>
      </c>
      <c r="W75" s="47" t="s">
        <v>1135</v>
      </c>
      <c r="X75" s="43" t="s">
        <v>466</v>
      </c>
      <c r="Y75" s="94" t="s">
        <v>334</v>
      </c>
      <c r="Z75" s="47" t="s">
        <v>334</v>
      </c>
      <c r="AA75" s="139">
        <v>0.2</v>
      </c>
      <c r="AB75" s="75"/>
      <c r="AC75" s="121"/>
      <c r="AD75" s="121"/>
      <c r="AE75" s="121"/>
      <c r="AF75" s="121"/>
      <c r="AG75" s="174"/>
      <c r="AH75" s="174"/>
      <c r="AI75" s="171"/>
      <c r="AJ75" s="43">
        <v>0</v>
      </c>
      <c r="AK75" s="172">
        <v>0</v>
      </c>
      <c r="AL75" s="172">
        <v>0</v>
      </c>
      <c r="AM75" s="172">
        <v>0</v>
      </c>
      <c r="AN75" s="172">
        <v>0</v>
      </c>
      <c r="AO75" s="202">
        <v>1</v>
      </c>
      <c r="AP75" s="218">
        <v>0</v>
      </c>
      <c r="AQ75" s="218">
        <v>0</v>
      </c>
      <c r="AR75" s="218">
        <v>0</v>
      </c>
      <c r="AS75" s="219">
        <v>0</v>
      </c>
      <c r="AT75" s="113">
        <v>1</v>
      </c>
    </row>
    <row r="76" s="6" customFormat="1" ht="39.95" customHeight="1" spans="1:46">
      <c r="A76" s="32">
        <f>ROW(76:76)-8</f>
        <v>68</v>
      </c>
      <c r="B76" s="35"/>
      <c r="C76" s="35"/>
      <c r="D76" s="35"/>
      <c r="E76" s="35"/>
      <c r="F76" s="35">
        <v>4</v>
      </c>
      <c r="G76" s="35"/>
      <c r="H76" s="35"/>
      <c r="I76" s="35"/>
      <c r="J76" s="61"/>
      <c r="K76" s="61"/>
      <c r="L76" s="62" t="s">
        <v>1138</v>
      </c>
      <c r="M76" s="63" t="s">
        <v>1139</v>
      </c>
      <c r="N76" s="64" t="s">
        <v>1116</v>
      </c>
      <c r="O76" s="65" t="s">
        <v>59</v>
      </c>
      <c r="P76" s="65" t="s">
        <v>461</v>
      </c>
      <c r="Q76" s="117"/>
      <c r="R76" s="105" t="s">
        <v>462</v>
      </c>
      <c r="S76" s="106" t="s">
        <v>1140</v>
      </c>
      <c r="T76" s="105" t="s">
        <v>462</v>
      </c>
      <c r="U76" s="117" t="s">
        <v>464</v>
      </c>
      <c r="V76" s="107" t="s">
        <v>463</v>
      </c>
      <c r="W76" s="95" t="s">
        <v>474</v>
      </c>
      <c r="X76" s="108" t="s">
        <v>466</v>
      </c>
      <c r="Y76" s="85" t="s">
        <v>334</v>
      </c>
      <c r="Z76" s="34" t="s">
        <v>334</v>
      </c>
      <c r="AA76" s="135">
        <f>AA77+AA78+AA79*AJ79+AA80+AA81+AA82</f>
        <v>1.1678</v>
      </c>
      <c r="AB76" s="65" t="s">
        <v>334</v>
      </c>
      <c r="AC76" s="61"/>
      <c r="AD76" s="61"/>
      <c r="AE76" s="61"/>
      <c r="AF76" s="61"/>
      <c r="AG76" s="144"/>
      <c r="AH76" s="144"/>
      <c r="AI76" s="163"/>
      <c r="AJ76" s="108">
        <v>1</v>
      </c>
      <c r="AK76" s="164">
        <v>1</v>
      </c>
      <c r="AL76" s="164">
        <v>1</v>
      </c>
      <c r="AM76" s="164">
        <v>1</v>
      </c>
      <c r="AN76" s="165">
        <v>1</v>
      </c>
      <c r="AO76" s="202">
        <v>1</v>
      </c>
      <c r="AP76" s="203">
        <v>1</v>
      </c>
      <c r="AQ76" s="203">
        <v>1</v>
      </c>
      <c r="AR76" s="203">
        <v>1</v>
      </c>
      <c r="AS76" s="192">
        <v>1</v>
      </c>
      <c r="AT76" s="113">
        <v>1</v>
      </c>
    </row>
    <row r="77" s="6" customFormat="1" ht="39.95" customHeight="1" spans="1:46">
      <c r="A77" s="32">
        <f>ROW(77:77)-8</f>
        <v>69</v>
      </c>
      <c r="B77" s="35"/>
      <c r="C77" s="35"/>
      <c r="D77" s="35"/>
      <c r="E77" s="54"/>
      <c r="F77" s="35"/>
      <c r="G77" s="35">
        <v>5</v>
      </c>
      <c r="H77" s="35"/>
      <c r="I77" s="35"/>
      <c r="J77" s="61"/>
      <c r="K77" s="61"/>
      <c r="L77" s="62" t="s">
        <v>1141</v>
      </c>
      <c r="M77" s="63" t="s">
        <v>1142</v>
      </c>
      <c r="N77" s="64" t="s">
        <v>1143</v>
      </c>
      <c r="O77" s="95" t="s">
        <v>211</v>
      </c>
      <c r="P77" s="65" t="s">
        <v>461</v>
      </c>
      <c r="Q77" s="117"/>
      <c r="R77" s="105" t="s">
        <v>462</v>
      </c>
      <c r="S77" s="106" t="s">
        <v>470</v>
      </c>
      <c r="T77" s="85" t="s">
        <v>334</v>
      </c>
      <c r="U77" s="117" t="s">
        <v>464</v>
      </c>
      <c r="V77" s="107" t="s">
        <v>463</v>
      </c>
      <c r="W77" s="61" t="s">
        <v>484</v>
      </c>
      <c r="X77" s="108" t="s">
        <v>1144</v>
      </c>
      <c r="Y77" s="85" t="s">
        <v>1145</v>
      </c>
      <c r="Z77" s="34" t="s">
        <v>334</v>
      </c>
      <c r="AA77" s="135">
        <v>1.0474</v>
      </c>
      <c r="AB77" s="65" t="s">
        <v>334</v>
      </c>
      <c r="AC77" s="61"/>
      <c r="AD77" s="61"/>
      <c r="AE77" s="61"/>
      <c r="AF77" s="61"/>
      <c r="AG77" s="144"/>
      <c r="AH77" s="144"/>
      <c r="AI77" s="163"/>
      <c r="AJ77" s="108">
        <v>1</v>
      </c>
      <c r="AK77" s="164">
        <v>1</v>
      </c>
      <c r="AL77" s="164">
        <v>1</v>
      </c>
      <c r="AM77" s="164">
        <v>1</v>
      </c>
      <c r="AN77" s="165">
        <v>1</v>
      </c>
      <c r="AO77" s="202">
        <v>1</v>
      </c>
      <c r="AP77" s="203">
        <v>1</v>
      </c>
      <c r="AQ77" s="203">
        <v>1</v>
      </c>
      <c r="AR77" s="203">
        <v>1</v>
      </c>
      <c r="AS77" s="192">
        <v>1</v>
      </c>
      <c r="AT77" s="113">
        <v>1</v>
      </c>
    </row>
    <row r="78" ht="39.95" customHeight="1" spans="1:46">
      <c r="A78" s="32">
        <f>ROW(78:78)-8</f>
        <v>70</v>
      </c>
      <c r="B78" s="34"/>
      <c r="C78" s="35"/>
      <c r="D78" s="35"/>
      <c r="E78" s="35"/>
      <c r="F78" s="35"/>
      <c r="G78" s="35">
        <v>5</v>
      </c>
      <c r="H78" s="35"/>
      <c r="I78" s="35"/>
      <c r="J78" s="82"/>
      <c r="K78" s="76"/>
      <c r="L78" s="63" t="s">
        <v>914</v>
      </c>
      <c r="M78" s="63" t="s">
        <v>915</v>
      </c>
      <c r="N78" s="223" t="s">
        <v>94</v>
      </c>
      <c r="O78" s="224" t="s">
        <v>211</v>
      </c>
      <c r="P78" s="65" t="s">
        <v>461</v>
      </c>
      <c r="Q78" s="231"/>
      <c r="R78" s="232" t="s">
        <v>462</v>
      </c>
      <c r="S78" s="108" t="s">
        <v>914</v>
      </c>
      <c r="T78" s="82" t="s">
        <v>462</v>
      </c>
      <c r="U78" s="105" t="s">
        <v>464</v>
      </c>
      <c r="V78" s="107" t="s">
        <v>463</v>
      </c>
      <c r="W78" s="95" t="s">
        <v>478</v>
      </c>
      <c r="X78" s="108" t="s">
        <v>1146</v>
      </c>
      <c r="Y78" s="85" t="s">
        <v>513</v>
      </c>
      <c r="Z78" s="34" t="s">
        <v>334</v>
      </c>
      <c r="AA78" s="135">
        <v>0.0102</v>
      </c>
      <c r="AB78" s="65" t="s">
        <v>334</v>
      </c>
      <c r="AC78" s="34"/>
      <c r="AD78" s="34"/>
      <c r="AE78" s="34"/>
      <c r="AF78" s="34"/>
      <c r="AG78" s="144"/>
      <c r="AH78" s="144"/>
      <c r="AI78" s="163"/>
      <c r="AJ78" s="108">
        <v>1</v>
      </c>
      <c r="AK78" s="164">
        <v>1</v>
      </c>
      <c r="AL78" s="164">
        <v>1</v>
      </c>
      <c r="AM78" s="164">
        <v>1</v>
      </c>
      <c r="AN78" s="165">
        <v>1</v>
      </c>
      <c r="AO78" s="202">
        <v>1</v>
      </c>
      <c r="AP78" s="203">
        <v>1</v>
      </c>
      <c r="AQ78" s="203">
        <v>1</v>
      </c>
      <c r="AR78" s="203">
        <v>1</v>
      </c>
      <c r="AS78" s="192">
        <v>1</v>
      </c>
      <c r="AT78" s="22">
        <v>1</v>
      </c>
    </row>
    <row r="79" ht="39.95" customHeight="1" spans="1:46">
      <c r="A79" s="32">
        <f t="shared" ref="A79:A84" si="13">ROW(79:79)-8</f>
        <v>71</v>
      </c>
      <c r="B79" s="34"/>
      <c r="C79" s="35"/>
      <c r="D79" s="35"/>
      <c r="E79" s="35"/>
      <c r="F79" s="35"/>
      <c r="G79" s="35">
        <v>5</v>
      </c>
      <c r="H79" s="35"/>
      <c r="I79" s="35"/>
      <c r="J79" s="82"/>
      <c r="K79" s="76"/>
      <c r="L79" s="63" t="s">
        <v>514</v>
      </c>
      <c r="M79" s="63" t="s">
        <v>515</v>
      </c>
      <c r="N79" s="223" t="s">
        <v>1147</v>
      </c>
      <c r="O79" s="224" t="s">
        <v>211</v>
      </c>
      <c r="P79" s="65" t="s">
        <v>461</v>
      </c>
      <c r="Q79" s="231"/>
      <c r="R79" s="232" t="s">
        <v>462</v>
      </c>
      <c r="S79" s="108" t="s">
        <v>514</v>
      </c>
      <c r="T79" s="82" t="s">
        <v>462</v>
      </c>
      <c r="U79" s="117" t="s">
        <v>464</v>
      </c>
      <c r="V79" s="107" t="s">
        <v>463</v>
      </c>
      <c r="W79" s="95" t="s">
        <v>478</v>
      </c>
      <c r="X79" s="108" t="s">
        <v>1146</v>
      </c>
      <c r="Y79" s="85" t="s">
        <v>513</v>
      </c>
      <c r="Z79" s="34" t="s">
        <v>334</v>
      </c>
      <c r="AA79" s="135">
        <v>0.0153</v>
      </c>
      <c r="AB79" s="65" t="s">
        <v>334</v>
      </c>
      <c r="AC79" s="34"/>
      <c r="AD79" s="34"/>
      <c r="AE79" s="34"/>
      <c r="AF79" s="34"/>
      <c r="AG79" s="144"/>
      <c r="AH79" s="144"/>
      <c r="AI79" s="163"/>
      <c r="AJ79" s="108">
        <v>2</v>
      </c>
      <c r="AK79" s="164">
        <v>2</v>
      </c>
      <c r="AL79" s="164">
        <v>2</v>
      </c>
      <c r="AM79" s="164">
        <v>2</v>
      </c>
      <c r="AN79" s="165">
        <v>2</v>
      </c>
      <c r="AO79" s="202">
        <v>2</v>
      </c>
      <c r="AP79" s="203">
        <v>2</v>
      </c>
      <c r="AQ79" s="203">
        <v>2</v>
      </c>
      <c r="AR79" s="203">
        <v>2</v>
      </c>
      <c r="AS79" s="192">
        <v>2</v>
      </c>
      <c r="AT79" s="22">
        <v>2</v>
      </c>
    </row>
    <row r="80" ht="39.95" customHeight="1" spans="1:46">
      <c r="A80" s="32">
        <f t="shared" si="13"/>
        <v>72</v>
      </c>
      <c r="B80" s="34"/>
      <c r="C80" s="35"/>
      <c r="D80" s="35"/>
      <c r="E80" s="35"/>
      <c r="F80" s="35"/>
      <c r="G80" s="35">
        <v>5</v>
      </c>
      <c r="H80" s="35"/>
      <c r="I80" s="35"/>
      <c r="J80" s="82"/>
      <c r="K80" s="76"/>
      <c r="L80" s="63" t="s">
        <v>918</v>
      </c>
      <c r="M80" s="63" t="s">
        <v>919</v>
      </c>
      <c r="N80" s="223" t="s">
        <v>94</v>
      </c>
      <c r="O80" s="224" t="s">
        <v>211</v>
      </c>
      <c r="P80" s="65" t="s">
        <v>461</v>
      </c>
      <c r="Q80" s="231"/>
      <c r="R80" s="232" t="s">
        <v>462</v>
      </c>
      <c r="S80" s="108" t="s">
        <v>918</v>
      </c>
      <c r="T80" s="82" t="s">
        <v>462</v>
      </c>
      <c r="U80" s="117" t="s">
        <v>464</v>
      </c>
      <c r="V80" s="107" t="s">
        <v>463</v>
      </c>
      <c r="W80" s="95" t="s">
        <v>478</v>
      </c>
      <c r="X80" s="108" t="s">
        <v>1146</v>
      </c>
      <c r="Y80" s="85" t="s">
        <v>513</v>
      </c>
      <c r="Z80" s="34" t="s">
        <v>334</v>
      </c>
      <c r="AA80" s="135">
        <v>0.0143</v>
      </c>
      <c r="AB80" s="65" t="s">
        <v>334</v>
      </c>
      <c r="AC80" s="34"/>
      <c r="AD80" s="34"/>
      <c r="AE80" s="34"/>
      <c r="AF80" s="34"/>
      <c r="AG80" s="144"/>
      <c r="AH80" s="144"/>
      <c r="AI80" s="163"/>
      <c r="AJ80" s="108">
        <v>1</v>
      </c>
      <c r="AK80" s="164">
        <v>1</v>
      </c>
      <c r="AL80" s="164">
        <v>1</v>
      </c>
      <c r="AM80" s="164">
        <v>1</v>
      </c>
      <c r="AN80" s="165">
        <v>1</v>
      </c>
      <c r="AO80" s="202">
        <v>1</v>
      </c>
      <c r="AP80" s="203">
        <v>1</v>
      </c>
      <c r="AQ80" s="203">
        <v>1</v>
      </c>
      <c r="AR80" s="203">
        <v>1</v>
      </c>
      <c r="AS80" s="192">
        <v>1</v>
      </c>
      <c r="AT80" s="22">
        <v>1</v>
      </c>
    </row>
    <row r="81" ht="39.95" customHeight="1" spans="1:46">
      <c r="A81" s="32">
        <f t="shared" si="13"/>
        <v>73</v>
      </c>
      <c r="B81" s="34"/>
      <c r="C81" s="35"/>
      <c r="D81" s="35"/>
      <c r="E81" s="35"/>
      <c r="F81" s="35"/>
      <c r="G81" s="35">
        <v>5</v>
      </c>
      <c r="H81" s="35"/>
      <c r="I81" s="35"/>
      <c r="J81" s="82"/>
      <c r="K81" s="76"/>
      <c r="L81" s="83" t="s">
        <v>150</v>
      </c>
      <c r="M81" s="63" t="s">
        <v>151</v>
      </c>
      <c r="N81" s="225" t="s">
        <v>1148</v>
      </c>
      <c r="O81" s="61" t="s">
        <v>211</v>
      </c>
      <c r="P81" s="34" t="s">
        <v>461</v>
      </c>
      <c r="Q81" s="231"/>
      <c r="R81" s="105" t="s">
        <v>462</v>
      </c>
      <c r="S81" s="85" t="s">
        <v>150</v>
      </c>
      <c r="T81" s="82" t="s">
        <v>462</v>
      </c>
      <c r="U81" s="105" t="s">
        <v>464</v>
      </c>
      <c r="V81" s="107" t="s">
        <v>463</v>
      </c>
      <c r="W81" s="95" t="s">
        <v>478</v>
      </c>
      <c r="X81" s="108" t="s">
        <v>512</v>
      </c>
      <c r="Y81" s="34" t="s">
        <v>513</v>
      </c>
      <c r="Z81" s="34" t="s">
        <v>334</v>
      </c>
      <c r="AA81" s="135">
        <v>0.0153</v>
      </c>
      <c r="AB81" s="65" t="s">
        <v>334</v>
      </c>
      <c r="AC81" s="34"/>
      <c r="AD81" s="34"/>
      <c r="AE81" s="34"/>
      <c r="AF81" s="34"/>
      <c r="AG81" s="144"/>
      <c r="AH81" s="144"/>
      <c r="AI81" s="163"/>
      <c r="AJ81" s="108">
        <v>1</v>
      </c>
      <c r="AK81" s="164">
        <v>1</v>
      </c>
      <c r="AL81" s="191">
        <v>1</v>
      </c>
      <c r="AM81" s="191">
        <v>1</v>
      </c>
      <c r="AN81" s="192">
        <v>1</v>
      </c>
      <c r="AO81" s="202">
        <v>1</v>
      </c>
      <c r="AP81" s="203">
        <v>1</v>
      </c>
      <c r="AQ81" s="203">
        <v>1</v>
      </c>
      <c r="AR81" s="203">
        <v>1</v>
      </c>
      <c r="AS81" s="192">
        <v>1</v>
      </c>
      <c r="AT81" s="22">
        <v>1</v>
      </c>
    </row>
    <row r="82" ht="39.95" customHeight="1" spans="1:46">
      <c r="A82" s="32">
        <f t="shared" si="13"/>
        <v>74</v>
      </c>
      <c r="B82" s="34"/>
      <c r="C82" s="35"/>
      <c r="D82" s="35"/>
      <c r="E82" s="35"/>
      <c r="F82" s="35"/>
      <c r="G82" s="35">
        <v>5</v>
      </c>
      <c r="H82" s="35"/>
      <c r="I82" s="35"/>
      <c r="J82" s="82"/>
      <c r="K82" s="99"/>
      <c r="L82" s="62" t="s">
        <v>907</v>
      </c>
      <c r="M82" s="63" t="s">
        <v>908</v>
      </c>
      <c r="N82" s="223" t="s">
        <v>94</v>
      </c>
      <c r="O82" s="224" t="s">
        <v>211</v>
      </c>
      <c r="P82" s="65" t="s">
        <v>461</v>
      </c>
      <c r="Q82" s="85" t="s">
        <v>334</v>
      </c>
      <c r="R82" s="232" t="s">
        <v>462</v>
      </c>
      <c r="S82" s="106" t="s">
        <v>470</v>
      </c>
      <c r="T82" s="85" t="s">
        <v>334</v>
      </c>
      <c r="U82" s="117" t="s">
        <v>464</v>
      </c>
      <c r="V82" s="107" t="s">
        <v>463</v>
      </c>
      <c r="W82" s="95" t="s">
        <v>519</v>
      </c>
      <c r="X82" s="85" t="s">
        <v>334</v>
      </c>
      <c r="Y82" s="85" t="s">
        <v>334</v>
      </c>
      <c r="Z82" s="34" t="s">
        <v>334</v>
      </c>
      <c r="AA82" s="135">
        <v>0.05</v>
      </c>
      <c r="AB82" s="65" t="s">
        <v>334</v>
      </c>
      <c r="AC82" s="65"/>
      <c r="AD82" s="65"/>
      <c r="AE82" s="65"/>
      <c r="AF82" s="65"/>
      <c r="AG82" s="144"/>
      <c r="AH82" s="144"/>
      <c r="AI82" s="163"/>
      <c r="AJ82" s="108">
        <v>1</v>
      </c>
      <c r="AK82" s="164">
        <v>1</v>
      </c>
      <c r="AL82" s="164">
        <v>1</v>
      </c>
      <c r="AM82" s="164">
        <v>1</v>
      </c>
      <c r="AN82" s="165">
        <v>1</v>
      </c>
      <c r="AO82" s="202">
        <v>1</v>
      </c>
      <c r="AP82" s="203">
        <v>1</v>
      </c>
      <c r="AQ82" s="203">
        <v>1</v>
      </c>
      <c r="AR82" s="203">
        <v>1</v>
      </c>
      <c r="AS82" s="192">
        <v>1</v>
      </c>
      <c r="AT82" s="22">
        <v>1</v>
      </c>
    </row>
    <row r="83" s="6" customFormat="1" ht="39.95" customHeight="1" spans="1:46">
      <c r="A83" s="32">
        <f t="shared" si="13"/>
        <v>75</v>
      </c>
      <c r="B83" s="35"/>
      <c r="C83" s="35"/>
      <c r="D83" s="35"/>
      <c r="E83" s="54"/>
      <c r="F83" s="35">
        <v>4</v>
      </c>
      <c r="G83" s="35"/>
      <c r="H83" s="35"/>
      <c r="I83" s="35"/>
      <c r="J83" s="82"/>
      <c r="K83" s="82"/>
      <c r="L83" s="62" t="s">
        <v>534</v>
      </c>
      <c r="M83" s="63" t="s">
        <v>535</v>
      </c>
      <c r="N83" s="64" t="s">
        <v>536</v>
      </c>
      <c r="O83" s="65" t="s">
        <v>211</v>
      </c>
      <c r="P83" s="65" t="s">
        <v>461</v>
      </c>
      <c r="Q83" s="85" t="s">
        <v>334</v>
      </c>
      <c r="R83" s="105" t="s">
        <v>462</v>
      </c>
      <c r="S83" s="106" t="s">
        <v>470</v>
      </c>
      <c r="T83" s="85" t="s">
        <v>334</v>
      </c>
      <c r="U83" s="117" t="s">
        <v>464</v>
      </c>
      <c r="V83" s="107" t="s">
        <v>463</v>
      </c>
      <c r="W83" s="85" t="s">
        <v>334</v>
      </c>
      <c r="X83" s="85" t="s">
        <v>334</v>
      </c>
      <c r="Y83" s="85" t="s">
        <v>334</v>
      </c>
      <c r="Z83" s="85" t="s">
        <v>334</v>
      </c>
      <c r="AA83" s="135">
        <v>0.001</v>
      </c>
      <c r="AB83" s="65" t="s">
        <v>334</v>
      </c>
      <c r="AC83" s="117"/>
      <c r="AD83" s="117"/>
      <c r="AE83" s="117"/>
      <c r="AF83" s="117"/>
      <c r="AG83" s="144"/>
      <c r="AH83" s="144"/>
      <c r="AI83" s="163"/>
      <c r="AJ83" s="108">
        <v>13</v>
      </c>
      <c r="AK83" s="164">
        <v>13</v>
      </c>
      <c r="AL83" s="164">
        <v>13</v>
      </c>
      <c r="AM83" s="164">
        <v>13</v>
      </c>
      <c r="AN83" s="165">
        <v>13</v>
      </c>
      <c r="AO83" s="202">
        <v>13</v>
      </c>
      <c r="AP83" s="203">
        <v>13</v>
      </c>
      <c r="AQ83" s="203">
        <v>13</v>
      </c>
      <c r="AR83" s="203">
        <v>13</v>
      </c>
      <c r="AS83" s="192">
        <v>13</v>
      </c>
      <c r="AT83" s="113">
        <v>13</v>
      </c>
    </row>
    <row r="84" s="6" customFormat="1" ht="39.95" customHeight="1" spans="1:46">
      <c r="A84" s="32">
        <f t="shared" si="13"/>
        <v>76</v>
      </c>
      <c r="B84" s="35"/>
      <c r="C84" s="35"/>
      <c r="D84" s="35">
        <v>2</v>
      </c>
      <c r="E84" s="35"/>
      <c r="F84" s="35"/>
      <c r="G84" s="35"/>
      <c r="H84" s="35"/>
      <c r="I84" s="35"/>
      <c r="J84" s="82"/>
      <c r="K84" s="64"/>
      <c r="L84" s="62" t="s">
        <v>1149</v>
      </c>
      <c r="M84" s="63" t="s">
        <v>1049</v>
      </c>
      <c r="N84" s="64" t="s">
        <v>1150</v>
      </c>
      <c r="O84" s="65" t="s">
        <v>51</v>
      </c>
      <c r="P84" s="65" t="s">
        <v>461</v>
      </c>
      <c r="Q84" s="231"/>
      <c r="R84" s="105" t="s">
        <v>462</v>
      </c>
      <c r="S84" s="106" t="s">
        <v>1149</v>
      </c>
      <c r="T84" s="82" t="s">
        <v>528</v>
      </c>
      <c r="U84" s="105" t="s">
        <v>464</v>
      </c>
      <c r="V84" s="107" t="s">
        <v>463</v>
      </c>
      <c r="W84" s="95" t="s">
        <v>1151</v>
      </c>
      <c r="X84" s="108" t="s">
        <v>466</v>
      </c>
      <c r="Y84" s="85" t="s">
        <v>334</v>
      </c>
      <c r="Z84" s="34" t="s">
        <v>334</v>
      </c>
      <c r="AA84" s="235" t="e">
        <f>AA85+AA86+AA87+AA88+AA89*AJ89+#REF!+AA92+AA93+AA94+AA95+AA96+AA97</f>
        <v>#REF!</v>
      </c>
      <c r="AB84" s="65" t="s">
        <v>575</v>
      </c>
      <c r="AC84" s="236"/>
      <c r="AD84" s="236"/>
      <c r="AE84" s="236"/>
      <c r="AF84" s="236"/>
      <c r="AG84" s="144"/>
      <c r="AH84" s="144"/>
      <c r="AI84" s="163"/>
      <c r="AJ84" s="95">
        <v>1</v>
      </c>
      <c r="AK84" s="239">
        <v>1</v>
      </c>
      <c r="AL84" s="164">
        <v>1</v>
      </c>
      <c r="AM84" s="164">
        <v>1</v>
      </c>
      <c r="AN84" s="165">
        <v>1</v>
      </c>
      <c r="AO84" s="202">
        <v>0</v>
      </c>
      <c r="AP84" s="203">
        <v>1</v>
      </c>
      <c r="AQ84" s="203">
        <v>1</v>
      </c>
      <c r="AR84" s="203">
        <v>1</v>
      </c>
      <c r="AS84" s="192">
        <v>1</v>
      </c>
      <c r="AT84" s="113">
        <v>0</v>
      </c>
    </row>
    <row r="85" s="8" customFormat="1" ht="39.95" customHeight="1" spans="1:46">
      <c r="A85" s="37">
        <f>ROW(85:85)-8</f>
        <v>77</v>
      </c>
      <c r="B85" s="38"/>
      <c r="C85" s="38"/>
      <c r="D85" s="38">
        <v>2</v>
      </c>
      <c r="E85" s="38"/>
      <c r="F85" s="38"/>
      <c r="G85" s="38"/>
      <c r="H85" s="38"/>
      <c r="I85" s="38"/>
      <c r="J85" s="88"/>
      <c r="K85" s="74"/>
      <c r="L85" s="73" t="s">
        <v>1048</v>
      </c>
      <c r="M85" s="73" t="s">
        <v>1049</v>
      </c>
      <c r="N85" s="73" t="s">
        <v>1071</v>
      </c>
      <c r="O85" s="75" t="s">
        <v>51</v>
      </c>
      <c r="P85" s="75" t="s">
        <v>461</v>
      </c>
      <c r="Q85" s="233"/>
      <c r="R85" s="114" t="s">
        <v>462</v>
      </c>
      <c r="S85" s="115" t="s">
        <v>1149</v>
      </c>
      <c r="T85" s="88" t="s">
        <v>528</v>
      </c>
      <c r="U85" s="114" t="s">
        <v>463</v>
      </c>
      <c r="V85" s="116" t="s">
        <v>464</v>
      </c>
      <c r="W85" s="119" t="s">
        <v>1151</v>
      </c>
      <c r="X85" s="43" t="s">
        <v>466</v>
      </c>
      <c r="Y85" s="94" t="s">
        <v>334</v>
      </c>
      <c r="Z85" s="47" t="s">
        <v>334</v>
      </c>
      <c r="AA85" s="237" t="e">
        <f>AA86+AA87+AA88+AA89+AA90*AJ90+#REF!+AA93+AA94+AA95+AA96+AA97+AA98</f>
        <v>#REF!</v>
      </c>
      <c r="AB85" s="75" t="s">
        <v>575</v>
      </c>
      <c r="AC85" s="238"/>
      <c r="AD85" s="238"/>
      <c r="AE85" s="238"/>
      <c r="AF85" s="238"/>
      <c r="AG85" s="174"/>
      <c r="AH85" s="174"/>
      <c r="AI85" s="171"/>
      <c r="AJ85" s="119">
        <v>0</v>
      </c>
      <c r="AK85" s="240">
        <v>0</v>
      </c>
      <c r="AL85" s="172">
        <v>0</v>
      </c>
      <c r="AM85" s="172">
        <v>0</v>
      </c>
      <c r="AN85" s="172">
        <v>0</v>
      </c>
      <c r="AO85" s="202">
        <v>1</v>
      </c>
      <c r="AP85" s="218">
        <v>0</v>
      </c>
      <c r="AQ85" s="218">
        <v>0</v>
      </c>
      <c r="AR85" s="218">
        <v>0</v>
      </c>
      <c r="AS85" s="219">
        <v>0</v>
      </c>
      <c r="AT85" s="113">
        <v>1</v>
      </c>
    </row>
    <row r="86" s="6" customFormat="1" ht="39.95" customHeight="1" spans="1:46">
      <c r="A86" s="32">
        <f t="shared" ref="A86:A91" si="14">ROW(86:86)-8</f>
        <v>78</v>
      </c>
      <c r="B86" s="35"/>
      <c r="C86" s="35"/>
      <c r="D86" s="35"/>
      <c r="E86" s="35">
        <v>3</v>
      </c>
      <c r="F86" s="35"/>
      <c r="G86" s="35"/>
      <c r="H86" s="35"/>
      <c r="I86" s="35"/>
      <c r="J86" s="82"/>
      <c r="K86" s="64"/>
      <c r="L86" s="63" t="s">
        <v>1152</v>
      </c>
      <c r="M86" s="63" t="s">
        <v>1153</v>
      </c>
      <c r="N86" s="64" t="s">
        <v>1092</v>
      </c>
      <c r="O86" s="65" t="s">
        <v>59</v>
      </c>
      <c r="P86" s="65" t="s">
        <v>461</v>
      </c>
      <c r="Q86" s="231"/>
      <c r="R86" s="105" t="s">
        <v>462</v>
      </c>
      <c r="S86" s="106" t="s">
        <v>470</v>
      </c>
      <c r="T86" s="85" t="s">
        <v>334</v>
      </c>
      <c r="U86" s="117" t="s">
        <v>464</v>
      </c>
      <c r="V86" s="107" t="s">
        <v>463</v>
      </c>
      <c r="W86" s="95" t="s">
        <v>556</v>
      </c>
      <c r="X86" s="108" t="s">
        <v>1154</v>
      </c>
      <c r="Y86" s="85" t="s">
        <v>558</v>
      </c>
      <c r="Z86" s="34" t="s">
        <v>1155</v>
      </c>
      <c r="AA86" s="235">
        <v>0.3599</v>
      </c>
      <c r="AB86" s="65" t="s">
        <v>334</v>
      </c>
      <c r="AC86" s="236"/>
      <c r="AD86" s="236"/>
      <c r="AE86" s="236"/>
      <c r="AF86" s="236"/>
      <c r="AG86" s="144"/>
      <c r="AH86" s="144"/>
      <c r="AI86" s="163"/>
      <c r="AJ86" s="95">
        <v>1</v>
      </c>
      <c r="AK86" s="239">
        <v>1</v>
      </c>
      <c r="AL86" s="164">
        <v>1</v>
      </c>
      <c r="AM86" s="164">
        <v>1</v>
      </c>
      <c r="AN86" s="165">
        <v>1</v>
      </c>
      <c r="AO86" s="202">
        <v>1</v>
      </c>
      <c r="AP86" s="203">
        <v>1</v>
      </c>
      <c r="AQ86" s="203">
        <v>1</v>
      </c>
      <c r="AR86" s="203">
        <v>1</v>
      </c>
      <c r="AS86" s="192">
        <v>1</v>
      </c>
      <c r="AT86" s="113">
        <v>1</v>
      </c>
    </row>
    <row r="87" s="6" customFormat="1" ht="39.95" customHeight="1" spans="1:46">
      <c r="A87" s="32">
        <f t="shared" si="14"/>
        <v>79</v>
      </c>
      <c r="B87" s="35"/>
      <c r="C87" s="35"/>
      <c r="D87" s="35"/>
      <c r="E87" s="35">
        <v>3</v>
      </c>
      <c r="F87" s="35"/>
      <c r="G87" s="35"/>
      <c r="H87" s="35"/>
      <c r="I87" s="35"/>
      <c r="J87" s="82"/>
      <c r="K87" s="99"/>
      <c r="L87" s="63" t="s">
        <v>1156</v>
      </c>
      <c r="M87" s="63" t="s">
        <v>1157</v>
      </c>
      <c r="N87" s="64" t="s">
        <v>1092</v>
      </c>
      <c r="O87" s="65" t="s">
        <v>59</v>
      </c>
      <c r="P87" s="65" t="s">
        <v>461</v>
      </c>
      <c r="Q87" s="82"/>
      <c r="R87" s="105" t="s">
        <v>462</v>
      </c>
      <c r="S87" s="106" t="s">
        <v>470</v>
      </c>
      <c r="T87" s="85" t="s">
        <v>334</v>
      </c>
      <c r="U87" s="117" t="s">
        <v>464</v>
      </c>
      <c r="V87" s="107" t="s">
        <v>463</v>
      </c>
      <c r="W87" s="95" t="s">
        <v>536</v>
      </c>
      <c r="X87" s="108">
        <v>20</v>
      </c>
      <c r="Y87" s="85" t="s">
        <v>1158</v>
      </c>
      <c r="Z87" s="34" t="s">
        <v>1159</v>
      </c>
      <c r="AA87" s="135">
        <v>0.0084</v>
      </c>
      <c r="AB87" s="65" t="s">
        <v>334</v>
      </c>
      <c r="AC87" s="236"/>
      <c r="AD87" s="236"/>
      <c r="AE87" s="236"/>
      <c r="AF87" s="236"/>
      <c r="AG87" s="144"/>
      <c r="AH87" s="144"/>
      <c r="AI87" s="163"/>
      <c r="AJ87" s="95">
        <v>1</v>
      </c>
      <c r="AK87" s="239">
        <v>1</v>
      </c>
      <c r="AL87" s="164">
        <v>1</v>
      </c>
      <c r="AM87" s="164">
        <v>1</v>
      </c>
      <c r="AN87" s="165">
        <v>1</v>
      </c>
      <c r="AO87" s="202">
        <v>1</v>
      </c>
      <c r="AP87" s="203">
        <v>1</v>
      </c>
      <c r="AQ87" s="203">
        <v>1</v>
      </c>
      <c r="AR87" s="203">
        <v>1</v>
      </c>
      <c r="AS87" s="192">
        <v>1</v>
      </c>
      <c r="AT87" s="113">
        <v>1</v>
      </c>
    </row>
    <row r="88" s="6" customFormat="1" ht="39.95" customHeight="1" spans="1:46">
      <c r="A88" s="32">
        <f t="shared" si="14"/>
        <v>80</v>
      </c>
      <c r="B88" s="35"/>
      <c r="C88" s="35"/>
      <c r="D88" s="35"/>
      <c r="E88" s="35">
        <v>3</v>
      </c>
      <c r="F88" s="35"/>
      <c r="G88" s="35"/>
      <c r="H88" s="35"/>
      <c r="I88" s="35"/>
      <c r="J88" s="34"/>
      <c r="K88" s="99"/>
      <c r="L88" s="63" t="s">
        <v>1160</v>
      </c>
      <c r="M88" s="63" t="s">
        <v>1161</v>
      </c>
      <c r="N88" s="64" t="s">
        <v>1092</v>
      </c>
      <c r="O88" s="65" t="s">
        <v>59</v>
      </c>
      <c r="P88" s="65" t="s">
        <v>461</v>
      </c>
      <c r="Q88" s="82"/>
      <c r="R88" s="105" t="s">
        <v>462</v>
      </c>
      <c r="S88" s="106" t="s">
        <v>470</v>
      </c>
      <c r="T88" s="85" t="s">
        <v>334</v>
      </c>
      <c r="U88" s="117" t="s">
        <v>464</v>
      </c>
      <c r="V88" s="107" t="s">
        <v>463</v>
      </c>
      <c r="W88" s="95" t="s">
        <v>536</v>
      </c>
      <c r="X88" s="108">
        <v>20</v>
      </c>
      <c r="Y88" s="85" t="s">
        <v>1158</v>
      </c>
      <c r="Z88" s="34" t="s">
        <v>1162</v>
      </c>
      <c r="AA88" s="135">
        <v>0.0152</v>
      </c>
      <c r="AB88" s="65" t="s">
        <v>334</v>
      </c>
      <c r="AC88" s="236"/>
      <c r="AD88" s="236"/>
      <c r="AE88" s="236"/>
      <c r="AF88" s="236"/>
      <c r="AG88" s="144"/>
      <c r="AH88" s="144"/>
      <c r="AI88" s="163"/>
      <c r="AJ88" s="95">
        <v>1</v>
      </c>
      <c r="AK88" s="239">
        <v>1</v>
      </c>
      <c r="AL88" s="164">
        <v>1</v>
      </c>
      <c r="AM88" s="164">
        <v>1</v>
      </c>
      <c r="AN88" s="165">
        <v>1</v>
      </c>
      <c r="AO88" s="202">
        <v>1</v>
      </c>
      <c r="AP88" s="203">
        <v>1</v>
      </c>
      <c r="AQ88" s="203">
        <v>1</v>
      </c>
      <c r="AR88" s="203">
        <v>1</v>
      </c>
      <c r="AS88" s="192">
        <v>1</v>
      </c>
      <c r="AT88" s="113">
        <v>1</v>
      </c>
    </row>
    <row r="89" ht="39.95" customHeight="1" spans="1:46">
      <c r="A89" s="32">
        <f t="shared" si="14"/>
        <v>81</v>
      </c>
      <c r="B89" s="35"/>
      <c r="C89" s="35"/>
      <c r="D89" s="35"/>
      <c r="E89" s="35">
        <v>3</v>
      </c>
      <c r="F89" s="35"/>
      <c r="G89" s="35"/>
      <c r="H89" s="35"/>
      <c r="I89" s="35"/>
      <c r="J89" s="82"/>
      <c r="K89" s="76"/>
      <c r="L89" s="63" t="s">
        <v>1163</v>
      </c>
      <c r="M89" s="63" t="s">
        <v>1164</v>
      </c>
      <c r="N89" s="64" t="s">
        <v>1092</v>
      </c>
      <c r="O89" s="65" t="s">
        <v>59</v>
      </c>
      <c r="P89" s="65" t="s">
        <v>461</v>
      </c>
      <c r="Q89" s="231"/>
      <c r="R89" s="105" t="s">
        <v>462</v>
      </c>
      <c r="S89" s="106" t="s">
        <v>470</v>
      </c>
      <c r="T89" s="85" t="s">
        <v>334</v>
      </c>
      <c r="U89" s="117" t="s">
        <v>464</v>
      </c>
      <c r="V89" s="107" t="s">
        <v>463</v>
      </c>
      <c r="W89" s="95" t="s">
        <v>536</v>
      </c>
      <c r="X89" s="108">
        <v>20</v>
      </c>
      <c r="Y89" s="85" t="s">
        <v>1158</v>
      </c>
      <c r="Z89" s="34" t="s">
        <v>1165</v>
      </c>
      <c r="AA89" s="135">
        <v>0.021</v>
      </c>
      <c r="AB89" s="65" t="s">
        <v>334</v>
      </c>
      <c r="AC89" s="34"/>
      <c r="AD89" s="34"/>
      <c r="AE89" s="34"/>
      <c r="AF89" s="34"/>
      <c r="AG89" s="144"/>
      <c r="AH89" s="144"/>
      <c r="AI89" s="163"/>
      <c r="AJ89" s="95">
        <v>1</v>
      </c>
      <c r="AK89" s="239">
        <v>1</v>
      </c>
      <c r="AL89" s="164">
        <v>1</v>
      </c>
      <c r="AM89" s="164">
        <v>1</v>
      </c>
      <c r="AN89" s="165">
        <v>1</v>
      </c>
      <c r="AO89" s="202">
        <v>1</v>
      </c>
      <c r="AP89" s="203">
        <v>1</v>
      </c>
      <c r="AQ89" s="203">
        <v>1</v>
      </c>
      <c r="AR89" s="203">
        <v>1</v>
      </c>
      <c r="AS89" s="192">
        <v>1</v>
      </c>
      <c r="AT89" s="22">
        <v>1</v>
      </c>
    </row>
    <row r="90" ht="39.95" customHeight="1" spans="1:46">
      <c r="A90" s="32">
        <f t="shared" si="14"/>
        <v>82</v>
      </c>
      <c r="B90" s="35"/>
      <c r="C90" s="35"/>
      <c r="D90" s="35"/>
      <c r="E90" s="35">
        <v>3</v>
      </c>
      <c r="F90" s="35"/>
      <c r="G90" s="35"/>
      <c r="H90" s="35"/>
      <c r="I90" s="35"/>
      <c r="J90" s="82"/>
      <c r="K90" s="99"/>
      <c r="L90" s="63" t="s">
        <v>1166</v>
      </c>
      <c r="M90" s="63" t="s">
        <v>1167</v>
      </c>
      <c r="N90" s="64" t="s">
        <v>1092</v>
      </c>
      <c r="O90" s="65" t="s">
        <v>59</v>
      </c>
      <c r="P90" s="65" t="s">
        <v>461</v>
      </c>
      <c r="Q90" s="231"/>
      <c r="R90" s="105" t="s">
        <v>462</v>
      </c>
      <c r="S90" s="106" t="s">
        <v>470</v>
      </c>
      <c r="T90" s="85" t="s">
        <v>334</v>
      </c>
      <c r="U90" s="117" t="s">
        <v>464</v>
      </c>
      <c r="V90" s="107" t="s">
        <v>463</v>
      </c>
      <c r="W90" s="95" t="s">
        <v>536</v>
      </c>
      <c r="X90" s="108">
        <v>20</v>
      </c>
      <c r="Y90" s="85" t="s">
        <v>1158</v>
      </c>
      <c r="Z90" s="34" t="s">
        <v>1168</v>
      </c>
      <c r="AA90" s="135">
        <v>0.0053</v>
      </c>
      <c r="AB90" s="65" t="s">
        <v>334</v>
      </c>
      <c r="AC90" s="65"/>
      <c r="AD90" s="65"/>
      <c r="AE90" s="65"/>
      <c r="AF90" s="65"/>
      <c r="AG90" s="144"/>
      <c r="AH90" s="144"/>
      <c r="AI90" s="163"/>
      <c r="AJ90" s="95">
        <v>3</v>
      </c>
      <c r="AK90" s="239">
        <v>3</v>
      </c>
      <c r="AL90" s="164">
        <v>3</v>
      </c>
      <c r="AM90" s="164">
        <v>3</v>
      </c>
      <c r="AN90" s="165">
        <v>3</v>
      </c>
      <c r="AO90" s="202">
        <v>3</v>
      </c>
      <c r="AP90" s="203">
        <v>3</v>
      </c>
      <c r="AQ90" s="203">
        <v>3</v>
      </c>
      <c r="AR90" s="203">
        <v>3</v>
      </c>
      <c r="AS90" s="192">
        <v>3</v>
      </c>
      <c r="AT90" s="22">
        <v>3</v>
      </c>
    </row>
    <row r="91" s="4" customFormat="1" ht="39.95" customHeight="1" spans="1:46">
      <c r="A91" s="39">
        <f t="shared" si="14"/>
        <v>83</v>
      </c>
      <c r="B91" s="36"/>
      <c r="C91" s="36"/>
      <c r="D91" s="36"/>
      <c r="E91" s="36">
        <v>3</v>
      </c>
      <c r="F91" s="36"/>
      <c r="G91" s="36"/>
      <c r="H91" s="36"/>
      <c r="I91" s="36"/>
      <c r="J91" s="86"/>
      <c r="K91" s="226"/>
      <c r="L91" s="63" t="s">
        <v>1169</v>
      </c>
      <c r="M91" s="77" t="s">
        <v>1035</v>
      </c>
      <c r="N91" s="64" t="s">
        <v>613</v>
      </c>
      <c r="O91" s="118" t="s">
        <v>59</v>
      </c>
      <c r="P91" s="70" t="s">
        <v>461</v>
      </c>
      <c r="Q91" s="234"/>
      <c r="R91" s="110" t="s">
        <v>462</v>
      </c>
      <c r="S91" s="111" t="s">
        <v>470</v>
      </c>
      <c r="T91" s="92" t="s">
        <v>334</v>
      </c>
      <c r="U91" s="120" t="s">
        <v>464</v>
      </c>
      <c r="V91" s="112" t="s">
        <v>463</v>
      </c>
      <c r="W91" s="118" t="s">
        <v>496</v>
      </c>
      <c r="X91" s="41" t="s">
        <v>852</v>
      </c>
      <c r="Y91" s="92" t="s">
        <v>334</v>
      </c>
      <c r="Z91" s="45" t="s">
        <v>1170</v>
      </c>
      <c r="AA91" s="137">
        <v>0.008</v>
      </c>
      <c r="AB91" s="70" t="s">
        <v>334</v>
      </c>
      <c r="AC91" s="70"/>
      <c r="AD91" s="70"/>
      <c r="AE91" s="70"/>
      <c r="AF91" s="70"/>
      <c r="AG91" s="173"/>
      <c r="AH91" s="173"/>
      <c r="AI91" s="168"/>
      <c r="AJ91" s="118">
        <v>1</v>
      </c>
      <c r="AK91" s="241">
        <v>1</v>
      </c>
      <c r="AL91" s="165">
        <v>1</v>
      </c>
      <c r="AM91" s="165">
        <v>1</v>
      </c>
      <c r="AN91" s="165">
        <v>1</v>
      </c>
      <c r="AO91" s="245">
        <v>0</v>
      </c>
      <c r="AP91" s="217">
        <v>1</v>
      </c>
      <c r="AQ91" s="217">
        <v>1</v>
      </c>
      <c r="AR91" s="217">
        <v>1</v>
      </c>
      <c r="AS91" s="192">
        <v>1</v>
      </c>
      <c r="AT91" s="4">
        <v>0</v>
      </c>
    </row>
    <row r="92" s="5" customFormat="1" ht="39.95" customHeight="1" spans="1:46">
      <c r="A92" s="37">
        <f>ROW(92:92)-8</f>
        <v>84</v>
      </c>
      <c r="B92" s="38"/>
      <c r="C92" s="38"/>
      <c r="D92" s="38"/>
      <c r="E92" s="38">
        <v>3</v>
      </c>
      <c r="F92" s="38"/>
      <c r="G92" s="38"/>
      <c r="H92" s="38"/>
      <c r="I92" s="38"/>
      <c r="J92" s="88"/>
      <c r="K92" s="227"/>
      <c r="L92" s="73" t="s">
        <v>1034</v>
      </c>
      <c r="M92" s="73" t="s">
        <v>1035</v>
      </c>
      <c r="N92" s="81" t="s">
        <v>1071</v>
      </c>
      <c r="O92" s="119" t="s">
        <v>59</v>
      </c>
      <c r="P92" s="75" t="s">
        <v>461</v>
      </c>
      <c r="Q92" s="233"/>
      <c r="R92" s="114" t="s">
        <v>462</v>
      </c>
      <c r="S92" s="115" t="s">
        <v>470</v>
      </c>
      <c r="T92" s="94" t="s">
        <v>334</v>
      </c>
      <c r="U92" s="121" t="s">
        <v>463</v>
      </c>
      <c r="V92" s="116" t="s">
        <v>464</v>
      </c>
      <c r="W92" s="119" t="s">
        <v>496</v>
      </c>
      <c r="X92" s="43" t="s">
        <v>852</v>
      </c>
      <c r="Y92" s="94" t="s">
        <v>334</v>
      </c>
      <c r="Z92" s="47" t="s">
        <v>1170</v>
      </c>
      <c r="AA92" s="139">
        <v>0.008</v>
      </c>
      <c r="AB92" s="75" t="s">
        <v>334</v>
      </c>
      <c r="AC92" s="75"/>
      <c r="AD92" s="75"/>
      <c r="AE92" s="75"/>
      <c r="AF92" s="75"/>
      <c r="AG92" s="174"/>
      <c r="AH92" s="174"/>
      <c r="AI92" s="171"/>
      <c r="AJ92" s="119">
        <v>0</v>
      </c>
      <c r="AK92" s="240">
        <v>0</v>
      </c>
      <c r="AL92" s="172">
        <v>0</v>
      </c>
      <c r="AM92" s="172">
        <v>0</v>
      </c>
      <c r="AN92" s="172">
        <v>0</v>
      </c>
      <c r="AO92" s="202">
        <v>1</v>
      </c>
      <c r="AP92" s="218">
        <v>0</v>
      </c>
      <c r="AQ92" s="218">
        <v>0</v>
      </c>
      <c r="AR92" s="218">
        <v>0</v>
      </c>
      <c r="AS92" s="219">
        <v>0</v>
      </c>
      <c r="AT92" s="5">
        <v>1</v>
      </c>
    </row>
    <row r="93" ht="39.95" customHeight="1" spans="1:46">
      <c r="A93" s="32">
        <f>ROW(93:93)-8</f>
        <v>85</v>
      </c>
      <c r="B93" s="35"/>
      <c r="C93" s="35"/>
      <c r="D93" s="35"/>
      <c r="E93" s="35">
        <v>3</v>
      </c>
      <c r="F93" s="35"/>
      <c r="G93" s="35"/>
      <c r="H93" s="35"/>
      <c r="I93" s="35"/>
      <c r="J93" s="82"/>
      <c r="K93" s="99"/>
      <c r="L93" s="63" t="s">
        <v>1171</v>
      </c>
      <c r="M93" s="63" t="s">
        <v>1172</v>
      </c>
      <c r="N93" s="64" t="s">
        <v>1092</v>
      </c>
      <c r="O93" s="95" t="s">
        <v>59</v>
      </c>
      <c r="P93" s="65" t="s">
        <v>461</v>
      </c>
      <c r="Q93" s="231"/>
      <c r="R93" s="105" t="s">
        <v>462</v>
      </c>
      <c r="S93" s="106" t="s">
        <v>470</v>
      </c>
      <c r="T93" s="85" t="s">
        <v>334</v>
      </c>
      <c r="U93" s="117" t="s">
        <v>464</v>
      </c>
      <c r="V93" s="107" t="s">
        <v>463</v>
      </c>
      <c r="W93" s="95" t="s">
        <v>556</v>
      </c>
      <c r="X93" s="108" t="s">
        <v>1173</v>
      </c>
      <c r="Y93" s="85" t="s">
        <v>696</v>
      </c>
      <c r="Z93" s="34" t="s">
        <v>1174</v>
      </c>
      <c r="AA93" s="135">
        <v>0.01</v>
      </c>
      <c r="AB93" s="65" t="s">
        <v>334</v>
      </c>
      <c r="AC93" s="65"/>
      <c r="AD93" s="65"/>
      <c r="AE93" s="65"/>
      <c r="AF93" s="65"/>
      <c r="AG93" s="144"/>
      <c r="AH93" s="144"/>
      <c r="AI93" s="163"/>
      <c r="AJ93" s="95">
        <v>1</v>
      </c>
      <c r="AK93" s="239">
        <v>1</v>
      </c>
      <c r="AL93" s="164">
        <v>1</v>
      </c>
      <c r="AM93" s="164">
        <v>1</v>
      </c>
      <c r="AN93" s="165">
        <v>1</v>
      </c>
      <c r="AO93" s="202">
        <v>1</v>
      </c>
      <c r="AP93" s="203">
        <v>1</v>
      </c>
      <c r="AQ93" s="203">
        <v>1</v>
      </c>
      <c r="AR93" s="203">
        <v>1</v>
      </c>
      <c r="AS93" s="192">
        <v>1</v>
      </c>
      <c r="AT93" s="22">
        <v>1</v>
      </c>
    </row>
    <row r="94" s="6" customFormat="1" ht="39.95" customHeight="1" spans="1:46">
      <c r="A94" s="32">
        <f>ROW(94:94)-8</f>
        <v>86</v>
      </c>
      <c r="B94" s="35"/>
      <c r="C94" s="35"/>
      <c r="D94" s="35"/>
      <c r="E94" s="35">
        <v>3</v>
      </c>
      <c r="F94" s="35"/>
      <c r="G94" s="35"/>
      <c r="H94" s="35"/>
      <c r="I94" s="35"/>
      <c r="J94" s="82"/>
      <c r="K94" s="99"/>
      <c r="L94" s="63" t="s">
        <v>1175</v>
      </c>
      <c r="M94" s="63" t="s">
        <v>1176</v>
      </c>
      <c r="N94" s="64" t="s">
        <v>1092</v>
      </c>
      <c r="O94" s="95" t="s">
        <v>59</v>
      </c>
      <c r="P94" s="65" t="s">
        <v>461</v>
      </c>
      <c r="Q94" s="231"/>
      <c r="R94" s="105" t="s">
        <v>462</v>
      </c>
      <c r="S94" s="106" t="s">
        <v>470</v>
      </c>
      <c r="T94" s="85" t="s">
        <v>334</v>
      </c>
      <c r="U94" s="117" t="s">
        <v>464</v>
      </c>
      <c r="V94" s="107" t="s">
        <v>463</v>
      </c>
      <c r="W94" s="95" t="s">
        <v>556</v>
      </c>
      <c r="X94" s="108" t="s">
        <v>1177</v>
      </c>
      <c r="Y94" s="85" t="s">
        <v>696</v>
      </c>
      <c r="Z94" s="82" t="s">
        <v>1174</v>
      </c>
      <c r="AA94" s="135">
        <v>0.0259</v>
      </c>
      <c r="AB94" s="65" t="s">
        <v>334</v>
      </c>
      <c r="AC94" s="34"/>
      <c r="AD94" s="34"/>
      <c r="AE94" s="34"/>
      <c r="AF94" s="34"/>
      <c r="AG94" s="144"/>
      <c r="AH94" s="144"/>
      <c r="AI94" s="163"/>
      <c r="AJ94" s="95">
        <v>1</v>
      </c>
      <c r="AK94" s="239">
        <v>1</v>
      </c>
      <c r="AL94" s="164">
        <v>1</v>
      </c>
      <c r="AM94" s="164">
        <v>1</v>
      </c>
      <c r="AN94" s="165">
        <v>1</v>
      </c>
      <c r="AO94" s="202">
        <v>1</v>
      </c>
      <c r="AP94" s="203">
        <v>1</v>
      </c>
      <c r="AQ94" s="203">
        <v>1</v>
      </c>
      <c r="AR94" s="203">
        <v>1</v>
      </c>
      <c r="AS94" s="192">
        <v>1</v>
      </c>
      <c r="AT94" s="113">
        <v>1</v>
      </c>
    </row>
    <row r="95" s="6" customFormat="1" ht="39.95" customHeight="1" spans="1:46">
      <c r="A95" s="32">
        <f>ROW(95:95)-8</f>
        <v>87</v>
      </c>
      <c r="B95" s="35"/>
      <c r="C95" s="35"/>
      <c r="D95" s="35"/>
      <c r="E95" s="35">
        <v>3</v>
      </c>
      <c r="F95" s="35"/>
      <c r="G95" s="35"/>
      <c r="H95" s="35"/>
      <c r="I95" s="35"/>
      <c r="J95" s="61"/>
      <c r="K95" s="61"/>
      <c r="L95" s="63" t="s">
        <v>1178</v>
      </c>
      <c r="M95" s="63" t="s">
        <v>1179</v>
      </c>
      <c r="N95" s="64" t="s">
        <v>1092</v>
      </c>
      <c r="O95" s="95" t="s">
        <v>59</v>
      </c>
      <c r="P95" s="65" t="s">
        <v>461</v>
      </c>
      <c r="Q95" s="117"/>
      <c r="R95" s="105" t="s">
        <v>462</v>
      </c>
      <c r="S95" s="106" t="s">
        <v>470</v>
      </c>
      <c r="T95" s="85" t="s">
        <v>334</v>
      </c>
      <c r="U95" s="117" t="s">
        <v>464</v>
      </c>
      <c r="V95" s="107" t="s">
        <v>463</v>
      </c>
      <c r="W95" s="95" t="s">
        <v>556</v>
      </c>
      <c r="X95" s="108" t="s">
        <v>1180</v>
      </c>
      <c r="Y95" s="85" t="s">
        <v>1181</v>
      </c>
      <c r="Z95" s="117" t="s">
        <v>1182</v>
      </c>
      <c r="AA95" s="135">
        <v>0.0568</v>
      </c>
      <c r="AB95" s="65" t="s">
        <v>334</v>
      </c>
      <c r="AC95" s="61"/>
      <c r="AD95" s="61"/>
      <c r="AE95" s="61"/>
      <c r="AF95" s="61"/>
      <c r="AG95" s="144"/>
      <c r="AH95" s="144"/>
      <c r="AI95" s="163"/>
      <c r="AJ95" s="95">
        <v>1</v>
      </c>
      <c r="AK95" s="239">
        <v>1</v>
      </c>
      <c r="AL95" s="164">
        <v>1</v>
      </c>
      <c r="AM95" s="164">
        <v>1</v>
      </c>
      <c r="AN95" s="165">
        <v>1</v>
      </c>
      <c r="AO95" s="202">
        <v>1</v>
      </c>
      <c r="AP95" s="203">
        <v>1</v>
      </c>
      <c r="AQ95" s="203">
        <v>1</v>
      </c>
      <c r="AR95" s="203">
        <v>1</v>
      </c>
      <c r="AS95" s="192">
        <v>1</v>
      </c>
      <c r="AT95" s="113">
        <v>1</v>
      </c>
    </row>
    <row r="96" s="6" customFormat="1" ht="39.95" customHeight="1" spans="1:46">
      <c r="A96" s="32">
        <f>ROW(96:96)-8</f>
        <v>88</v>
      </c>
      <c r="B96" s="35"/>
      <c r="C96" s="35"/>
      <c r="D96" s="35"/>
      <c r="E96" s="35">
        <v>3</v>
      </c>
      <c r="F96" s="35"/>
      <c r="G96" s="35"/>
      <c r="H96" s="35"/>
      <c r="I96" s="35"/>
      <c r="J96" s="61"/>
      <c r="K96" s="61"/>
      <c r="L96" s="63" t="s">
        <v>1183</v>
      </c>
      <c r="M96" s="63" t="s">
        <v>1184</v>
      </c>
      <c r="N96" s="64" t="s">
        <v>1092</v>
      </c>
      <c r="O96" s="95" t="s">
        <v>59</v>
      </c>
      <c r="P96" s="65" t="s">
        <v>461</v>
      </c>
      <c r="Q96" s="117"/>
      <c r="R96" s="105" t="s">
        <v>462</v>
      </c>
      <c r="S96" s="106" t="s">
        <v>470</v>
      </c>
      <c r="T96" s="85" t="s">
        <v>334</v>
      </c>
      <c r="U96" s="117" t="s">
        <v>464</v>
      </c>
      <c r="V96" s="107" t="s">
        <v>463</v>
      </c>
      <c r="W96" s="95" t="s">
        <v>556</v>
      </c>
      <c r="X96" s="108" t="s">
        <v>1180</v>
      </c>
      <c r="Y96" s="85" t="s">
        <v>1181</v>
      </c>
      <c r="Z96" s="117" t="s">
        <v>1185</v>
      </c>
      <c r="AA96" s="135">
        <v>0.1977</v>
      </c>
      <c r="AB96" s="65" t="s">
        <v>334</v>
      </c>
      <c r="AC96" s="61"/>
      <c r="AD96" s="61"/>
      <c r="AE96" s="61"/>
      <c r="AF96" s="61"/>
      <c r="AG96" s="144"/>
      <c r="AH96" s="144"/>
      <c r="AI96" s="163"/>
      <c r="AJ96" s="95">
        <v>1</v>
      </c>
      <c r="AK96" s="239">
        <v>1</v>
      </c>
      <c r="AL96" s="164">
        <v>1</v>
      </c>
      <c r="AM96" s="164">
        <v>1</v>
      </c>
      <c r="AN96" s="165">
        <v>1</v>
      </c>
      <c r="AO96" s="202">
        <v>1</v>
      </c>
      <c r="AP96" s="203">
        <v>1</v>
      </c>
      <c r="AQ96" s="203">
        <v>1</v>
      </c>
      <c r="AR96" s="203">
        <v>1</v>
      </c>
      <c r="AS96" s="192">
        <v>1</v>
      </c>
      <c r="AT96" s="113">
        <v>1</v>
      </c>
    </row>
    <row r="97" s="6" customFormat="1" ht="39.95" customHeight="1" spans="1:46">
      <c r="A97" s="32">
        <f>ROW(97:97)-8</f>
        <v>89</v>
      </c>
      <c r="B97" s="35"/>
      <c r="C97" s="35"/>
      <c r="D97" s="35"/>
      <c r="E97" s="35">
        <v>3</v>
      </c>
      <c r="F97" s="35"/>
      <c r="G97" s="35"/>
      <c r="H97" s="35"/>
      <c r="I97" s="35"/>
      <c r="J97" s="61"/>
      <c r="K97" s="61"/>
      <c r="L97" s="63" t="s">
        <v>1186</v>
      </c>
      <c r="M97" s="63" t="s">
        <v>1187</v>
      </c>
      <c r="N97" s="64" t="s">
        <v>1092</v>
      </c>
      <c r="O97" s="95" t="s">
        <v>59</v>
      </c>
      <c r="P97" s="65" t="s">
        <v>461</v>
      </c>
      <c r="Q97" s="82"/>
      <c r="R97" s="105" t="s">
        <v>462</v>
      </c>
      <c r="S97" s="106" t="s">
        <v>470</v>
      </c>
      <c r="T97" s="85" t="s">
        <v>334</v>
      </c>
      <c r="U97" s="117" t="s">
        <v>464</v>
      </c>
      <c r="V97" s="107" t="s">
        <v>463</v>
      </c>
      <c r="W97" s="95" t="s">
        <v>556</v>
      </c>
      <c r="X97" s="108" t="s">
        <v>1188</v>
      </c>
      <c r="Y97" s="85" t="s">
        <v>696</v>
      </c>
      <c r="Z97" s="61" t="s">
        <v>1189</v>
      </c>
      <c r="AA97" s="135">
        <v>0.0594</v>
      </c>
      <c r="AB97" s="65" t="s">
        <v>334</v>
      </c>
      <c r="AC97" s="61"/>
      <c r="AD97" s="61"/>
      <c r="AE97" s="61"/>
      <c r="AF97" s="61"/>
      <c r="AG97" s="144"/>
      <c r="AH97" s="144"/>
      <c r="AI97" s="163"/>
      <c r="AJ97" s="95">
        <v>1</v>
      </c>
      <c r="AK97" s="239">
        <v>1</v>
      </c>
      <c r="AL97" s="164">
        <v>1</v>
      </c>
      <c r="AM97" s="164">
        <v>1</v>
      </c>
      <c r="AN97" s="165">
        <v>1</v>
      </c>
      <c r="AO97" s="202">
        <v>1</v>
      </c>
      <c r="AP97" s="203">
        <v>1</v>
      </c>
      <c r="AQ97" s="203">
        <v>1</v>
      </c>
      <c r="AR97" s="203">
        <v>1</v>
      </c>
      <c r="AS97" s="192">
        <v>1</v>
      </c>
      <c r="AT97" s="113">
        <v>1</v>
      </c>
    </row>
    <row r="98" s="6" customFormat="1" ht="39.95" customHeight="1" spans="1:46">
      <c r="A98" s="32">
        <f>ROW(98:98)-8</f>
        <v>90</v>
      </c>
      <c r="B98" s="35"/>
      <c r="C98" s="35"/>
      <c r="D98" s="35"/>
      <c r="E98" s="35">
        <v>3</v>
      </c>
      <c r="F98" s="35"/>
      <c r="G98" s="35"/>
      <c r="H98" s="35"/>
      <c r="I98" s="35"/>
      <c r="J98" s="61"/>
      <c r="K98" s="61"/>
      <c r="L98" s="62" t="s">
        <v>1190</v>
      </c>
      <c r="M98" s="63" t="s">
        <v>1191</v>
      </c>
      <c r="N98" s="76" t="s">
        <v>76</v>
      </c>
      <c r="O98" s="65" t="s">
        <v>59</v>
      </c>
      <c r="P98" s="65" t="s">
        <v>461</v>
      </c>
      <c r="Q98" s="61"/>
      <c r="R98" s="105" t="s">
        <v>462</v>
      </c>
      <c r="S98" s="106" t="s">
        <v>1190</v>
      </c>
      <c r="T98" s="105" t="s">
        <v>462</v>
      </c>
      <c r="U98" s="117" t="s">
        <v>464</v>
      </c>
      <c r="V98" s="107" t="s">
        <v>463</v>
      </c>
      <c r="W98" s="95" t="s">
        <v>556</v>
      </c>
      <c r="X98" s="108" t="s">
        <v>1192</v>
      </c>
      <c r="Y98" s="85" t="s">
        <v>558</v>
      </c>
      <c r="Z98" s="61" t="s">
        <v>1193</v>
      </c>
      <c r="AA98" s="135">
        <v>0.2224</v>
      </c>
      <c r="AB98" s="65" t="s">
        <v>334</v>
      </c>
      <c r="AC98" s="61"/>
      <c r="AD98" s="61"/>
      <c r="AE98" s="61"/>
      <c r="AF98" s="61"/>
      <c r="AG98" s="144"/>
      <c r="AH98" s="144"/>
      <c r="AI98" s="163"/>
      <c r="AJ98" s="95">
        <v>1</v>
      </c>
      <c r="AK98" s="239">
        <v>1</v>
      </c>
      <c r="AL98" s="164">
        <v>1</v>
      </c>
      <c r="AM98" s="164">
        <v>1</v>
      </c>
      <c r="AN98" s="165">
        <v>1</v>
      </c>
      <c r="AO98" s="202">
        <v>1</v>
      </c>
      <c r="AP98" s="203">
        <v>1</v>
      </c>
      <c r="AQ98" s="203">
        <v>1</v>
      </c>
      <c r="AR98" s="203">
        <v>1</v>
      </c>
      <c r="AS98" s="192">
        <v>1</v>
      </c>
      <c r="AT98" s="113">
        <v>1</v>
      </c>
    </row>
    <row r="99" s="6" customFormat="1" ht="39.95" customHeight="1" spans="1:46">
      <c r="A99" s="32">
        <f>ROW(99:99)-8</f>
        <v>91</v>
      </c>
      <c r="B99" s="35"/>
      <c r="C99" s="35"/>
      <c r="D99" s="35">
        <v>2</v>
      </c>
      <c r="E99" s="35"/>
      <c r="F99" s="35"/>
      <c r="G99" s="35"/>
      <c r="H99" s="35"/>
      <c r="I99" s="35"/>
      <c r="J99" s="61"/>
      <c r="K99" s="61"/>
      <c r="L99" s="63" t="s">
        <v>1194</v>
      </c>
      <c r="M99" s="63" t="s">
        <v>1195</v>
      </c>
      <c r="N99" s="64" t="s">
        <v>1092</v>
      </c>
      <c r="O99" s="65" t="s">
        <v>211</v>
      </c>
      <c r="P99" s="65" t="s">
        <v>461</v>
      </c>
      <c r="Q99" s="61"/>
      <c r="R99" s="105" t="s">
        <v>462</v>
      </c>
      <c r="S99" s="106" t="s">
        <v>470</v>
      </c>
      <c r="T99" s="85" t="s">
        <v>334</v>
      </c>
      <c r="U99" s="117" t="s">
        <v>464</v>
      </c>
      <c r="V99" s="107" t="s">
        <v>463</v>
      </c>
      <c r="W99" s="95" t="s">
        <v>536</v>
      </c>
      <c r="X99" s="108" t="s">
        <v>1196</v>
      </c>
      <c r="Y99" s="108" t="s">
        <v>334</v>
      </c>
      <c r="Z99" s="108" t="s">
        <v>334</v>
      </c>
      <c r="AA99" s="135">
        <v>0.0138</v>
      </c>
      <c r="AB99" s="65" t="s">
        <v>720</v>
      </c>
      <c r="AC99" s="61"/>
      <c r="AD99" s="61"/>
      <c r="AE99" s="61"/>
      <c r="AF99" s="61"/>
      <c r="AG99" s="144"/>
      <c r="AH99" s="144"/>
      <c r="AI99" s="163"/>
      <c r="AJ99" s="108">
        <v>2</v>
      </c>
      <c r="AK99" s="164">
        <v>2</v>
      </c>
      <c r="AL99" s="164">
        <v>2</v>
      </c>
      <c r="AM99" s="164">
        <v>2</v>
      </c>
      <c r="AN99" s="165">
        <v>2</v>
      </c>
      <c r="AO99" s="202">
        <v>2</v>
      </c>
      <c r="AP99" s="203">
        <v>2</v>
      </c>
      <c r="AQ99" s="203">
        <v>2</v>
      </c>
      <c r="AR99" s="203">
        <v>2</v>
      </c>
      <c r="AS99" s="192">
        <v>2</v>
      </c>
      <c r="AT99" s="113">
        <v>2</v>
      </c>
    </row>
    <row r="100" s="6" customFormat="1" ht="39.95" customHeight="1" spans="1:46">
      <c r="A100" s="32">
        <f>ROW(100:100)-8</f>
        <v>92</v>
      </c>
      <c r="B100" s="35"/>
      <c r="C100" s="35"/>
      <c r="D100" s="35">
        <v>2</v>
      </c>
      <c r="E100" s="35"/>
      <c r="F100" s="35"/>
      <c r="G100" s="35"/>
      <c r="H100" s="35"/>
      <c r="I100" s="35"/>
      <c r="J100" s="61"/>
      <c r="K100" s="61"/>
      <c r="L100" s="63" t="s">
        <v>1197</v>
      </c>
      <c r="M100" s="63" t="s">
        <v>1198</v>
      </c>
      <c r="N100" s="64" t="s">
        <v>1092</v>
      </c>
      <c r="O100" s="65" t="s">
        <v>211</v>
      </c>
      <c r="P100" s="65" t="s">
        <v>461</v>
      </c>
      <c r="Q100" s="61"/>
      <c r="R100" s="105" t="s">
        <v>462</v>
      </c>
      <c r="S100" s="106" t="s">
        <v>470</v>
      </c>
      <c r="T100" s="85" t="s">
        <v>334</v>
      </c>
      <c r="U100" s="105" t="s">
        <v>464</v>
      </c>
      <c r="V100" s="107" t="s">
        <v>463</v>
      </c>
      <c r="W100" s="95" t="s">
        <v>536</v>
      </c>
      <c r="X100" s="108">
        <v>8</v>
      </c>
      <c r="Y100" s="108" t="s">
        <v>334</v>
      </c>
      <c r="Z100" s="108" t="s">
        <v>334</v>
      </c>
      <c r="AA100" s="135">
        <v>0.0032</v>
      </c>
      <c r="AB100" s="65" t="s">
        <v>701</v>
      </c>
      <c r="AC100" s="108" t="s">
        <v>334</v>
      </c>
      <c r="AD100" s="108" t="s">
        <v>334</v>
      </c>
      <c r="AE100" s="108" t="s">
        <v>334</v>
      </c>
      <c r="AF100" s="108" t="s">
        <v>334</v>
      </c>
      <c r="AG100" s="108" t="s">
        <v>334</v>
      </c>
      <c r="AH100" s="108" t="s">
        <v>334</v>
      </c>
      <c r="AI100" s="163"/>
      <c r="AJ100" s="108">
        <v>2</v>
      </c>
      <c r="AK100" s="164">
        <v>2</v>
      </c>
      <c r="AL100" s="164">
        <v>2</v>
      </c>
      <c r="AM100" s="164">
        <v>2</v>
      </c>
      <c r="AN100" s="165">
        <v>2</v>
      </c>
      <c r="AO100" s="202">
        <v>2</v>
      </c>
      <c r="AP100" s="203">
        <v>2</v>
      </c>
      <c r="AQ100" s="203">
        <v>2</v>
      </c>
      <c r="AR100" s="203">
        <v>2</v>
      </c>
      <c r="AS100" s="192">
        <v>2</v>
      </c>
      <c r="AT100" s="113">
        <v>2</v>
      </c>
    </row>
    <row r="101" s="6" customFormat="1" ht="39.95" customHeight="1" spans="1:46">
      <c r="A101" s="32">
        <f>ROW(101:101)-8</f>
        <v>93</v>
      </c>
      <c r="B101" s="35"/>
      <c r="C101" s="35"/>
      <c r="D101" s="35">
        <v>2</v>
      </c>
      <c r="E101" s="35"/>
      <c r="F101" s="35"/>
      <c r="G101" s="35"/>
      <c r="H101" s="35"/>
      <c r="I101" s="35"/>
      <c r="J101" s="61"/>
      <c r="K101" s="61"/>
      <c r="L101" s="63" t="s">
        <v>1199</v>
      </c>
      <c r="M101" s="63" t="s">
        <v>1200</v>
      </c>
      <c r="N101" s="64" t="s">
        <v>1092</v>
      </c>
      <c r="O101" s="65" t="s">
        <v>211</v>
      </c>
      <c r="P101" s="65" t="s">
        <v>461</v>
      </c>
      <c r="Q101" s="61"/>
      <c r="R101" s="105" t="s">
        <v>462</v>
      </c>
      <c r="S101" s="106" t="s">
        <v>470</v>
      </c>
      <c r="T101" s="85" t="s">
        <v>334</v>
      </c>
      <c r="U101" s="117" t="s">
        <v>464</v>
      </c>
      <c r="V101" s="107" t="s">
        <v>463</v>
      </c>
      <c r="W101" s="95" t="s">
        <v>536</v>
      </c>
      <c r="X101" s="108">
        <v>8</v>
      </c>
      <c r="Y101" s="108" t="s">
        <v>334</v>
      </c>
      <c r="Z101" s="108" t="s">
        <v>334</v>
      </c>
      <c r="AA101" s="135">
        <v>0.0019</v>
      </c>
      <c r="AB101" s="65" t="s">
        <v>701</v>
      </c>
      <c r="AC101" s="108" t="s">
        <v>334</v>
      </c>
      <c r="AD101" s="108" t="s">
        <v>334</v>
      </c>
      <c r="AE101" s="108" t="s">
        <v>334</v>
      </c>
      <c r="AF101" s="108" t="s">
        <v>334</v>
      </c>
      <c r="AG101" s="108" t="s">
        <v>334</v>
      </c>
      <c r="AH101" s="108" t="s">
        <v>334</v>
      </c>
      <c r="AI101" s="163"/>
      <c r="AJ101" s="108">
        <v>2</v>
      </c>
      <c r="AK101" s="164">
        <v>2</v>
      </c>
      <c r="AL101" s="164">
        <v>2</v>
      </c>
      <c r="AM101" s="164">
        <v>2</v>
      </c>
      <c r="AN101" s="165">
        <v>2</v>
      </c>
      <c r="AO101" s="202">
        <v>2</v>
      </c>
      <c r="AP101" s="203">
        <v>2</v>
      </c>
      <c r="AQ101" s="203">
        <v>2</v>
      </c>
      <c r="AR101" s="203">
        <v>2</v>
      </c>
      <c r="AS101" s="192">
        <v>2</v>
      </c>
      <c r="AT101" s="113">
        <v>2</v>
      </c>
    </row>
    <row r="102" s="6" customFormat="1" ht="39.95" customHeight="1" spans="1:46">
      <c r="A102" s="32">
        <f>ROW(102:102)-8</f>
        <v>94</v>
      </c>
      <c r="B102" s="35"/>
      <c r="C102" s="35"/>
      <c r="D102" s="35">
        <v>2</v>
      </c>
      <c r="E102" s="35"/>
      <c r="F102" s="35"/>
      <c r="G102" s="35"/>
      <c r="H102" s="35"/>
      <c r="I102" s="35"/>
      <c r="J102" s="61"/>
      <c r="K102" s="61"/>
      <c r="L102" s="63" t="s">
        <v>1201</v>
      </c>
      <c r="M102" s="63" t="s">
        <v>1202</v>
      </c>
      <c r="N102" s="64" t="s">
        <v>1092</v>
      </c>
      <c r="O102" s="65" t="s">
        <v>211</v>
      </c>
      <c r="P102" s="65" t="s">
        <v>461</v>
      </c>
      <c r="Q102" s="61"/>
      <c r="R102" s="105" t="s">
        <v>462</v>
      </c>
      <c r="S102" s="106" t="s">
        <v>470</v>
      </c>
      <c r="T102" s="85" t="s">
        <v>334</v>
      </c>
      <c r="U102" s="117" t="s">
        <v>464</v>
      </c>
      <c r="V102" s="107" t="s">
        <v>463</v>
      </c>
      <c r="W102" s="95" t="s">
        <v>496</v>
      </c>
      <c r="X102" s="108" t="s">
        <v>1203</v>
      </c>
      <c r="Y102" s="108" t="s">
        <v>334</v>
      </c>
      <c r="Z102" s="117" t="s">
        <v>1204</v>
      </c>
      <c r="AA102" s="135">
        <v>0.002</v>
      </c>
      <c r="AB102" s="65" t="s">
        <v>334</v>
      </c>
      <c r="AC102" s="61"/>
      <c r="AD102" s="61"/>
      <c r="AE102" s="61"/>
      <c r="AF102" s="61"/>
      <c r="AG102" s="144"/>
      <c r="AH102" s="144"/>
      <c r="AI102" s="163"/>
      <c r="AJ102" s="108">
        <v>1</v>
      </c>
      <c r="AK102" s="164">
        <v>1</v>
      </c>
      <c r="AL102" s="164">
        <v>1</v>
      </c>
      <c r="AM102" s="164">
        <v>1</v>
      </c>
      <c r="AN102" s="165">
        <v>1</v>
      </c>
      <c r="AO102" s="202">
        <v>1</v>
      </c>
      <c r="AP102" s="203">
        <v>1</v>
      </c>
      <c r="AQ102" s="203">
        <v>1</v>
      </c>
      <c r="AR102" s="203">
        <v>1</v>
      </c>
      <c r="AS102" s="192">
        <v>1</v>
      </c>
      <c r="AT102" s="113">
        <v>1</v>
      </c>
    </row>
    <row r="103" ht="39.95" customHeight="1" spans="1:46">
      <c r="A103" s="32">
        <f>ROW(103:103)-8</f>
        <v>95</v>
      </c>
      <c r="B103" s="35"/>
      <c r="C103" s="35">
        <v>1</v>
      </c>
      <c r="D103" s="35"/>
      <c r="E103" s="35"/>
      <c r="F103" s="35"/>
      <c r="G103" s="35"/>
      <c r="H103" s="35"/>
      <c r="I103" s="35"/>
      <c r="J103" s="82"/>
      <c r="K103" s="82"/>
      <c r="L103" s="62" t="s">
        <v>335</v>
      </c>
      <c r="M103" s="63" t="s">
        <v>336</v>
      </c>
      <c r="N103" s="228" t="s">
        <v>1205</v>
      </c>
      <c r="O103" s="65" t="s">
        <v>51</v>
      </c>
      <c r="P103" s="65" t="s">
        <v>461</v>
      </c>
      <c r="Q103" s="231"/>
      <c r="R103" s="105" t="s">
        <v>462</v>
      </c>
      <c r="S103" s="106" t="s">
        <v>335</v>
      </c>
      <c r="T103" s="85" t="s">
        <v>334</v>
      </c>
      <c r="U103" s="105" t="s">
        <v>464</v>
      </c>
      <c r="V103" s="107" t="s">
        <v>463</v>
      </c>
      <c r="W103" s="95" t="s">
        <v>474</v>
      </c>
      <c r="X103" s="108" t="s">
        <v>466</v>
      </c>
      <c r="Y103" s="85" t="s">
        <v>334</v>
      </c>
      <c r="Z103" s="34" t="s">
        <v>334</v>
      </c>
      <c r="AA103" s="135">
        <f>AA112+AA126+AA141+AA142*AJ142+AA143*AJ143+AA144*AJ144+AA145+AA151+AA160*AJ160+AA164+AA172*AJ172</f>
        <v>4.4838</v>
      </c>
      <c r="AB103" s="65" t="s">
        <v>334</v>
      </c>
      <c r="AC103" s="117"/>
      <c r="AD103" s="117"/>
      <c r="AE103" s="117"/>
      <c r="AF103" s="117"/>
      <c r="AG103" s="144"/>
      <c r="AH103" s="144"/>
      <c r="AI103" s="163"/>
      <c r="AJ103" s="108">
        <v>1</v>
      </c>
      <c r="AK103" s="164">
        <v>1</v>
      </c>
      <c r="AL103" s="164">
        <v>0</v>
      </c>
      <c r="AM103" s="164">
        <v>0</v>
      </c>
      <c r="AN103" s="165">
        <v>0</v>
      </c>
      <c r="AO103" s="202">
        <v>0</v>
      </c>
      <c r="AP103" s="203">
        <v>0</v>
      </c>
      <c r="AQ103" s="203">
        <v>0</v>
      </c>
      <c r="AR103" s="203">
        <v>0</v>
      </c>
      <c r="AS103" s="192">
        <v>0</v>
      </c>
      <c r="AT103" s="22">
        <v>0</v>
      </c>
    </row>
    <row r="104" ht="39.95" customHeight="1" spans="1:46">
      <c r="A104" s="32">
        <f>ROW(104:104)-8</f>
        <v>96</v>
      </c>
      <c r="B104" s="35"/>
      <c r="C104" s="35">
        <v>1</v>
      </c>
      <c r="D104" s="35"/>
      <c r="E104" s="35"/>
      <c r="F104" s="35"/>
      <c r="G104" s="35"/>
      <c r="H104" s="35"/>
      <c r="I104" s="35"/>
      <c r="J104" s="82"/>
      <c r="K104" s="82"/>
      <c r="L104" s="62" t="s">
        <v>338</v>
      </c>
      <c r="M104" s="63" t="s">
        <v>336</v>
      </c>
      <c r="N104" s="228" t="s">
        <v>1206</v>
      </c>
      <c r="O104" s="65" t="s">
        <v>51</v>
      </c>
      <c r="P104" s="65" t="s">
        <v>461</v>
      </c>
      <c r="Q104" s="231"/>
      <c r="R104" s="105" t="s">
        <v>462</v>
      </c>
      <c r="S104" s="106" t="s">
        <v>335</v>
      </c>
      <c r="T104" s="85" t="s">
        <v>334</v>
      </c>
      <c r="U104" s="117" t="s">
        <v>464</v>
      </c>
      <c r="V104" s="107" t="s">
        <v>463</v>
      </c>
      <c r="W104" s="95" t="s">
        <v>474</v>
      </c>
      <c r="X104" s="108" t="s">
        <v>466</v>
      </c>
      <c r="Y104" s="85" t="s">
        <v>334</v>
      </c>
      <c r="Z104" s="34" t="s">
        <v>334</v>
      </c>
      <c r="AA104" s="135">
        <f>AA103</f>
        <v>4.4838</v>
      </c>
      <c r="AB104" s="65" t="s">
        <v>334</v>
      </c>
      <c r="AC104" s="117"/>
      <c r="AD104" s="117"/>
      <c r="AE104" s="117"/>
      <c r="AF104" s="117"/>
      <c r="AG104" s="144"/>
      <c r="AH104" s="144"/>
      <c r="AI104" s="163"/>
      <c r="AJ104" s="108">
        <v>0</v>
      </c>
      <c r="AK104" s="164">
        <v>0</v>
      </c>
      <c r="AL104" s="164">
        <v>1</v>
      </c>
      <c r="AM104" s="164">
        <v>0</v>
      </c>
      <c r="AN104" s="165">
        <v>0</v>
      </c>
      <c r="AO104" s="202">
        <v>0</v>
      </c>
      <c r="AP104" s="203">
        <v>0</v>
      </c>
      <c r="AQ104" s="203">
        <v>0</v>
      </c>
      <c r="AR104" s="203">
        <v>0</v>
      </c>
      <c r="AS104" s="192">
        <v>0</v>
      </c>
      <c r="AT104" s="22">
        <v>0</v>
      </c>
    </row>
    <row r="105" ht="75.75" customHeight="1" spans="1:46">
      <c r="A105" s="32">
        <f>ROW(105:105)-8</f>
        <v>97</v>
      </c>
      <c r="B105" s="35"/>
      <c r="C105" s="35">
        <v>1</v>
      </c>
      <c r="D105" s="35"/>
      <c r="E105" s="35"/>
      <c r="F105" s="35"/>
      <c r="G105" s="35"/>
      <c r="H105" s="35"/>
      <c r="I105" s="35"/>
      <c r="J105" s="82"/>
      <c r="K105" s="82"/>
      <c r="L105" s="67" t="s">
        <v>1207</v>
      </c>
      <c r="M105" s="63" t="s">
        <v>336</v>
      </c>
      <c r="N105" s="76" t="s">
        <v>1208</v>
      </c>
      <c r="O105" s="65" t="s">
        <v>51</v>
      </c>
      <c r="P105" s="65" t="s">
        <v>461</v>
      </c>
      <c r="Q105" s="231"/>
      <c r="R105" s="105" t="s">
        <v>462</v>
      </c>
      <c r="S105" s="106" t="s">
        <v>335</v>
      </c>
      <c r="T105" s="85" t="s">
        <v>334</v>
      </c>
      <c r="U105" s="117" t="s">
        <v>464</v>
      </c>
      <c r="V105" s="107" t="s">
        <v>463</v>
      </c>
      <c r="W105" s="95" t="s">
        <v>474</v>
      </c>
      <c r="X105" s="108" t="s">
        <v>466</v>
      </c>
      <c r="Y105" s="85" t="s">
        <v>334</v>
      </c>
      <c r="Z105" s="34" t="s">
        <v>334</v>
      </c>
      <c r="AA105" s="135">
        <v>4.4838</v>
      </c>
      <c r="AB105" s="65" t="s">
        <v>334</v>
      </c>
      <c r="AC105" s="117"/>
      <c r="AD105" s="117"/>
      <c r="AE105" s="117"/>
      <c r="AF105" s="117"/>
      <c r="AG105" s="144"/>
      <c r="AH105" s="144"/>
      <c r="AI105" s="163"/>
      <c r="AJ105" s="108">
        <v>0</v>
      </c>
      <c r="AK105" s="164">
        <v>0</v>
      </c>
      <c r="AL105" s="164">
        <v>0</v>
      </c>
      <c r="AM105" s="164">
        <v>1</v>
      </c>
      <c r="AN105" s="165">
        <v>0</v>
      </c>
      <c r="AO105" s="202">
        <v>0</v>
      </c>
      <c r="AP105" s="203">
        <v>0</v>
      </c>
      <c r="AQ105" s="203">
        <v>0</v>
      </c>
      <c r="AR105" s="203">
        <v>0</v>
      </c>
      <c r="AS105" s="192">
        <v>0</v>
      </c>
      <c r="AT105" s="22">
        <v>0</v>
      </c>
    </row>
    <row r="106" s="4" customFormat="1" ht="39.95" customHeight="1" spans="1:46">
      <c r="A106" s="32">
        <f>ROW(106:106)-8</f>
        <v>98</v>
      </c>
      <c r="B106" s="36"/>
      <c r="C106" s="36">
        <v>1</v>
      </c>
      <c r="D106" s="36"/>
      <c r="E106" s="36"/>
      <c r="F106" s="36"/>
      <c r="G106" s="36"/>
      <c r="H106" s="36"/>
      <c r="I106" s="36"/>
      <c r="J106" s="86"/>
      <c r="K106" s="86"/>
      <c r="L106" s="67" t="s">
        <v>1209</v>
      </c>
      <c r="M106" s="68" t="s">
        <v>336</v>
      </c>
      <c r="N106" s="229" t="s">
        <v>1210</v>
      </c>
      <c r="O106" s="70" t="s">
        <v>51</v>
      </c>
      <c r="P106" s="70" t="s">
        <v>461</v>
      </c>
      <c r="Q106" s="234"/>
      <c r="R106" s="110" t="s">
        <v>462</v>
      </c>
      <c r="S106" s="111" t="s">
        <v>335</v>
      </c>
      <c r="T106" s="92" t="s">
        <v>334</v>
      </c>
      <c r="U106" s="120" t="s">
        <v>464</v>
      </c>
      <c r="V106" s="112" t="s">
        <v>463</v>
      </c>
      <c r="W106" s="118" t="s">
        <v>474</v>
      </c>
      <c r="X106" s="41" t="s">
        <v>466</v>
      </c>
      <c r="Y106" s="92" t="s">
        <v>334</v>
      </c>
      <c r="Z106" s="45" t="s">
        <v>334</v>
      </c>
      <c r="AA106" s="137">
        <f>AA105</f>
        <v>4.4838</v>
      </c>
      <c r="AB106" s="70" t="s">
        <v>334</v>
      </c>
      <c r="AC106" s="120"/>
      <c r="AD106" s="120"/>
      <c r="AE106" s="120"/>
      <c r="AF106" s="120"/>
      <c r="AG106" s="173"/>
      <c r="AH106" s="173"/>
      <c r="AI106" s="168"/>
      <c r="AJ106" s="41">
        <v>0</v>
      </c>
      <c r="AK106" s="165">
        <v>0</v>
      </c>
      <c r="AL106" s="165">
        <v>0</v>
      </c>
      <c r="AM106" s="165">
        <v>0</v>
      </c>
      <c r="AN106" s="165">
        <v>1</v>
      </c>
      <c r="AO106" s="202">
        <v>0</v>
      </c>
      <c r="AP106" s="217">
        <v>0</v>
      </c>
      <c r="AQ106" s="217">
        <v>0</v>
      </c>
      <c r="AR106" s="217">
        <v>0</v>
      </c>
      <c r="AS106" s="192">
        <v>0</v>
      </c>
      <c r="AT106" s="22">
        <v>0</v>
      </c>
    </row>
    <row r="107" s="10" customFormat="1" ht="39.95" customHeight="1" spans="1:46">
      <c r="A107" s="37">
        <f>ROW(107:107)-8</f>
        <v>99</v>
      </c>
      <c r="B107" s="38"/>
      <c r="C107" s="38">
        <v>1</v>
      </c>
      <c r="D107" s="38"/>
      <c r="E107" s="38"/>
      <c r="F107" s="38"/>
      <c r="G107" s="38"/>
      <c r="H107" s="38"/>
      <c r="I107" s="38"/>
      <c r="J107" s="88"/>
      <c r="K107" s="88"/>
      <c r="L107" s="72" t="s">
        <v>1036</v>
      </c>
      <c r="M107" s="73" t="s">
        <v>336</v>
      </c>
      <c r="N107" s="230" t="s">
        <v>1083</v>
      </c>
      <c r="O107" s="75" t="s">
        <v>51</v>
      </c>
      <c r="P107" s="75" t="s">
        <v>461</v>
      </c>
      <c r="Q107" s="233"/>
      <c r="R107" s="114" t="s">
        <v>462</v>
      </c>
      <c r="S107" s="115" t="s">
        <v>335</v>
      </c>
      <c r="T107" s="94" t="s">
        <v>334</v>
      </c>
      <c r="U107" s="114" t="s">
        <v>463</v>
      </c>
      <c r="V107" s="116" t="s">
        <v>464</v>
      </c>
      <c r="W107" s="119" t="s">
        <v>474</v>
      </c>
      <c r="X107" s="43" t="s">
        <v>466</v>
      </c>
      <c r="Y107" s="94" t="s">
        <v>334</v>
      </c>
      <c r="Z107" s="47" t="s">
        <v>334</v>
      </c>
      <c r="AA107" s="139">
        <f>AA116+AA131+AA145+AA146*AJ146+AA147*AJ147+AA148*AJ148+AA149+AA153+AA167*AJ167+AA168+AA176*AJ176</f>
        <v>6.0462</v>
      </c>
      <c r="AB107" s="75" t="s">
        <v>334</v>
      </c>
      <c r="AC107" s="121"/>
      <c r="AD107" s="121"/>
      <c r="AE107" s="121"/>
      <c r="AF107" s="121"/>
      <c r="AG107" s="174"/>
      <c r="AH107" s="174"/>
      <c r="AI107" s="171"/>
      <c r="AJ107" s="43">
        <v>0</v>
      </c>
      <c r="AK107" s="172">
        <v>0</v>
      </c>
      <c r="AL107" s="172">
        <v>0</v>
      </c>
      <c r="AM107" s="172">
        <v>0</v>
      </c>
      <c r="AN107" s="172">
        <v>0</v>
      </c>
      <c r="AO107" s="202">
        <v>1</v>
      </c>
      <c r="AP107" s="218">
        <v>0</v>
      </c>
      <c r="AQ107" s="218">
        <v>0</v>
      </c>
      <c r="AR107" s="218">
        <v>0</v>
      </c>
      <c r="AS107" s="219">
        <v>0</v>
      </c>
      <c r="AT107" s="22">
        <v>0</v>
      </c>
    </row>
    <row r="108" ht="39.95" customHeight="1" spans="1:46">
      <c r="A108" s="32">
        <f t="shared" ref="A108:A111" si="15">ROW(108:108)-8</f>
        <v>100</v>
      </c>
      <c r="B108" s="35"/>
      <c r="C108" s="35">
        <v>1</v>
      </c>
      <c r="D108" s="35"/>
      <c r="E108" s="35"/>
      <c r="F108" s="35"/>
      <c r="G108" s="35"/>
      <c r="H108" s="35"/>
      <c r="I108" s="35"/>
      <c r="J108" s="82"/>
      <c r="K108" s="82"/>
      <c r="L108" s="62" t="s">
        <v>342</v>
      </c>
      <c r="M108" s="63" t="s">
        <v>897</v>
      </c>
      <c r="N108" s="228" t="s">
        <v>403</v>
      </c>
      <c r="O108" s="65" t="s">
        <v>51</v>
      </c>
      <c r="P108" s="65" t="s">
        <v>461</v>
      </c>
      <c r="Q108" s="231"/>
      <c r="R108" s="105" t="s">
        <v>462</v>
      </c>
      <c r="S108" s="106" t="s">
        <v>470</v>
      </c>
      <c r="T108" s="85" t="s">
        <v>334</v>
      </c>
      <c r="U108" s="117" t="s">
        <v>464</v>
      </c>
      <c r="V108" s="107" t="s">
        <v>463</v>
      </c>
      <c r="W108" s="95" t="s">
        <v>474</v>
      </c>
      <c r="X108" s="108" t="s">
        <v>466</v>
      </c>
      <c r="Y108" s="85" t="s">
        <v>334</v>
      </c>
      <c r="Z108" s="34" t="s">
        <v>334</v>
      </c>
      <c r="AA108" s="135">
        <f>AA113+AA126+AA141+AA142*AJ142+AA143*AJ143+AA144*AJ144+AA146+AA156+AA160*AJ160+AA171+AA172*AJ172</f>
        <v>3.5488</v>
      </c>
      <c r="AB108" s="65" t="s">
        <v>334</v>
      </c>
      <c r="AC108" s="117"/>
      <c r="AD108" s="117"/>
      <c r="AE108" s="117"/>
      <c r="AF108" s="117"/>
      <c r="AG108" s="144"/>
      <c r="AH108" s="144"/>
      <c r="AI108" s="163"/>
      <c r="AJ108" s="108">
        <v>0</v>
      </c>
      <c r="AK108" s="164">
        <v>0</v>
      </c>
      <c r="AL108" s="164">
        <v>0</v>
      </c>
      <c r="AM108" s="164">
        <v>0</v>
      </c>
      <c r="AN108" s="165">
        <v>0</v>
      </c>
      <c r="AO108" s="202">
        <v>0</v>
      </c>
      <c r="AP108" s="203">
        <v>1</v>
      </c>
      <c r="AQ108" s="203">
        <v>1</v>
      </c>
      <c r="AR108" s="203">
        <v>0</v>
      </c>
      <c r="AS108" s="192">
        <v>0</v>
      </c>
      <c r="AT108" s="22">
        <v>0</v>
      </c>
    </row>
    <row r="109" ht="60" customHeight="1" spans="1:46">
      <c r="A109" s="32">
        <f t="shared" si="15"/>
        <v>101</v>
      </c>
      <c r="B109" s="35"/>
      <c r="C109" s="35">
        <v>1</v>
      </c>
      <c r="D109" s="35"/>
      <c r="E109" s="35"/>
      <c r="F109" s="35"/>
      <c r="G109" s="35"/>
      <c r="H109" s="35"/>
      <c r="I109" s="35"/>
      <c r="J109" s="82"/>
      <c r="K109" s="82"/>
      <c r="L109" s="67" t="s">
        <v>1211</v>
      </c>
      <c r="M109" s="63" t="s">
        <v>336</v>
      </c>
      <c r="N109" s="76" t="s">
        <v>1212</v>
      </c>
      <c r="O109" s="65" t="s">
        <v>51</v>
      </c>
      <c r="P109" s="65" t="s">
        <v>461</v>
      </c>
      <c r="Q109" s="231"/>
      <c r="R109" s="105" t="s">
        <v>462</v>
      </c>
      <c r="S109" s="106" t="s">
        <v>342</v>
      </c>
      <c r="T109" s="85" t="s">
        <v>334</v>
      </c>
      <c r="U109" s="117" t="s">
        <v>464</v>
      </c>
      <c r="V109" s="107" t="s">
        <v>463</v>
      </c>
      <c r="W109" s="95" t="s">
        <v>474</v>
      </c>
      <c r="X109" s="108" t="s">
        <v>466</v>
      </c>
      <c r="Y109" s="85" t="s">
        <v>334</v>
      </c>
      <c r="Z109" s="34" t="s">
        <v>334</v>
      </c>
      <c r="AA109" s="135">
        <v>3.5488</v>
      </c>
      <c r="AB109" s="65" t="s">
        <v>334</v>
      </c>
      <c r="AC109" s="117"/>
      <c r="AD109" s="117"/>
      <c r="AE109" s="117"/>
      <c r="AF109" s="117"/>
      <c r="AG109" s="144"/>
      <c r="AH109" s="144"/>
      <c r="AI109" s="163"/>
      <c r="AJ109" s="108">
        <v>0</v>
      </c>
      <c r="AK109" s="164">
        <v>0</v>
      </c>
      <c r="AL109" s="164">
        <v>0</v>
      </c>
      <c r="AM109" s="164">
        <v>0</v>
      </c>
      <c r="AN109" s="165">
        <v>0</v>
      </c>
      <c r="AO109" s="202">
        <v>0</v>
      </c>
      <c r="AP109" s="203">
        <v>0</v>
      </c>
      <c r="AQ109" s="203">
        <v>0</v>
      </c>
      <c r="AR109" s="203">
        <v>1</v>
      </c>
      <c r="AS109" s="192">
        <v>0</v>
      </c>
      <c r="AT109" s="22">
        <v>0</v>
      </c>
    </row>
    <row r="110" s="4" customFormat="1" ht="60" customHeight="1" spans="1:46">
      <c r="A110" s="32">
        <f t="shared" si="15"/>
        <v>102</v>
      </c>
      <c r="B110" s="36"/>
      <c r="C110" s="36">
        <v>1</v>
      </c>
      <c r="D110" s="36"/>
      <c r="E110" s="36"/>
      <c r="F110" s="36"/>
      <c r="G110" s="36"/>
      <c r="H110" s="36"/>
      <c r="I110" s="36"/>
      <c r="J110" s="86"/>
      <c r="K110" s="86"/>
      <c r="L110" s="67" t="s">
        <v>1213</v>
      </c>
      <c r="M110" s="68" t="s">
        <v>336</v>
      </c>
      <c r="N110" s="78" t="s">
        <v>1214</v>
      </c>
      <c r="O110" s="70" t="s">
        <v>51</v>
      </c>
      <c r="P110" s="70" t="s">
        <v>461</v>
      </c>
      <c r="Q110" s="234"/>
      <c r="R110" s="110" t="s">
        <v>462</v>
      </c>
      <c r="S110" s="111" t="s">
        <v>342</v>
      </c>
      <c r="T110" s="92" t="s">
        <v>334</v>
      </c>
      <c r="U110" s="120" t="s">
        <v>464</v>
      </c>
      <c r="V110" s="112" t="s">
        <v>463</v>
      </c>
      <c r="W110" s="118" t="s">
        <v>474</v>
      </c>
      <c r="X110" s="41" t="s">
        <v>466</v>
      </c>
      <c r="Y110" s="92" t="s">
        <v>334</v>
      </c>
      <c r="Z110" s="45" t="s">
        <v>334</v>
      </c>
      <c r="AA110" s="137">
        <v>3.5488</v>
      </c>
      <c r="AB110" s="70" t="s">
        <v>334</v>
      </c>
      <c r="AC110" s="120"/>
      <c r="AD110" s="120"/>
      <c r="AE110" s="120"/>
      <c r="AF110" s="120"/>
      <c r="AG110" s="173"/>
      <c r="AH110" s="173"/>
      <c r="AI110" s="168"/>
      <c r="AJ110" s="41">
        <v>0</v>
      </c>
      <c r="AK110" s="165">
        <v>0</v>
      </c>
      <c r="AL110" s="165">
        <v>0</v>
      </c>
      <c r="AM110" s="165">
        <v>0</v>
      </c>
      <c r="AN110" s="165">
        <v>0</v>
      </c>
      <c r="AO110" s="202">
        <v>0</v>
      </c>
      <c r="AP110" s="217">
        <v>0</v>
      </c>
      <c r="AQ110" s="217">
        <v>0</v>
      </c>
      <c r="AR110" s="217">
        <v>0</v>
      </c>
      <c r="AS110" s="192">
        <v>1</v>
      </c>
      <c r="AT110" s="22">
        <v>0</v>
      </c>
    </row>
    <row r="111" s="5" customFormat="1" ht="60" customHeight="1" spans="1:46">
      <c r="A111" s="37">
        <f t="shared" si="15"/>
        <v>103</v>
      </c>
      <c r="B111" s="38"/>
      <c r="C111" s="38">
        <v>1</v>
      </c>
      <c r="D111" s="38"/>
      <c r="E111" s="38"/>
      <c r="F111" s="38"/>
      <c r="G111" s="38"/>
      <c r="H111" s="38"/>
      <c r="I111" s="38"/>
      <c r="J111" s="88"/>
      <c r="K111" s="88"/>
      <c r="L111" s="72" t="s">
        <v>1037</v>
      </c>
      <c r="M111" s="73" t="s">
        <v>336</v>
      </c>
      <c r="N111" s="79" t="s">
        <v>1083</v>
      </c>
      <c r="O111" s="75" t="s">
        <v>51</v>
      </c>
      <c r="P111" s="75" t="s">
        <v>461</v>
      </c>
      <c r="Q111" s="233"/>
      <c r="R111" s="114" t="s">
        <v>462</v>
      </c>
      <c r="S111" s="115" t="s">
        <v>342</v>
      </c>
      <c r="T111" s="94" t="s">
        <v>334</v>
      </c>
      <c r="U111" s="121" t="s">
        <v>463</v>
      </c>
      <c r="V111" s="116" t="s">
        <v>464</v>
      </c>
      <c r="W111" s="119" t="s">
        <v>474</v>
      </c>
      <c r="X111" s="43" t="s">
        <v>466</v>
      </c>
      <c r="Y111" s="94" t="s">
        <v>334</v>
      </c>
      <c r="Z111" s="47" t="s">
        <v>334</v>
      </c>
      <c r="AA111" s="139">
        <v>3.5488</v>
      </c>
      <c r="AB111" s="75" t="s">
        <v>334</v>
      </c>
      <c r="AC111" s="121"/>
      <c r="AD111" s="121"/>
      <c r="AE111" s="121"/>
      <c r="AF111" s="121"/>
      <c r="AG111" s="174"/>
      <c r="AH111" s="174"/>
      <c r="AI111" s="171"/>
      <c r="AJ111" s="43">
        <v>0</v>
      </c>
      <c r="AK111" s="172">
        <v>0</v>
      </c>
      <c r="AL111" s="172">
        <v>0</v>
      </c>
      <c r="AM111" s="172">
        <v>0</v>
      </c>
      <c r="AN111" s="172">
        <v>0</v>
      </c>
      <c r="AO111" s="202">
        <v>0</v>
      </c>
      <c r="AP111" s="218">
        <v>0</v>
      </c>
      <c r="AQ111" s="218">
        <v>0</v>
      </c>
      <c r="AR111" s="218">
        <v>0</v>
      </c>
      <c r="AS111" s="219">
        <v>0</v>
      </c>
      <c r="AT111" s="22">
        <v>1</v>
      </c>
    </row>
    <row r="112" ht="39.95" customHeight="1" spans="1:46">
      <c r="A112" s="32">
        <f t="shared" ref="A112:A129" si="16">ROW(112:112)-8</f>
        <v>104</v>
      </c>
      <c r="B112" s="35"/>
      <c r="C112" s="35"/>
      <c r="D112" s="35">
        <v>2</v>
      </c>
      <c r="E112" s="53"/>
      <c r="F112" s="35"/>
      <c r="G112" s="35"/>
      <c r="H112" s="35"/>
      <c r="I112" s="35"/>
      <c r="J112" s="82"/>
      <c r="K112" s="82"/>
      <c r="L112" s="62">
        <v>330102301700</v>
      </c>
      <c r="M112" s="63" t="s">
        <v>1215</v>
      </c>
      <c r="N112" s="64" t="s">
        <v>364</v>
      </c>
      <c r="O112" s="65" t="s">
        <v>51</v>
      </c>
      <c r="P112" s="65" t="s">
        <v>461</v>
      </c>
      <c r="Q112" s="231"/>
      <c r="R112" s="105" t="s">
        <v>462</v>
      </c>
      <c r="S112" s="106">
        <v>330102301700</v>
      </c>
      <c r="T112" s="85" t="s">
        <v>334</v>
      </c>
      <c r="U112" s="105" t="s">
        <v>464</v>
      </c>
      <c r="V112" s="107" t="s">
        <v>463</v>
      </c>
      <c r="W112" s="95" t="s">
        <v>474</v>
      </c>
      <c r="X112" s="108" t="s">
        <v>466</v>
      </c>
      <c r="Y112" s="85" t="s">
        <v>334</v>
      </c>
      <c r="Z112" s="34" t="s">
        <v>334</v>
      </c>
      <c r="AA112" s="135">
        <f>AA114+AA115*AJ115+AA116+AA117+AA118+AA123</f>
        <v>1.4743</v>
      </c>
      <c r="AB112" s="65" t="s">
        <v>334</v>
      </c>
      <c r="AC112" s="117"/>
      <c r="AD112" s="117"/>
      <c r="AE112" s="117"/>
      <c r="AF112" s="117"/>
      <c r="AG112" s="144"/>
      <c r="AH112" s="144"/>
      <c r="AI112" s="163"/>
      <c r="AJ112" s="108">
        <v>1</v>
      </c>
      <c r="AK112" s="164">
        <v>1</v>
      </c>
      <c r="AL112" s="164">
        <v>1</v>
      </c>
      <c r="AM112" s="164">
        <v>1</v>
      </c>
      <c r="AN112" s="165">
        <v>1</v>
      </c>
      <c r="AO112" s="202">
        <v>1</v>
      </c>
      <c r="AP112" s="203">
        <v>0</v>
      </c>
      <c r="AQ112" s="203">
        <v>0</v>
      </c>
      <c r="AR112" s="203">
        <v>0</v>
      </c>
      <c r="AS112" s="192">
        <v>0</v>
      </c>
      <c r="AT112" s="22">
        <v>0</v>
      </c>
    </row>
    <row r="113" ht="39.95" customHeight="1" spans="1:46">
      <c r="A113" s="32">
        <f t="shared" si="16"/>
        <v>105</v>
      </c>
      <c r="B113" s="35"/>
      <c r="C113" s="35"/>
      <c r="D113" s="35">
        <v>2</v>
      </c>
      <c r="E113" s="53"/>
      <c r="F113" s="35"/>
      <c r="G113" s="35"/>
      <c r="H113" s="35"/>
      <c r="I113" s="35"/>
      <c r="J113" s="82"/>
      <c r="K113" s="82"/>
      <c r="L113" s="62" t="s">
        <v>1216</v>
      </c>
      <c r="M113" s="63" t="s">
        <v>1215</v>
      </c>
      <c r="N113" s="228" t="s">
        <v>403</v>
      </c>
      <c r="O113" s="65" t="s">
        <v>51</v>
      </c>
      <c r="P113" s="65" t="s">
        <v>461</v>
      </c>
      <c r="Q113" s="231"/>
      <c r="R113" s="105" t="s">
        <v>462</v>
      </c>
      <c r="S113" s="106" t="s">
        <v>470</v>
      </c>
      <c r="T113" s="85" t="s">
        <v>334</v>
      </c>
      <c r="U113" s="117" t="s">
        <v>464</v>
      </c>
      <c r="V113" s="107" t="s">
        <v>463</v>
      </c>
      <c r="W113" s="95" t="s">
        <v>474</v>
      </c>
      <c r="X113" s="108" t="s">
        <v>466</v>
      </c>
      <c r="Y113" s="85" t="s">
        <v>334</v>
      </c>
      <c r="Z113" s="34" t="s">
        <v>334</v>
      </c>
      <c r="AA113" s="135">
        <f>AA117+AA119+AA120*AP120+AA121+AA122+AA123</f>
        <v>1.4037</v>
      </c>
      <c r="AB113" s="65" t="s">
        <v>334</v>
      </c>
      <c r="AC113" s="117"/>
      <c r="AD113" s="117"/>
      <c r="AE113" s="117"/>
      <c r="AF113" s="117"/>
      <c r="AG113" s="144"/>
      <c r="AH113" s="144"/>
      <c r="AI113" s="163"/>
      <c r="AJ113" s="108">
        <v>0</v>
      </c>
      <c r="AK113" s="164">
        <v>0</v>
      </c>
      <c r="AL113" s="164">
        <v>0</v>
      </c>
      <c r="AM113" s="164">
        <v>0</v>
      </c>
      <c r="AN113" s="165">
        <v>0</v>
      </c>
      <c r="AO113" s="202">
        <v>0</v>
      </c>
      <c r="AP113" s="203">
        <v>1</v>
      </c>
      <c r="AQ113" s="203">
        <v>1</v>
      </c>
      <c r="AR113" s="203">
        <v>1</v>
      </c>
      <c r="AS113" s="192">
        <v>1</v>
      </c>
      <c r="AT113" s="22">
        <v>1</v>
      </c>
    </row>
    <row r="114" ht="39.95" customHeight="1" spans="1:46">
      <c r="A114" s="32">
        <f t="shared" si="16"/>
        <v>106</v>
      </c>
      <c r="B114" s="35"/>
      <c r="C114" s="35"/>
      <c r="D114" s="35"/>
      <c r="E114" s="54">
        <v>3</v>
      </c>
      <c r="F114" s="35"/>
      <c r="G114" s="35"/>
      <c r="H114" s="35"/>
      <c r="I114" s="35"/>
      <c r="J114" s="82"/>
      <c r="K114" s="82"/>
      <c r="L114" s="62">
        <v>330102301800</v>
      </c>
      <c r="M114" s="62" t="s">
        <v>1217</v>
      </c>
      <c r="N114" s="64" t="s">
        <v>613</v>
      </c>
      <c r="O114" s="95" t="s">
        <v>59</v>
      </c>
      <c r="P114" s="65" t="s">
        <v>461</v>
      </c>
      <c r="Q114" s="231"/>
      <c r="R114" s="105" t="s">
        <v>462</v>
      </c>
      <c r="S114" s="106">
        <v>330102301800</v>
      </c>
      <c r="T114" s="85" t="s">
        <v>334</v>
      </c>
      <c r="U114" s="117" t="s">
        <v>464</v>
      </c>
      <c r="V114" s="107" t="s">
        <v>463</v>
      </c>
      <c r="W114" s="95" t="s">
        <v>1218</v>
      </c>
      <c r="X114" s="108" t="s">
        <v>1219</v>
      </c>
      <c r="Y114" s="85" t="s">
        <v>1100</v>
      </c>
      <c r="Z114" s="34" t="s">
        <v>1220</v>
      </c>
      <c r="AA114" s="135">
        <v>0.8467</v>
      </c>
      <c r="AB114" s="65" t="s">
        <v>334</v>
      </c>
      <c r="AC114" s="117"/>
      <c r="AD114" s="117"/>
      <c r="AE114" s="117"/>
      <c r="AF114" s="117"/>
      <c r="AG114" s="144"/>
      <c r="AH114" s="144"/>
      <c r="AI114" s="163"/>
      <c r="AJ114" s="108">
        <v>1</v>
      </c>
      <c r="AK114" s="164">
        <v>1</v>
      </c>
      <c r="AL114" s="164">
        <v>1</v>
      </c>
      <c r="AM114" s="164">
        <v>1</v>
      </c>
      <c r="AN114" s="165">
        <v>1</v>
      </c>
      <c r="AO114" s="202">
        <v>1</v>
      </c>
      <c r="AP114" s="203">
        <v>0</v>
      </c>
      <c r="AQ114" s="203">
        <v>0</v>
      </c>
      <c r="AR114" s="203">
        <v>0</v>
      </c>
      <c r="AS114" s="192">
        <v>0</v>
      </c>
      <c r="AT114" s="22">
        <v>0</v>
      </c>
    </row>
    <row r="115" ht="39.95" customHeight="1" spans="1:46">
      <c r="A115" s="32">
        <f t="shared" si="16"/>
        <v>107</v>
      </c>
      <c r="B115" s="35"/>
      <c r="C115" s="35"/>
      <c r="D115" s="35"/>
      <c r="E115" s="54">
        <v>3</v>
      </c>
      <c r="F115" s="35"/>
      <c r="G115" s="35"/>
      <c r="H115" s="35"/>
      <c r="I115" s="35"/>
      <c r="J115" s="82"/>
      <c r="K115" s="82"/>
      <c r="L115" s="62">
        <v>330102301900</v>
      </c>
      <c r="M115" s="62" t="s">
        <v>1221</v>
      </c>
      <c r="N115" s="64" t="s">
        <v>613</v>
      </c>
      <c r="O115" s="95" t="s">
        <v>59</v>
      </c>
      <c r="P115" s="65" t="s">
        <v>461</v>
      </c>
      <c r="Q115" s="231"/>
      <c r="R115" s="105" t="s">
        <v>462</v>
      </c>
      <c r="S115" s="106">
        <v>330102301900</v>
      </c>
      <c r="T115" s="85" t="s">
        <v>334</v>
      </c>
      <c r="U115" s="117" t="s">
        <v>464</v>
      </c>
      <c r="V115" s="107" t="s">
        <v>463</v>
      </c>
      <c r="W115" s="95" t="s">
        <v>556</v>
      </c>
      <c r="X115" s="108" t="s">
        <v>1222</v>
      </c>
      <c r="Y115" s="85" t="s">
        <v>696</v>
      </c>
      <c r="Z115" s="34" t="s">
        <v>1223</v>
      </c>
      <c r="AA115" s="135">
        <v>0.0088</v>
      </c>
      <c r="AB115" s="65" t="s">
        <v>334</v>
      </c>
      <c r="AC115" s="117"/>
      <c r="AD115" s="117"/>
      <c r="AE115" s="117"/>
      <c r="AF115" s="117"/>
      <c r="AG115" s="144"/>
      <c r="AH115" s="144"/>
      <c r="AI115" s="163"/>
      <c r="AJ115" s="108">
        <v>4</v>
      </c>
      <c r="AK115" s="164">
        <v>4</v>
      </c>
      <c r="AL115" s="164">
        <v>4</v>
      </c>
      <c r="AM115" s="164">
        <v>4</v>
      </c>
      <c r="AN115" s="165">
        <v>4</v>
      </c>
      <c r="AO115" s="202">
        <v>4</v>
      </c>
      <c r="AP115" s="203">
        <v>0</v>
      </c>
      <c r="AQ115" s="203">
        <v>0</v>
      </c>
      <c r="AR115" s="203">
        <v>0</v>
      </c>
      <c r="AS115" s="192">
        <v>0</v>
      </c>
      <c r="AT115" s="22">
        <v>0</v>
      </c>
    </row>
    <row r="116" ht="39.95" customHeight="1" spans="1:46">
      <c r="A116" s="32">
        <f t="shared" si="16"/>
        <v>108</v>
      </c>
      <c r="B116" s="35"/>
      <c r="C116" s="35"/>
      <c r="D116" s="35"/>
      <c r="E116" s="54">
        <v>3</v>
      </c>
      <c r="F116" s="35"/>
      <c r="G116" s="35"/>
      <c r="H116" s="35"/>
      <c r="I116" s="35"/>
      <c r="J116" s="82"/>
      <c r="K116" s="82"/>
      <c r="L116" s="62">
        <v>330102303300</v>
      </c>
      <c r="M116" s="62" t="s">
        <v>1224</v>
      </c>
      <c r="N116" s="64" t="s">
        <v>613</v>
      </c>
      <c r="O116" s="95" t="s">
        <v>59</v>
      </c>
      <c r="P116" s="65" t="s">
        <v>461</v>
      </c>
      <c r="Q116" s="231"/>
      <c r="R116" s="105" t="s">
        <v>462</v>
      </c>
      <c r="S116" s="106">
        <v>330102303300</v>
      </c>
      <c r="T116" s="85" t="s">
        <v>334</v>
      </c>
      <c r="U116" s="117" t="s">
        <v>464</v>
      </c>
      <c r="V116" s="107" t="s">
        <v>463</v>
      </c>
      <c r="W116" s="95" t="s">
        <v>556</v>
      </c>
      <c r="X116" s="108" t="s">
        <v>1188</v>
      </c>
      <c r="Y116" s="85" t="s">
        <v>696</v>
      </c>
      <c r="Z116" s="34" t="s">
        <v>1225</v>
      </c>
      <c r="AA116" s="135">
        <v>0.156</v>
      </c>
      <c r="AB116" s="65" t="s">
        <v>334</v>
      </c>
      <c r="AC116" s="117"/>
      <c r="AD116" s="117"/>
      <c r="AE116" s="117"/>
      <c r="AF116" s="117"/>
      <c r="AG116" s="144"/>
      <c r="AH116" s="144"/>
      <c r="AI116" s="163"/>
      <c r="AJ116" s="108">
        <v>1</v>
      </c>
      <c r="AK116" s="164">
        <v>1</v>
      </c>
      <c r="AL116" s="164">
        <v>1</v>
      </c>
      <c r="AM116" s="164">
        <v>1</v>
      </c>
      <c r="AN116" s="165">
        <v>1</v>
      </c>
      <c r="AO116" s="202">
        <v>1</v>
      </c>
      <c r="AP116" s="203">
        <v>0</v>
      </c>
      <c r="AQ116" s="203">
        <v>0</v>
      </c>
      <c r="AR116" s="203">
        <v>0</v>
      </c>
      <c r="AS116" s="192">
        <v>0</v>
      </c>
      <c r="AT116" s="22">
        <v>0</v>
      </c>
    </row>
    <row r="117" ht="39.95" customHeight="1" spans="1:46">
      <c r="A117" s="32">
        <f t="shared" si="16"/>
        <v>109</v>
      </c>
      <c r="B117" s="35"/>
      <c r="C117" s="35"/>
      <c r="D117" s="35"/>
      <c r="E117" s="54">
        <v>3</v>
      </c>
      <c r="F117" s="35"/>
      <c r="G117" s="35"/>
      <c r="H117" s="35"/>
      <c r="I117" s="35"/>
      <c r="J117" s="82"/>
      <c r="K117" s="82"/>
      <c r="L117" s="62" t="s">
        <v>1226</v>
      </c>
      <c r="M117" s="62" t="s">
        <v>1227</v>
      </c>
      <c r="N117" s="64" t="s">
        <v>613</v>
      </c>
      <c r="O117" s="95" t="s">
        <v>59</v>
      </c>
      <c r="P117" s="65" t="s">
        <v>461</v>
      </c>
      <c r="Q117" s="231"/>
      <c r="R117" s="105" t="s">
        <v>462</v>
      </c>
      <c r="S117" s="106" t="s">
        <v>1226</v>
      </c>
      <c r="T117" s="85" t="s">
        <v>334</v>
      </c>
      <c r="U117" s="117" t="s">
        <v>464</v>
      </c>
      <c r="V117" s="107" t="s">
        <v>463</v>
      </c>
      <c r="W117" s="95" t="s">
        <v>556</v>
      </c>
      <c r="X117" s="108" t="s">
        <v>1093</v>
      </c>
      <c r="Y117" s="85" t="s">
        <v>696</v>
      </c>
      <c r="Z117" s="34" t="s">
        <v>1228</v>
      </c>
      <c r="AA117" s="135">
        <v>0.0433</v>
      </c>
      <c r="AB117" s="65" t="s">
        <v>334</v>
      </c>
      <c r="AC117" s="117"/>
      <c r="AD117" s="117"/>
      <c r="AE117" s="117"/>
      <c r="AF117" s="117"/>
      <c r="AG117" s="144"/>
      <c r="AH117" s="144"/>
      <c r="AI117" s="163"/>
      <c r="AJ117" s="108">
        <v>1</v>
      </c>
      <c r="AK117" s="164">
        <v>1</v>
      </c>
      <c r="AL117" s="164">
        <v>1</v>
      </c>
      <c r="AM117" s="164">
        <v>1</v>
      </c>
      <c r="AN117" s="165">
        <v>1</v>
      </c>
      <c r="AO117" s="202">
        <v>1</v>
      </c>
      <c r="AP117" s="203">
        <v>1</v>
      </c>
      <c r="AQ117" s="203">
        <v>1</v>
      </c>
      <c r="AR117" s="203">
        <v>1</v>
      </c>
      <c r="AS117" s="192">
        <v>1</v>
      </c>
      <c r="AT117" s="22">
        <v>1</v>
      </c>
    </row>
    <row r="118" ht="39.95" customHeight="1" spans="1:46">
      <c r="A118" s="32">
        <f t="shared" si="16"/>
        <v>110</v>
      </c>
      <c r="B118" s="35"/>
      <c r="C118" s="35"/>
      <c r="D118" s="35"/>
      <c r="E118" s="54">
        <v>3</v>
      </c>
      <c r="F118" s="35"/>
      <c r="G118" s="35"/>
      <c r="H118" s="35"/>
      <c r="I118" s="35"/>
      <c r="J118" s="82"/>
      <c r="K118" s="82"/>
      <c r="L118" s="62">
        <v>330102302300</v>
      </c>
      <c r="M118" s="62" t="s">
        <v>1229</v>
      </c>
      <c r="N118" s="64" t="s">
        <v>613</v>
      </c>
      <c r="O118" s="95" t="s">
        <v>59</v>
      </c>
      <c r="P118" s="65" t="s">
        <v>461</v>
      </c>
      <c r="Q118" s="231"/>
      <c r="R118" s="105" t="s">
        <v>462</v>
      </c>
      <c r="S118" s="106">
        <v>330102302300</v>
      </c>
      <c r="T118" s="85" t="s">
        <v>334</v>
      </c>
      <c r="U118" s="117" t="s">
        <v>464</v>
      </c>
      <c r="V118" s="107" t="s">
        <v>463</v>
      </c>
      <c r="W118" s="95" t="s">
        <v>1218</v>
      </c>
      <c r="X118" s="108" t="s">
        <v>1219</v>
      </c>
      <c r="Y118" s="85" t="s">
        <v>1100</v>
      </c>
      <c r="Z118" s="34" t="s">
        <v>1230</v>
      </c>
      <c r="AA118" s="135">
        <v>0.2483</v>
      </c>
      <c r="AB118" s="65" t="s">
        <v>334</v>
      </c>
      <c r="AC118" s="117"/>
      <c r="AD118" s="117"/>
      <c r="AE118" s="117"/>
      <c r="AF118" s="117"/>
      <c r="AG118" s="144"/>
      <c r="AH118" s="144"/>
      <c r="AI118" s="163"/>
      <c r="AJ118" s="108">
        <v>1</v>
      </c>
      <c r="AK118" s="164">
        <v>1</v>
      </c>
      <c r="AL118" s="164">
        <v>1</v>
      </c>
      <c r="AM118" s="164">
        <v>1</v>
      </c>
      <c r="AN118" s="165">
        <v>1</v>
      </c>
      <c r="AO118" s="202">
        <v>1</v>
      </c>
      <c r="AP118" s="203">
        <v>0</v>
      </c>
      <c r="AQ118" s="203">
        <v>0</v>
      </c>
      <c r="AR118" s="203">
        <v>0</v>
      </c>
      <c r="AS118" s="192">
        <v>0</v>
      </c>
      <c r="AT118" s="22">
        <v>0</v>
      </c>
    </row>
    <row r="119" ht="39.95" customHeight="1" spans="1:46">
      <c r="A119" s="32">
        <f t="shared" si="16"/>
        <v>111</v>
      </c>
      <c r="B119" s="35"/>
      <c r="C119" s="35"/>
      <c r="D119" s="35"/>
      <c r="E119" s="54">
        <v>3</v>
      </c>
      <c r="F119" s="35"/>
      <c r="G119" s="35"/>
      <c r="H119" s="35"/>
      <c r="I119" s="35"/>
      <c r="J119" s="82"/>
      <c r="K119" s="82"/>
      <c r="L119" s="62" t="s">
        <v>1231</v>
      </c>
      <c r="M119" s="62" t="s">
        <v>1217</v>
      </c>
      <c r="N119" s="228" t="s">
        <v>1232</v>
      </c>
      <c r="O119" s="95" t="s">
        <v>59</v>
      </c>
      <c r="P119" s="65" t="s">
        <v>461</v>
      </c>
      <c r="Q119" s="231"/>
      <c r="R119" s="105" t="s">
        <v>462</v>
      </c>
      <c r="S119" s="106" t="s">
        <v>470</v>
      </c>
      <c r="T119" s="85" t="s">
        <v>334</v>
      </c>
      <c r="U119" s="117" t="s">
        <v>464</v>
      </c>
      <c r="V119" s="107" t="s">
        <v>463</v>
      </c>
      <c r="W119" s="95" t="s">
        <v>1218</v>
      </c>
      <c r="X119" s="108" t="s">
        <v>1219</v>
      </c>
      <c r="Y119" s="85" t="s">
        <v>1100</v>
      </c>
      <c r="Z119" s="34" t="s">
        <v>1220</v>
      </c>
      <c r="AA119" s="135">
        <v>0.7935</v>
      </c>
      <c r="AB119" s="65" t="s">
        <v>334</v>
      </c>
      <c r="AC119" s="117"/>
      <c r="AD119" s="117"/>
      <c r="AE119" s="117"/>
      <c r="AF119" s="117"/>
      <c r="AG119" s="144"/>
      <c r="AH119" s="144"/>
      <c r="AI119" s="163"/>
      <c r="AJ119" s="108">
        <v>0</v>
      </c>
      <c r="AK119" s="164">
        <v>0</v>
      </c>
      <c r="AL119" s="164">
        <v>0</v>
      </c>
      <c r="AM119" s="164">
        <v>0</v>
      </c>
      <c r="AN119" s="165">
        <v>0</v>
      </c>
      <c r="AO119" s="202">
        <v>0</v>
      </c>
      <c r="AP119" s="203">
        <v>1</v>
      </c>
      <c r="AQ119" s="203">
        <v>1</v>
      </c>
      <c r="AR119" s="203">
        <v>1</v>
      </c>
      <c r="AS119" s="192">
        <v>1</v>
      </c>
      <c r="AT119" s="22">
        <v>1</v>
      </c>
    </row>
    <row r="120" ht="39.95" customHeight="1" spans="1:46">
      <c r="A120" s="32">
        <f t="shared" si="16"/>
        <v>112</v>
      </c>
      <c r="B120" s="35"/>
      <c r="C120" s="35"/>
      <c r="D120" s="35"/>
      <c r="E120" s="54">
        <v>3</v>
      </c>
      <c r="F120" s="35"/>
      <c r="G120" s="35"/>
      <c r="H120" s="35"/>
      <c r="I120" s="35"/>
      <c r="J120" s="82"/>
      <c r="K120" s="82"/>
      <c r="L120" s="62" t="s">
        <v>1233</v>
      </c>
      <c r="M120" s="62" t="s">
        <v>1221</v>
      </c>
      <c r="N120" s="228" t="s">
        <v>1232</v>
      </c>
      <c r="O120" s="95" t="s">
        <v>59</v>
      </c>
      <c r="P120" s="65" t="s">
        <v>461</v>
      </c>
      <c r="Q120" s="231"/>
      <c r="R120" s="105" t="s">
        <v>462</v>
      </c>
      <c r="S120" s="106" t="s">
        <v>470</v>
      </c>
      <c r="T120" s="85" t="s">
        <v>334</v>
      </c>
      <c r="U120" s="117" t="s">
        <v>464</v>
      </c>
      <c r="V120" s="107" t="s">
        <v>463</v>
      </c>
      <c r="W120" s="95" t="s">
        <v>556</v>
      </c>
      <c r="X120" s="108" t="s">
        <v>1222</v>
      </c>
      <c r="Y120" s="85" t="s">
        <v>696</v>
      </c>
      <c r="Z120" s="34" t="s">
        <v>1223</v>
      </c>
      <c r="AA120" s="135">
        <v>0.0157</v>
      </c>
      <c r="AB120" s="65" t="s">
        <v>334</v>
      </c>
      <c r="AC120" s="117"/>
      <c r="AD120" s="117"/>
      <c r="AE120" s="117"/>
      <c r="AF120" s="117"/>
      <c r="AG120" s="144"/>
      <c r="AH120" s="144"/>
      <c r="AI120" s="163"/>
      <c r="AJ120" s="108">
        <v>0</v>
      </c>
      <c r="AK120" s="164">
        <v>0</v>
      </c>
      <c r="AL120" s="164">
        <v>0</v>
      </c>
      <c r="AM120" s="164">
        <v>0</v>
      </c>
      <c r="AN120" s="165">
        <v>0</v>
      </c>
      <c r="AO120" s="202">
        <v>0</v>
      </c>
      <c r="AP120" s="203">
        <v>4</v>
      </c>
      <c r="AQ120" s="203">
        <v>4</v>
      </c>
      <c r="AR120" s="203">
        <v>4</v>
      </c>
      <c r="AS120" s="192">
        <v>4</v>
      </c>
      <c r="AT120" s="22">
        <v>4</v>
      </c>
    </row>
    <row r="121" ht="39.95" customHeight="1" spans="1:46">
      <c r="A121" s="32">
        <f t="shared" si="16"/>
        <v>113</v>
      </c>
      <c r="B121" s="35"/>
      <c r="C121" s="35"/>
      <c r="D121" s="35"/>
      <c r="E121" s="54">
        <v>3</v>
      </c>
      <c r="F121" s="35"/>
      <c r="G121" s="35"/>
      <c r="H121" s="35"/>
      <c r="I121" s="35"/>
      <c r="J121" s="82"/>
      <c r="K121" s="82"/>
      <c r="L121" s="62" t="s">
        <v>1234</v>
      </c>
      <c r="M121" s="62" t="s">
        <v>1224</v>
      </c>
      <c r="N121" s="228" t="s">
        <v>1232</v>
      </c>
      <c r="O121" s="95" t="s">
        <v>59</v>
      </c>
      <c r="P121" s="65" t="s">
        <v>461</v>
      </c>
      <c r="Q121" s="231"/>
      <c r="R121" s="105" t="s">
        <v>462</v>
      </c>
      <c r="S121" s="106" t="s">
        <v>470</v>
      </c>
      <c r="T121" s="85" t="s">
        <v>334</v>
      </c>
      <c r="U121" s="117" t="s">
        <v>464</v>
      </c>
      <c r="V121" s="107" t="s">
        <v>463</v>
      </c>
      <c r="W121" s="95" t="s">
        <v>556</v>
      </c>
      <c r="X121" s="108" t="s">
        <v>1188</v>
      </c>
      <c r="Y121" s="85" t="s">
        <v>696</v>
      </c>
      <c r="Z121" s="34" t="s">
        <v>1225</v>
      </c>
      <c r="AA121" s="135">
        <v>0.1642</v>
      </c>
      <c r="AB121" s="65" t="s">
        <v>334</v>
      </c>
      <c r="AC121" s="117"/>
      <c r="AD121" s="117"/>
      <c r="AE121" s="117"/>
      <c r="AF121" s="117"/>
      <c r="AG121" s="144"/>
      <c r="AH121" s="144"/>
      <c r="AI121" s="163"/>
      <c r="AJ121" s="108">
        <v>0</v>
      </c>
      <c r="AK121" s="164">
        <v>0</v>
      </c>
      <c r="AL121" s="164">
        <v>0</v>
      </c>
      <c r="AM121" s="164">
        <v>0</v>
      </c>
      <c r="AN121" s="165">
        <v>0</v>
      </c>
      <c r="AO121" s="202">
        <v>0</v>
      </c>
      <c r="AP121" s="203">
        <v>1</v>
      </c>
      <c r="AQ121" s="203">
        <v>1</v>
      </c>
      <c r="AR121" s="203">
        <v>1</v>
      </c>
      <c r="AS121" s="192">
        <v>1</v>
      </c>
      <c r="AT121" s="22">
        <v>1</v>
      </c>
    </row>
    <row r="122" ht="39.95" customHeight="1" spans="1:46">
      <c r="A122" s="32">
        <f t="shared" si="16"/>
        <v>114</v>
      </c>
      <c r="B122" s="35"/>
      <c r="C122" s="35"/>
      <c r="D122" s="35"/>
      <c r="E122" s="54">
        <v>3</v>
      </c>
      <c r="F122" s="35"/>
      <c r="G122" s="35"/>
      <c r="H122" s="35"/>
      <c r="I122" s="35"/>
      <c r="J122" s="82"/>
      <c r="K122" s="82"/>
      <c r="L122" s="62" t="s">
        <v>1235</v>
      </c>
      <c r="M122" s="62" t="s">
        <v>1229</v>
      </c>
      <c r="N122" s="228" t="s">
        <v>1232</v>
      </c>
      <c r="O122" s="95" t="s">
        <v>59</v>
      </c>
      <c r="P122" s="65" t="s">
        <v>461</v>
      </c>
      <c r="Q122" s="231"/>
      <c r="R122" s="105" t="s">
        <v>462</v>
      </c>
      <c r="S122" s="106" t="s">
        <v>470</v>
      </c>
      <c r="T122" s="85" t="s">
        <v>334</v>
      </c>
      <c r="U122" s="117" t="s">
        <v>464</v>
      </c>
      <c r="V122" s="107" t="s">
        <v>463</v>
      </c>
      <c r="W122" s="95" t="s">
        <v>1218</v>
      </c>
      <c r="X122" s="108" t="s">
        <v>1219</v>
      </c>
      <c r="Y122" s="85" t="s">
        <v>1100</v>
      </c>
      <c r="Z122" s="34" t="s">
        <v>1230</v>
      </c>
      <c r="AA122" s="135">
        <v>0.1951</v>
      </c>
      <c r="AB122" s="65" t="s">
        <v>334</v>
      </c>
      <c r="AC122" s="117"/>
      <c r="AD122" s="117"/>
      <c r="AE122" s="117"/>
      <c r="AF122" s="117"/>
      <c r="AG122" s="144"/>
      <c r="AH122" s="144"/>
      <c r="AI122" s="163"/>
      <c r="AJ122" s="108">
        <v>0</v>
      </c>
      <c r="AK122" s="164">
        <v>0</v>
      </c>
      <c r="AL122" s="164">
        <v>0</v>
      </c>
      <c r="AM122" s="164">
        <v>0</v>
      </c>
      <c r="AN122" s="165">
        <v>0</v>
      </c>
      <c r="AO122" s="202">
        <v>0</v>
      </c>
      <c r="AP122" s="203">
        <v>1</v>
      </c>
      <c r="AQ122" s="203">
        <v>1</v>
      </c>
      <c r="AR122" s="203">
        <v>1</v>
      </c>
      <c r="AS122" s="192">
        <v>1</v>
      </c>
      <c r="AT122" s="22">
        <v>1</v>
      </c>
    </row>
    <row r="123" ht="39.95" customHeight="1" spans="1:46">
      <c r="A123" s="32">
        <f t="shared" si="16"/>
        <v>115</v>
      </c>
      <c r="B123" s="35"/>
      <c r="C123" s="35"/>
      <c r="D123" s="35"/>
      <c r="E123" s="54">
        <v>3</v>
      </c>
      <c r="F123" s="35"/>
      <c r="G123" s="35"/>
      <c r="H123" s="35"/>
      <c r="I123" s="35"/>
      <c r="J123" s="82"/>
      <c r="K123" s="82"/>
      <c r="L123" s="62" t="s">
        <v>1236</v>
      </c>
      <c r="M123" s="62" t="s">
        <v>1237</v>
      </c>
      <c r="N123" s="228" t="s">
        <v>1238</v>
      </c>
      <c r="O123" s="95" t="s">
        <v>59</v>
      </c>
      <c r="P123" s="65" t="s">
        <v>461</v>
      </c>
      <c r="Q123" s="231"/>
      <c r="R123" s="105" t="s">
        <v>462</v>
      </c>
      <c r="S123" s="106" t="s">
        <v>470</v>
      </c>
      <c r="T123" s="85" t="s">
        <v>334</v>
      </c>
      <c r="U123" s="117" t="s">
        <v>464</v>
      </c>
      <c r="V123" s="107" t="s">
        <v>463</v>
      </c>
      <c r="W123" s="95" t="s">
        <v>474</v>
      </c>
      <c r="X123" s="108" t="s">
        <v>466</v>
      </c>
      <c r="Y123" s="85" t="s">
        <v>334</v>
      </c>
      <c r="Z123" s="34" t="s">
        <v>1239</v>
      </c>
      <c r="AA123" s="135">
        <f>AA124+AA125*AJ125</f>
        <v>0.1448</v>
      </c>
      <c r="AB123" s="65" t="s">
        <v>334</v>
      </c>
      <c r="AC123" s="117"/>
      <c r="AD123" s="117"/>
      <c r="AE123" s="117"/>
      <c r="AF123" s="117"/>
      <c r="AG123" s="144"/>
      <c r="AH123" s="144"/>
      <c r="AI123" s="163"/>
      <c r="AJ123" s="108">
        <v>1</v>
      </c>
      <c r="AK123" s="164">
        <v>1</v>
      </c>
      <c r="AL123" s="164">
        <v>1</v>
      </c>
      <c r="AM123" s="164">
        <v>1</v>
      </c>
      <c r="AN123" s="165">
        <v>1</v>
      </c>
      <c r="AO123" s="202">
        <v>1</v>
      </c>
      <c r="AP123" s="203">
        <v>1</v>
      </c>
      <c r="AQ123" s="203">
        <v>1</v>
      </c>
      <c r="AR123" s="203">
        <v>1</v>
      </c>
      <c r="AS123" s="192">
        <v>1</v>
      </c>
      <c r="AT123" s="22">
        <v>1</v>
      </c>
    </row>
    <row r="124" ht="39.95" customHeight="1" spans="1:46">
      <c r="A124" s="32">
        <f t="shared" si="16"/>
        <v>116</v>
      </c>
      <c r="B124" s="35"/>
      <c r="C124" s="35"/>
      <c r="D124" s="35"/>
      <c r="E124" s="53"/>
      <c r="F124" s="35">
        <v>4</v>
      </c>
      <c r="G124" s="35"/>
      <c r="H124" s="35"/>
      <c r="I124" s="35"/>
      <c r="J124" s="82"/>
      <c r="K124" s="82"/>
      <c r="L124" s="62">
        <v>330102302400</v>
      </c>
      <c r="M124" s="62" t="s">
        <v>1240</v>
      </c>
      <c r="N124" s="64" t="s">
        <v>613</v>
      </c>
      <c r="O124" s="95" t="s">
        <v>59</v>
      </c>
      <c r="P124" s="65" t="s">
        <v>461</v>
      </c>
      <c r="Q124" s="231"/>
      <c r="R124" s="105" t="s">
        <v>462</v>
      </c>
      <c r="S124" s="106">
        <v>330102302400</v>
      </c>
      <c r="T124" s="85" t="s">
        <v>334</v>
      </c>
      <c r="U124" s="117" t="s">
        <v>464</v>
      </c>
      <c r="V124" s="107" t="s">
        <v>463</v>
      </c>
      <c r="W124" s="95" t="s">
        <v>556</v>
      </c>
      <c r="X124" s="108" t="s">
        <v>1241</v>
      </c>
      <c r="Y124" s="85" t="s">
        <v>696</v>
      </c>
      <c r="Z124" s="34" t="s">
        <v>1239</v>
      </c>
      <c r="AA124" s="135">
        <v>0.1338</v>
      </c>
      <c r="AB124" s="65" t="s">
        <v>334</v>
      </c>
      <c r="AC124" s="117"/>
      <c r="AD124" s="117"/>
      <c r="AE124" s="117"/>
      <c r="AF124" s="117"/>
      <c r="AG124" s="144"/>
      <c r="AH124" s="144"/>
      <c r="AI124" s="163"/>
      <c r="AJ124" s="108">
        <v>1</v>
      </c>
      <c r="AK124" s="164">
        <v>1</v>
      </c>
      <c r="AL124" s="164">
        <v>1</v>
      </c>
      <c r="AM124" s="164">
        <v>1</v>
      </c>
      <c r="AN124" s="165">
        <v>1</v>
      </c>
      <c r="AO124" s="202">
        <v>1</v>
      </c>
      <c r="AP124" s="203">
        <v>1</v>
      </c>
      <c r="AQ124" s="203">
        <v>1</v>
      </c>
      <c r="AR124" s="203">
        <v>1</v>
      </c>
      <c r="AS124" s="192">
        <v>1</v>
      </c>
      <c r="AT124" s="22">
        <v>1</v>
      </c>
    </row>
    <row r="125" ht="39.95" customHeight="1" spans="1:46">
      <c r="A125" s="32">
        <f t="shared" si="16"/>
        <v>117</v>
      </c>
      <c r="B125" s="35"/>
      <c r="C125" s="35"/>
      <c r="D125" s="35"/>
      <c r="E125" s="53"/>
      <c r="F125" s="35">
        <v>4</v>
      </c>
      <c r="G125" s="35"/>
      <c r="H125" s="35"/>
      <c r="I125" s="35"/>
      <c r="J125" s="82"/>
      <c r="K125" s="82"/>
      <c r="L125" s="62" t="s">
        <v>1110</v>
      </c>
      <c r="M125" s="62" t="s">
        <v>1111</v>
      </c>
      <c r="N125" s="64" t="s">
        <v>613</v>
      </c>
      <c r="O125" s="65" t="s">
        <v>211</v>
      </c>
      <c r="P125" s="65" t="s">
        <v>461</v>
      </c>
      <c r="Q125" s="231"/>
      <c r="R125" s="105" t="s">
        <v>462</v>
      </c>
      <c r="S125" s="106" t="s">
        <v>470</v>
      </c>
      <c r="T125" s="85" t="s">
        <v>334</v>
      </c>
      <c r="U125" s="117" t="s">
        <v>464</v>
      </c>
      <c r="V125" s="107" t="s">
        <v>463</v>
      </c>
      <c r="W125" s="95" t="s">
        <v>536</v>
      </c>
      <c r="X125" s="108" t="s">
        <v>622</v>
      </c>
      <c r="Y125" s="108" t="s">
        <v>334</v>
      </c>
      <c r="Z125" s="34" t="s">
        <v>1242</v>
      </c>
      <c r="AA125" s="135">
        <v>0.0055</v>
      </c>
      <c r="AB125" s="65" t="s">
        <v>334</v>
      </c>
      <c r="AC125" s="117"/>
      <c r="AD125" s="117"/>
      <c r="AE125" s="117"/>
      <c r="AF125" s="117"/>
      <c r="AG125" s="144"/>
      <c r="AH125" s="144"/>
      <c r="AI125" s="242"/>
      <c r="AJ125" s="108">
        <v>2</v>
      </c>
      <c r="AK125" s="164">
        <v>2</v>
      </c>
      <c r="AL125" s="164">
        <v>2</v>
      </c>
      <c r="AM125" s="164">
        <v>2</v>
      </c>
      <c r="AN125" s="165">
        <v>2</v>
      </c>
      <c r="AO125" s="202">
        <v>2</v>
      </c>
      <c r="AP125" s="203">
        <v>2</v>
      </c>
      <c r="AQ125" s="203">
        <v>2</v>
      </c>
      <c r="AR125" s="203">
        <v>2</v>
      </c>
      <c r="AS125" s="192">
        <v>2</v>
      </c>
      <c r="AT125" s="22">
        <v>2</v>
      </c>
    </row>
    <row r="126" ht="39.95" customHeight="1" spans="1:46">
      <c r="A126" s="32">
        <f t="shared" si="16"/>
        <v>118</v>
      </c>
      <c r="B126" s="35"/>
      <c r="C126" s="35"/>
      <c r="D126" s="35">
        <v>2</v>
      </c>
      <c r="E126" s="53"/>
      <c r="F126" s="35"/>
      <c r="G126" s="35"/>
      <c r="H126" s="35"/>
      <c r="I126" s="35"/>
      <c r="J126" s="82"/>
      <c r="K126" s="82"/>
      <c r="L126" s="62" t="s">
        <v>1243</v>
      </c>
      <c r="M126" s="63" t="s">
        <v>1051</v>
      </c>
      <c r="N126" s="64" t="s">
        <v>1244</v>
      </c>
      <c r="O126" s="65" t="s">
        <v>51</v>
      </c>
      <c r="P126" s="65" t="s">
        <v>461</v>
      </c>
      <c r="Q126" s="231"/>
      <c r="R126" s="105" t="s">
        <v>462</v>
      </c>
      <c r="S126" s="106" t="s">
        <v>1243</v>
      </c>
      <c r="T126" s="82" t="s">
        <v>528</v>
      </c>
      <c r="U126" s="117" t="s">
        <v>464</v>
      </c>
      <c r="V126" s="107" t="s">
        <v>463</v>
      </c>
      <c r="W126" s="95" t="s">
        <v>474</v>
      </c>
      <c r="X126" s="108" t="s">
        <v>466</v>
      </c>
      <c r="Y126" s="85" t="s">
        <v>334</v>
      </c>
      <c r="Z126" s="34" t="s">
        <v>334</v>
      </c>
      <c r="AA126" s="135">
        <f>AA128+AA129+AA130+AA131+AA132*AJ132+AA134+AA135+AA136+AA138+AA137+AA139+AA140</f>
        <v>1.0006</v>
      </c>
      <c r="AB126" s="65" t="s">
        <v>575</v>
      </c>
      <c r="AC126" s="117"/>
      <c r="AD126" s="117"/>
      <c r="AE126" s="117"/>
      <c r="AF126" s="117"/>
      <c r="AG126" s="144"/>
      <c r="AH126" s="144"/>
      <c r="AI126" s="243"/>
      <c r="AJ126" s="108">
        <v>1</v>
      </c>
      <c r="AK126" s="164">
        <v>1</v>
      </c>
      <c r="AL126" s="164">
        <v>1</v>
      </c>
      <c r="AM126" s="164">
        <v>1</v>
      </c>
      <c r="AN126" s="165">
        <v>1</v>
      </c>
      <c r="AO126" s="202">
        <v>0</v>
      </c>
      <c r="AP126" s="203">
        <v>1</v>
      </c>
      <c r="AQ126" s="203">
        <v>1</v>
      </c>
      <c r="AR126" s="203">
        <v>1</v>
      </c>
      <c r="AS126" s="192">
        <v>1</v>
      </c>
      <c r="AT126" s="22">
        <v>0</v>
      </c>
    </row>
    <row r="127" s="5" customFormat="1" ht="39.95" customHeight="1" spans="1:46">
      <c r="A127" s="37">
        <f t="shared" si="16"/>
        <v>119</v>
      </c>
      <c r="B127" s="38"/>
      <c r="C127" s="38"/>
      <c r="D127" s="38">
        <v>2</v>
      </c>
      <c r="E127" s="222"/>
      <c r="F127" s="38"/>
      <c r="G127" s="38"/>
      <c r="H127" s="38"/>
      <c r="I127" s="38"/>
      <c r="J127" s="88"/>
      <c r="K127" s="88"/>
      <c r="L127" s="72" t="s">
        <v>1050</v>
      </c>
      <c r="M127" s="73" t="s">
        <v>1051</v>
      </c>
      <c r="N127" s="74" t="s">
        <v>1071</v>
      </c>
      <c r="O127" s="75" t="s">
        <v>51</v>
      </c>
      <c r="P127" s="75" t="s">
        <v>461</v>
      </c>
      <c r="Q127" s="233"/>
      <c r="R127" s="114" t="s">
        <v>462</v>
      </c>
      <c r="S127" s="115" t="s">
        <v>1243</v>
      </c>
      <c r="T127" s="88" t="s">
        <v>528</v>
      </c>
      <c r="U127" s="121" t="s">
        <v>463</v>
      </c>
      <c r="V127" s="116" t="s">
        <v>464</v>
      </c>
      <c r="W127" s="119" t="s">
        <v>474</v>
      </c>
      <c r="X127" s="43" t="s">
        <v>466</v>
      </c>
      <c r="Y127" s="94" t="s">
        <v>334</v>
      </c>
      <c r="Z127" s="47" t="s">
        <v>334</v>
      </c>
      <c r="AA127" s="139">
        <f>AA129+AA130+AA131+AA132+AA134*AJ134+AA135+AA136+AA137+AA139+AA138+AA140+AA141</f>
        <v>0.6241</v>
      </c>
      <c r="AB127" s="75" t="s">
        <v>575</v>
      </c>
      <c r="AC127" s="121"/>
      <c r="AD127" s="121"/>
      <c r="AE127" s="121"/>
      <c r="AF127" s="121"/>
      <c r="AG127" s="174"/>
      <c r="AH127" s="174"/>
      <c r="AI127" s="244"/>
      <c r="AJ127" s="43">
        <v>0</v>
      </c>
      <c r="AK127" s="172">
        <v>0</v>
      </c>
      <c r="AL127" s="172">
        <v>0</v>
      </c>
      <c r="AM127" s="172">
        <v>0</v>
      </c>
      <c r="AN127" s="172">
        <v>0</v>
      </c>
      <c r="AO127" s="202">
        <v>1</v>
      </c>
      <c r="AP127" s="218">
        <v>0</v>
      </c>
      <c r="AQ127" s="218">
        <v>0</v>
      </c>
      <c r="AR127" s="218">
        <v>0</v>
      </c>
      <c r="AS127" s="219">
        <v>0</v>
      </c>
      <c r="AT127" s="22">
        <v>1</v>
      </c>
    </row>
    <row r="128" ht="39.95" customHeight="1" spans="1:46">
      <c r="A128" s="32">
        <f t="shared" ref="A128:A133" si="17">ROW(128:128)-8</f>
        <v>120</v>
      </c>
      <c r="B128" s="35"/>
      <c r="C128" s="35"/>
      <c r="D128" s="35"/>
      <c r="E128" s="54">
        <v>3</v>
      </c>
      <c r="F128" s="35"/>
      <c r="G128" s="35"/>
      <c r="H128" s="35"/>
      <c r="I128" s="35"/>
      <c r="J128" s="82"/>
      <c r="K128" s="82"/>
      <c r="L128" s="62">
        <v>330102302900</v>
      </c>
      <c r="M128" s="63" t="s">
        <v>1245</v>
      </c>
      <c r="N128" s="64" t="s">
        <v>613</v>
      </c>
      <c r="O128" s="95" t="s">
        <v>59</v>
      </c>
      <c r="P128" s="65" t="s">
        <v>461</v>
      </c>
      <c r="Q128" s="231"/>
      <c r="R128" s="105" t="s">
        <v>462</v>
      </c>
      <c r="S128" s="106" t="s">
        <v>470</v>
      </c>
      <c r="T128" s="85" t="s">
        <v>334</v>
      </c>
      <c r="U128" s="117" t="s">
        <v>464</v>
      </c>
      <c r="V128" s="107" t="s">
        <v>463</v>
      </c>
      <c r="W128" s="95" t="s">
        <v>556</v>
      </c>
      <c r="X128" s="108" t="s">
        <v>1154</v>
      </c>
      <c r="Y128" s="85" t="s">
        <v>558</v>
      </c>
      <c r="Z128" s="34" t="s">
        <v>1155</v>
      </c>
      <c r="AA128" s="235">
        <v>0.3599</v>
      </c>
      <c r="AB128" s="65" t="s">
        <v>334</v>
      </c>
      <c r="AC128" s="117"/>
      <c r="AD128" s="117"/>
      <c r="AE128" s="117"/>
      <c r="AF128" s="117"/>
      <c r="AG128" s="144"/>
      <c r="AH128" s="144"/>
      <c r="AI128" s="163"/>
      <c r="AJ128" s="108">
        <v>1</v>
      </c>
      <c r="AK128" s="164">
        <v>1</v>
      </c>
      <c r="AL128" s="164">
        <v>1</v>
      </c>
      <c r="AM128" s="164">
        <v>1</v>
      </c>
      <c r="AN128" s="165">
        <v>1</v>
      </c>
      <c r="AO128" s="202">
        <v>1</v>
      </c>
      <c r="AP128" s="203">
        <v>1</v>
      </c>
      <c r="AQ128" s="203">
        <v>1</v>
      </c>
      <c r="AR128" s="203">
        <v>1</v>
      </c>
      <c r="AS128" s="192">
        <v>1</v>
      </c>
      <c r="AT128" s="22">
        <v>1</v>
      </c>
    </row>
    <row r="129" ht="39.95" customHeight="1" spans="1:46">
      <c r="A129" s="32">
        <f t="shared" si="17"/>
        <v>121</v>
      </c>
      <c r="B129" s="35"/>
      <c r="C129" s="35"/>
      <c r="D129" s="35"/>
      <c r="E129" s="54">
        <v>3</v>
      </c>
      <c r="F129" s="35"/>
      <c r="G129" s="35"/>
      <c r="H129" s="35"/>
      <c r="I129" s="35"/>
      <c r="J129" s="82"/>
      <c r="K129" s="82"/>
      <c r="L129" s="63" t="s">
        <v>1156</v>
      </c>
      <c r="M129" s="63" t="s">
        <v>1157</v>
      </c>
      <c r="N129" s="64" t="s">
        <v>613</v>
      </c>
      <c r="O129" s="95" t="s">
        <v>59</v>
      </c>
      <c r="P129" s="65" t="s">
        <v>461</v>
      </c>
      <c r="Q129" s="231"/>
      <c r="R129" s="105" t="s">
        <v>462</v>
      </c>
      <c r="S129" s="106" t="s">
        <v>470</v>
      </c>
      <c r="T129" s="85" t="s">
        <v>334</v>
      </c>
      <c r="U129" s="105" t="s">
        <v>464</v>
      </c>
      <c r="V129" s="107" t="s">
        <v>463</v>
      </c>
      <c r="W129" s="95" t="s">
        <v>859</v>
      </c>
      <c r="X129" s="108">
        <v>20</v>
      </c>
      <c r="Y129" s="85" t="s">
        <v>1158</v>
      </c>
      <c r="Z129" s="34" t="s">
        <v>1159</v>
      </c>
      <c r="AA129" s="135">
        <v>0.0084</v>
      </c>
      <c r="AB129" s="65" t="s">
        <v>334</v>
      </c>
      <c r="AC129" s="117"/>
      <c r="AD129" s="117"/>
      <c r="AE129" s="117"/>
      <c r="AF129" s="117"/>
      <c r="AG129" s="144"/>
      <c r="AH129" s="144"/>
      <c r="AI129" s="163"/>
      <c r="AJ129" s="108">
        <v>1</v>
      </c>
      <c r="AK129" s="164">
        <v>1</v>
      </c>
      <c r="AL129" s="164">
        <v>1</v>
      </c>
      <c r="AM129" s="164">
        <v>1</v>
      </c>
      <c r="AN129" s="165">
        <v>1</v>
      </c>
      <c r="AO129" s="202">
        <v>1</v>
      </c>
      <c r="AP129" s="203">
        <v>1</v>
      </c>
      <c r="AQ129" s="203">
        <v>1</v>
      </c>
      <c r="AR129" s="203">
        <v>1</v>
      </c>
      <c r="AS129" s="192">
        <v>1</v>
      </c>
      <c r="AT129" s="22">
        <v>1</v>
      </c>
    </row>
    <row r="130" ht="39.95" customHeight="1" spans="1:46">
      <c r="A130" s="32">
        <f t="shared" si="17"/>
        <v>122</v>
      </c>
      <c r="B130" s="35"/>
      <c r="C130" s="35"/>
      <c r="D130" s="35"/>
      <c r="E130" s="54">
        <v>3</v>
      </c>
      <c r="F130" s="35"/>
      <c r="G130" s="35"/>
      <c r="H130" s="35"/>
      <c r="I130" s="35"/>
      <c r="J130" s="82"/>
      <c r="K130" s="82"/>
      <c r="L130" s="62">
        <v>330102303100</v>
      </c>
      <c r="M130" s="63" t="s">
        <v>1246</v>
      </c>
      <c r="N130" s="64" t="s">
        <v>613</v>
      </c>
      <c r="O130" s="95" t="s">
        <v>59</v>
      </c>
      <c r="P130" s="65" t="s">
        <v>461</v>
      </c>
      <c r="Q130" s="231"/>
      <c r="R130" s="105" t="s">
        <v>462</v>
      </c>
      <c r="S130" s="106" t="s">
        <v>470</v>
      </c>
      <c r="T130" s="85" t="s">
        <v>334</v>
      </c>
      <c r="U130" s="117" t="s">
        <v>464</v>
      </c>
      <c r="V130" s="107" t="s">
        <v>463</v>
      </c>
      <c r="W130" s="95" t="s">
        <v>859</v>
      </c>
      <c r="X130" s="108">
        <v>20</v>
      </c>
      <c r="Y130" s="85" t="s">
        <v>1158</v>
      </c>
      <c r="Z130" s="34" t="s">
        <v>1162</v>
      </c>
      <c r="AA130" s="135">
        <v>0.0152</v>
      </c>
      <c r="AB130" s="65" t="s">
        <v>334</v>
      </c>
      <c r="AC130" s="117"/>
      <c r="AD130" s="117"/>
      <c r="AE130" s="117"/>
      <c r="AF130" s="117"/>
      <c r="AG130" s="144"/>
      <c r="AH130" s="144"/>
      <c r="AI130" s="163"/>
      <c r="AJ130" s="108">
        <v>1</v>
      </c>
      <c r="AK130" s="164">
        <v>1</v>
      </c>
      <c r="AL130" s="164">
        <v>1</v>
      </c>
      <c r="AM130" s="164">
        <v>1</v>
      </c>
      <c r="AN130" s="165">
        <v>1</v>
      </c>
      <c r="AO130" s="202">
        <v>1</v>
      </c>
      <c r="AP130" s="203">
        <v>1</v>
      </c>
      <c r="AQ130" s="203">
        <v>1</v>
      </c>
      <c r="AR130" s="203">
        <v>1</v>
      </c>
      <c r="AS130" s="192">
        <v>1</v>
      </c>
      <c r="AT130" s="22">
        <v>1</v>
      </c>
    </row>
    <row r="131" ht="39.95" customHeight="1" spans="1:46">
      <c r="A131" s="32">
        <f t="shared" si="17"/>
        <v>123</v>
      </c>
      <c r="B131" s="35"/>
      <c r="C131" s="35"/>
      <c r="D131" s="35"/>
      <c r="E131" s="54">
        <v>3</v>
      </c>
      <c r="F131" s="35"/>
      <c r="G131" s="35"/>
      <c r="H131" s="35"/>
      <c r="I131" s="35"/>
      <c r="J131" s="82"/>
      <c r="K131" s="82"/>
      <c r="L131" s="63" t="s">
        <v>1163</v>
      </c>
      <c r="M131" s="63" t="s">
        <v>1164</v>
      </c>
      <c r="N131" s="64" t="s">
        <v>613</v>
      </c>
      <c r="O131" s="95" t="s">
        <v>59</v>
      </c>
      <c r="P131" s="65" t="s">
        <v>461</v>
      </c>
      <c r="Q131" s="231"/>
      <c r="R131" s="105" t="s">
        <v>462</v>
      </c>
      <c r="S131" s="106" t="s">
        <v>470</v>
      </c>
      <c r="T131" s="85" t="s">
        <v>334</v>
      </c>
      <c r="U131" s="117" t="s">
        <v>464</v>
      </c>
      <c r="V131" s="107" t="s">
        <v>463</v>
      </c>
      <c r="W131" s="95" t="s">
        <v>859</v>
      </c>
      <c r="X131" s="108">
        <v>20</v>
      </c>
      <c r="Y131" s="85" t="s">
        <v>1158</v>
      </c>
      <c r="Z131" s="34" t="s">
        <v>1165</v>
      </c>
      <c r="AA131" s="135">
        <v>0.021</v>
      </c>
      <c r="AB131" s="65" t="s">
        <v>334</v>
      </c>
      <c r="AC131" s="117"/>
      <c r="AD131" s="117"/>
      <c r="AE131" s="117"/>
      <c r="AF131" s="117"/>
      <c r="AG131" s="144"/>
      <c r="AH131" s="144"/>
      <c r="AI131" s="163"/>
      <c r="AJ131" s="108">
        <v>1</v>
      </c>
      <c r="AK131" s="164">
        <v>1</v>
      </c>
      <c r="AL131" s="164">
        <v>1</v>
      </c>
      <c r="AM131" s="164">
        <v>1</v>
      </c>
      <c r="AN131" s="165">
        <v>1</v>
      </c>
      <c r="AO131" s="202">
        <v>1</v>
      </c>
      <c r="AP131" s="203">
        <v>1</v>
      </c>
      <c r="AQ131" s="203">
        <v>1</v>
      </c>
      <c r="AR131" s="203">
        <v>1</v>
      </c>
      <c r="AS131" s="192">
        <v>1</v>
      </c>
      <c r="AT131" s="22">
        <v>1</v>
      </c>
    </row>
    <row r="132" ht="39.95" customHeight="1" spans="1:46">
      <c r="A132" s="32">
        <f t="shared" si="17"/>
        <v>124</v>
      </c>
      <c r="B132" s="35"/>
      <c r="C132" s="35"/>
      <c r="D132" s="35"/>
      <c r="E132" s="54">
        <v>3</v>
      </c>
      <c r="F132" s="35"/>
      <c r="G132" s="35"/>
      <c r="H132" s="35"/>
      <c r="I132" s="35"/>
      <c r="J132" s="82"/>
      <c r="K132" s="82"/>
      <c r="L132" s="63" t="s">
        <v>1166</v>
      </c>
      <c r="M132" s="63" t="s">
        <v>1167</v>
      </c>
      <c r="N132" s="64" t="s">
        <v>613</v>
      </c>
      <c r="O132" s="95" t="s">
        <v>59</v>
      </c>
      <c r="P132" s="65" t="s">
        <v>461</v>
      </c>
      <c r="Q132" s="231"/>
      <c r="R132" s="105" t="s">
        <v>462</v>
      </c>
      <c r="S132" s="106" t="s">
        <v>470</v>
      </c>
      <c r="T132" s="85" t="s">
        <v>334</v>
      </c>
      <c r="U132" s="117" t="s">
        <v>464</v>
      </c>
      <c r="V132" s="107" t="s">
        <v>463</v>
      </c>
      <c r="W132" s="95" t="s">
        <v>859</v>
      </c>
      <c r="X132" s="108">
        <v>20</v>
      </c>
      <c r="Y132" s="85" t="s">
        <v>1158</v>
      </c>
      <c r="Z132" s="34" t="s">
        <v>1168</v>
      </c>
      <c r="AA132" s="135">
        <v>0.0053</v>
      </c>
      <c r="AB132" s="65" t="s">
        <v>334</v>
      </c>
      <c r="AC132" s="117"/>
      <c r="AD132" s="117"/>
      <c r="AE132" s="117"/>
      <c r="AF132" s="117"/>
      <c r="AG132" s="144"/>
      <c r="AH132" s="144"/>
      <c r="AI132" s="163"/>
      <c r="AJ132" s="108">
        <v>3</v>
      </c>
      <c r="AK132" s="164">
        <v>3</v>
      </c>
      <c r="AL132" s="164">
        <v>3</v>
      </c>
      <c r="AM132" s="164">
        <v>3</v>
      </c>
      <c r="AN132" s="165">
        <v>3</v>
      </c>
      <c r="AO132" s="202">
        <v>3</v>
      </c>
      <c r="AP132" s="203">
        <v>3</v>
      </c>
      <c r="AQ132" s="203">
        <v>3</v>
      </c>
      <c r="AR132" s="203">
        <v>3</v>
      </c>
      <c r="AS132" s="192">
        <v>3</v>
      </c>
      <c r="AT132" s="22">
        <v>3</v>
      </c>
    </row>
    <row r="133" s="4" customFormat="1" ht="39.95" customHeight="1" spans="1:46">
      <c r="A133" s="39">
        <f t="shared" si="17"/>
        <v>125</v>
      </c>
      <c r="B133" s="36"/>
      <c r="C133" s="36"/>
      <c r="D133" s="36"/>
      <c r="E133" s="220">
        <v>3</v>
      </c>
      <c r="F133" s="36"/>
      <c r="G133" s="36"/>
      <c r="H133" s="36"/>
      <c r="I133" s="36"/>
      <c r="J133" s="86"/>
      <c r="K133" s="86"/>
      <c r="L133" s="68" t="s">
        <v>1169</v>
      </c>
      <c r="M133" s="68" t="s">
        <v>1035</v>
      </c>
      <c r="N133" s="247" t="s">
        <v>613</v>
      </c>
      <c r="O133" s="118" t="s">
        <v>59</v>
      </c>
      <c r="P133" s="70" t="s">
        <v>461</v>
      </c>
      <c r="Q133" s="234"/>
      <c r="R133" s="110" t="s">
        <v>462</v>
      </c>
      <c r="S133" s="111" t="s">
        <v>470</v>
      </c>
      <c r="T133" s="92" t="s">
        <v>334</v>
      </c>
      <c r="U133" s="120" t="s">
        <v>464</v>
      </c>
      <c r="V133" s="112" t="s">
        <v>463</v>
      </c>
      <c r="W133" s="118" t="s">
        <v>496</v>
      </c>
      <c r="X133" s="41" t="s">
        <v>852</v>
      </c>
      <c r="Y133" s="92" t="s">
        <v>334</v>
      </c>
      <c r="Z133" s="45" t="s">
        <v>1170</v>
      </c>
      <c r="AA133" s="137">
        <v>0.008</v>
      </c>
      <c r="AB133" s="70" t="s">
        <v>334</v>
      </c>
      <c r="AC133" s="120"/>
      <c r="AD133" s="120"/>
      <c r="AE133" s="120"/>
      <c r="AF133" s="120"/>
      <c r="AG133" s="173"/>
      <c r="AH133" s="173"/>
      <c r="AI133" s="168"/>
      <c r="AJ133" s="41">
        <v>1</v>
      </c>
      <c r="AK133" s="165">
        <v>1</v>
      </c>
      <c r="AL133" s="165">
        <v>1</v>
      </c>
      <c r="AM133" s="165">
        <v>1</v>
      </c>
      <c r="AN133" s="165">
        <v>1</v>
      </c>
      <c r="AO133" s="245">
        <v>0</v>
      </c>
      <c r="AP133" s="217">
        <v>1</v>
      </c>
      <c r="AQ133" s="217">
        <v>1</v>
      </c>
      <c r="AR133" s="217">
        <v>1</v>
      </c>
      <c r="AS133" s="192">
        <v>1</v>
      </c>
      <c r="AT133" s="264">
        <v>0</v>
      </c>
    </row>
    <row r="134" s="5" customFormat="1" ht="39.95" customHeight="1" spans="1:46">
      <c r="A134" s="37">
        <f t="shared" ref="A134:A154" si="18">ROW(134:134)-8</f>
        <v>126</v>
      </c>
      <c r="B134" s="38"/>
      <c r="C134" s="38"/>
      <c r="D134" s="38"/>
      <c r="E134" s="221">
        <v>3</v>
      </c>
      <c r="F134" s="38"/>
      <c r="G134" s="38"/>
      <c r="H134" s="38"/>
      <c r="I134" s="38"/>
      <c r="J134" s="88"/>
      <c r="K134" s="88"/>
      <c r="L134" s="73" t="s">
        <v>1034</v>
      </c>
      <c r="M134" s="73" t="s">
        <v>1035</v>
      </c>
      <c r="N134" s="81" t="s">
        <v>1071</v>
      </c>
      <c r="O134" s="119" t="s">
        <v>59</v>
      </c>
      <c r="P134" s="75" t="s">
        <v>461</v>
      </c>
      <c r="Q134" s="233"/>
      <c r="R134" s="114" t="s">
        <v>462</v>
      </c>
      <c r="S134" s="115" t="s">
        <v>470</v>
      </c>
      <c r="T134" s="94" t="s">
        <v>334</v>
      </c>
      <c r="U134" s="121" t="s">
        <v>463</v>
      </c>
      <c r="V134" s="116" t="s">
        <v>464</v>
      </c>
      <c r="W134" s="119" t="s">
        <v>496</v>
      </c>
      <c r="X134" s="43" t="s">
        <v>852</v>
      </c>
      <c r="Y134" s="94" t="s">
        <v>334</v>
      </c>
      <c r="Z134" s="47" t="s">
        <v>1170</v>
      </c>
      <c r="AA134" s="139">
        <v>0.008</v>
      </c>
      <c r="AB134" s="75" t="s">
        <v>334</v>
      </c>
      <c r="AC134" s="121"/>
      <c r="AD134" s="121"/>
      <c r="AE134" s="121"/>
      <c r="AF134" s="121"/>
      <c r="AG134" s="174"/>
      <c r="AH134" s="174"/>
      <c r="AI134" s="171"/>
      <c r="AJ134" s="43">
        <v>0</v>
      </c>
      <c r="AK134" s="172">
        <v>0</v>
      </c>
      <c r="AL134" s="172">
        <v>0</v>
      </c>
      <c r="AM134" s="172">
        <v>0</v>
      </c>
      <c r="AN134" s="172">
        <v>0</v>
      </c>
      <c r="AO134" s="202">
        <v>1</v>
      </c>
      <c r="AP134" s="218">
        <v>0</v>
      </c>
      <c r="AQ134" s="218">
        <v>0</v>
      </c>
      <c r="AR134" s="218">
        <v>0</v>
      </c>
      <c r="AS134" s="219">
        <v>0</v>
      </c>
      <c r="AT134" s="22">
        <v>1</v>
      </c>
    </row>
    <row r="135" ht="39.95" customHeight="1" spans="1:46">
      <c r="A135" s="32">
        <f t="shared" si="18"/>
        <v>127</v>
      </c>
      <c r="B135" s="35"/>
      <c r="C135" s="35"/>
      <c r="D135" s="35"/>
      <c r="E135" s="54">
        <v>3</v>
      </c>
      <c r="F135" s="35"/>
      <c r="G135" s="35"/>
      <c r="H135" s="35"/>
      <c r="I135" s="35"/>
      <c r="J135" s="82"/>
      <c r="K135" s="82"/>
      <c r="L135" s="63" t="s">
        <v>1171</v>
      </c>
      <c r="M135" s="63" t="s">
        <v>1172</v>
      </c>
      <c r="N135" s="64" t="s">
        <v>613</v>
      </c>
      <c r="O135" s="95" t="s">
        <v>59</v>
      </c>
      <c r="P135" s="65" t="s">
        <v>461</v>
      </c>
      <c r="Q135" s="231"/>
      <c r="R135" s="105" t="s">
        <v>462</v>
      </c>
      <c r="S135" s="106" t="s">
        <v>470</v>
      </c>
      <c r="T135" s="85" t="s">
        <v>334</v>
      </c>
      <c r="U135" s="117" t="s">
        <v>464</v>
      </c>
      <c r="V135" s="107" t="s">
        <v>463</v>
      </c>
      <c r="W135" s="95" t="s">
        <v>556</v>
      </c>
      <c r="X135" s="108" t="s">
        <v>1173</v>
      </c>
      <c r="Y135" s="85" t="s">
        <v>696</v>
      </c>
      <c r="Z135" s="34" t="s">
        <v>1174</v>
      </c>
      <c r="AA135" s="135">
        <v>0.01</v>
      </c>
      <c r="AB135" s="65" t="s">
        <v>334</v>
      </c>
      <c r="AC135" s="117"/>
      <c r="AD135" s="117"/>
      <c r="AE135" s="117"/>
      <c r="AF135" s="117"/>
      <c r="AG135" s="144"/>
      <c r="AH135" s="144"/>
      <c r="AI135" s="163"/>
      <c r="AJ135" s="108">
        <v>1</v>
      </c>
      <c r="AK135" s="164">
        <v>1</v>
      </c>
      <c r="AL135" s="164">
        <v>1</v>
      </c>
      <c r="AM135" s="164">
        <v>1</v>
      </c>
      <c r="AN135" s="165">
        <v>1</v>
      </c>
      <c r="AO135" s="202">
        <v>1</v>
      </c>
      <c r="AP135" s="203">
        <v>1</v>
      </c>
      <c r="AQ135" s="203">
        <v>1</v>
      </c>
      <c r="AR135" s="203">
        <v>1</v>
      </c>
      <c r="AS135" s="192">
        <v>1</v>
      </c>
      <c r="AT135" s="22">
        <v>1</v>
      </c>
    </row>
    <row r="136" ht="39.95" customHeight="1" spans="1:46">
      <c r="A136" s="32">
        <f t="shared" si="18"/>
        <v>128</v>
      </c>
      <c r="B136" s="35"/>
      <c r="C136" s="35"/>
      <c r="D136" s="35"/>
      <c r="E136" s="54">
        <v>3</v>
      </c>
      <c r="F136" s="35"/>
      <c r="G136" s="35"/>
      <c r="H136" s="35"/>
      <c r="I136" s="35"/>
      <c r="J136" s="82"/>
      <c r="K136" s="82"/>
      <c r="L136" s="62">
        <v>330102303000</v>
      </c>
      <c r="M136" s="63" t="s">
        <v>1247</v>
      </c>
      <c r="N136" s="64" t="s">
        <v>613</v>
      </c>
      <c r="O136" s="95" t="s">
        <v>59</v>
      </c>
      <c r="P136" s="65" t="s">
        <v>461</v>
      </c>
      <c r="Q136" s="231"/>
      <c r="R136" s="105" t="s">
        <v>462</v>
      </c>
      <c r="S136" s="106" t="s">
        <v>470</v>
      </c>
      <c r="T136" s="85" t="s">
        <v>334</v>
      </c>
      <c r="U136" s="117" t="s">
        <v>464</v>
      </c>
      <c r="V136" s="107" t="s">
        <v>463</v>
      </c>
      <c r="W136" s="95" t="s">
        <v>556</v>
      </c>
      <c r="X136" s="108" t="s">
        <v>1177</v>
      </c>
      <c r="Y136" s="85" t="s">
        <v>1248</v>
      </c>
      <c r="Z136" s="34" t="s">
        <v>1174</v>
      </c>
      <c r="AA136" s="135">
        <v>0.0259</v>
      </c>
      <c r="AB136" s="65" t="s">
        <v>334</v>
      </c>
      <c r="AC136" s="117"/>
      <c r="AD136" s="117"/>
      <c r="AE136" s="117"/>
      <c r="AF136" s="117"/>
      <c r="AG136" s="144"/>
      <c r="AH136" s="144"/>
      <c r="AI136" s="163"/>
      <c r="AJ136" s="108">
        <v>1</v>
      </c>
      <c r="AK136" s="164">
        <v>1</v>
      </c>
      <c r="AL136" s="164">
        <v>1</v>
      </c>
      <c r="AM136" s="164">
        <v>1</v>
      </c>
      <c r="AN136" s="165">
        <v>1</v>
      </c>
      <c r="AO136" s="202">
        <v>1</v>
      </c>
      <c r="AP136" s="203">
        <v>1</v>
      </c>
      <c r="AQ136" s="203">
        <v>1</v>
      </c>
      <c r="AR136" s="203">
        <v>1</v>
      </c>
      <c r="AS136" s="192">
        <v>1</v>
      </c>
      <c r="AT136" s="22">
        <v>1</v>
      </c>
    </row>
    <row r="137" ht="39.95" customHeight="1" spans="1:46">
      <c r="A137" s="32">
        <f t="shared" si="18"/>
        <v>129</v>
      </c>
      <c r="B137" s="35"/>
      <c r="C137" s="35"/>
      <c r="D137" s="35"/>
      <c r="E137" s="54">
        <v>3</v>
      </c>
      <c r="F137" s="35"/>
      <c r="G137" s="35"/>
      <c r="H137" s="35"/>
      <c r="I137" s="35"/>
      <c r="J137" s="82"/>
      <c r="K137" s="82"/>
      <c r="L137" s="63" t="s">
        <v>1178</v>
      </c>
      <c r="M137" s="63" t="s">
        <v>1179</v>
      </c>
      <c r="N137" s="64" t="s">
        <v>613</v>
      </c>
      <c r="O137" s="95" t="s">
        <v>59</v>
      </c>
      <c r="P137" s="65" t="s">
        <v>461</v>
      </c>
      <c r="Q137" s="231"/>
      <c r="R137" s="105" t="s">
        <v>462</v>
      </c>
      <c r="S137" s="106" t="s">
        <v>470</v>
      </c>
      <c r="T137" s="85" t="s">
        <v>334</v>
      </c>
      <c r="U137" s="117" t="s">
        <v>464</v>
      </c>
      <c r="V137" s="107" t="s">
        <v>463</v>
      </c>
      <c r="W137" s="95" t="s">
        <v>556</v>
      </c>
      <c r="X137" s="108" t="s">
        <v>1180</v>
      </c>
      <c r="Y137" s="85" t="s">
        <v>1249</v>
      </c>
      <c r="Z137" s="34" t="s">
        <v>1182</v>
      </c>
      <c r="AA137" s="135">
        <v>0.0568</v>
      </c>
      <c r="AB137" s="65" t="s">
        <v>334</v>
      </c>
      <c r="AC137" s="117"/>
      <c r="AD137" s="117"/>
      <c r="AE137" s="117"/>
      <c r="AF137" s="117"/>
      <c r="AG137" s="144"/>
      <c r="AH137" s="144"/>
      <c r="AI137" s="163"/>
      <c r="AJ137" s="108">
        <v>1</v>
      </c>
      <c r="AK137" s="164">
        <v>1</v>
      </c>
      <c r="AL137" s="164">
        <v>1</v>
      </c>
      <c r="AM137" s="164">
        <v>1</v>
      </c>
      <c r="AN137" s="165">
        <v>1</v>
      </c>
      <c r="AO137" s="202">
        <v>1</v>
      </c>
      <c r="AP137" s="203">
        <v>1</v>
      </c>
      <c r="AQ137" s="203">
        <v>1</v>
      </c>
      <c r="AR137" s="203">
        <v>1</v>
      </c>
      <c r="AS137" s="192">
        <v>1</v>
      </c>
      <c r="AT137" s="22">
        <v>1</v>
      </c>
    </row>
    <row r="138" ht="39.95" customHeight="1" spans="1:46">
      <c r="A138" s="32">
        <f t="shared" si="18"/>
        <v>130</v>
      </c>
      <c r="B138" s="35"/>
      <c r="C138" s="35"/>
      <c r="D138" s="35"/>
      <c r="E138" s="54">
        <v>3</v>
      </c>
      <c r="F138" s="35"/>
      <c r="G138" s="35"/>
      <c r="H138" s="35"/>
      <c r="I138" s="35"/>
      <c r="J138" s="82"/>
      <c r="K138" s="82"/>
      <c r="L138" s="63" t="s">
        <v>1183</v>
      </c>
      <c r="M138" s="63" t="s">
        <v>1184</v>
      </c>
      <c r="N138" s="64" t="s">
        <v>613</v>
      </c>
      <c r="O138" s="95" t="s">
        <v>59</v>
      </c>
      <c r="P138" s="65" t="s">
        <v>461</v>
      </c>
      <c r="Q138" s="231"/>
      <c r="R138" s="105" t="s">
        <v>462</v>
      </c>
      <c r="S138" s="106" t="s">
        <v>470</v>
      </c>
      <c r="T138" s="85" t="s">
        <v>334</v>
      </c>
      <c r="U138" s="117" t="s">
        <v>464</v>
      </c>
      <c r="V138" s="107" t="s">
        <v>463</v>
      </c>
      <c r="W138" s="95" t="s">
        <v>556</v>
      </c>
      <c r="X138" s="108" t="s">
        <v>1180</v>
      </c>
      <c r="Y138" s="85" t="s">
        <v>1249</v>
      </c>
      <c r="Z138" s="34" t="s">
        <v>1185</v>
      </c>
      <c r="AA138" s="135">
        <v>0.1977</v>
      </c>
      <c r="AB138" s="65" t="s">
        <v>334</v>
      </c>
      <c r="AC138" s="117"/>
      <c r="AD138" s="117"/>
      <c r="AE138" s="117"/>
      <c r="AF138" s="117"/>
      <c r="AG138" s="144"/>
      <c r="AH138" s="144"/>
      <c r="AI138" s="163"/>
      <c r="AJ138" s="108">
        <v>1</v>
      </c>
      <c r="AK138" s="164">
        <v>1</v>
      </c>
      <c r="AL138" s="164">
        <v>1</v>
      </c>
      <c r="AM138" s="164">
        <v>1</v>
      </c>
      <c r="AN138" s="165">
        <v>1</v>
      </c>
      <c r="AO138" s="202">
        <v>1</v>
      </c>
      <c r="AP138" s="203">
        <v>1</v>
      </c>
      <c r="AQ138" s="203">
        <v>1</v>
      </c>
      <c r="AR138" s="203">
        <v>1</v>
      </c>
      <c r="AS138" s="192">
        <v>1</v>
      </c>
      <c r="AT138" s="22">
        <v>1</v>
      </c>
    </row>
    <row r="139" ht="39.95" customHeight="1" spans="1:46">
      <c r="A139" s="32">
        <f t="shared" si="18"/>
        <v>131</v>
      </c>
      <c r="B139" s="35"/>
      <c r="C139" s="35"/>
      <c r="D139" s="35"/>
      <c r="E139" s="54">
        <v>3</v>
      </c>
      <c r="F139" s="35"/>
      <c r="G139" s="35"/>
      <c r="H139" s="35"/>
      <c r="I139" s="35"/>
      <c r="J139" s="82"/>
      <c r="K139" s="82"/>
      <c r="L139" s="63" t="s">
        <v>1186</v>
      </c>
      <c r="M139" s="63" t="s">
        <v>1187</v>
      </c>
      <c r="N139" s="64" t="s">
        <v>613</v>
      </c>
      <c r="O139" s="95" t="s">
        <v>59</v>
      </c>
      <c r="P139" s="65" t="s">
        <v>461</v>
      </c>
      <c r="Q139" s="231"/>
      <c r="R139" s="105" t="s">
        <v>462</v>
      </c>
      <c r="S139" s="106" t="s">
        <v>470</v>
      </c>
      <c r="T139" s="85" t="s">
        <v>334</v>
      </c>
      <c r="U139" s="117" t="s">
        <v>464</v>
      </c>
      <c r="V139" s="107" t="s">
        <v>463</v>
      </c>
      <c r="W139" s="95" t="s">
        <v>556</v>
      </c>
      <c r="X139" s="108" t="s">
        <v>1188</v>
      </c>
      <c r="Y139" s="85" t="s">
        <v>696</v>
      </c>
      <c r="Z139" s="34" t="s">
        <v>1189</v>
      </c>
      <c r="AA139" s="135">
        <v>0.0594</v>
      </c>
      <c r="AB139" s="65" t="s">
        <v>334</v>
      </c>
      <c r="AC139" s="117"/>
      <c r="AD139" s="117"/>
      <c r="AE139" s="117"/>
      <c r="AF139" s="117"/>
      <c r="AG139" s="144"/>
      <c r="AH139" s="144"/>
      <c r="AI139" s="163"/>
      <c r="AJ139" s="108">
        <v>1</v>
      </c>
      <c r="AK139" s="164">
        <v>1</v>
      </c>
      <c r="AL139" s="164">
        <v>1</v>
      </c>
      <c r="AM139" s="164">
        <v>1</v>
      </c>
      <c r="AN139" s="165">
        <v>1</v>
      </c>
      <c r="AO139" s="202">
        <v>1</v>
      </c>
      <c r="AP139" s="203">
        <v>1</v>
      </c>
      <c r="AQ139" s="203">
        <v>1</v>
      </c>
      <c r="AR139" s="203">
        <v>1</v>
      </c>
      <c r="AS139" s="192">
        <v>1</v>
      </c>
      <c r="AT139" s="22">
        <v>1</v>
      </c>
    </row>
    <row r="140" ht="39.95" customHeight="1" spans="1:46">
      <c r="A140" s="32">
        <f t="shared" si="18"/>
        <v>132</v>
      </c>
      <c r="B140" s="35"/>
      <c r="C140" s="35"/>
      <c r="D140" s="35"/>
      <c r="E140" s="54">
        <v>3</v>
      </c>
      <c r="F140" s="35"/>
      <c r="G140" s="35"/>
      <c r="H140" s="35"/>
      <c r="I140" s="35"/>
      <c r="J140" s="82"/>
      <c r="K140" s="82"/>
      <c r="L140" s="62" t="s">
        <v>1250</v>
      </c>
      <c r="M140" s="63" t="s">
        <v>1251</v>
      </c>
      <c r="N140" s="64" t="s">
        <v>1244</v>
      </c>
      <c r="O140" s="95" t="s">
        <v>59</v>
      </c>
      <c r="P140" s="65" t="s">
        <v>461</v>
      </c>
      <c r="Q140" s="231"/>
      <c r="R140" s="105" t="s">
        <v>462</v>
      </c>
      <c r="S140" s="106" t="s">
        <v>1250</v>
      </c>
      <c r="T140" s="105" t="s">
        <v>462</v>
      </c>
      <c r="U140" s="117" t="s">
        <v>464</v>
      </c>
      <c r="V140" s="107" t="s">
        <v>463</v>
      </c>
      <c r="W140" s="95" t="s">
        <v>556</v>
      </c>
      <c r="X140" s="108" t="s">
        <v>1192</v>
      </c>
      <c r="Y140" s="85" t="s">
        <v>558</v>
      </c>
      <c r="Z140" s="34" t="s">
        <v>1252</v>
      </c>
      <c r="AA140" s="135">
        <v>0.2224</v>
      </c>
      <c r="AB140" s="65" t="s">
        <v>334</v>
      </c>
      <c r="AC140" s="117"/>
      <c r="AD140" s="117"/>
      <c r="AE140" s="117"/>
      <c r="AF140" s="117"/>
      <c r="AG140" s="144"/>
      <c r="AH140" s="144"/>
      <c r="AI140" s="163"/>
      <c r="AJ140" s="108">
        <v>1</v>
      </c>
      <c r="AK140" s="164">
        <v>1</v>
      </c>
      <c r="AL140" s="164">
        <v>1</v>
      </c>
      <c r="AM140" s="164">
        <v>1</v>
      </c>
      <c r="AN140" s="165">
        <v>1</v>
      </c>
      <c r="AO140" s="202">
        <v>1</v>
      </c>
      <c r="AP140" s="203">
        <v>1</v>
      </c>
      <c r="AQ140" s="203">
        <v>1</v>
      </c>
      <c r="AR140" s="203">
        <v>1</v>
      </c>
      <c r="AS140" s="192">
        <v>1</v>
      </c>
      <c r="AT140" s="22">
        <v>1</v>
      </c>
    </row>
    <row r="141" ht="39.95" customHeight="1" spans="1:46">
      <c r="A141" s="32">
        <f t="shared" si="18"/>
        <v>133</v>
      </c>
      <c r="B141" s="35"/>
      <c r="C141" s="35"/>
      <c r="D141" s="35">
        <v>2</v>
      </c>
      <c r="E141" s="53"/>
      <c r="F141" s="35"/>
      <c r="G141" s="35"/>
      <c r="H141" s="35"/>
      <c r="I141" s="35"/>
      <c r="J141" s="82"/>
      <c r="K141" s="82"/>
      <c r="L141" s="63" t="s">
        <v>1201</v>
      </c>
      <c r="M141" s="63" t="s">
        <v>1202</v>
      </c>
      <c r="N141" s="64" t="s">
        <v>613</v>
      </c>
      <c r="O141" s="95" t="s">
        <v>59</v>
      </c>
      <c r="P141" s="65" t="s">
        <v>461</v>
      </c>
      <c r="Q141" s="231"/>
      <c r="R141" s="105" t="s">
        <v>462</v>
      </c>
      <c r="S141" s="108" t="s">
        <v>1201</v>
      </c>
      <c r="T141" s="85" t="s">
        <v>334</v>
      </c>
      <c r="U141" s="117" t="s">
        <v>464</v>
      </c>
      <c r="V141" s="107" t="s">
        <v>463</v>
      </c>
      <c r="W141" s="95" t="s">
        <v>1253</v>
      </c>
      <c r="X141" s="108" t="s">
        <v>1203</v>
      </c>
      <c r="Y141" s="85" t="s">
        <v>334</v>
      </c>
      <c r="Z141" s="34" t="s">
        <v>1204</v>
      </c>
      <c r="AA141" s="135">
        <v>0.002</v>
      </c>
      <c r="AB141" s="65" t="s">
        <v>334</v>
      </c>
      <c r="AC141" s="117"/>
      <c r="AD141" s="117"/>
      <c r="AE141" s="117"/>
      <c r="AF141" s="117"/>
      <c r="AG141" s="144"/>
      <c r="AH141" s="144"/>
      <c r="AI141" s="163"/>
      <c r="AJ141" s="108">
        <v>1</v>
      </c>
      <c r="AK141" s="164">
        <v>1</v>
      </c>
      <c r="AL141" s="164">
        <v>1</v>
      </c>
      <c r="AM141" s="164">
        <v>1</v>
      </c>
      <c r="AN141" s="165">
        <v>1</v>
      </c>
      <c r="AO141" s="202">
        <v>1</v>
      </c>
      <c r="AP141" s="203">
        <v>1</v>
      </c>
      <c r="AQ141" s="203">
        <v>1</v>
      </c>
      <c r="AR141" s="203">
        <v>1</v>
      </c>
      <c r="AS141" s="192">
        <v>1</v>
      </c>
      <c r="AT141" s="22">
        <v>1</v>
      </c>
    </row>
    <row r="142" ht="39.95" customHeight="1" spans="1:46">
      <c r="A142" s="32">
        <f t="shared" si="18"/>
        <v>134</v>
      </c>
      <c r="B142" s="35"/>
      <c r="C142" s="35"/>
      <c r="D142" s="35">
        <v>2</v>
      </c>
      <c r="E142" s="53"/>
      <c r="F142" s="35"/>
      <c r="G142" s="35"/>
      <c r="H142" s="35"/>
      <c r="I142" s="35"/>
      <c r="J142" s="82"/>
      <c r="K142" s="82"/>
      <c r="L142" s="63" t="s">
        <v>1194</v>
      </c>
      <c r="M142" s="63" t="s">
        <v>1195</v>
      </c>
      <c r="N142" s="64" t="s">
        <v>613</v>
      </c>
      <c r="O142" s="65" t="s">
        <v>211</v>
      </c>
      <c r="P142" s="65" t="s">
        <v>461</v>
      </c>
      <c r="Q142" s="231"/>
      <c r="R142" s="105" t="s">
        <v>462</v>
      </c>
      <c r="S142" s="106" t="s">
        <v>470</v>
      </c>
      <c r="T142" s="85" t="s">
        <v>334</v>
      </c>
      <c r="U142" s="105" t="s">
        <v>464</v>
      </c>
      <c r="V142" s="107" t="s">
        <v>463</v>
      </c>
      <c r="W142" s="95" t="s">
        <v>536</v>
      </c>
      <c r="X142" s="108" t="s">
        <v>1196</v>
      </c>
      <c r="Y142" s="85" t="s">
        <v>334</v>
      </c>
      <c r="Z142" s="85" t="s">
        <v>334</v>
      </c>
      <c r="AA142" s="135">
        <v>0.0138</v>
      </c>
      <c r="AB142" s="65" t="s">
        <v>720</v>
      </c>
      <c r="AC142" s="117"/>
      <c r="AD142" s="117"/>
      <c r="AE142" s="117"/>
      <c r="AF142" s="117"/>
      <c r="AG142" s="144"/>
      <c r="AH142" s="144"/>
      <c r="AI142" s="163"/>
      <c r="AJ142" s="108">
        <v>2</v>
      </c>
      <c r="AK142" s="164">
        <v>2</v>
      </c>
      <c r="AL142" s="164">
        <v>2</v>
      </c>
      <c r="AM142" s="164">
        <v>2</v>
      </c>
      <c r="AN142" s="165">
        <v>2</v>
      </c>
      <c r="AO142" s="202">
        <v>2</v>
      </c>
      <c r="AP142" s="203">
        <v>2</v>
      </c>
      <c r="AQ142" s="203">
        <v>2</v>
      </c>
      <c r="AR142" s="203">
        <v>2</v>
      </c>
      <c r="AS142" s="192">
        <v>2</v>
      </c>
      <c r="AT142" s="22">
        <v>2</v>
      </c>
    </row>
    <row r="143" ht="39.95" customHeight="1" spans="1:46">
      <c r="A143" s="32">
        <f t="shared" si="18"/>
        <v>135</v>
      </c>
      <c r="B143" s="35"/>
      <c r="C143" s="35"/>
      <c r="D143" s="35">
        <v>2</v>
      </c>
      <c r="E143" s="53"/>
      <c r="F143" s="35"/>
      <c r="G143" s="35"/>
      <c r="H143" s="35"/>
      <c r="I143" s="35"/>
      <c r="J143" s="82"/>
      <c r="K143" s="82"/>
      <c r="L143" s="63" t="s">
        <v>1197</v>
      </c>
      <c r="M143" s="63" t="s">
        <v>1198</v>
      </c>
      <c r="N143" s="64" t="s">
        <v>613</v>
      </c>
      <c r="O143" s="65" t="s">
        <v>211</v>
      </c>
      <c r="P143" s="65" t="s">
        <v>461</v>
      </c>
      <c r="Q143" s="231"/>
      <c r="R143" s="105" t="s">
        <v>462</v>
      </c>
      <c r="S143" s="106" t="s">
        <v>470</v>
      </c>
      <c r="T143" s="85" t="s">
        <v>334</v>
      </c>
      <c r="U143" s="117" t="s">
        <v>464</v>
      </c>
      <c r="V143" s="107" t="s">
        <v>463</v>
      </c>
      <c r="W143" s="95" t="s">
        <v>536</v>
      </c>
      <c r="X143" s="108">
        <v>8</v>
      </c>
      <c r="Y143" s="85" t="s">
        <v>334</v>
      </c>
      <c r="Z143" s="85" t="s">
        <v>334</v>
      </c>
      <c r="AA143" s="135">
        <v>0.0032</v>
      </c>
      <c r="AB143" s="163" t="s">
        <v>701</v>
      </c>
      <c r="AC143" s="85" t="s">
        <v>334</v>
      </c>
      <c r="AD143" s="85" t="s">
        <v>334</v>
      </c>
      <c r="AE143" s="85" t="s">
        <v>334</v>
      </c>
      <c r="AF143" s="85" t="s">
        <v>334</v>
      </c>
      <c r="AG143" s="85" t="s">
        <v>334</v>
      </c>
      <c r="AH143" s="85" t="s">
        <v>334</v>
      </c>
      <c r="AI143" s="163"/>
      <c r="AJ143" s="85" t="s">
        <v>1254</v>
      </c>
      <c r="AK143" s="258" t="s">
        <v>1254</v>
      </c>
      <c r="AL143" s="258" t="s">
        <v>1254</v>
      </c>
      <c r="AM143" s="258" t="s">
        <v>1254</v>
      </c>
      <c r="AN143" s="259" t="s">
        <v>1254</v>
      </c>
      <c r="AO143" s="202">
        <v>2</v>
      </c>
      <c r="AP143" s="203">
        <v>2</v>
      </c>
      <c r="AQ143" s="203">
        <v>2</v>
      </c>
      <c r="AR143" s="203">
        <v>2</v>
      </c>
      <c r="AS143" s="192">
        <v>2</v>
      </c>
      <c r="AT143" s="22">
        <v>2</v>
      </c>
    </row>
    <row r="144" ht="39.95" customHeight="1" spans="1:46">
      <c r="A144" s="32">
        <f t="shared" si="18"/>
        <v>136</v>
      </c>
      <c r="B144" s="35"/>
      <c r="C144" s="35"/>
      <c r="D144" s="35">
        <v>2</v>
      </c>
      <c r="E144" s="53"/>
      <c r="F144" s="35"/>
      <c r="G144" s="35"/>
      <c r="H144" s="35"/>
      <c r="I144" s="35"/>
      <c r="J144" s="82"/>
      <c r="K144" s="82"/>
      <c r="L144" s="63" t="s">
        <v>1199</v>
      </c>
      <c r="M144" s="63" t="s">
        <v>1200</v>
      </c>
      <c r="N144" s="64" t="s">
        <v>613</v>
      </c>
      <c r="O144" s="65" t="s">
        <v>211</v>
      </c>
      <c r="P144" s="65" t="s">
        <v>461</v>
      </c>
      <c r="Q144" s="231"/>
      <c r="R144" s="105" t="s">
        <v>462</v>
      </c>
      <c r="S144" s="106" t="s">
        <v>470</v>
      </c>
      <c r="T144" s="85" t="s">
        <v>334</v>
      </c>
      <c r="U144" s="117" t="s">
        <v>464</v>
      </c>
      <c r="V144" s="107" t="s">
        <v>463</v>
      </c>
      <c r="W144" s="95" t="s">
        <v>536</v>
      </c>
      <c r="X144" s="108">
        <v>8</v>
      </c>
      <c r="Y144" s="85" t="s">
        <v>334</v>
      </c>
      <c r="Z144" s="85" t="s">
        <v>334</v>
      </c>
      <c r="AA144" s="135">
        <v>0.0019</v>
      </c>
      <c r="AB144" s="163" t="s">
        <v>701</v>
      </c>
      <c r="AC144" s="85" t="s">
        <v>334</v>
      </c>
      <c r="AD144" s="85" t="s">
        <v>334</v>
      </c>
      <c r="AE144" s="85" t="s">
        <v>334</v>
      </c>
      <c r="AF144" s="85" t="s">
        <v>334</v>
      </c>
      <c r="AG144" s="85" t="s">
        <v>334</v>
      </c>
      <c r="AH144" s="85" t="s">
        <v>334</v>
      </c>
      <c r="AI144" s="163"/>
      <c r="AJ144" s="85" t="s">
        <v>1254</v>
      </c>
      <c r="AK144" s="258" t="s">
        <v>1254</v>
      </c>
      <c r="AL144" s="258" t="s">
        <v>1254</v>
      </c>
      <c r="AM144" s="258" t="s">
        <v>1254</v>
      </c>
      <c r="AN144" s="259" t="s">
        <v>1254</v>
      </c>
      <c r="AO144" s="202">
        <v>2</v>
      </c>
      <c r="AP144" s="203">
        <v>2</v>
      </c>
      <c r="AQ144" s="203">
        <v>2</v>
      </c>
      <c r="AR144" s="203">
        <v>2</v>
      </c>
      <c r="AS144" s="192">
        <v>2</v>
      </c>
      <c r="AT144" s="22">
        <v>2</v>
      </c>
    </row>
    <row r="145" ht="39.95" customHeight="1" spans="1:46">
      <c r="A145" s="32">
        <f t="shared" si="18"/>
        <v>137</v>
      </c>
      <c r="B145" s="35"/>
      <c r="C145" s="35"/>
      <c r="D145" s="35">
        <v>2</v>
      </c>
      <c r="E145" s="53"/>
      <c r="F145" s="35"/>
      <c r="G145" s="35"/>
      <c r="H145" s="35"/>
      <c r="I145" s="35"/>
      <c r="J145" s="82"/>
      <c r="K145" s="82"/>
      <c r="L145" s="62" t="s">
        <v>1255</v>
      </c>
      <c r="M145" s="63" t="s">
        <v>1256</v>
      </c>
      <c r="N145" s="228" t="s">
        <v>364</v>
      </c>
      <c r="O145" s="65" t="s">
        <v>59</v>
      </c>
      <c r="P145" s="65" t="s">
        <v>461</v>
      </c>
      <c r="Q145" s="231"/>
      <c r="R145" s="105" t="s">
        <v>462</v>
      </c>
      <c r="S145" s="106" t="s">
        <v>1255</v>
      </c>
      <c r="T145" s="85" t="s">
        <v>462</v>
      </c>
      <c r="U145" s="117" t="s">
        <v>464</v>
      </c>
      <c r="V145" s="107" t="s">
        <v>463</v>
      </c>
      <c r="W145" s="95" t="s">
        <v>474</v>
      </c>
      <c r="X145" s="108" t="s">
        <v>466</v>
      </c>
      <c r="Y145" s="85" t="s">
        <v>334</v>
      </c>
      <c r="Z145" s="34" t="s">
        <v>1257</v>
      </c>
      <c r="AA145" s="135">
        <f>AA147+AA148*AJ148</f>
        <v>0.5581</v>
      </c>
      <c r="AB145" s="65" t="s">
        <v>334</v>
      </c>
      <c r="AC145" s="117"/>
      <c r="AD145" s="117"/>
      <c r="AE145" s="117"/>
      <c r="AF145" s="117"/>
      <c r="AG145" s="144"/>
      <c r="AH145" s="144"/>
      <c r="AI145" s="163"/>
      <c r="AJ145" s="108">
        <v>1</v>
      </c>
      <c r="AK145" s="164">
        <v>1</v>
      </c>
      <c r="AL145" s="164">
        <v>1</v>
      </c>
      <c r="AM145" s="164">
        <v>1</v>
      </c>
      <c r="AN145" s="165">
        <v>1</v>
      </c>
      <c r="AO145" s="202">
        <v>1</v>
      </c>
      <c r="AP145" s="203">
        <v>0</v>
      </c>
      <c r="AQ145" s="203">
        <v>0</v>
      </c>
      <c r="AR145" s="203">
        <v>0</v>
      </c>
      <c r="AS145" s="192">
        <v>0</v>
      </c>
      <c r="AT145" s="22">
        <v>0</v>
      </c>
    </row>
    <row r="146" ht="39.95" customHeight="1" spans="1:46">
      <c r="A146" s="32">
        <f t="shared" si="18"/>
        <v>138</v>
      </c>
      <c r="B146" s="35"/>
      <c r="C146" s="35"/>
      <c r="D146" s="35">
        <v>2</v>
      </c>
      <c r="E146" s="53"/>
      <c r="F146" s="35"/>
      <c r="G146" s="35"/>
      <c r="H146" s="35"/>
      <c r="I146" s="35"/>
      <c r="J146" s="82"/>
      <c r="K146" s="82"/>
      <c r="L146" s="62" t="s">
        <v>1258</v>
      </c>
      <c r="M146" s="63" t="s">
        <v>1256</v>
      </c>
      <c r="N146" s="228" t="s">
        <v>403</v>
      </c>
      <c r="O146" s="65" t="s">
        <v>59</v>
      </c>
      <c r="P146" s="65" t="s">
        <v>461</v>
      </c>
      <c r="Q146" s="231"/>
      <c r="R146" s="105" t="s">
        <v>462</v>
      </c>
      <c r="S146" s="106" t="s">
        <v>1258</v>
      </c>
      <c r="T146" s="85" t="s">
        <v>462</v>
      </c>
      <c r="U146" s="117" t="s">
        <v>464</v>
      </c>
      <c r="V146" s="107" t="s">
        <v>463</v>
      </c>
      <c r="W146" s="95" t="s">
        <v>474</v>
      </c>
      <c r="X146" s="108" t="s">
        <v>466</v>
      </c>
      <c r="Y146" s="85" t="s">
        <v>334</v>
      </c>
      <c r="Z146" s="34" t="s">
        <v>1257</v>
      </c>
      <c r="AA146" s="135">
        <f>AA149+AA150*AP150</f>
        <v>0.4629</v>
      </c>
      <c r="AB146" s="65" t="s">
        <v>334</v>
      </c>
      <c r="AC146" s="117"/>
      <c r="AD146" s="117"/>
      <c r="AE146" s="117"/>
      <c r="AF146" s="117"/>
      <c r="AG146" s="144"/>
      <c r="AH146" s="144"/>
      <c r="AI146" s="163"/>
      <c r="AJ146" s="108">
        <v>0</v>
      </c>
      <c r="AK146" s="164">
        <v>0</v>
      </c>
      <c r="AL146" s="164">
        <v>0</v>
      </c>
      <c r="AM146" s="164">
        <v>0</v>
      </c>
      <c r="AN146" s="165">
        <v>0</v>
      </c>
      <c r="AO146" s="202">
        <v>0</v>
      </c>
      <c r="AP146" s="203">
        <v>1</v>
      </c>
      <c r="AQ146" s="203">
        <v>1</v>
      </c>
      <c r="AR146" s="203">
        <v>1</v>
      </c>
      <c r="AS146" s="192">
        <v>1</v>
      </c>
      <c r="AT146" s="22">
        <v>1</v>
      </c>
    </row>
    <row r="147" ht="39.95" customHeight="1" spans="1:46">
      <c r="A147" s="32">
        <f t="shared" si="18"/>
        <v>139</v>
      </c>
      <c r="B147" s="35"/>
      <c r="C147" s="35"/>
      <c r="D147" s="35"/>
      <c r="E147" s="54">
        <v>3</v>
      </c>
      <c r="F147" s="35"/>
      <c r="G147" s="35"/>
      <c r="H147" s="35"/>
      <c r="I147" s="35"/>
      <c r="J147" s="82"/>
      <c r="K147" s="82"/>
      <c r="L147" s="62" t="s">
        <v>1259</v>
      </c>
      <c r="M147" s="63" t="s">
        <v>1260</v>
      </c>
      <c r="N147" s="228" t="s">
        <v>364</v>
      </c>
      <c r="O147" s="65" t="s">
        <v>59</v>
      </c>
      <c r="P147" s="65" t="s">
        <v>461</v>
      </c>
      <c r="Q147" s="231"/>
      <c r="R147" s="105" t="s">
        <v>462</v>
      </c>
      <c r="S147" s="106" t="s">
        <v>470</v>
      </c>
      <c r="T147" s="85" t="s">
        <v>334</v>
      </c>
      <c r="U147" s="117" t="s">
        <v>464</v>
      </c>
      <c r="V147" s="107" t="s">
        <v>463</v>
      </c>
      <c r="W147" s="34" t="s">
        <v>484</v>
      </c>
      <c r="X147" s="108" t="s">
        <v>1261</v>
      </c>
      <c r="Y147" s="85" t="s">
        <v>1262</v>
      </c>
      <c r="Z147" s="34" t="s">
        <v>1257</v>
      </c>
      <c r="AA147" s="135">
        <v>0.5379</v>
      </c>
      <c r="AB147" s="65" t="s">
        <v>334</v>
      </c>
      <c r="AC147" s="117"/>
      <c r="AD147" s="117"/>
      <c r="AE147" s="117"/>
      <c r="AF147" s="117"/>
      <c r="AG147" s="144"/>
      <c r="AH147" s="144"/>
      <c r="AI147" s="163"/>
      <c r="AJ147" s="108">
        <v>1</v>
      </c>
      <c r="AK147" s="164">
        <v>1</v>
      </c>
      <c r="AL147" s="164">
        <v>1</v>
      </c>
      <c r="AM147" s="164">
        <v>1</v>
      </c>
      <c r="AN147" s="165">
        <v>1</v>
      </c>
      <c r="AO147" s="202">
        <v>1</v>
      </c>
      <c r="AP147" s="203">
        <v>0</v>
      </c>
      <c r="AQ147" s="203">
        <v>0</v>
      </c>
      <c r="AR147" s="203">
        <v>0</v>
      </c>
      <c r="AS147" s="192">
        <v>0</v>
      </c>
      <c r="AT147" s="22">
        <v>0</v>
      </c>
    </row>
    <row r="148" ht="39.95" customHeight="1" spans="1:46">
      <c r="A148" s="32">
        <f t="shared" si="18"/>
        <v>140</v>
      </c>
      <c r="B148" s="35"/>
      <c r="C148" s="35"/>
      <c r="D148" s="35"/>
      <c r="E148" s="54">
        <v>3</v>
      </c>
      <c r="F148" s="35"/>
      <c r="G148" s="35"/>
      <c r="H148" s="35"/>
      <c r="I148" s="35"/>
      <c r="J148" s="82"/>
      <c r="K148" s="82"/>
      <c r="L148" s="62">
        <v>330102303600</v>
      </c>
      <c r="M148" s="63" t="s">
        <v>1263</v>
      </c>
      <c r="N148" s="228" t="s">
        <v>613</v>
      </c>
      <c r="O148" s="65" t="s">
        <v>211</v>
      </c>
      <c r="P148" s="65" t="s">
        <v>461</v>
      </c>
      <c r="Q148" s="231"/>
      <c r="R148" s="105" t="s">
        <v>462</v>
      </c>
      <c r="S148" s="106">
        <v>330102303600</v>
      </c>
      <c r="T148" s="85" t="s">
        <v>334</v>
      </c>
      <c r="U148" s="117" t="s">
        <v>464</v>
      </c>
      <c r="V148" s="107" t="s">
        <v>463</v>
      </c>
      <c r="W148" s="34" t="s">
        <v>478</v>
      </c>
      <c r="X148" s="108" t="s">
        <v>1264</v>
      </c>
      <c r="Y148" s="85" t="s">
        <v>1265</v>
      </c>
      <c r="Z148" s="34" t="s">
        <v>334</v>
      </c>
      <c r="AA148" s="135">
        <v>0.0101</v>
      </c>
      <c r="AB148" s="65" t="s">
        <v>334</v>
      </c>
      <c r="AC148" s="117"/>
      <c r="AD148" s="117"/>
      <c r="AE148" s="117"/>
      <c r="AF148" s="117"/>
      <c r="AG148" s="144"/>
      <c r="AH148" s="144"/>
      <c r="AI148" s="163"/>
      <c r="AJ148" s="108">
        <v>2</v>
      </c>
      <c r="AK148" s="164">
        <v>2</v>
      </c>
      <c r="AL148" s="164">
        <v>2</v>
      </c>
      <c r="AM148" s="164">
        <v>2</v>
      </c>
      <c r="AN148" s="165">
        <v>2</v>
      </c>
      <c r="AO148" s="202">
        <v>2</v>
      </c>
      <c r="AP148" s="203">
        <v>0</v>
      </c>
      <c r="AQ148" s="203">
        <v>0</v>
      </c>
      <c r="AR148" s="203">
        <v>0</v>
      </c>
      <c r="AS148" s="192">
        <v>0</v>
      </c>
      <c r="AT148" s="22">
        <v>0</v>
      </c>
    </row>
    <row r="149" ht="39.95" customHeight="1" spans="1:46">
      <c r="A149" s="32">
        <f t="shared" si="18"/>
        <v>141</v>
      </c>
      <c r="B149" s="35"/>
      <c r="C149" s="35"/>
      <c r="D149" s="35"/>
      <c r="E149" s="54">
        <v>3</v>
      </c>
      <c r="F149" s="35"/>
      <c r="G149" s="35"/>
      <c r="H149" s="35"/>
      <c r="I149" s="35"/>
      <c r="J149" s="82"/>
      <c r="K149" s="82"/>
      <c r="L149" s="62" t="s">
        <v>1266</v>
      </c>
      <c r="M149" s="63" t="s">
        <v>1260</v>
      </c>
      <c r="N149" s="228" t="s">
        <v>403</v>
      </c>
      <c r="O149" s="65" t="s">
        <v>59</v>
      </c>
      <c r="P149" s="65" t="s">
        <v>461</v>
      </c>
      <c r="Q149" s="231"/>
      <c r="R149" s="105" t="s">
        <v>462</v>
      </c>
      <c r="S149" s="106" t="s">
        <v>470</v>
      </c>
      <c r="T149" s="85" t="s">
        <v>334</v>
      </c>
      <c r="U149" s="117" t="s">
        <v>464</v>
      </c>
      <c r="V149" s="107" t="s">
        <v>463</v>
      </c>
      <c r="W149" s="34" t="s">
        <v>484</v>
      </c>
      <c r="X149" s="108" t="s">
        <v>1261</v>
      </c>
      <c r="Y149" s="85" t="s">
        <v>1262</v>
      </c>
      <c r="Z149" s="34" t="s">
        <v>1257</v>
      </c>
      <c r="AA149" s="135">
        <v>0.4465</v>
      </c>
      <c r="AB149" s="65" t="s">
        <v>334</v>
      </c>
      <c r="AC149" s="117"/>
      <c r="AD149" s="117"/>
      <c r="AE149" s="117"/>
      <c r="AF149" s="117"/>
      <c r="AG149" s="144"/>
      <c r="AH149" s="144"/>
      <c r="AI149" s="163"/>
      <c r="AJ149" s="108">
        <v>0</v>
      </c>
      <c r="AK149" s="164">
        <v>0</v>
      </c>
      <c r="AL149" s="164">
        <v>0</v>
      </c>
      <c r="AM149" s="164">
        <v>0</v>
      </c>
      <c r="AN149" s="165">
        <v>0</v>
      </c>
      <c r="AO149" s="202">
        <v>0</v>
      </c>
      <c r="AP149" s="203">
        <v>1</v>
      </c>
      <c r="AQ149" s="203">
        <v>1</v>
      </c>
      <c r="AR149" s="203">
        <v>1</v>
      </c>
      <c r="AS149" s="192">
        <v>1</v>
      </c>
      <c r="AT149" s="22">
        <v>1</v>
      </c>
    </row>
    <row r="150" ht="39.95" customHeight="1" spans="1:46">
      <c r="A150" s="32">
        <f t="shared" si="18"/>
        <v>142</v>
      </c>
      <c r="B150" s="35"/>
      <c r="C150" s="35"/>
      <c r="D150" s="35"/>
      <c r="E150" s="54">
        <v>3</v>
      </c>
      <c r="F150" s="35"/>
      <c r="G150" s="35"/>
      <c r="H150" s="35"/>
      <c r="I150" s="35"/>
      <c r="J150" s="82"/>
      <c r="K150" s="82"/>
      <c r="L150" s="62" t="s">
        <v>1267</v>
      </c>
      <c r="M150" s="63" t="s">
        <v>1263</v>
      </c>
      <c r="N150" s="228" t="s">
        <v>1232</v>
      </c>
      <c r="O150" s="65" t="s">
        <v>211</v>
      </c>
      <c r="P150" s="65" t="s">
        <v>461</v>
      </c>
      <c r="Q150" s="231"/>
      <c r="R150" s="105" t="s">
        <v>462</v>
      </c>
      <c r="S150" s="106" t="s">
        <v>470</v>
      </c>
      <c r="T150" s="85" t="s">
        <v>334</v>
      </c>
      <c r="U150" s="117" t="s">
        <v>464</v>
      </c>
      <c r="V150" s="107" t="s">
        <v>463</v>
      </c>
      <c r="W150" s="34" t="s">
        <v>478</v>
      </c>
      <c r="X150" s="108" t="s">
        <v>1264</v>
      </c>
      <c r="Y150" s="85" t="s">
        <v>1265</v>
      </c>
      <c r="Z150" s="34" t="s">
        <v>334</v>
      </c>
      <c r="AA150" s="135">
        <v>0.0082</v>
      </c>
      <c r="AB150" s="65" t="s">
        <v>334</v>
      </c>
      <c r="AC150" s="117"/>
      <c r="AD150" s="117"/>
      <c r="AE150" s="117"/>
      <c r="AF150" s="117"/>
      <c r="AG150" s="144"/>
      <c r="AH150" s="144"/>
      <c r="AI150" s="163"/>
      <c r="AJ150" s="108">
        <v>0</v>
      </c>
      <c r="AK150" s="164">
        <v>0</v>
      </c>
      <c r="AL150" s="164">
        <v>0</v>
      </c>
      <c r="AM150" s="164">
        <v>0</v>
      </c>
      <c r="AN150" s="165">
        <v>0</v>
      </c>
      <c r="AO150" s="202">
        <v>0</v>
      </c>
      <c r="AP150" s="203">
        <v>2</v>
      </c>
      <c r="AQ150" s="203">
        <v>2</v>
      </c>
      <c r="AR150" s="203">
        <v>2</v>
      </c>
      <c r="AS150" s="192">
        <v>2</v>
      </c>
      <c r="AT150" s="22">
        <v>2</v>
      </c>
    </row>
    <row r="151" ht="39.95" customHeight="1" spans="1:46">
      <c r="A151" s="32">
        <f t="shared" si="18"/>
        <v>143</v>
      </c>
      <c r="B151" s="35"/>
      <c r="C151" s="35"/>
      <c r="D151" s="35">
        <v>2</v>
      </c>
      <c r="E151" s="53"/>
      <c r="F151" s="35"/>
      <c r="G151" s="35"/>
      <c r="H151" s="35"/>
      <c r="I151" s="35"/>
      <c r="J151" s="82"/>
      <c r="K151" s="82"/>
      <c r="L151" s="62" t="s">
        <v>369</v>
      </c>
      <c r="M151" s="63" t="s">
        <v>981</v>
      </c>
      <c r="N151" s="228" t="s">
        <v>1205</v>
      </c>
      <c r="O151" s="95" t="s">
        <v>59</v>
      </c>
      <c r="P151" s="65" t="s">
        <v>461</v>
      </c>
      <c r="Q151" s="231"/>
      <c r="R151" s="105" t="s">
        <v>462</v>
      </c>
      <c r="S151" s="106" t="s">
        <v>470</v>
      </c>
      <c r="T151" s="85" t="s">
        <v>334</v>
      </c>
      <c r="U151" s="117" t="s">
        <v>464</v>
      </c>
      <c r="V151" s="107" t="s">
        <v>463</v>
      </c>
      <c r="W151" s="34" t="s">
        <v>1135</v>
      </c>
      <c r="X151" s="108" t="s">
        <v>466</v>
      </c>
      <c r="Y151" s="85" t="s">
        <v>334</v>
      </c>
      <c r="Z151" s="34" t="s">
        <v>1268</v>
      </c>
      <c r="AA151" s="135">
        <v>0.2</v>
      </c>
      <c r="AB151" s="65" t="s">
        <v>334</v>
      </c>
      <c r="AC151" s="117"/>
      <c r="AD151" s="117"/>
      <c r="AE151" s="117"/>
      <c r="AF151" s="117"/>
      <c r="AG151" s="144"/>
      <c r="AH151" s="144"/>
      <c r="AI151" s="163"/>
      <c r="AJ151" s="108">
        <v>1</v>
      </c>
      <c r="AK151" s="108">
        <v>1</v>
      </c>
      <c r="AL151" s="164">
        <v>0</v>
      </c>
      <c r="AM151" s="164">
        <v>0</v>
      </c>
      <c r="AN151" s="165">
        <v>0</v>
      </c>
      <c r="AO151" s="202">
        <v>0</v>
      </c>
      <c r="AP151" s="203">
        <v>0</v>
      </c>
      <c r="AQ151" s="203">
        <v>0</v>
      </c>
      <c r="AR151" s="203">
        <v>0</v>
      </c>
      <c r="AS151" s="192">
        <v>0</v>
      </c>
      <c r="AT151" s="22">
        <v>0</v>
      </c>
    </row>
    <row r="152" ht="39.95" customHeight="1" spans="1:46">
      <c r="A152" s="32">
        <f t="shared" si="18"/>
        <v>144</v>
      </c>
      <c r="B152" s="35"/>
      <c r="C152" s="35"/>
      <c r="D152" s="35">
        <v>2</v>
      </c>
      <c r="E152" s="53"/>
      <c r="F152" s="35"/>
      <c r="G152" s="35"/>
      <c r="H152" s="35"/>
      <c r="I152" s="35"/>
      <c r="J152" s="82"/>
      <c r="K152" s="82"/>
      <c r="L152" s="62" t="s">
        <v>400</v>
      </c>
      <c r="M152" s="63" t="s">
        <v>981</v>
      </c>
      <c r="N152" s="228" t="s">
        <v>1206</v>
      </c>
      <c r="O152" s="95" t="s">
        <v>59</v>
      </c>
      <c r="P152" s="65" t="s">
        <v>461</v>
      </c>
      <c r="Q152" s="231"/>
      <c r="R152" s="105" t="s">
        <v>462</v>
      </c>
      <c r="S152" s="106" t="s">
        <v>470</v>
      </c>
      <c r="T152" s="85" t="s">
        <v>334</v>
      </c>
      <c r="U152" s="117" t="s">
        <v>464</v>
      </c>
      <c r="V152" s="107" t="s">
        <v>463</v>
      </c>
      <c r="W152" s="34" t="s">
        <v>1135</v>
      </c>
      <c r="X152" s="108" t="s">
        <v>466</v>
      </c>
      <c r="Y152" s="85" t="s">
        <v>334</v>
      </c>
      <c r="Z152" s="34" t="s">
        <v>1268</v>
      </c>
      <c r="AA152" s="135">
        <v>0.2</v>
      </c>
      <c r="AB152" s="65" t="s">
        <v>334</v>
      </c>
      <c r="AC152" s="117"/>
      <c r="AD152" s="117"/>
      <c r="AE152" s="117"/>
      <c r="AF152" s="117"/>
      <c r="AG152" s="144"/>
      <c r="AH152" s="144"/>
      <c r="AI152" s="163"/>
      <c r="AJ152" s="108">
        <v>0</v>
      </c>
      <c r="AK152" s="108">
        <v>0</v>
      </c>
      <c r="AL152" s="164">
        <v>1</v>
      </c>
      <c r="AM152" s="164">
        <v>0</v>
      </c>
      <c r="AN152" s="165">
        <v>0</v>
      </c>
      <c r="AO152" s="202">
        <v>0</v>
      </c>
      <c r="AP152" s="203">
        <v>0</v>
      </c>
      <c r="AQ152" s="203">
        <v>0</v>
      </c>
      <c r="AR152" s="203">
        <v>0</v>
      </c>
      <c r="AS152" s="192">
        <v>0</v>
      </c>
      <c r="AT152" s="22">
        <v>0</v>
      </c>
    </row>
    <row r="153" ht="51" customHeight="1" spans="1:46">
      <c r="A153" s="32">
        <f>ROW(153:153)-8</f>
        <v>145</v>
      </c>
      <c r="B153" s="35"/>
      <c r="C153" s="35"/>
      <c r="D153" s="35">
        <v>2</v>
      </c>
      <c r="E153" s="53"/>
      <c r="F153" s="35"/>
      <c r="G153" s="35"/>
      <c r="H153" s="35"/>
      <c r="I153" s="35"/>
      <c r="J153" s="82"/>
      <c r="K153" s="82"/>
      <c r="L153" s="62" t="s">
        <v>383</v>
      </c>
      <c r="M153" s="63" t="s">
        <v>981</v>
      </c>
      <c r="N153" s="228" t="s">
        <v>1132</v>
      </c>
      <c r="O153" s="95" t="s">
        <v>59</v>
      </c>
      <c r="P153" s="65" t="s">
        <v>461</v>
      </c>
      <c r="Q153" s="231"/>
      <c r="R153" s="105" t="s">
        <v>462</v>
      </c>
      <c r="S153" s="106" t="s">
        <v>470</v>
      </c>
      <c r="T153" s="85" t="s">
        <v>334</v>
      </c>
      <c r="U153" s="117" t="s">
        <v>464</v>
      </c>
      <c r="V153" s="107" t="s">
        <v>463</v>
      </c>
      <c r="W153" s="34" t="s">
        <v>1135</v>
      </c>
      <c r="X153" s="108" t="s">
        <v>466</v>
      </c>
      <c r="Y153" s="85" t="s">
        <v>334</v>
      </c>
      <c r="Z153" s="34" t="s">
        <v>1268</v>
      </c>
      <c r="AA153" s="135">
        <v>0.2</v>
      </c>
      <c r="AB153" s="65" t="s">
        <v>334</v>
      </c>
      <c r="AC153" s="117"/>
      <c r="AD153" s="117"/>
      <c r="AE153" s="117"/>
      <c r="AF153" s="117"/>
      <c r="AG153" s="144"/>
      <c r="AH153" s="144"/>
      <c r="AI153" s="163"/>
      <c r="AJ153" s="108">
        <v>0</v>
      </c>
      <c r="AK153" s="164">
        <v>0</v>
      </c>
      <c r="AL153" s="164">
        <v>0</v>
      </c>
      <c r="AM153" s="164">
        <v>1</v>
      </c>
      <c r="AN153" s="165">
        <v>0</v>
      </c>
      <c r="AO153" s="202">
        <v>0</v>
      </c>
      <c r="AP153" s="203">
        <v>0</v>
      </c>
      <c r="AQ153" s="203">
        <v>0</v>
      </c>
      <c r="AR153" s="203">
        <v>0</v>
      </c>
      <c r="AS153" s="192">
        <v>0</v>
      </c>
      <c r="AT153" s="22">
        <v>0</v>
      </c>
    </row>
    <row r="154" s="4" customFormat="1" ht="39.95" customHeight="1" spans="1:46">
      <c r="A154" s="32">
        <f>ROW(154:154)-8</f>
        <v>146</v>
      </c>
      <c r="B154" s="36"/>
      <c r="C154" s="36"/>
      <c r="D154" s="36">
        <v>2</v>
      </c>
      <c r="E154" s="246"/>
      <c r="F154" s="36"/>
      <c r="G154" s="36"/>
      <c r="H154" s="36"/>
      <c r="I154" s="36"/>
      <c r="J154" s="86"/>
      <c r="K154" s="86"/>
      <c r="L154" s="67" t="s">
        <v>391</v>
      </c>
      <c r="M154" s="68" t="s">
        <v>981</v>
      </c>
      <c r="N154" s="229" t="s">
        <v>1269</v>
      </c>
      <c r="O154" s="118" t="s">
        <v>59</v>
      </c>
      <c r="P154" s="70" t="s">
        <v>461</v>
      </c>
      <c r="Q154" s="234"/>
      <c r="R154" s="110" t="s">
        <v>462</v>
      </c>
      <c r="S154" s="111" t="s">
        <v>470</v>
      </c>
      <c r="T154" s="92" t="s">
        <v>334</v>
      </c>
      <c r="U154" s="120" t="s">
        <v>464</v>
      </c>
      <c r="V154" s="112" t="s">
        <v>463</v>
      </c>
      <c r="W154" s="45" t="s">
        <v>1135</v>
      </c>
      <c r="X154" s="41" t="s">
        <v>466</v>
      </c>
      <c r="Y154" s="92" t="s">
        <v>334</v>
      </c>
      <c r="Z154" s="45" t="s">
        <v>1268</v>
      </c>
      <c r="AA154" s="137">
        <v>0.2</v>
      </c>
      <c r="AB154" s="70" t="s">
        <v>334</v>
      </c>
      <c r="AC154" s="120"/>
      <c r="AD154" s="120"/>
      <c r="AE154" s="120"/>
      <c r="AF154" s="120"/>
      <c r="AG154" s="173"/>
      <c r="AH154" s="173"/>
      <c r="AI154" s="168"/>
      <c r="AJ154" s="41">
        <v>0</v>
      </c>
      <c r="AK154" s="41">
        <v>0</v>
      </c>
      <c r="AL154" s="165">
        <v>0</v>
      </c>
      <c r="AM154" s="165">
        <v>0</v>
      </c>
      <c r="AN154" s="165">
        <v>1</v>
      </c>
      <c r="AO154" s="202">
        <v>0</v>
      </c>
      <c r="AP154" s="217">
        <v>0</v>
      </c>
      <c r="AQ154" s="217">
        <v>0</v>
      </c>
      <c r="AR154" s="217">
        <v>0</v>
      </c>
      <c r="AS154" s="192">
        <v>0</v>
      </c>
      <c r="AT154" s="22">
        <v>0</v>
      </c>
    </row>
    <row r="155" s="5" customFormat="1" ht="39.95" customHeight="1" spans="1:46">
      <c r="A155" s="37">
        <f>ROW(155:155)-8</f>
        <v>147</v>
      </c>
      <c r="B155" s="38"/>
      <c r="C155" s="38"/>
      <c r="D155" s="38">
        <v>2</v>
      </c>
      <c r="E155" s="222"/>
      <c r="F155" s="38"/>
      <c r="G155" s="38"/>
      <c r="H155" s="38"/>
      <c r="I155" s="38"/>
      <c r="J155" s="88"/>
      <c r="K155" s="88"/>
      <c r="L155" s="72" t="s">
        <v>1038</v>
      </c>
      <c r="M155" s="73" t="s">
        <v>981</v>
      </c>
      <c r="N155" s="230" t="s">
        <v>1083</v>
      </c>
      <c r="O155" s="119" t="s">
        <v>59</v>
      </c>
      <c r="P155" s="75" t="s">
        <v>461</v>
      </c>
      <c r="Q155" s="233"/>
      <c r="R155" s="114" t="s">
        <v>462</v>
      </c>
      <c r="S155" s="115" t="s">
        <v>470</v>
      </c>
      <c r="T155" s="94" t="s">
        <v>334</v>
      </c>
      <c r="U155" s="121" t="s">
        <v>463</v>
      </c>
      <c r="V155" s="116" t="s">
        <v>464</v>
      </c>
      <c r="W155" s="47" t="s">
        <v>1135</v>
      </c>
      <c r="X155" s="43" t="s">
        <v>466</v>
      </c>
      <c r="Y155" s="94" t="s">
        <v>334</v>
      </c>
      <c r="Z155" s="47" t="s">
        <v>1268</v>
      </c>
      <c r="AA155" s="139">
        <v>0.2</v>
      </c>
      <c r="AB155" s="75" t="s">
        <v>334</v>
      </c>
      <c r="AC155" s="121"/>
      <c r="AD155" s="121"/>
      <c r="AE155" s="121"/>
      <c r="AF155" s="121"/>
      <c r="AG155" s="174"/>
      <c r="AH155" s="174"/>
      <c r="AI155" s="171"/>
      <c r="AJ155" s="43">
        <v>0</v>
      </c>
      <c r="AK155" s="43">
        <v>0</v>
      </c>
      <c r="AL155" s="172">
        <v>0</v>
      </c>
      <c r="AM155" s="172">
        <v>0</v>
      </c>
      <c r="AN155" s="172">
        <v>0</v>
      </c>
      <c r="AO155" s="202">
        <v>1</v>
      </c>
      <c r="AP155" s="218">
        <v>0</v>
      </c>
      <c r="AQ155" s="218">
        <v>0</v>
      </c>
      <c r="AR155" s="218">
        <v>0</v>
      </c>
      <c r="AS155" s="219">
        <v>0</v>
      </c>
      <c r="AT155" s="22">
        <v>0</v>
      </c>
    </row>
    <row r="156" ht="39.95" customHeight="1" spans="1:46">
      <c r="A156" s="32">
        <f t="shared" ref="A156:A163" si="19">ROW(156:156)-8</f>
        <v>148</v>
      </c>
      <c r="B156" s="35"/>
      <c r="C156" s="35"/>
      <c r="D156" s="35">
        <v>2</v>
      </c>
      <c r="E156" s="53"/>
      <c r="F156" s="35"/>
      <c r="G156" s="35"/>
      <c r="H156" s="35"/>
      <c r="I156" s="35"/>
      <c r="J156" s="82"/>
      <c r="K156" s="82"/>
      <c r="L156" s="62" t="s">
        <v>404</v>
      </c>
      <c r="M156" s="63" t="s">
        <v>981</v>
      </c>
      <c r="N156" s="228" t="s">
        <v>1270</v>
      </c>
      <c r="O156" s="95" t="s">
        <v>59</v>
      </c>
      <c r="P156" s="65" t="s">
        <v>461</v>
      </c>
      <c r="Q156" s="231"/>
      <c r="R156" s="105" t="s">
        <v>462</v>
      </c>
      <c r="S156" s="106" t="s">
        <v>470</v>
      </c>
      <c r="T156" s="85" t="s">
        <v>334</v>
      </c>
      <c r="U156" s="105" t="s">
        <v>464</v>
      </c>
      <c r="V156" s="107" t="s">
        <v>463</v>
      </c>
      <c r="W156" s="34" t="s">
        <v>1135</v>
      </c>
      <c r="X156" s="108" t="s">
        <v>466</v>
      </c>
      <c r="Y156" s="85" t="s">
        <v>334</v>
      </c>
      <c r="Z156" s="34" t="s">
        <v>1268</v>
      </c>
      <c r="AA156" s="135">
        <v>0.2</v>
      </c>
      <c r="AB156" s="65" t="s">
        <v>334</v>
      </c>
      <c r="AC156" s="117"/>
      <c r="AD156" s="117"/>
      <c r="AE156" s="117"/>
      <c r="AF156" s="117"/>
      <c r="AG156" s="144"/>
      <c r="AH156" s="144"/>
      <c r="AI156" s="163"/>
      <c r="AJ156" s="108">
        <v>0</v>
      </c>
      <c r="AK156" s="164">
        <v>0</v>
      </c>
      <c r="AL156" s="164">
        <v>0</v>
      </c>
      <c r="AM156" s="164">
        <v>0</v>
      </c>
      <c r="AN156" s="165">
        <v>0</v>
      </c>
      <c r="AO156" s="202">
        <v>0</v>
      </c>
      <c r="AP156" s="203">
        <v>1</v>
      </c>
      <c r="AQ156" s="203">
        <v>1</v>
      </c>
      <c r="AR156" s="203">
        <v>0</v>
      </c>
      <c r="AS156" s="192">
        <v>0</v>
      </c>
      <c r="AT156" s="22">
        <v>0</v>
      </c>
    </row>
    <row r="157" ht="51" customHeight="1" spans="1:46">
      <c r="A157" s="32">
        <f t="shared" si="19"/>
        <v>149</v>
      </c>
      <c r="B157" s="35"/>
      <c r="C157" s="35"/>
      <c r="D157" s="35">
        <v>2</v>
      </c>
      <c r="E157" s="53"/>
      <c r="F157" s="35"/>
      <c r="G157" s="35"/>
      <c r="H157" s="35"/>
      <c r="I157" s="35"/>
      <c r="J157" s="82"/>
      <c r="K157" s="82"/>
      <c r="L157" s="62" t="s">
        <v>412</v>
      </c>
      <c r="M157" s="63" t="s">
        <v>981</v>
      </c>
      <c r="N157" s="228" t="s">
        <v>1271</v>
      </c>
      <c r="O157" s="95" t="s">
        <v>59</v>
      </c>
      <c r="P157" s="65" t="s">
        <v>461</v>
      </c>
      <c r="Q157" s="231"/>
      <c r="R157" s="105" t="s">
        <v>462</v>
      </c>
      <c r="S157" s="106" t="s">
        <v>470</v>
      </c>
      <c r="T157" s="85" t="s">
        <v>334</v>
      </c>
      <c r="U157" s="117" t="s">
        <v>464</v>
      </c>
      <c r="V157" s="107" t="s">
        <v>463</v>
      </c>
      <c r="W157" s="34" t="s">
        <v>1135</v>
      </c>
      <c r="X157" s="108" t="s">
        <v>466</v>
      </c>
      <c r="Y157" s="85" t="s">
        <v>334</v>
      </c>
      <c r="Z157" s="34" t="s">
        <v>1268</v>
      </c>
      <c r="AA157" s="135">
        <v>0.2</v>
      </c>
      <c r="AB157" s="65"/>
      <c r="AC157" s="117"/>
      <c r="AD157" s="117"/>
      <c r="AE157" s="117"/>
      <c r="AF157" s="117"/>
      <c r="AG157" s="144"/>
      <c r="AH157" s="144"/>
      <c r="AI157" s="163"/>
      <c r="AJ157" s="108">
        <v>0</v>
      </c>
      <c r="AK157" s="164">
        <v>0</v>
      </c>
      <c r="AL157" s="164">
        <v>0</v>
      </c>
      <c r="AM157" s="164">
        <v>0</v>
      </c>
      <c r="AN157" s="165">
        <v>0</v>
      </c>
      <c r="AO157" s="202">
        <v>0</v>
      </c>
      <c r="AP157" s="203">
        <v>0</v>
      </c>
      <c r="AQ157" s="203">
        <v>0</v>
      </c>
      <c r="AR157" s="203">
        <v>1</v>
      </c>
      <c r="AS157" s="192">
        <v>0</v>
      </c>
      <c r="AT157" s="22">
        <v>0</v>
      </c>
    </row>
    <row r="158" s="4" customFormat="1" ht="51" customHeight="1" spans="1:46">
      <c r="A158" s="32">
        <f t="shared" si="19"/>
        <v>150</v>
      </c>
      <c r="B158" s="36"/>
      <c r="C158" s="36"/>
      <c r="D158" s="36">
        <v>2</v>
      </c>
      <c r="E158" s="246"/>
      <c r="F158" s="36"/>
      <c r="G158" s="36"/>
      <c r="H158" s="36"/>
      <c r="I158" s="36"/>
      <c r="J158" s="86"/>
      <c r="K158" s="86"/>
      <c r="L158" s="67" t="s">
        <v>417</v>
      </c>
      <c r="M158" s="68" t="s">
        <v>981</v>
      </c>
      <c r="N158" s="229" t="s">
        <v>1272</v>
      </c>
      <c r="O158" s="118" t="s">
        <v>59</v>
      </c>
      <c r="P158" s="70" t="s">
        <v>461</v>
      </c>
      <c r="Q158" s="234"/>
      <c r="R158" s="110" t="s">
        <v>462</v>
      </c>
      <c r="S158" s="111" t="s">
        <v>470</v>
      </c>
      <c r="T158" s="92" t="s">
        <v>334</v>
      </c>
      <c r="U158" s="120" t="s">
        <v>464</v>
      </c>
      <c r="V158" s="112" t="s">
        <v>463</v>
      </c>
      <c r="W158" s="45" t="s">
        <v>1135</v>
      </c>
      <c r="X158" s="41" t="s">
        <v>466</v>
      </c>
      <c r="Y158" s="92" t="s">
        <v>334</v>
      </c>
      <c r="Z158" s="45" t="s">
        <v>1268</v>
      </c>
      <c r="AA158" s="137">
        <v>0.2</v>
      </c>
      <c r="AB158" s="70"/>
      <c r="AC158" s="120"/>
      <c r="AD158" s="120"/>
      <c r="AE158" s="120"/>
      <c r="AF158" s="120"/>
      <c r="AG158" s="173"/>
      <c r="AH158" s="173"/>
      <c r="AI158" s="168"/>
      <c r="AJ158" s="41">
        <v>0</v>
      </c>
      <c r="AK158" s="165">
        <v>0</v>
      </c>
      <c r="AL158" s="165">
        <v>0</v>
      </c>
      <c r="AM158" s="165">
        <v>0</v>
      </c>
      <c r="AN158" s="165">
        <v>0</v>
      </c>
      <c r="AO158" s="202">
        <v>0</v>
      </c>
      <c r="AP158" s="217">
        <v>0</v>
      </c>
      <c r="AQ158" s="217">
        <v>0</v>
      </c>
      <c r="AR158" s="217">
        <v>0</v>
      </c>
      <c r="AS158" s="192">
        <v>1</v>
      </c>
      <c r="AT158" s="22">
        <v>0</v>
      </c>
    </row>
    <row r="159" s="5" customFormat="1" ht="51" customHeight="1" spans="1:46">
      <c r="A159" s="37">
        <f t="shared" si="19"/>
        <v>151</v>
      </c>
      <c r="B159" s="38"/>
      <c r="C159" s="38"/>
      <c r="D159" s="38">
        <v>2</v>
      </c>
      <c r="E159" s="222"/>
      <c r="F159" s="38"/>
      <c r="G159" s="38"/>
      <c r="H159" s="38"/>
      <c r="I159" s="38"/>
      <c r="J159" s="88"/>
      <c r="K159" s="88"/>
      <c r="L159" s="72" t="s">
        <v>1039</v>
      </c>
      <c r="M159" s="73" t="s">
        <v>981</v>
      </c>
      <c r="N159" s="230" t="s">
        <v>1083</v>
      </c>
      <c r="O159" s="119" t="s">
        <v>59</v>
      </c>
      <c r="P159" s="75" t="s">
        <v>461</v>
      </c>
      <c r="Q159" s="233"/>
      <c r="R159" s="114" t="s">
        <v>462</v>
      </c>
      <c r="S159" s="115" t="s">
        <v>470</v>
      </c>
      <c r="T159" s="94" t="s">
        <v>334</v>
      </c>
      <c r="U159" s="121" t="s">
        <v>463</v>
      </c>
      <c r="V159" s="116" t="s">
        <v>464</v>
      </c>
      <c r="W159" s="47" t="s">
        <v>1135</v>
      </c>
      <c r="X159" s="43" t="s">
        <v>466</v>
      </c>
      <c r="Y159" s="94" t="s">
        <v>334</v>
      </c>
      <c r="Z159" s="47" t="s">
        <v>1268</v>
      </c>
      <c r="AA159" s="139">
        <v>0.2</v>
      </c>
      <c r="AB159" s="75"/>
      <c r="AC159" s="121"/>
      <c r="AD159" s="121"/>
      <c r="AE159" s="121"/>
      <c r="AF159" s="121"/>
      <c r="AG159" s="174"/>
      <c r="AH159" s="174"/>
      <c r="AI159" s="171"/>
      <c r="AJ159" s="43">
        <v>0</v>
      </c>
      <c r="AK159" s="172">
        <v>0</v>
      </c>
      <c r="AL159" s="172">
        <v>0</v>
      </c>
      <c r="AM159" s="172">
        <v>0</v>
      </c>
      <c r="AN159" s="172">
        <v>0</v>
      </c>
      <c r="AO159" s="202">
        <v>0</v>
      </c>
      <c r="AP159" s="218">
        <v>0</v>
      </c>
      <c r="AQ159" s="218">
        <v>0</v>
      </c>
      <c r="AR159" s="218">
        <v>0</v>
      </c>
      <c r="AS159" s="219">
        <v>0</v>
      </c>
      <c r="AT159" s="22">
        <v>1</v>
      </c>
    </row>
    <row r="160" s="6" customFormat="1" ht="39.95" customHeight="1" spans="1:46">
      <c r="A160" s="32">
        <f t="shared" si="19"/>
        <v>152</v>
      </c>
      <c r="B160" s="35"/>
      <c r="C160" s="35"/>
      <c r="D160" s="35">
        <v>2</v>
      </c>
      <c r="E160" s="54"/>
      <c r="F160" s="35"/>
      <c r="G160" s="35"/>
      <c r="H160" s="35"/>
      <c r="I160" s="35"/>
      <c r="J160" s="82"/>
      <c r="K160" s="82"/>
      <c r="L160" s="62" t="s">
        <v>534</v>
      </c>
      <c r="M160" s="63" t="s">
        <v>535</v>
      </c>
      <c r="N160" s="64" t="s">
        <v>536</v>
      </c>
      <c r="O160" s="65" t="s">
        <v>59</v>
      </c>
      <c r="P160" s="65" t="s">
        <v>461</v>
      </c>
      <c r="Q160" s="85" t="s">
        <v>334</v>
      </c>
      <c r="R160" s="105" t="s">
        <v>462</v>
      </c>
      <c r="S160" s="106" t="s">
        <v>470</v>
      </c>
      <c r="T160" s="85" t="s">
        <v>334</v>
      </c>
      <c r="U160" s="117" t="s">
        <v>464</v>
      </c>
      <c r="V160" s="107" t="s">
        <v>463</v>
      </c>
      <c r="W160" s="34" t="s">
        <v>536</v>
      </c>
      <c r="X160" s="85" t="s">
        <v>334</v>
      </c>
      <c r="Y160" s="85" t="s">
        <v>334</v>
      </c>
      <c r="Z160" s="85" t="s">
        <v>334</v>
      </c>
      <c r="AA160" s="135">
        <v>0.001</v>
      </c>
      <c r="AB160" s="65" t="s">
        <v>334</v>
      </c>
      <c r="AC160" s="117"/>
      <c r="AD160" s="117"/>
      <c r="AE160" s="117"/>
      <c r="AF160" s="117"/>
      <c r="AG160" s="144"/>
      <c r="AH160" s="144"/>
      <c r="AI160" s="163"/>
      <c r="AJ160" s="108">
        <v>8</v>
      </c>
      <c r="AK160" s="164">
        <v>8</v>
      </c>
      <c r="AL160" s="164">
        <v>8</v>
      </c>
      <c r="AM160" s="164">
        <v>8</v>
      </c>
      <c r="AN160" s="165">
        <v>8</v>
      </c>
      <c r="AO160" s="202">
        <v>8</v>
      </c>
      <c r="AP160" s="203">
        <v>8</v>
      </c>
      <c r="AQ160" s="203">
        <v>8</v>
      </c>
      <c r="AR160" s="203">
        <v>8</v>
      </c>
      <c r="AS160" s="192">
        <v>8</v>
      </c>
      <c r="AT160" s="113">
        <v>8</v>
      </c>
    </row>
    <row r="161" s="4" customFormat="1" ht="39.95" customHeight="1" spans="1:46">
      <c r="A161" s="39">
        <f t="shared" si="19"/>
        <v>153</v>
      </c>
      <c r="B161" s="36"/>
      <c r="C161" s="36"/>
      <c r="D161" s="36">
        <v>2</v>
      </c>
      <c r="E161" s="220"/>
      <c r="F161" s="36"/>
      <c r="G161" s="36"/>
      <c r="H161" s="36"/>
      <c r="I161" s="36"/>
      <c r="J161" s="86"/>
      <c r="K161" s="86"/>
      <c r="L161" s="248" t="s">
        <v>968</v>
      </c>
      <c r="M161" s="68" t="s">
        <v>969</v>
      </c>
      <c r="N161" s="247" t="s">
        <v>94</v>
      </c>
      <c r="O161" s="118" t="s">
        <v>59</v>
      </c>
      <c r="P161" s="70" t="s">
        <v>461</v>
      </c>
      <c r="Q161" s="234"/>
      <c r="R161" s="110" t="s">
        <v>51</v>
      </c>
      <c r="S161" s="111" t="s">
        <v>470</v>
      </c>
      <c r="T161" s="92" t="s">
        <v>334</v>
      </c>
      <c r="U161" s="120" t="s">
        <v>464</v>
      </c>
      <c r="V161" s="112" t="s">
        <v>463</v>
      </c>
      <c r="W161" s="118" t="s">
        <v>474</v>
      </c>
      <c r="X161" s="41" t="s">
        <v>466</v>
      </c>
      <c r="Y161" s="92" t="s">
        <v>334</v>
      </c>
      <c r="Z161" s="45" t="s">
        <v>334</v>
      </c>
      <c r="AA161" s="254">
        <f>AA162+AA163+AA164+AA165*AJ165+AA166*AJ166</f>
        <v>2.274</v>
      </c>
      <c r="AB161" s="70" t="s">
        <v>334</v>
      </c>
      <c r="AC161" s="120"/>
      <c r="AD161" s="120"/>
      <c r="AE161" s="120"/>
      <c r="AF161" s="120"/>
      <c r="AG161" s="173"/>
      <c r="AH161" s="173"/>
      <c r="AI161" s="168"/>
      <c r="AJ161" s="41">
        <v>1</v>
      </c>
      <c r="AK161" s="165">
        <v>1</v>
      </c>
      <c r="AL161" s="165">
        <v>1</v>
      </c>
      <c r="AM161" s="165">
        <v>1</v>
      </c>
      <c r="AN161" s="165">
        <v>1</v>
      </c>
      <c r="AO161" s="202">
        <v>0</v>
      </c>
      <c r="AP161" s="217">
        <v>0</v>
      </c>
      <c r="AQ161" s="217">
        <v>0</v>
      </c>
      <c r="AR161" s="217">
        <v>0</v>
      </c>
      <c r="AS161" s="192">
        <v>0</v>
      </c>
      <c r="AT161" s="22">
        <v>0</v>
      </c>
    </row>
    <row r="162" s="4" customFormat="1" ht="39.95" customHeight="1" spans="1:46">
      <c r="A162" s="39">
        <f t="shared" si="19"/>
        <v>154</v>
      </c>
      <c r="B162" s="36"/>
      <c r="C162" s="36"/>
      <c r="D162" s="36"/>
      <c r="E162" s="220">
        <v>3</v>
      </c>
      <c r="F162" s="36"/>
      <c r="G162" s="36"/>
      <c r="H162" s="36"/>
      <c r="I162" s="36"/>
      <c r="J162" s="86"/>
      <c r="K162" s="86"/>
      <c r="L162" s="248" t="s">
        <v>971</v>
      </c>
      <c r="M162" s="68" t="s">
        <v>972</v>
      </c>
      <c r="N162" s="247" t="s">
        <v>94</v>
      </c>
      <c r="O162" s="118" t="s">
        <v>59</v>
      </c>
      <c r="P162" s="70" t="s">
        <v>461</v>
      </c>
      <c r="Q162" s="234"/>
      <c r="R162" s="110" t="s">
        <v>51</v>
      </c>
      <c r="S162" s="111" t="s">
        <v>470</v>
      </c>
      <c r="T162" s="92" t="s">
        <v>334</v>
      </c>
      <c r="U162" s="110" t="s">
        <v>464</v>
      </c>
      <c r="V162" s="112" t="s">
        <v>463</v>
      </c>
      <c r="W162" s="118" t="s">
        <v>496</v>
      </c>
      <c r="X162" s="41" t="s">
        <v>1273</v>
      </c>
      <c r="Y162" s="92" t="s">
        <v>334</v>
      </c>
      <c r="Z162" s="45" t="s">
        <v>1274</v>
      </c>
      <c r="AA162" s="254">
        <v>0.4968</v>
      </c>
      <c r="AB162" s="70" t="s">
        <v>334</v>
      </c>
      <c r="AC162" s="120"/>
      <c r="AD162" s="120"/>
      <c r="AE162" s="120"/>
      <c r="AF162" s="120"/>
      <c r="AG162" s="173"/>
      <c r="AH162" s="173"/>
      <c r="AI162" s="168"/>
      <c r="AJ162" s="41">
        <v>1</v>
      </c>
      <c r="AK162" s="165">
        <v>1</v>
      </c>
      <c r="AL162" s="165">
        <v>1</v>
      </c>
      <c r="AM162" s="165">
        <v>1</v>
      </c>
      <c r="AN162" s="165">
        <v>1</v>
      </c>
      <c r="AO162" s="202">
        <v>0</v>
      </c>
      <c r="AP162" s="217">
        <v>0</v>
      </c>
      <c r="AQ162" s="217">
        <v>0</v>
      </c>
      <c r="AR162" s="217">
        <v>0</v>
      </c>
      <c r="AS162" s="192">
        <v>0</v>
      </c>
      <c r="AT162" s="22">
        <v>0</v>
      </c>
    </row>
    <row r="163" s="4" customFormat="1" ht="39.95" customHeight="1" spans="1:46">
      <c r="A163" s="39">
        <f t="shared" si="19"/>
        <v>155</v>
      </c>
      <c r="B163" s="36"/>
      <c r="C163" s="36"/>
      <c r="D163" s="36"/>
      <c r="E163" s="220">
        <v>3</v>
      </c>
      <c r="F163" s="36"/>
      <c r="G163" s="36"/>
      <c r="H163" s="36"/>
      <c r="I163" s="36"/>
      <c r="J163" s="86"/>
      <c r="K163" s="86"/>
      <c r="L163" s="248" t="s">
        <v>973</v>
      </c>
      <c r="M163" s="68" t="s">
        <v>974</v>
      </c>
      <c r="N163" s="247" t="s">
        <v>94</v>
      </c>
      <c r="O163" s="118" t="s">
        <v>59</v>
      </c>
      <c r="P163" s="70" t="s">
        <v>461</v>
      </c>
      <c r="Q163" s="234"/>
      <c r="R163" s="110" t="s">
        <v>59</v>
      </c>
      <c r="S163" s="111" t="s">
        <v>470</v>
      </c>
      <c r="T163" s="92" t="s">
        <v>334</v>
      </c>
      <c r="U163" s="120" t="s">
        <v>464</v>
      </c>
      <c r="V163" s="112" t="s">
        <v>463</v>
      </c>
      <c r="W163" s="118" t="s">
        <v>496</v>
      </c>
      <c r="X163" s="41" t="s">
        <v>1273</v>
      </c>
      <c r="Y163" s="92" t="s">
        <v>334</v>
      </c>
      <c r="Z163" s="45" t="s">
        <v>1275</v>
      </c>
      <c r="AA163" s="254">
        <v>0.5842</v>
      </c>
      <c r="AB163" s="70" t="s">
        <v>334</v>
      </c>
      <c r="AC163" s="120"/>
      <c r="AD163" s="120"/>
      <c r="AE163" s="120"/>
      <c r="AF163" s="120"/>
      <c r="AG163" s="173"/>
      <c r="AH163" s="173"/>
      <c r="AI163" s="168"/>
      <c r="AJ163" s="41">
        <v>1</v>
      </c>
      <c r="AK163" s="165">
        <v>1</v>
      </c>
      <c r="AL163" s="165">
        <v>1</v>
      </c>
      <c r="AM163" s="165">
        <v>1</v>
      </c>
      <c r="AN163" s="165">
        <v>1</v>
      </c>
      <c r="AO163" s="202">
        <v>0</v>
      </c>
      <c r="AP163" s="217">
        <v>0</v>
      </c>
      <c r="AQ163" s="217">
        <v>0</v>
      </c>
      <c r="AR163" s="217">
        <v>0</v>
      </c>
      <c r="AS163" s="192">
        <v>0</v>
      </c>
      <c r="AT163" s="22">
        <v>0</v>
      </c>
    </row>
    <row r="164" s="5" customFormat="1" ht="39.95" customHeight="1" spans="1:46">
      <c r="A164" s="37">
        <f t="shared" ref="A164:A173" si="20">ROW(164:164)-8</f>
        <v>156</v>
      </c>
      <c r="B164" s="38"/>
      <c r="C164" s="38"/>
      <c r="D164" s="38">
        <v>2</v>
      </c>
      <c r="E164" s="221"/>
      <c r="F164" s="38"/>
      <c r="G164" s="38"/>
      <c r="H164" s="38"/>
      <c r="I164" s="38"/>
      <c r="J164" s="88"/>
      <c r="K164" s="88"/>
      <c r="L164" s="249" t="s">
        <v>1040</v>
      </c>
      <c r="M164" s="73" t="s">
        <v>969</v>
      </c>
      <c r="N164" s="81" t="s">
        <v>1071</v>
      </c>
      <c r="O164" s="119" t="s">
        <v>59</v>
      </c>
      <c r="P164" s="75" t="s">
        <v>461</v>
      </c>
      <c r="Q164" s="233"/>
      <c r="R164" s="114" t="s">
        <v>51</v>
      </c>
      <c r="S164" s="115" t="s">
        <v>470</v>
      </c>
      <c r="T164" s="94" t="s">
        <v>334</v>
      </c>
      <c r="U164" s="121" t="s">
        <v>463</v>
      </c>
      <c r="V164" s="116" t="s">
        <v>464</v>
      </c>
      <c r="W164" s="119" t="s">
        <v>474</v>
      </c>
      <c r="X164" s="43" t="s">
        <v>466</v>
      </c>
      <c r="Y164" s="94" t="s">
        <v>334</v>
      </c>
      <c r="Z164" s="47" t="s">
        <v>334</v>
      </c>
      <c r="AA164" s="255">
        <f>AA165+AA166+AA167+AA168*AJ168+AA169*AJ169</f>
        <v>1.193</v>
      </c>
      <c r="AB164" s="75" t="s">
        <v>334</v>
      </c>
      <c r="AC164" s="121"/>
      <c r="AD164" s="121"/>
      <c r="AE164" s="121"/>
      <c r="AF164" s="121"/>
      <c r="AG164" s="174"/>
      <c r="AH164" s="174"/>
      <c r="AI164" s="171"/>
      <c r="AJ164" s="43">
        <v>0</v>
      </c>
      <c r="AK164" s="43">
        <v>0</v>
      </c>
      <c r="AL164" s="43">
        <v>0</v>
      </c>
      <c r="AM164" s="43">
        <v>0</v>
      </c>
      <c r="AN164" s="43">
        <v>0</v>
      </c>
      <c r="AO164" s="202">
        <v>1</v>
      </c>
      <c r="AP164" s="218">
        <v>0</v>
      </c>
      <c r="AQ164" s="218">
        <v>0</v>
      </c>
      <c r="AR164" s="218">
        <v>0</v>
      </c>
      <c r="AS164" s="219">
        <v>0</v>
      </c>
      <c r="AT164" s="22">
        <v>0</v>
      </c>
    </row>
    <row r="165" s="5" customFormat="1" ht="39.95" customHeight="1" spans="1:46">
      <c r="A165" s="37">
        <f t="shared" si="20"/>
        <v>157</v>
      </c>
      <c r="B165" s="38"/>
      <c r="C165" s="38"/>
      <c r="D165" s="38"/>
      <c r="E165" s="221">
        <v>3</v>
      </c>
      <c r="F165" s="38"/>
      <c r="G165" s="38"/>
      <c r="H165" s="38"/>
      <c r="I165" s="38"/>
      <c r="J165" s="88"/>
      <c r="K165" s="88"/>
      <c r="L165" s="249" t="s">
        <v>1041</v>
      </c>
      <c r="M165" s="73" t="s">
        <v>972</v>
      </c>
      <c r="N165" s="81" t="s">
        <v>1071</v>
      </c>
      <c r="O165" s="119" t="s">
        <v>59</v>
      </c>
      <c r="P165" s="75" t="s">
        <v>461</v>
      </c>
      <c r="Q165" s="233"/>
      <c r="R165" s="114" t="s">
        <v>51</v>
      </c>
      <c r="S165" s="115" t="s">
        <v>470</v>
      </c>
      <c r="T165" s="94" t="s">
        <v>334</v>
      </c>
      <c r="U165" s="114" t="s">
        <v>463</v>
      </c>
      <c r="V165" s="116" t="s">
        <v>464</v>
      </c>
      <c r="W165" s="119" t="s">
        <v>496</v>
      </c>
      <c r="X165" s="43" t="s">
        <v>1273</v>
      </c>
      <c r="Y165" s="94" t="s">
        <v>334</v>
      </c>
      <c r="Z165" s="47" t="s">
        <v>1274</v>
      </c>
      <c r="AA165" s="255">
        <v>0.4968</v>
      </c>
      <c r="AB165" s="75" t="s">
        <v>334</v>
      </c>
      <c r="AC165" s="121"/>
      <c r="AD165" s="121"/>
      <c r="AE165" s="121"/>
      <c r="AF165" s="121"/>
      <c r="AG165" s="174"/>
      <c r="AH165" s="174"/>
      <c r="AI165" s="171"/>
      <c r="AJ165" s="43">
        <v>0</v>
      </c>
      <c r="AK165" s="43">
        <v>0</v>
      </c>
      <c r="AL165" s="43">
        <v>0</v>
      </c>
      <c r="AM165" s="43">
        <v>0</v>
      </c>
      <c r="AN165" s="43">
        <v>0</v>
      </c>
      <c r="AO165" s="202">
        <v>1</v>
      </c>
      <c r="AP165" s="218">
        <v>0</v>
      </c>
      <c r="AQ165" s="218">
        <v>0</v>
      </c>
      <c r="AR165" s="218">
        <v>0</v>
      </c>
      <c r="AS165" s="219">
        <v>0</v>
      </c>
      <c r="AT165" s="22">
        <v>0</v>
      </c>
    </row>
    <row r="166" s="5" customFormat="1" ht="39.95" customHeight="1" spans="1:46">
      <c r="A166" s="37">
        <f t="shared" si="20"/>
        <v>158</v>
      </c>
      <c r="B166" s="38"/>
      <c r="C166" s="38"/>
      <c r="D166" s="38"/>
      <c r="E166" s="221">
        <v>3</v>
      </c>
      <c r="F166" s="38"/>
      <c r="G166" s="38"/>
      <c r="H166" s="38"/>
      <c r="I166" s="38"/>
      <c r="J166" s="88"/>
      <c r="K166" s="88"/>
      <c r="L166" s="249" t="s">
        <v>1042</v>
      </c>
      <c r="M166" s="73" t="s">
        <v>974</v>
      </c>
      <c r="N166" s="81" t="s">
        <v>1071</v>
      </c>
      <c r="O166" s="119" t="s">
        <v>59</v>
      </c>
      <c r="P166" s="75" t="s">
        <v>461</v>
      </c>
      <c r="Q166" s="233"/>
      <c r="R166" s="114" t="s">
        <v>59</v>
      </c>
      <c r="S166" s="115" t="s">
        <v>470</v>
      </c>
      <c r="T166" s="94" t="s">
        <v>334</v>
      </c>
      <c r="U166" s="121" t="s">
        <v>463</v>
      </c>
      <c r="V166" s="116" t="s">
        <v>464</v>
      </c>
      <c r="W166" s="119" t="s">
        <v>496</v>
      </c>
      <c r="X166" s="43" t="s">
        <v>1273</v>
      </c>
      <c r="Y166" s="94" t="s">
        <v>334</v>
      </c>
      <c r="Z166" s="47" t="s">
        <v>1275</v>
      </c>
      <c r="AA166" s="255">
        <v>0.5842</v>
      </c>
      <c r="AB166" s="75" t="s">
        <v>334</v>
      </c>
      <c r="AC166" s="121"/>
      <c r="AD166" s="121"/>
      <c r="AE166" s="121"/>
      <c r="AF166" s="121"/>
      <c r="AG166" s="174"/>
      <c r="AH166" s="174"/>
      <c r="AI166" s="171"/>
      <c r="AJ166" s="43">
        <v>0</v>
      </c>
      <c r="AK166" s="43">
        <v>0</v>
      </c>
      <c r="AL166" s="43">
        <v>0</v>
      </c>
      <c r="AM166" s="43">
        <v>0</v>
      </c>
      <c r="AN166" s="43">
        <v>0</v>
      </c>
      <c r="AO166" s="202">
        <v>1</v>
      </c>
      <c r="AP166" s="218">
        <v>0</v>
      </c>
      <c r="AQ166" s="218">
        <v>0</v>
      </c>
      <c r="AR166" s="218">
        <v>0</v>
      </c>
      <c r="AS166" s="219">
        <v>0</v>
      </c>
      <c r="AT166" s="22">
        <v>0</v>
      </c>
    </row>
    <row r="167" ht="39.95" customHeight="1" spans="1:46">
      <c r="A167" s="32">
        <f t="shared" si="20"/>
        <v>159</v>
      </c>
      <c r="B167" s="35"/>
      <c r="C167" s="35"/>
      <c r="D167" s="35"/>
      <c r="E167" s="54">
        <v>3</v>
      </c>
      <c r="F167" s="35"/>
      <c r="G167" s="35"/>
      <c r="H167" s="35"/>
      <c r="I167" s="35"/>
      <c r="J167" s="82"/>
      <c r="K167" s="82"/>
      <c r="L167" s="250">
        <v>330102304200</v>
      </c>
      <c r="M167" s="63" t="s">
        <v>1276</v>
      </c>
      <c r="N167" s="64" t="s">
        <v>613</v>
      </c>
      <c r="O167" s="95" t="s">
        <v>59</v>
      </c>
      <c r="P167" s="65" t="s">
        <v>461</v>
      </c>
      <c r="Q167" s="231"/>
      <c r="R167" s="105" t="s">
        <v>462</v>
      </c>
      <c r="S167" s="106" t="s">
        <v>470</v>
      </c>
      <c r="T167" s="85" t="s">
        <v>334</v>
      </c>
      <c r="U167" s="117" t="s">
        <v>464</v>
      </c>
      <c r="V167" s="107" t="s">
        <v>463</v>
      </c>
      <c r="W167" s="95" t="s">
        <v>1277</v>
      </c>
      <c r="X167" s="108" t="s">
        <v>466</v>
      </c>
      <c r="Y167" s="85" t="s">
        <v>334</v>
      </c>
      <c r="Z167" s="34" t="s">
        <v>1278</v>
      </c>
      <c r="AA167" s="256">
        <v>0.1</v>
      </c>
      <c r="AB167" s="65" t="s">
        <v>334</v>
      </c>
      <c r="AC167" s="117"/>
      <c r="AD167" s="117"/>
      <c r="AE167" s="117"/>
      <c r="AF167" s="117"/>
      <c r="AG167" s="144"/>
      <c r="AH167" s="144"/>
      <c r="AI167" s="163"/>
      <c r="AJ167" s="108">
        <v>1</v>
      </c>
      <c r="AK167" s="164">
        <v>1</v>
      </c>
      <c r="AL167" s="164">
        <v>1</v>
      </c>
      <c r="AM167" s="164">
        <v>1</v>
      </c>
      <c r="AN167" s="165">
        <v>1</v>
      </c>
      <c r="AO167" s="202">
        <v>1</v>
      </c>
      <c r="AP167" s="203">
        <v>0</v>
      </c>
      <c r="AQ167" s="203">
        <v>0</v>
      </c>
      <c r="AR167" s="203">
        <v>0</v>
      </c>
      <c r="AS167" s="192">
        <v>0</v>
      </c>
      <c r="AT167" s="22">
        <v>0</v>
      </c>
    </row>
    <row r="168" ht="39.95" customHeight="1" spans="1:46">
      <c r="A168" s="32">
        <f t="shared" si="20"/>
        <v>160</v>
      </c>
      <c r="B168" s="35"/>
      <c r="C168" s="35"/>
      <c r="D168" s="35"/>
      <c r="E168" s="54">
        <v>3</v>
      </c>
      <c r="F168" s="35"/>
      <c r="G168" s="35"/>
      <c r="H168" s="35"/>
      <c r="I168" s="35"/>
      <c r="J168" s="82"/>
      <c r="K168" s="82"/>
      <c r="L168" s="250">
        <v>330102304300</v>
      </c>
      <c r="M168" s="63" t="s">
        <v>1279</v>
      </c>
      <c r="N168" s="64" t="s">
        <v>613</v>
      </c>
      <c r="O168" s="95" t="s">
        <v>211</v>
      </c>
      <c r="P168" s="65" t="s">
        <v>461</v>
      </c>
      <c r="Q168" s="231"/>
      <c r="R168" s="105" t="s">
        <v>462</v>
      </c>
      <c r="S168" s="106" t="s">
        <v>470</v>
      </c>
      <c r="T168" s="85" t="s">
        <v>334</v>
      </c>
      <c r="U168" s="105" t="s">
        <v>464</v>
      </c>
      <c r="V168" s="107" t="s">
        <v>463</v>
      </c>
      <c r="W168" s="95" t="s">
        <v>859</v>
      </c>
      <c r="X168" s="108" t="s">
        <v>793</v>
      </c>
      <c r="Y168" s="85" t="s">
        <v>334</v>
      </c>
      <c r="Z168" s="34" t="s">
        <v>1280</v>
      </c>
      <c r="AA168" s="256">
        <v>0.001</v>
      </c>
      <c r="AB168" s="65" t="s">
        <v>334</v>
      </c>
      <c r="AC168" s="117"/>
      <c r="AD168" s="117"/>
      <c r="AE168" s="117"/>
      <c r="AF168" s="117"/>
      <c r="AG168" s="144"/>
      <c r="AH168" s="144"/>
      <c r="AI168" s="163"/>
      <c r="AJ168" s="108">
        <v>2</v>
      </c>
      <c r="AK168" s="164">
        <v>2</v>
      </c>
      <c r="AL168" s="164">
        <v>2</v>
      </c>
      <c r="AM168" s="164">
        <v>2</v>
      </c>
      <c r="AN168" s="165">
        <v>2</v>
      </c>
      <c r="AO168" s="202">
        <v>2</v>
      </c>
      <c r="AP168" s="203">
        <v>0</v>
      </c>
      <c r="AQ168" s="203">
        <v>0</v>
      </c>
      <c r="AR168" s="203">
        <v>0</v>
      </c>
      <c r="AS168" s="192">
        <v>0</v>
      </c>
      <c r="AT168" s="22">
        <v>0</v>
      </c>
    </row>
    <row r="169" ht="39.95" customHeight="1" spans="1:46">
      <c r="A169" s="32">
        <f t="shared" si="20"/>
        <v>161</v>
      </c>
      <c r="B169" s="35"/>
      <c r="C169" s="35"/>
      <c r="D169" s="35"/>
      <c r="E169" s="54">
        <v>3</v>
      </c>
      <c r="F169" s="35"/>
      <c r="G169" s="35"/>
      <c r="H169" s="35"/>
      <c r="I169" s="35"/>
      <c r="J169" s="82"/>
      <c r="K169" s="82"/>
      <c r="L169" s="250" t="s">
        <v>1000</v>
      </c>
      <c r="M169" s="63" t="s">
        <v>1281</v>
      </c>
      <c r="N169" s="64" t="s">
        <v>1282</v>
      </c>
      <c r="O169" s="65" t="s">
        <v>211</v>
      </c>
      <c r="P169" s="65" t="s">
        <v>461</v>
      </c>
      <c r="Q169" s="231"/>
      <c r="R169" s="105" t="s">
        <v>462</v>
      </c>
      <c r="S169" s="106" t="s">
        <v>470</v>
      </c>
      <c r="T169" s="85" t="s">
        <v>334</v>
      </c>
      <c r="U169" s="117" t="s">
        <v>464</v>
      </c>
      <c r="V169" s="107" t="s">
        <v>463</v>
      </c>
      <c r="W169" s="95" t="s">
        <v>536</v>
      </c>
      <c r="X169" s="108" t="s">
        <v>1283</v>
      </c>
      <c r="Y169" s="85" t="s">
        <v>334</v>
      </c>
      <c r="Z169" s="34" t="s">
        <v>1284</v>
      </c>
      <c r="AA169" s="256">
        <v>0.002</v>
      </c>
      <c r="AB169" s="65" t="s">
        <v>701</v>
      </c>
      <c r="AC169" s="117"/>
      <c r="AD169" s="117"/>
      <c r="AE169" s="117"/>
      <c r="AF169" s="117"/>
      <c r="AG169" s="144"/>
      <c r="AH169" s="144"/>
      <c r="AI169" s="163"/>
      <c r="AJ169" s="108">
        <v>5</v>
      </c>
      <c r="AK169" s="164">
        <v>5</v>
      </c>
      <c r="AL169" s="164">
        <v>5</v>
      </c>
      <c r="AM169" s="164">
        <v>5</v>
      </c>
      <c r="AN169" s="165">
        <v>5</v>
      </c>
      <c r="AO169" s="202">
        <v>5</v>
      </c>
      <c r="AP169" s="203">
        <v>0</v>
      </c>
      <c r="AQ169" s="203">
        <v>0</v>
      </c>
      <c r="AR169" s="203">
        <v>0</v>
      </c>
      <c r="AS169" s="192">
        <v>0</v>
      </c>
      <c r="AT169" s="22">
        <v>0</v>
      </c>
    </row>
    <row r="170" s="4" customFormat="1" ht="39.95" customHeight="1" spans="1:46">
      <c r="A170" s="39">
        <f t="shared" si="20"/>
        <v>162</v>
      </c>
      <c r="B170" s="36"/>
      <c r="C170" s="36"/>
      <c r="D170" s="36">
        <v>2</v>
      </c>
      <c r="E170" s="246"/>
      <c r="F170" s="36"/>
      <c r="G170" s="36"/>
      <c r="H170" s="36"/>
      <c r="I170" s="36"/>
      <c r="J170" s="86"/>
      <c r="K170" s="86"/>
      <c r="L170" s="248" t="s">
        <v>1018</v>
      </c>
      <c r="M170" s="68" t="s">
        <v>1019</v>
      </c>
      <c r="N170" s="247" t="s">
        <v>1285</v>
      </c>
      <c r="O170" s="118" t="s">
        <v>59</v>
      </c>
      <c r="P170" s="70" t="s">
        <v>461</v>
      </c>
      <c r="Q170" s="234"/>
      <c r="R170" s="110" t="s">
        <v>462</v>
      </c>
      <c r="S170" s="111" t="s">
        <v>470</v>
      </c>
      <c r="T170" s="92" t="s">
        <v>334</v>
      </c>
      <c r="U170" s="120" t="s">
        <v>464</v>
      </c>
      <c r="V170" s="112" t="s">
        <v>463</v>
      </c>
      <c r="W170" s="118" t="s">
        <v>474</v>
      </c>
      <c r="X170" s="41" t="s">
        <v>466</v>
      </c>
      <c r="Y170" s="92" t="s">
        <v>334</v>
      </c>
      <c r="Z170" s="45" t="s">
        <v>1286</v>
      </c>
      <c r="AA170" s="254">
        <v>0.4238</v>
      </c>
      <c r="AB170" s="70" t="s">
        <v>334</v>
      </c>
      <c r="AC170" s="120"/>
      <c r="AD170" s="120"/>
      <c r="AE170" s="120"/>
      <c r="AF170" s="120"/>
      <c r="AG170" s="173"/>
      <c r="AH170" s="173"/>
      <c r="AI170" s="168"/>
      <c r="AJ170" s="41">
        <v>0</v>
      </c>
      <c r="AK170" s="165">
        <v>0</v>
      </c>
      <c r="AL170" s="165">
        <v>0</v>
      </c>
      <c r="AM170" s="165">
        <v>0</v>
      </c>
      <c r="AN170" s="165">
        <v>0</v>
      </c>
      <c r="AO170" s="245">
        <v>0</v>
      </c>
      <c r="AP170" s="217">
        <v>1</v>
      </c>
      <c r="AQ170" s="217">
        <v>1</v>
      </c>
      <c r="AR170" s="217">
        <v>1</v>
      </c>
      <c r="AS170" s="192">
        <v>1</v>
      </c>
      <c r="AT170" s="264">
        <v>0</v>
      </c>
    </row>
    <row r="171" s="5" customFormat="1" ht="39.95" customHeight="1" spans="1:46">
      <c r="A171" s="37">
        <f>ROW(171:171)-8</f>
        <v>163</v>
      </c>
      <c r="B171" s="38"/>
      <c r="C171" s="38"/>
      <c r="D171" s="38">
        <v>2</v>
      </c>
      <c r="E171" s="222"/>
      <c r="F171" s="38"/>
      <c r="G171" s="38"/>
      <c r="H171" s="38"/>
      <c r="I171" s="38"/>
      <c r="J171" s="88"/>
      <c r="K171" s="88"/>
      <c r="L171" s="249" t="s">
        <v>1043</v>
      </c>
      <c r="M171" s="73" t="s">
        <v>1019</v>
      </c>
      <c r="N171" s="81" t="s">
        <v>1071</v>
      </c>
      <c r="O171" s="119" t="s">
        <v>59</v>
      </c>
      <c r="P171" s="75" t="s">
        <v>461</v>
      </c>
      <c r="Q171" s="233"/>
      <c r="R171" s="114" t="s">
        <v>462</v>
      </c>
      <c r="S171" s="115" t="s">
        <v>470</v>
      </c>
      <c r="T171" s="94" t="s">
        <v>334</v>
      </c>
      <c r="U171" s="121" t="s">
        <v>463</v>
      </c>
      <c r="V171" s="116" t="s">
        <v>464</v>
      </c>
      <c r="W171" s="119" t="s">
        <v>474</v>
      </c>
      <c r="X171" s="43" t="s">
        <v>466</v>
      </c>
      <c r="Y171" s="94" t="s">
        <v>334</v>
      </c>
      <c r="Z171" s="47" t="s">
        <v>1286</v>
      </c>
      <c r="AA171" s="255">
        <v>0.4238</v>
      </c>
      <c r="AB171" s="75" t="s">
        <v>334</v>
      </c>
      <c r="AC171" s="121"/>
      <c r="AD171" s="121"/>
      <c r="AE171" s="121"/>
      <c r="AF171" s="121"/>
      <c r="AG171" s="174"/>
      <c r="AH171" s="174"/>
      <c r="AI171" s="171"/>
      <c r="AJ171" s="43">
        <v>0</v>
      </c>
      <c r="AK171" s="172">
        <v>0</v>
      </c>
      <c r="AL171" s="172">
        <v>0</v>
      </c>
      <c r="AM171" s="172">
        <v>0</v>
      </c>
      <c r="AN171" s="172">
        <v>0</v>
      </c>
      <c r="AO171" s="202">
        <v>0</v>
      </c>
      <c r="AP171" s="218">
        <v>0</v>
      </c>
      <c r="AQ171" s="218">
        <v>0</v>
      </c>
      <c r="AR171" s="218">
        <v>0</v>
      </c>
      <c r="AS171" s="218">
        <v>0</v>
      </c>
      <c r="AT171" s="22">
        <v>1</v>
      </c>
    </row>
    <row r="172" ht="39.95" customHeight="1" spans="1:46">
      <c r="A172" s="32">
        <f>ROW(172:172)-8</f>
        <v>164</v>
      </c>
      <c r="B172" s="35"/>
      <c r="C172" s="35"/>
      <c r="D172" s="35">
        <v>2</v>
      </c>
      <c r="E172" s="53"/>
      <c r="F172" s="35"/>
      <c r="G172" s="35"/>
      <c r="H172" s="35"/>
      <c r="I172" s="35"/>
      <c r="J172" s="82"/>
      <c r="K172" s="82"/>
      <c r="L172" s="250" t="s">
        <v>821</v>
      </c>
      <c r="M172" s="63" t="s">
        <v>157</v>
      </c>
      <c r="N172" s="64" t="s">
        <v>613</v>
      </c>
      <c r="O172" s="65" t="s">
        <v>211</v>
      </c>
      <c r="P172" s="65" t="s">
        <v>461</v>
      </c>
      <c r="Q172" s="231"/>
      <c r="R172" s="105" t="s">
        <v>462</v>
      </c>
      <c r="S172" s="106" t="s">
        <v>470</v>
      </c>
      <c r="T172" s="85" t="s">
        <v>334</v>
      </c>
      <c r="U172" s="117" t="s">
        <v>464</v>
      </c>
      <c r="V172" s="107" t="s">
        <v>463</v>
      </c>
      <c r="W172" s="95" t="s">
        <v>536</v>
      </c>
      <c r="X172" s="108" t="s">
        <v>1287</v>
      </c>
      <c r="Y172" s="85" t="s">
        <v>334</v>
      </c>
      <c r="Z172" s="34" t="s">
        <v>1284</v>
      </c>
      <c r="AA172" s="256">
        <v>0.0025</v>
      </c>
      <c r="AB172" s="65" t="s">
        <v>701</v>
      </c>
      <c r="AC172" s="117"/>
      <c r="AD172" s="117"/>
      <c r="AE172" s="117"/>
      <c r="AF172" s="117"/>
      <c r="AG172" s="144"/>
      <c r="AH172" s="144"/>
      <c r="AI172" s="163"/>
      <c r="AJ172" s="108">
        <v>4</v>
      </c>
      <c r="AK172" s="164">
        <v>4</v>
      </c>
      <c r="AL172" s="164">
        <v>4</v>
      </c>
      <c r="AM172" s="164">
        <v>4</v>
      </c>
      <c r="AN172" s="165">
        <v>4</v>
      </c>
      <c r="AO172" s="202">
        <v>4</v>
      </c>
      <c r="AP172" s="203">
        <v>4</v>
      </c>
      <c r="AQ172" s="203">
        <v>4</v>
      </c>
      <c r="AR172" s="203">
        <v>4</v>
      </c>
      <c r="AS172" s="192">
        <v>4</v>
      </c>
      <c r="AT172" s="22">
        <v>4</v>
      </c>
    </row>
    <row r="173" ht="39.95" customHeight="1" spans="1:46">
      <c r="A173" s="32">
        <f>ROW(173:173)-8</f>
        <v>165</v>
      </c>
      <c r="B173" s="35"/>
      <c r="C173" s="35">
        <v>1</v>
      </c>
      <c r="D173" s="35"/>
      <c r="E173" s="53"/>
      <c r="F173" s="35"/>
      <c r="G173" s="35"/>
      <c r="H173" s="35"/>
      <c r="I173" s="35"/>
      <c r="J173" s="82"/>
      <c r="K173" s="82"/>
      <c r="L173" s="250" t="s">
        <v>346</v>
      </c>
      <c r="M173" s="63" t="s">
        <v>347</v>
      </c>
      <c r="N173" s="64" t="s">
        <v>1288</v>
      </c>
      <c r="O173" s="95" t="s">
        <v>59</v>
      </c>
      <c r="P173" s="65" t="s">
        <v>461</v>
      </c>
      <c r="Q173" s="231"/>
      <c r="R173" s="105" t="s">
        <v>462</v>
      </c>
      <c r="S173" s="251" t="s">
        <v>346</v>
      </c>
      <c r="T173" s="105" t="s">
        <v>528</v>
      </c>
      <c r="U173" s="117" t="s">
        <v>464</v>
      </c>
      <c r="V173" s="107" t="s">
        <v>463</v>
      </c>
      <c r="W173" s="95" t="s">
        <v>474</v>
      </c>
      <c r="X173" s="108" t="s">
        <v>466</v>
      </c>
      <c r="Y173" s="85" t="s">
        <v>334</v>
      </c>
      <c r="Z173" s="34" t="s">
        <v>1289</v>
      </c>
      <c r="AA173" s="256">
        <f>AA174+AA175*AJ175</f>
        <v>0.4197</v>
      </c>
      <c r="AB173" s="65" t="s">
        <v>575</v>
      </c>
      <c r="AC173" s="117"/>
      <c r="AD173" s="117"/>
      <c r="AE173" s="117"/>
      <c r="AF173" s="117"/>
      <c r="AG173" s="144"/>
      <c r="AH173" s="144"/>
      <c r="AI173" s="163"/>
      <c r="AJ173" s="108">
        <v>1</v>
      </c>
      <c r="AK173" s="164">
        <v>1</v>
      </c>
      <c r="AL173" s="164">
        <v>1</v>
      </c>
      <c r="AM173" s="164">
        <v>1</v>
      </c>
      <c r="AN173" s="165">
        <v>1</v>
      </c>
      <c r="AO173" s="202">
        <v>1</v>
      </c>
      <c r="AP173" s="203">
        <v>1</v>
      </c>
      <c r="AQ173" s="203">
        <v>1</v>
      </c>
      <c r="AR173" s="203">
        <v>1</v>
      </c>
      <c r="AS173" s="192">
        <v>1</v>
      </c>
      <c r="AT173" s="22">
        <v>1</v>
      </c>
    </row>
    <row r="174" ht="39.95" customHeight="1" spans="1:46">
      <c r="A174" s="32">
        <f>ROW(174:174)-8</f>
        <v>166</v>
      </c>
      <c r="B174" s="35"/>
      <c r="C174" s="35"/>
      <c r="D174" s="35">
        <v>2</v>
      </c>
      <c r="E174" s="53"/>
      <c r="F174" s="35"/>
      <c r="G174" s="35"/>
      <c r="H174" s="35"/>
      <c r="I174" s="35"/>
      <c r="J174" s="82"/>
      <c r="K174" s="82"/>
      <c r="L174" s="250" t="s">
        <v>1290</v>
      </c>
      <c r="M174" s="63" t="s">
        <v>1291</v>
      </c>
      <c r="N174" s="228" t="s">
        <v>1292</v>
      </c>
      <c r="O174" s="95" t="s">
        <v>59</v>
      </c>
      <c r="P174" s="65" t="s">
        <v>461</v>
      </c>
      <c r="Q174" s="231"/>
      <c r="R174" s="105" t="s">
        <v>462</v>
      </c>
      <c r="S174" s="251" t="s">
        <v>1293</v>
      </c>
      <c r="T174" s="105" t="s">
        <v>462</v>
      </c>
      <c r="U174" s="117" t="s">
        <v>464</v>
      </c>
      <c r="V174" s="107" t="s">
        <v>463</v>
      </c>
      <c r="W174" s="95" t="s">
        <v>1277</v>
      </c>
      <c r="X174" s="108" t="s">
        <v>1294</v>
      </c>
      <c r="Y174" s="85" t="s">
        <v>558</v>
      </c>
      <c r="Z174" s="34" t="s">
        <v>1289</v>
      </c>
      <c r="AA174" s="256">
        <v>0.3435</v>
      </c>
      <c r="AB174" s="65" t="s">
        <v>334</v>
      </c>
      <c r="AC174" s="117"/>
      <c r="AD174" s="117"/>
      <c r="AE174" s="117"/>
      <c r="AF174" s="117"/>
      <c r="AG174" s="144"/>
      <c r="AH174" s="144"/>
      <c r="AI174" s="163"/>
      <c r="AJ174" s="108">
        <v>1</v>
      </c>
      <c r="AK174" s="164">
        <v>1</v>
      </c>
      <c r="AL174" s="164">
        <v>1</v>
      </c>
      <c r="AM174" s="164">
        <v>1</v>
      </c>
      <c r="AN174" s="165">
        <v>1</v>
      </c>
      <c r="AO174" s="202">
        <v>1</v>
      </c>
      <c r="AP174" s="203">
        <v>1</v>
      </c>
      <c r="AQ174" s="203">
        <v>1</v>
      </c>
      <c r="AR174" s="203">
        <v>1</v>
      </c>
      <c r="AS174" s="192">
        <v>1</v>
      </c>
      <c r="AT174" s="22">
        <v>1</v>
      </c>
    </row>
    <row r="175" ht="39.95" customHeight="1" spans="1:46">
      <c r="A175" s="32">
        <f t="shared" ref="A175:A182" si="21">ROW(175:175)-8</f>
        <v>167</v>
      </c>
      <c r="B175" s="35"/>
      <c r="C175" s="35"/>
      <c r="D175" s="35">
        <v>2</v>
      </c>
      <c r="E175" s="35"/>
      <c r="F175" s="35"/>
      <c r="G175" s="35"/>
      <c r="H175" s="35"/>
      <c r="I175" s="35"/>
      <c r="J175" s="82"/>
      <c r="K175" s="82"/>
      <c r="L175" s="250" t="s">
        <v>1295</v>
      </c>
      <c r="M175" s="63" t="s">
        <v>1296</v>
      </c>
      <c r="N175" s="64" t="s">
        <v>613</v>
      </c>
      <c r="O175" s="95" t="s">
        <v>59</v>
      </c>
      <c r="P175" s="65" t="s">
        <v>461</v>
      </c>
      <c r="Q175" s="231"/>
      <c r="R175" s="105" t="s">
        <v>462</v>
      </c>
      <c r="S175" s="106" t="s">
        <v>470</v>
      </c>
      <c r="T175" s="85" t="s">
        <v>334</v>
      </c>
      <c r="U175" s="105" t="s">
        <v>464</v>
      </c>
      <c r="V175" s="107" t="s">
        <v>463</v>
      </c>
      <c r="W175" s="95" t="s">
        <v>859</v>
      </c>
      <c r="X175" s="108" t="s">
        <v>1297</v>
      </c>
      <c r="Y175" s="85" t="s">
        <v>513</v>
      </c>
      <c r="Z175" s="34" t="s">
        <v>1298</v>
      </c>
      <c r="AA175" s="256">
        <v>0.0381</v>
      </c>
      <c r="AB175" s="65" t="s">
        <v>334</v>
      </c>
      <c r="AC175" s="117"/>
      <c r="AD175" s="117"/>
      <c r="AE175" s="117"/>
      <c r="AF175" s="117"/>
      <c r="AG175" s="144"/>
      <c r="AH175" s="144"/>
      <c r="AI175" s="163"/>
      <c r="AJ175" s="108">
        <v>2</v>
      </c>
      <c r="AK175" s="164">
        <v>2</v>
      </c>
      <c r="AL175" s="164">
        <v>2</v>
      </c>
      <c r="AM175" s="164">
        <v>2</v>
      </c>
      <c r="AN175" s="165">
        <v>2</v>
      </c>
      <c r="AO175" s="202">
        <v>2</v>
      </c>
      <c r="AP175" s="203">
        <v>2</v>
      </c>
      <c r="AQ175" s="203">
        <v>2</v>
      </c>
      <c r="AR175" s="203">
        <v>2</v>
      </c>
      <c r="AS175" s="192">
        <v>2</v>
      </c>
      <c r="AT175" s="22">
        <v>2</v>
      </c>
    </row>
    <row r="176" ht="39.95" customHeight="1" spans="1:46">
      <c r="A176" s="32">
        <f t="shared" si="21"/>
        <v>168</v>
      </c>
      <c r="B176" s="35"/>
      <c r="C176" s="35">
        <v>1</v>
      </c>
      <c r="D176" s="35"/>
      <c r="E176" s="35"/>
      <c r="F176" s="35"/>
      <c r="G176" s="35"/>
      <c r="H176" s="35"/>
      <c r="I176" s="35"/>
      <c r="J176" s="82"/>
      <c r="K176" s="82"/>
      <c r="L176" s="250" t="s">
        <v>349</v>
      </c>
      <c r="M176" s="63" t="s">
        <v>1014</v>
      </c>
      <c r="N176" s="228" t="s">
        <v>1299</v>
      </c>
      <c r="O176" s="65" t="s">
        <v>51</v>
      </c>
      <c r="P176" s="65" t="s">
        <v>461</v>
      </c>
      <c r="Q176" s="231"/>
      <c r="R176" s="105" t="s">
        <v>462</v>
      </c>
      <c r="S176" s="251" t="s">
        <v>351</v>
      </c>
      <c r="T176" s="85" t="s">
        <v>462</v>
      </c>
      <c r="U176" s="117" t="s">
        <v>464</v>
      </c>
      <c r="V176" s="107" t="s">
        <v>463</v>
      </c>
      <c r="W176" s="95" t="s">
        <v>474</v>
      </c>
      <c r="X176" s="108" t="s">
        <v>466</v>
      </c>
      <c r="Y176" s="85" t="s">
        <v>334</v>
      </c>
      <c r="Z176" s="34" t="s">
        <v>1300</v>
      </c>
      <c r="AA176" s="256">
        <f>AA187+AA198*AJ198+AA199</f>
        <v>4.0055</v>
      </c>
      <c r="AB176" s="65" t="s">
        <v>334</v>
      </c>
      <c r="AC176" s="117"/>
      <c r="AD176" s="117"/>
      <c r="AE176" s="117"/>
      <c r="AF176" s="117"/>
      <c r="AG176" s="144"/>
      <c r="AH176" s="144"/>
      <c r="AI176" s="163"/>
      <c r="AJ176" s="108">
        <v>1</v>
      </c>
      <c r="AK176" s="164">
        <v>0</v>
      </c>
      <c r="AL176" s="164">
        <v>0</v>
      </c>
      <c r="AM176" s="164">
        <v>0</v>
      </c>
      <c r="AN176" s="165">
        <v>0</v>
      </c>
      <c r="AO176" s="202">
        <v>0</v>
      </c>
      <c r="AP176" s="203">
        <v>0</v>
      </c>
      <c r="AQ176" s="265">
        <v>0</v>
      </c>
      <c r="AR176" s="265">
        <v>0</v>
      </c>
      <c r="AS176" s="266">
        <v>0</v>
      </c>
      <c r="AT176" s="22">
        <v>0</v>
      </c>
    </row>
    <row r="177" ht="39.95" customHeight="1" spans="1:46">
      <c r="A177" s="32">
        <f t="shared" si="21"/>
        <v>169</v>
      </c>
      <c r="B177" s="35"/>
      <c r="C177" s="35">
        <v>1</v>
      </c>
      <c r="D177" s="44"/>
      <c r="E177" s="44"/>
      <c r="F177" s="35"/>
      <c r="G177" s="44"/>
      <c r="H177" s="35"/>
      <c r="I177" s="35"/>
      <c r="J177" s="82"/>
      <c r="K177" s="82"/>
      <c r="L177" s="250" t="s">
        <v>351</v>
      </c>
      <c r="M177" s="63" t="s">
        <v>1014</v>
      </c>
      <c r="N177" s="228" t="s">
        <v>1301</v>
      </c>
      <c r="O177" s="65" t="s">
        <v>51</v>
      </c>
      <c r="P177" s="65" t="s">
        <v>461</v>
      </c>
      <c r="Q177" s="231"/>
      <c r="R177" s="105" t="s">
        <v>462</v>
      </c>
      <c r="S177" s="251" t="s">
        <v>351</v>
      </c>
      <c r="T177" s="85" t="s">
        <v>462</v>
      </c>
      <c r="U177" s="117" t="s">
        <v>464</v>
      </c>
      <c r="V177" s="107" t="s">
        <v>463</v>
      </c>
      <c r="W177" s="95" t="s">
        <v>474</v>
      </c>
      <c r="X177" s="108" t="s">
        <v>466</v>
      </c>
      <c r="Y177" s="85" t="s">
        <v>334</v>
      </c>
      <c r="Z177" s="34" t="s">
        <v>1300</v>
      </c>
      <c r="AA177" s="256">
        <f>AA176</f>
        <v>4.0055</v>
      </c>
      <c r="AB177" s="65" t="s">
        <v>334</v>
      </c>
      <c r="AC177" s="117"/>
      <c r="AD177" s="117"/>
      <c r="AE177" s="117"/>
      <c r="AF177" s="117"/>
      <c r="AG177" s="144"/>
      <c r="AH177" s="144"/>
      <c r="AI177" s="163"/>
      <c r="AJ177" s="108">
        <v>0</v>
      </c>
      <c r="AK177" s="164">
        <v>1</v>
      </c>
      <c r="AL177" s="164">
        <v>0</v>
      </c>
      <c r="AM177" s="164">
        <v>0</v>
      </c>
      <c r="AN177" s="165">
        <v>0</v>
      </c>
      <c r="AO177" s="202">
        <v>0</v>
      </c>
      <c r="AP177" s="203">
        <v>0</v>
      </c>
      <c r="AQ177" s="203">
        <v>0</v>
      </c>
      <c r="AR177" s="203">
        <v>0</v>
      </c>
      <c r="AS177" s="192">
        <v>0</v>
      </c>
      <c r="AT177" s="22">
        <v>0</v>
      </c>
    </row>
    <row r="178" ht="39.95" customHeight="1" spans="1:46">
      <c r="A178" s="32">
        <f t="shared" si="21"/>
        <v>170</v>
      </c>
      <c r="B178" s="35"/>
      <c r="C178" s="35">
        <v>1</v>
      </c>
      <c r="D178" s="44"/>
      <c r="E178" s="44"/>
      <c r="F178" s="35"/>
      <c r="G178" s="44"/>
      <c r="H178" s="35"/>
      <c r="I178" s="35"/>
      <c r="J178" s="82"/>
      <c r="K178" s="82"/>
      <c r="L178" s="250" t="s">
        <v>352</v>
      </c>
      <c r="M178" s="63" t="s">
        <v>1014</v>
      </c>
      <c r="N178" s="228" t="s">
        <v>1302</v>
      </c>
      <c r="O178" s="65" t="s">
        <v>51</v>
      </c>
      <c r="P178" s="65" t="s">
        <v>461</v>
      </c>
      <c r="Q178" s="231"/>
      <c r="R178" s="105" t="s">
        <v>462</v>
      </c>
      <c r="S178" s="251" t="s">
        <v>351</v>
      </c>
      <c r="T178" s="85" t="s">
        <v>462</v>
      </c>
      <c r="U178" s="105" t="s">
        <v>464</v>
      </c>
      <c r="V178" s="107" t="s">
        <v>463</v>
      </c>
      <c r="W178" s="95" t="s">
        <v>474</v>
      </c>
      <c r="X178" s="108" t="s">
        <v>466</v>
      </c>
      <c r="Y178" s="85" t="s">
        <v>334</v>
      </c>
      <c r="Z178" s="34" t="s">
        <v>1300</v>
      </c>
      <c r="AA178" s="256">
        <f t="shared" ref="AA178:AA181" si="22">AA176</f>
        <v>4.0055</v>
      </c>
      <c r="AB178" s="65" t="s">
        <v>334</v>
      </c>
      <c r="AC178" s="117"/>
      <c r="AD178" s="117"/>
      <c r="AE178" s="117"/>
      <c r="AF178" s="117"/>
      <c r="AG178" s="144"/>
      <c r="AH178" s="144"/>
      <c r="AI178" s="163"/>
      <c r="AJ178" s="108">
        <v>0</v>
      </c>
      <c r="AK178" s="164">
        <v>0</v>
      </c>
      <c r="AL178" s="164">
        <v>1</v>
      </c>
      <c r="AM178" s="164">
        <v>0</v>
      </c>
      <c r="AN178" s="165">
        <v>0</v>
      </c>
      <c r="AO178" s="202">
        <v>0</v>
      </c>
      <c r="AP178" s="203">
        <v>0</v>
      </c>
      <c r="AQ178" s="203">
        <v>0</v>
      </c>
      <c r="AR178" s="203">
        <v>0</v>
      </c>
      <c r="AS178" s="192">
        <v>0</v>
      </c>
      <c r="AT178" s="22">
        <v>0</v>
      </c>
    </row>
    <row r="179" ht="53.25" customHeight="1" spans="1:46">
      <c r="A179" s="32">
        <f t="shared" si="21"/>
        <v>171</v>
      </c>
      <c r="B179" s="35"/>
      <c r="C179" s="35">
        <v>1</v>
      </c>
      <c r="D179" s="44"/>
      <c r="E179" s="44"/>
      <c r="F179" s="35"/>
      <c r="G179" s="44"/>
      <c r="H179" s="35"/>
      <c r="I179" s="35"/>
      <c r="J179" s="82"/>
      <c r="K179" s="82"/>
      <c r="L179" s="248" t="s">
        <v>1303</v>
      </c>
      <c r="M179" s="63" t="s">
        <v>1014</v>
      </c>
      <c r="N179" s="76" t="s">
        <v>332</v>
      </c>
      <c r="O179" s="65" t="s">
        <v>51</v>
      </c>
      <c r="P179" s="65" t="s">
        <v>461</v>
      </c>
      <c r="Q179" s="231"/>
      <c r="R179" s="105" t="s">
        <v>462</v>
      </c>
      <c r="S179" s="251" t="s">
        <v>351</v>
      </c>
      <c r="T179" s="85" t="s">
        <v>462</v>
      </c>
      <c r="U179" s="117" t="s">
        <v>464</v>
      </c>
      <c r="V179" s="107" t="s">
        <v>463</v>
      </c>
      <c r="W179" s="95" t="s">
        <v>474</v>
      </c>
      <c r="X179" s="108" t="s">
        <v>466</v>
      </c>
      <c r="Y179" s="85" t="s">
        <v>334</v>
      </c>
      <c r="Z179" s="34" t="s">
        <v>1300</v>
      </c>
      <c r="AA179" s="256">
        <f t="shared" si="22"/>
        <v>4.0055</v>
      </c>
      <c r="AB179" s="65"/>
      <c r="AC179" s="117"/>
      <c r="AD179" s="117"/>
      <c r="AE179" s="117"/>
      <c r="AF179" s="117"/>
      <c r="AG179" s="144"/>
      <c r="AH179" s="144"/>
      <c r="AI179" s="163"/>
      <c r="AJ179" s="108">
        <v>0</v>
      </c>
      <c r="AK179" s="164">
        <v>0</v>
      </c>
      <c r="AL179" s="164">
        <v>0</v>
      </c>
      <c r="AM179" s="164">
        <v>1</v>
      </c>
      <c r="AN179" s="165">
        <v>0</v>
      </c>
      <c r="AO179" s="202">
        <v>0</v>
      </c>
      <c r="AP179" s="203">
        <v>0</v>
      </c>
      <c r="AQ179" s="203">
        <v>0</v>
      </c>
      <c r="AR179" s="203">
        <v>0</v>
      </c>
      <c r="AS179" s="192">
        <v>0</v>
      </c>
      <c r="AT179" s="22">
        <v>0</v>
      </c>
    </row>
    <row r="180" s="4" customFormat="1" ht="53.25" customHeight="1" spans="1:46">
      <c r="A180" s="32">
        <f t="shared" si="21"/>
        <v>172</v>
      </c>
      <c r="B180" s="36"/>
      <c r="C180" s="36">
        <v>1</v>
      </c>
      <c r="D180" s="46"/>
      <c r="E180" s="46"/>
      <c r="F180" s="36"/>
      <c r="G180" s="46"/>
      <c r="H180" s="36"/>
      <c r="I180" s="36"/>
      <c r="J180" s="86"/>
      <c r="K180" s="86"/>
      <c r="L180" s="248" t="s">
        <v>1304</v>
      </c>
      <c r="M180" s="63" t="s">
        <v>1014</v>
      </c>
      <c r="N180" s="78" t="s">
        <v>1305</v>
      </c>
      <c r="O180" s="70" t="s">
        <v>51</v>
      </c>
      <c r="P180" s="70" t="s">
        <v>461</v>
      </c>
      <c r="Q180" s="234"/>
      <c r="R180" s="110" t="s">
        <v>462</v>
      </c>
      <c r="S180" s="252" t="s">
        <v>351</v>
      </c>
      <c r="T180" s="92" t="s">
        <v>462</v>
      </c>
      <c r="U180" s="120" t="s">
        <v>464</v>
      </c>
      <c r="V180" s="112" t="s">
        <v>463</v>
      </c>
      <c r="W180" s="118" t="s">
        <v>474</v>
      </c>
      <c r="X180" s="41" t="s">
        <v>466</v>
      </c>
      <c r="Y180" s="92" t="s">
        <v>334</v>
      </c>
      <c r="Z180" s="45" t="s">
        <v>1300</v>
      </c>
      <c r="AA180" s="254">
        <f t="shared" si="22"/>
        <v>4.0055</v>
      </c>
      <c r="AB180" s="70"/>
      <c r="AC180" s="120"/>
      <c r="AD180" s="120"/>
      <c r="AE180" s="120"/>
      <c r="AF180" s="120"/>
      <c r="AG180" s="173"/>
      <c r="AH180" s="173"/>
      <c r="AI180" s="168"/>
      <c r="AJ180" s="41">
        <v>0</v>
      </c>
      <c r="AK180" s="165">
        <v>0</v>
      </c>
      <c r="AL180" s="165">
        <v>0</v>
      </c>
      <c r="AM180" s="165">
        <v>0</v>
      </c>
      <c r="AN180" s="165">
        <v>1</v>
      </c>
      <c r="AO180" s="202">
        <v>0</v>
      </c>
      <c r="AP180" s="217">
        <v>0</v>
      </c>
      <c r="AQ180" s="217">
        <v>0</v>
      </c>
      <c r="AR180" s="217">
        <v>0</v>
      </c>
      <c r="AS180" s="192">
        <v>0</v>
      </c>
      <c r="AT180" s="22">
        <v>0</v>
      </c>
    </row>
    <row r="181" s="5" customFormat="1" ht="53.25" customHeight="1" spans="1:46">
      <c r="A181" s="37">
        <f t="shared" si="21"/>
        <v>173</v>
      </c>
      <c r="B181" s="38"/>
      <c r="C181" s="38">
        <v>1</v>
      </c>
      <c r="D181" s="48"/>
      <c r="E181" s="48"/>
      <c r="F181" s="38"/>
      <c r="G181" s="48"/>
      <c r="H181" s="38"/>
      <c r="I181" s="38"/>
      <c r="J181" s="88"/>
      <c r="K181" s="88"/>
      <c r="L181" s="249" t="s">
        <v>1044</v>
      </c>
      <c r="M181" s="73" t="s">
        <v>1014</v>
      </c>
      <c r="N181" s="79" t="s">
        <v>1083</v>
      </c>
      <c r="O181" s="75" t="s">
        <v>51</v>
      </c>
      <c r="P181" s="75" t="s">
        <v>461</v>
      </c>
      <c r="Q181" s="233"/>
      <c r="R181" s="114" t="s">
        <v>462</v>
      </c>
      <c r="S181" s="253" t="s">
        <v>351</v>
      </c>
      <c r="T181" s="94" t="s">
        <v>462</v>
      </c>
      <c r="U181" s="121" t="s">
        <v>463</v>
      </c>
      <c r="V181" s="116" t="s">
        <v>464</v>
      </c>
      <c r="W181" s="119" t="s">
        <v>474</v>
      </c>
      <c r="X181" s="43" t="s">
        <v>466</v>
      </c>
      <c r="Y181" s="94" t="s">
        <v>334</v>
      </c>
      <c r="Z181" s="47" t="s">
        <v>1300</v>
      </c>
      <c r="AA181" s="255">
        <f t="shared" si="22"/>
        <v>4.0055</v>
      </c>
      <c r="AB181" s="75"/>
      <c r="AC181" s="121"/>
      <c r="AD181" s="121"/>
      <c r="AE181" s="121"/>
      <c r="AF181" s="121"/>
      <c r="AG181" s="174"/>
      <c r="AH181" s="174"/>
      <c r="AI181" s="171"/>
      <c r="AJ181" s="43">
        <v>0</v>
      </c>
      <c r="AK181" s="172">
        <v>0</v>
      </c>
      <c r="AL181" s="172">
        <v>0</v>
      </c>
      <c r="AM181" s="172">
        <v>0</v>
      </c>
      <c r="AN181" s="172">
        <v>0</v>
      </c>
      <c r="AO181" s="202">
        <v>1</v>
      </c>
      <c r="AP181" s="218">
        <v>0</v>
      </c>
      <c r="AQ181" s="218">
        <v>0</v>
      </c>
      <c r="AR181" s="218">
        <v>0</v>
      </c>
      <c r="AS181" s="219">
        <v>0</v>
      </c>
      <c r="AT181" s="22">
        <v>0</v>
      </c>
    </row>
    <row r="182" ht="39.95" customHeight="1" spans="1:46">
      <c r="A182" s="32">
        <f>ROW(182:182)-8</f>
        <v>174</v>
      </c>
      <c r="B182" s="35"/>
      <c r="C182" s="35">
        <v>1</v>
      </c>
      <c r="D182" s="44"/>
      <c r="E182" s="44"/>
      <c r="F182" s="35"/>
      <c r="G182" s="44"/>
      <c r="H182" s="35"/>
      <c r="I182" s="35"/>
      <c r="J182" s="82"/>
      <c r="K182" s="82"/>
      <c r="L182" s="250" t="s">
        <v>1306</v>
      </c>
      <c r="M182" s="63" t="s">
        <v>1016</v>
      </c>
      <c r="N182" s="228" t="s">
        <v>1307</v>
      </c>
      <c r="O182" s="65" t="s">
        <v>51</v>
      </c>
      <c r="P182" s="65" t="s">
        <v>461</v>
      </c>
      <c r="Q182" s="231"/>
      <c r="R182" s="105" t="s">
        <v>462</v>
      </c>
      <c r="S182" s="106" t="s">
        <v>470</v>
      </c>
      <c r="T182" s="85" t="s">
        <v>334</v>
      </c>
      <c r="U182" s="117" t="s">
        <v>464</v>
      </c>
      <c r="V182" s="107" t="s">
        <v>463</v>
      </c>
      <c r="W182" s="95" t="s">
        <v>474</v>
      </c>
      <c r="X182" s="108" t="s">
        <v>466</v>
      </c>
      <c r="Y182" s="85" t="s">
        <v>334</v>
      </c>
      <c r="Z182" s="34" t="s">
        <v>1308</v>
      </c>
      <c r="AA182" s="256">
        <f>AA193+AA198*AP198+AA200</f>
        <v>3.8594</v>
      </c>
      <c r="AB182" s="65" t="s">
        <v>334</v>
      </c>
      <c r="AC182" s="117"/>
      <c r="AD182" s="117"/>
      <c r="AE182" s="117"/>
      <c r="AF182" s="117"/>
      <c r="AG182" s="144"/>
      <c r="AH182" s="144"/>
      <c r="AI182" s="163"/>
      <c r="AJ182" s="152">
        <v>0</v>
      </c>
      <c r="AK182" s="153">
        <v>0</v>
      </c>
      <c r="AL182" s="153">
        <v>0</v>
      </c>
      <c r="AM182" s="153">
        <v>0</v>
      </c>
      <c r="AN182" s="154">
        <v>0</v>
      </c>
      <c r="AO182" s="202">
        <v>0</v>
      </c>
      <c r="AP182" s="203">
        <v>1</v>
      </c>
      <c r="AQ182" s="203">
        <v>0</v>
      </c>
      <c r="AR182" s="203">
        <v>0</v>
      </c>
      <c r="AS182" s="192">
        <v>0</v>
      </c>
      <c r="AT182" s="22">
        <v>0</v>
      </c>
    </row>
    <row r="183" ht="39.95" customHeight="1" spans="1:46">
      <c r="A183" s="32">
        <f>ROW(183:183)-8</f>
        <v>175</v>
      </c>
      <c r="B183" s="35"/>
      <c r="C183" s="35">
        <v>1</v>
      </c>
      <c r="D183" s="44"/>
      <c r="E183" s="44"/>
      <c r="F183" s="35"/>
      <c r="G183" s="44"/>
      <c r="H183" s="35"/>
      <c r="I183" s="35"/>
      <c r="J183" s="82"/>
      <c r="K183" s="82"/>
      <c r="L183" s="250" t="s">
        <v>356</v>
      </c>
      <c r="M183" s="63" t="s">
        <v>1016</v>
      </c>
      <c r="N183" s="228" t="s">
        <v>1309</v>
      </c>
      <c r="O183" s="65" t="s">
        <v>51</v>
      </c>
      <c r="P183" s="65" t="s">
        <v>461</v>
      </c>
      <c r="Q183" s="231"/>
      <c r="R183" s="105" t="s">
        <v>462</v>
      </c>
      <c r="S183" s="106" t="s">
        <v>470</v>
      </c>
      <c r="T183" s="85" t="s">
        <v>334</v>
      </c>
      <c r="U183" s="117" t="s">
        <v>464</v>
      </c>
      <c r="V183" s="107" t="s">
        <v>463</v>
      </c>
      <c r="W183" s="95" t="s">
        <v>474</v>
      </c>
      <c r="X183" s="108" t="s">
        <v>466</v>
      </c>
      <c r="Y183" s="85" t="s">
        <v>334</v>
      </c>
      <c r="Z183" s="34" t="s">
        <v>1308</v>
      </c>
      <c r="AA183" s="256">
        <f>AA182</f>
        <v>3.8594</v>
      </c>
      <c r="AB183" s="65" t="s">
        <v>334</v>
      </c>
      <c r="AC183" s="117"/>
      <c r="AD183" s="117"/>
      <c r="AE183" s="117"/>
      <c r="AF183" s="117"/>
      <c r="AG183" s="144"/>
      <c r="AH183" s="144"/>
      <c r="AI183" s="163"/>
      <c r="AJ183" s="152">
        <v>0</v>
      </c>
      <c r="AK183" s="153">
        <v>0</v>
      </c>
      <c r="AL183" s="153">
        <v>0</v>
      </c>
      <c r="AM183" s="153">
        <v>0</v>
      </c>
      <c r="AN183" s="154">
        <v>0</v>
      </c>
      <c r="AO183" s="202">
        <v>0</v>
      </c>
      <c r="AP183" s="203">
        <v>0</v>
      </c>
      <c r="AQ183" s="203">
        <v>1</v>
      </c>
      <c r="AR183" s="203">
        <v>0</v>
      </c>
      <c r="AS183" s="192">
        <v>0</v>
      </c>
      <c r="AT183" s="22">
        <v>0</v>
      </c>
    </row>
    <row r="184" ht="39.95" customHeight="1" spans="1:46">
      <c r="A184" s="32"/>
      <c r="B184" s="35"/>
      <c r="C184" s="35">
        <v>1</v>
      </c>
      <c r="D184" s="44"/>
      <c r="E184" s="44"/>
      <c r="F184" s="35"/>
      <c r="G184" s="44"/>
      <c r="H184" s="35"/>
      <c r="I184" s="35"/>
      <c r="J184" s="82"/>
      <c r="K184" s="82"/>
      <c r="L184" s="248" t="s">
        <v>1310</v>
      </c>
      <c r="M184" s="63" t="s">
        <v>1016</v>
      </c>
      <c r="N184" s="76" t="s">
        <v>358</v>
      </c>
      <c r="O184" s="65" t="s">
        <v>51</v>
      </c>
      <c r="P184" s="65" t="s">
        <v>461</v>
      </c>
      <c r="Q184" s="231"/>
      <c r="R184" s="105" t="s">
        <v>462</v>
      </c>
      <c r="S184" s="106" t="s">
        <v>470</v>
      </c>
      <c r="T184" s="85" t="s">
        <v>334</v>
      </c>
      <c r="U184" s="117" t="s">
        <v>464</v>
      </c>
      <c r="V184" s="107" t="s">
        <v>463</v>
      </c>
      <c r="W184" s="95" t="s">
        <v>474</v>
      </c>
      <c r="X184" s="108" t="s">
        <v>466</v>
      </c>
      <c r="Y184" s="85" t="s">
        <v>334</v>
      </c>
      <c r="Z184" s="34" t="s">
        <v>1308</v>
      </c>
      <c r="AA184" s="256">
        <f>AA190+AA194*AP194+AA199</f>
        <v>3.9755</v>
      </c>
      <c r="AB184" s="65"/>
      <c r="AC184" s="117"/>
      <c r="AD184" s="117"/>
      <c r="AE184" s="117"/>
      <c r="AF184" s="117"/>
      <c r="AG184" s="144"/>
      <c r="AH184" s="144"/>
      <c r="AI184" s="163"/>
      <c r="AJ184" s="108">
        <v>0</v>
      </c>
      <c r="AK184" s="164">
        <v>0</v>
      </c>
      <c r="AL184" s="164">
        <v>0</v>
      </c>
      <c r="AM184" s="164">
        <v>0</v>
      </c>
      <c r="AN184" s="165">
        <v>0</v>
      </c>
      <c r="AO184" s="202">
        <v>0</v>
      </c>
      <c r="AP184" s="203">
        <v>0</v>
      </c>
      <c r="AQ184" s="203">
        <v>0</v>
      </c>
      <c r="AR184" s="203">
        <v>1</v>
      </c>
      <c r="AS184" s="192">
        <v>0</v>
      </c>
      <c r="AT184" s="22">
        <v>0</v>
      </c>
    </row>
    <row r="185" s="4" customFormat="1" ht="39.95" customHeight="1" spans="1:46">
      <c r="A185" s="32"/>
      <c r="B185" s="36"/>
      <c r="C185" s="36">
        <v>1</v>
      </c>
      <c r="D185" s="46"/>
      <c r="E185" s="46"/>
      <c r="F185" s="36"/>
      <c r="G185" s="46"/>
      <c r="H185" s="36"/>
      <c r="I185" s="36"/>
      <c r="J185" s="86"/>
      <c r="K185" s="86"/>
      <c r="L185" s="248" t="s">
        <v>1311</v>
      </c>
      <c r="M185" s="68" t="s">
        <v>1016</v>
      </c>
      <c r="N185" s="78" t="s">
        <v>1312</v>
      </c>
      <c r="O185" s="70" t="s">
        <v>51</v>
      </c>
      <c r="P185" s="70" t="s">
        <v>461</v>
      </c>
      <c r="Q185" s="234"/>
      <c r="R185" s="110" t="s">
        <v>462</v>
      </c>
      <c r="S185" s="111" t="s">
        <v>470</v>
      </c>
      <c r="T185" s="92" t="s">
        <v>334</v>
      </c>
      <c r="U185" s="117" t="s">
        <v>464</v>
      </c>
      <c r="V185" s="107" t="s">
        <v>463</v>
      </c>
      <c r="W185" s="118" t="s">
        <v>474</v>
      </c>
      <c r="X185" s="41" t="s">
        <v>466</v>
      </c>
      <c r="Y185" s="92" t="s">
        <v>334</v>
      </c>
      <c r="Z185" s="45" t="s">
        <v>1308</v>
      </c>
      <c r="AA185" s="254">
        <f>AA193+AA195*AP195+AA200</f>
        <v>3.8294</v>
      </c>
      <c r="AB185" s="70"/>
      <c r="AC185" s="120"/>
      <c r="AD185" s="120"/>
      <c r="AE185" s="120"/>
      <c r="AF185" s="120"/>
      <c r="AG185" s="173"/>
      <c r="AH185" s="173"/>
      <c r="AI185" s="168"/>
      <c r="AJ185" s="41">
        <v>0</v>
      </c>
      <c r="AK185" s="165">
        <v>0</v>
      </c>
      <c r="AL185" s="165">
        <v>0</v>
      </c>
      <c r="AM185" s="165">
        <v>0</v>
      </c>
      <c r="AN185" s="165">
        <v>0</v>
      </c>
      <c r="AO185" s="202">
        <v>0</v>
      </c>
      <c r="AP185" s="217">
        <v>0</v>
      </c>
      <c r="AQ185" s="217">
        <v>0</v>
      </c>
      <c r="AR185" s="217">
        <v>0</v>
      </c>
      <c r="AS185" s="192">
        <v>1</v>
      </c>
      <c r="AT185" s="22">
        <v>0</v>
      </c>
    </row>
    <row r="186" s="5" customFormat="1" ht="39.95" customHeight="1" spans="1:46">
      <c r="A186" s="37"/>
      <c r="B186" s="38"/>
      <c r="C186" s="38">
        <v>1</v>
      </c>
      <c r="D186" s="48"/>
      <c r="E186" s="48"/>
      <c r="F186" s="38"/>
      <c r="G186" s="48"/>
      <c r="H186" s="38"/>
      <c r="I186" s="38"/>
      <c r="J186" s="88"/>
      <c r="K186" s="88"/>
      <c r="L186" s="249" t="s">
        <v>1045</v>
      </c>
      <c r="M186" s="73" t="s">
        <v>1016</v>
      </c>
      <c r="N186" s="79" t="s">
        <v>1083</v>
      </c>
      <c r="O186" s="75" t="s">
        <v>51</v>
      </c>
      <c r="P186" s="75" t="s">
        <v>461</v>
      </c>
      <c r="Q186" s="233"/>
      <c r="R186" s="114" t="s">
        <v>462</v>
      </c>
      <c r="S186" s="115" t="s">
        <v>470</v>
      </c>
      <c r="T186" s="94" t="s">
        <v>334</v>
      </c>
      <c r="U186" s="121" t="s">
        <v>463</v>
      </c>
      <c r="V186" s="116" t="s">
        <v>464</v>
      </c>
      <c r="W186" s="119" t="s">
        <v>474</v>
      </c>
      <c r="X186" s="43" t="s">
        <v>466</v>
      </c>
      <c r="Y186" s="94" t="s">
        <v>334</v>
      </c>
      <c r="Z186" s="47" t="s">
        <v>1308</v>
      </c>
      <c r="AA186" s="255">
        <f>AA194+AA196*AP196+AA201</f>
        <v>3.3475</v>
      </c>
      <c r="AB186" s="75"/>
      <c r="AC186" s="121"/>
      <c r="AD186" s="121"/>
      <c r="AE186" s="121"/>
      <c r="AF186" s="121"/>
      <c r="AG186" s="174"/>
      <c r="AH186" s="174"/>
      <c r="AI186" s="171"/>
      <c r="AJ186" s="43">
        <v>0</v>
      </c>
      <c r="AK186" s="172">
        <v>0</v>
      </c>
      <c r="AL186" s="172">
        <v>0</v>
      </c>
      <c r="AM186" s="172">
        <v>0</v>
      </c>
      <c r="AN186" s="172">
        <v>0</v>
      </c>
      <c r="AO186" s="202">
        <v>0</v>
      </c>
      <c r="AP186" s="218">
        <v>0</v>
      </c>
      <c r="AQ186" s="218">
        <v>0</v>
      </c>
      <c r="AR186" s="218">
        <v>0</v>
      </c>
      <c r="AS186" s="219">
        <v>0</v>
      </c>
      <c r="AT186" s="22">
        <v>1</v>
      </c>
    </row>
    <row r="187" ht="39.95" customHeight="1" spans="1:46">
      <c r="A187" s="32">
        <f t="shared" ref="A187:A192" si="23">ROW(187:187)-8</f>
        <v>179</v>
      </c>
      <c r="B187" s="35"/>
      <c r="C187" s="35"/>
      <c r="D187" s="44">
        <v>2</v>
      </c>
      <c r="E187" s="44"/>
      <c r="F187" s="35"/>
      <c r="G187" s="44"/>
      <c r="H187" s="35"/>
      <c r="I187" s="35"/>
      <c r="J187" s="82"/>
      <c r="K187" s="82"/>
      <c r="L187" s="250" t="s">
        <v>370</v>
      </c>
      <c r="M187" s="63" t="s">
        <v>922</v>
      </c>
      <c r="N187" s="228" t="str">
        <f>N176</f>
        <v>2010车身，织物通风面套</v>
      </c>
      <c r="O187" s="65" t="s">
        <v>59</v>
      </c>
      <c r="P187" s="65" t="s">
        <v>461</v>
      </c>
      <c r="Q187" s="231"/>
      <c r="R187" s="105" t="s">
        <v>462</v>
      </c>
      <c r="S187" s="106" t="s">
        <v>470</v>
      </c>
      <c r="T187" s="85" t="s">
        <v>334</v>
      </c>
      <c r="U187" s="117" t="s">
        <v>464</v>
      </c>
      <c r="V187" s="107" t="s">
        <v>463</v>
      </c>
      <c r="W187" s="95" t="s">
        <v>1313</v>
      </c>
      <c r="X187" s="108" t="s">
        <v>466</v>
      </c>
      <c r="Y187" s="85" t="s">
        <v>334</v>
      </c>
      <c r="Z187" s="34" t="s">
        <v>1300</v>
      </c>
      <c r="AA187" s="256">
        <v>0.5</v>
      </c>
      <c r="AB187" s="257" t="s">
        <v>334</v>
      </c>
      <c r="AC187" s="117"/>
      <c r="AD187" s="117"/>
      <c r="AE187" s="117"/>
      <c r="AF187" s="117"/>
      <c r="AG187" s="144"/>
      <c r="AH187" s="144"/>
      <c r="AI187" s="260"/>
      <c r="AJ187" s="152">
        <v>1</v>
      </c>
      <c r="AK187" s="152">
        <v>0</v>
      </c>
      <c r="AL187" s="33">
        <v>0</v>
      </c>
      <c r="AM187" s="33">
        <v>0</v>
      </c>
      <c r="AN187" s="109">
        <v>0</v>
      </c>
      <c r="AO187" s="218">
        <v>0</v>
      </c>
      <c r="AP187" s="203">
        <v>0</v>
      </c>
      <c r="AQ187" s="203">
        <v>0</v>
      </c>
      <c r="AR187" s="203">
        <v>0</v>
      </c>
      <c r="AS187" s="192">
        <v>0</v>
      </c>
      <c r="AT187" s="22">
        <v>0</v>
      </c>
    </row>
    <row r="188" ht="39.95" customHeight="1" spans="1:46">
      <c r="A188" s="32">
        <f t="shared" si="23"/>
        <v>180</v>
      </c>
      <c r="B188" s="35"/>
      <c r="C188" s="35"/>
      <c r="D188" s="35">
        <v>2</v>
      </c>
      <c r="E188" s="44"/>
      <c r="F188" s="35"/>
      <c r="G188" s="44"/>
      <c r="H188" s="35"/>
      <c r="I188" s="35"/>
      <c r="J188" s="82"/>
      <c r="K188" s="82"/>
      <c r="L188" s="250" t="s">
        <v>376</v>
      </c>
      <c r="M188" s="63" t="s">
        <v>983</v>
      </c>
      <c r="N188" s="228" t="str">
        <f>N177</f>
        <v>2010车身，织物非通风面料</v>
      </c>
      <c r="O188" s="65" t="s">
        <v>59</v>
      </c>
      <c r="P188" s="65" t="s">
        <v>461</v>
      </c>
      <c r="Q188" s="231"/>
      <c r="R188" s="105" t="s">
        <v>462</v>
      </c>
      <c r="S188" s="106" t="s">
        <v>470</v>
      </c>
      <c r="T188" s="85" t="s">
        <v>334</v>
      </c>
      <c r="U188" s="117" t="s">
        <v>464</v>
      </c>
      <c r="V188" s="107" t="s">
        <v>463</v>
      </c>
      <c r="W188" s="95" t="s">
        <v>1313</v>
      </c>
      <c r="X188" s="108" t="s">
        <v>466</v>
      </c>
      <c r="Y188" s="85" t="s">
        <v>334</v>
      </c>
      <c r="Z188" s="34" t="s">
        <v>1300</v>
      </c>
      <c r="AA188" s="256">
        <v>0.5</v>
      </c>
      <c r="AB188" s="257" t="s">
        <v>334</v>
      </c>
      <c r="AC188" s="117"/>
      <c r="AD188" s="117"/>
      <c r="AE188" s="117"/>
      <c r="AF188" s="117"/>
      <c r="AG188" s="144"/>
      <c r="AH188" s="144"/>
      <c r="AI188" s="260"/>
      <c r="AJ188" s="152">
        <v>0</v>
      </c>
      <c r="AK188" s="152">
        <v>1</v>
      </c>
      <c r="AL188" s="33">
        <v>0</v>
      </c>
      <c r="AM188" s="33">
        <v>0</v>
      </c>
      <c r="AN188" s="109">
        <v>0</v>
      </c>
      <c r="AO188" s="218">
        <v>0</v>
      </c>
      <c r="AP188" s="203">
        <v>0</v>
      </c>
      <c r="AQ188" s="203">
        <v>0</v>
      </c>
      <c r="AR188" s="203">
        <v>0</v>
      </c>
      <c r="AS188" s="192">
        <v>0</v>
      </c>
      <c r="AT188" s="22">
        <v>0</v>
      </c>
    </row>
    <row r="189" ht="39.95" customHeight="1" spans="1:46">
      <c r="A189" s="32">
        <f t="shared" si="23"/>
        <v>181</v>
      </c>
      <c r="B189" s="35"/>
      <c r="C189" s="35"/>
      <c r="D189" s="35">
        <v>2</v>
      </c>
      <c r="E189" s="44"/>
      <c r="F189" s="35"/>
      <c r="G189" s="44"/>
      <c r="H189" s="35"/>
      <c r="I189" s="35"/>
      <c r="J189" s="82"/>
      <c r="K189" s="82"/>
      <c r="L189" s="250" t="s">
        <v>401</v>
      </c>
      <c r="M189" s="63" t="s">
        <v>983</v>
      </c>
      <c r="N189" s="228" t="s">
        <v>1314</v>
      </c>
      <c r="O189" s="65" t="s">
        <v>59</v>
      </c>
      <c r="P189" s="65" t="s">
        <v>461</v>
      </c>
      <c r="Q189" s="231"/>
      <c r="R189" s="105" t="s">
        <v>462</v>
      </c>
      <c r="S189" s="106" t="s">
        <v>470</v>
      </c>
      <c r="T189" s="85" t="s">
        <v>334</v>
      </c>
      <c r="U189" s="105" t="s">
        <v>464</v>
      </c>
      <c r="V189" s="107" t="s">
        <v>463</v>
      </c>
      <c r="W189" s="95" t="s">
        <v>1313</v>
      </c>
      <c r="X189" s="108" t="s">
        <v>466</v>
      </c>
      <c r="Y189" s="85" t="s">
        <v>334</v>
      </c>
      <c r="Z189" s="34" t="s">
        <v>1300</v>
      </c>
      <c r="AA189" s="256">
        <v>0.5</v>
      </c>
      <c r="AB189" s="65" t="s">
        <v>334</v>
      </c>
      <c r="AC189" s="117"/>
      <c r="AD189" s="117"/>
      <c r="AE189" s="117"/>
      <c r="AF189" s="117"/>
      <c r="AG189" s="144"/>
      <c r="AH189" s="144"/>
      <c r="AI189" s="163"/>
      <c r="AJ189" s="152">
        <v>0</v>
      </c>
      <c r="AK189" s="153">
        <v>0</v>
      </c>
      <c r="AL189" s="153">
        <v>1</v>
      </c>
      <c r="AM189" s="153">
        <v>0</v>
      </c>
      <c r="AN189" s="154">
        <v>0</v>
      </c>
      <c r="AO189" s="202">
        <v>0</v>
      </c>
      <c r="AP189" s="203">
        <v>0</v>
      </c>
      <c r="AQ189" s="203">
        <v>0</v>
      </c>
      <c r="AR189" s="203">
        <v>0</v>
      </c>
      <c r="AS189" s="192">
        <v>0</v>
      </c>
      <c r="AT189" s="22">
        <v>0</v>
      </c>
    </row>
    <row r="190" ht="64.5" customHeight="1" spans="1:46">
      <c r="A190" s="32">
        <f t="shared" si="23"/>
        <v>182</v>
      </c>
      <c r="B190" s="35"/>
      <c r="C190" s="35"/>
      <c r="D190" s="35">
        <v>2</v>
      </c>
      <c r="E190" s="44"/>
      <c r="F190" s="35"/>
      <c r="G190" s="44"/>
      <c r="H190" s="35"/>
      <c r="I190" s="35"/>
      <c r="J190" s="82"/>
      <c r="K190" s="82"/>
      <c r="L190" s="250" t="s">
        <v>384</v>
      </c>
      <c r="M190" s="63" t="s">
        <v>983</v>
      </c>
      <c r="N190" s="228" t="s">
        <v>1132</v>
      </c>
      <c r="O190" s="65" t="s">
        <v>59</v>
      </c>
      <c r="P190" s="65" t="s">
        <v>461</v>
      </c>
      <c r="Q190" s="231"/>
      <c r="R190" s="105" t="s">
        <v>462</v>
      </c>
      <c r="S190" s="106" t="s">
        <v>470</v>
      </c>
      <c r="T190" s="85" t="s">
        <v>334</v>
      </c>
      <c r="U190" s="117" t="s">
        <v>464</v>
      </c>
      <c r="V190" s="107" t="s">
        <v>463</v>
      </c>
      <c r="W190" s="95" t="s">
        <v>1313</v>
      </c>
      <c r="X190" s="108" t="s">
        <v>466</v>
      </c>
      <c r="Y190" s="85" t="s">
        <v>334</v>
      </c>
      <c r="Z190" s="34" t="s">
        <v>1300</v>
      </c>
      <c r="AA190" s="256">
        <v>0.5</v>
      </c>
      <c r="AB190" s="65" t="s">
        <v>334</v>
      </c>
      <c r="AC190" s="117"/>
      <c r="AD190" s="117"/>
      <c r="AE190" s="117"/>
      <c r="AF190" s="117"/>
      <c r="AG190" s="144"/>
      <c r="AH190" s="144"/>
      <c r="AI190" s="163"/>
      <c r="AJ190" s="152">
        <v>0</v>
      </c>
      <c r="AK190" s="153">
        <v>0</v>
      </c>
      <c r="AL190" s="153">
        <v>0</v>
      </c>
      <c r="AM190" s="153">
        <v>1</v>
      </c>
      <c r="AN190" s="154">
        <v>0</v>
      </c>
      <c r="AO190" s="202">
        <v>0</v>
      </c>
      <c r="AP190" s="203">
        <v>0</v>
      </c>
      <c r="AQ190" s="203">
        <v>0</v>
      </c>
      <c r="AR190" s="203">
        <v>0</v>
      </c>
      <c r="AS190" s="192">
        <v>0</v>
      </c>
      <c r="AT190" s="22">
        <v>0</v>
      </c>
    </row>
    <row r="191" s="4" customFormat="1" ht="64.5" customHeight="1" spans="1:46">
      <c r="A191" s="32">
        <f t="shared" si="23"/>
        <v>183</v>
      </c>
      <c r="B191" s="36"/>
      <c r="C191" s="36"/>
      <c r="D191" s="36">
        <v>2</v>
      </c>
      <c r="E191" s="46"/>
      <c r="F191" s="36"/>
      <c r="G191" s="46"/>
      <c r="H191" s="36"/>
      <c r="I191" s="36"/>
      <c r="J191" s="86"/>
      <c r="K191" s="86"/>
      <c r="L191" s="248" t="s">
        <v>392</v>
      </c>
      <c r="M191" s="68" t="s">
        <v>983</v>
      </c>
      <c r="N191" s="229" t="s">
        <v>1315</v>
      </c>
      <c r="O191" s="70" t="s">
        <v>59</v>
      </c>
      <c r="P191" s="70" t="s">
        <v>461</v>
      </c>
      <c r="Q191" s="234"/>
      <c r="R191" s="110" t="s">
        <v>462</v>
      </c>
      <c r="S191" s="111" t="s">
        <v>470</v>
      </c>
      <c r="T191" s="92" t="s">
        <v>334</v>
      </c>
      <c r="U191" s="120" t="s">
        <v>464</v>
      </c>
      <c r="V191" s="112" t="s">
        <v>463</v>
      </c>
      <c r="W191" s="118" t="s">
        <v>1313</v>
      </c>
      <c r="X191" s="41" t="s">
        <v>466</v>
      </c>
      <c r="Y191" s="92" t="s">
        <v>334</v>
      </c>
      <c r="Z191" s="45" t="s">
        <v>1300</v>
      </c>
      <c r="AA191" s="254">
        <v>0.5</v>
      </c>
      <c r="AB191" s="70" t="s">
        <v>334</v>
      </c>
      <c r="AC191" s="120"/>
      <c r="AD191" s="120"/>
      <c r="AE191" s="120"/>
      <c r="AF191" s="120"/>
      <c r="AG191" s="173"/>
      <c r="AH191" s="173"/>
      <c r="AI191" s="168"/>
      <c r="AJ191" s="261">
        <v>0</v>
      </c>
      <c r="AK191" s="154">
        <v>0</v>
      </c>
      <c r="AL191" s="154">
        <v>0</v>
      </c>
      <c r="AM191" s="154">
        <v>0</v>
      </c>
      <c r="AN191" s="154">
        <v>1</v>
      </c>
      <c r="AO191" s="202">
        <v>0</v>
      </c>
      <c r="AP191" s="217">
        <v>0</v>
      </c>
      <c r="AQ191" s="217">
        <v>0</v>
      </c>
      <c r="AR191" s="217">
        <v>0</v>
      </c>
      <c r="AS191" s="192">
        <v>0</v>
      </c>
      <c r="AT191" s="22">
        <v>0</v>
      </c>
    </row>
    <row r="192" s="5" customFormat="1" ht="64.5" customHeight="1" spans="1:46">
      <c r="A192" s="37">
        <f t="shared" si="23"/>
        <v>184</v>
      </c>
      <c r="B192" s="38"/>
      <c r="C192" s="38"/>
      <c r="D192" s="38">
        <v>2</v>
      </c>
      <c r="E192" s="48"/>
      <c r="F192" s="38"/>
      <c r="G192" s="48"/>
      <c r="H192" s="38"/>
      <c r="I192" s="38"/>
      <c r="J192" s="88"/>
      <c r="K192" s="88"/>
      <c r="L192" s="249" t="s">
        <v>1046</v>
      </c>
      <c r="M192" s="73" t="s">
        <v>983</v>
      </c>
      <c r="N192" s="230" t="s">
        <v>1083</v>
      </c>
      <c r="O192" s="75" t="s">
        <v>59</v>
      </c>
      <c r="P192" s="75" t="s">
        <v>461</v>
      </c>
      <c r="Q192" s="233"/>
      <c r="R192" s="114" t="s">
        <v>462</v>
      </c>
      <c r="S192" s="115" t="s">
        <v>470</v>
      </c>
      <c r="T192" s="94" t="s">
        <v>334</v>
      </c>
      <c r="U192" s="121" t="s">
        <v>463</v>
      </c>
      <c r="V192" s="116" t="s">
        <v>464</v>
      </c>
      <c r="W192" s="119" t="s">
        <v>1313</v>
      </c>
      <c r="X192" s="43" t="s">
        <v>466</v>
      </c>
      <c r="Y192" s="94" t="s">
        <v>334</v>
      </c>
      <c r="Z192" s="47" t="s">
        <v>1300</v>
      </c>
      <c r="AA192" s="255">
        <v>0.5</v>
      </c>
      <c r="AB192" s="75" t="s">
        <v>334</v>
      </c>
      <c r="AC192" s="121"/>
      <c r="AD192" s="121"/>
      <c r="AE192" s="121"/>
      <c r="AF192" s="121"/>
      <c r="AG192" s="174"/>
      <c r="AH192" s="174"/>
      <c r="AI192" s="171"/>
      <c r="AJ192" s="262">
        <v>0</v>
      </c>
      <c r="AK192" s="263">
        <v>0</v>
      </c>
      <c r="AL192" s="263">
        <v>0</v>
      </c>
      <c r="AM192" s="263">
        <v>0</v>
      </c>
      <c r="AN192" s="263">
        <v>0</v>
      </c>
      <c r="AO192" s="202">
        <v>1</v>
      </c>
      <c r="AP192" s="218">
        <v>0</v>
      </c>
      <c r="AQ192" s="218">
        <v>0</v>
      </c>
      <c r="AR192" s="218">
        <v>0</v>
      </c>
      <c r="AS192" s="219">
        <v>0</v>
      </c>
      <c r="AT192" s="22">
        <v>0</v>
      </c>
    </row>
    <row r="193" ht="39.95" customHeight="1" spans="1:46">
      <c r="A193" s="32">
        <f t="shared" ref="A193:A197" si="24">ROW(193:193)-8</f>
        <v>185</v>
      </c>
      <c r="B193" s="35"/>
      <c r="C193" s="35"/>
      <c r="D193" s="35">
        <v>2</v>
      </c>
      <c r="E193" s="44"/>
      <c r="F193" s="35"/>
      <c r="G193" s="44"/>
      <c r="H193" s="35"/>
      <c r="I193" s="35"/>
      <c r="J193" s="82"/>
      <c r="K193" s="82"/>
      <c r="L193" s="250" t="s">
        <v>405</v>
      </c>
      <c r="M193" s="63" t="s">
        <v>922</v>
      </c>
      <c r="N193" s="228" t="str">
        <f>N182</f>
        <v>1895车身，织物通风面套</v>
      </c>
      <c r="O193" s="65" t="s">
        <v>59</v>
      </c>
      <c r="P193" s="65" t="s">
        <v>461</v>
      </c>
      <c r="Q193" s="231"/>
      <c r="R193" s="105" t="s">
        <v>462</v>
      </c>
      <c r="S193" s="106" t="s">
        <v>470</v>
      </c>
      <c r="T193" s="85" t="s">
        <v>334</v>
      </c>
      <c r="U193" s="117" t="s">
        <v>464</v>
      </c>
      <c r="V193" s="107" t="s">
        <v>463</v>
      </c>
      <c r="W193" s="95" t="s">
        <v>1313</v>
      </c>
      <c r="X193" s="108" t="s">
        <v>466</v>
      </c>
      <c r="Y193" s="85" t="s">
        <v>334</v>
      </c>
      <c r="Z193" s="34" t="s">
        <v>1308</v>
      </c>
      <c r="AA193" s="256">
        <v>0.5</v>
      </c>
      <c r="AB193" s="65" t="s">
        <v>334</v>
      </c>
      <c r="AC193" s="117"/>
      <c r="AD193" s="117"/>
      <c r="AE193" s="117"/>
      <c r="AF193" s="117"/>
      <c r="AG193" s="144"/>
      <c r="AH193" s="144"/>
      <c r="AI193" s="163"/>
      <c r="AJ193" s="152">
        <v>0</v>
      </c>
      <c r="AK193" s="153">
        <v>0</v>
      </c>
      <c r="AL193" s="153">
        <v>0</v>
      </c>
      <c r="AM193" s="153">
        <v>0</v>
      </c>
      <c r="AN193" s="154">
        <v>0</v>
      </c>
      <c r="AO193" s="202">
        <v>0</v>
      </c>
      <c r="AP193" s="203">
        <v>1</v>
      </c>
      <c r="AQ193" s="203">
        <v>0</v>
      </c>
      <c r="AR193" s="203">
        <v>0</v>
      </c>
      <c r="AS193" s="192">
        <v>0</v>
      </c>
      <c r="AT193" s="22">
        <v>0</v>
      </c>
    </row>
    <row r="194" ht="39.95" customHeight="1" spans="1:46">
      <c r="A194" s="32">
        <f t="shared" si="24"/>
        <v>186</v>
      </c>
      <c r="B194" s="35"/>
      <c r="C194" s="35"/>
      <c r="D194" s="35">
        <v>2</v>
      </c>
      <c r="E194" s="44"/>
      <c r="F194" s="35"/>
      <c r="G194" s="44"/>
      <c r="H194" s="35"/>
      <c r="I194" s="35"/>
      <c r="J194" s="82"/>
      <c r="K194" s="82"/>
      <c r="L194" s="250" t="s">
        <v>407</v>
      </c>
      <c r="M194" s="63" t="s">
        <v>983</v>
      </c>
      <c r="N194" s="228" t="str">
        <f>N183</f>
        <v>1895车身，织物非通风面料</v>
      </c>
      <c r="O194" s="65" t="s">
        <v>59</v>
      </c>
      <c r="P194" s="65" t="s">
        <v>461</v>
      </c>
      <c r="Q194" s="231"/>
      <c r="R194" s="105" t="s">
        <v>462</v>
      </c>
      <c r="S194" s="106" t="s">
        <v>470</v>
      </c>
      <c r="T194" s="85" t="s">
        <v>334</v>
      </c>
      <c r="U194" s="117" t="s">
        <v>464</v>
      </c>
      <c r="V194" s="107" t="s">
        <v>463</v>
      </c>
      <c r="W194" s="95" t="s">
        <v>1313</v>
      </c>
      <c r="X194" s="108" t="s">
        <v>466</v>
      </c>
      <c r="Y194" s="85" t="s">
        <v>334</v>
      </c>
      <c r="Z194" s="34" t="s">
        <v>1308</v>
      </c>
      <c r="AA194" s="256">
        <v>0.5</v>
      </c>
      <c r="AB194" s="65" t="s">
        <v>334</v>
      </c>
      <c r="AC194" s="117"/>
      <c r="AD194" s="117"/>
      <c r="AE194" s="117"/>
      <c r="AF194" s="117"/>
      <c r="AG194" s="144"/>
      <c r="AH194" s="144"/>
      <c r="AI194" s="163"/>
      <c r="AJ194" s="152">
        <v>0</v>
      </c>
      <c r="AK194" s="153">
        <v>0</v>
      </c>
      <c r="AL194" s="153">
        <v>0</v>
      </c>
      <c r="AM194" s="153">
        <v>0</v>
      </c>
      <c r="AN194" s="154">
        <v>0</v>
      </c>
      <c r="AO194" s="202">
        <v>0</v>
      </c>
      <c r="AP194" s="203">
        <v>0</v>
      </c>
      <c r="AQ194" s="203">
        <v>1</v>
      </c>
      <c r="AR194" s="203">
        <v>0</v>
      </c>
      <c r="AS194" s="192">
        <v>0</v>
      </c>
      <c r="AT194" s="22">
        <v>0</v>
      </c>
    </row>
    <row r="195" s="11" customFormat="1" ht="64.5" customHeight="1" spans="1:46">
      <c r="A195" s="32">
        <f t="shared" si="24"/>
        <v>187</v>
      </c>
      <c r="B195" s="35"/>
      <c r="C195" s="35"/>
      <c r="D195" s="35">
        <v>2</v>
      </c>
      <c r="E195" s="44"/>
      <c r="F195" s="35"/>
      <c r="G195" s="44"/>
      <c r="H195" s="35"/>
      <c r="I195" s="35"/>
      <c r="J195" s="82"/>
      <c r="K195" s="82"/>
      <c r="L195" s="250" t="s">
        <v>413</v>
      </c>
      <c r="M195" s="63" t="s">
        <v>983</v>
      </c>
      <c r="N195" s="76" t="s">
        <v>1316</v>
      </c>
      <c r="O195" s="65" t="s">
        <v>59</v>
      </c>
      <c r="P195" s="65" t="s">
        <v>461</v>
      </c>
      <c r="Q195" s="231"/>
      <c r="R195" s="105" t="s">
        <v>462</v>
      </c>
      <c r="S195" s="106" t="s">
        <v>470</v>
      </c>
      <c r="T195" s="85" t="s">
        <v>334</v>
      </c>
      <c r="U195" s="117" t="s">
        <v>464</v>
      </c>
      <c r="V195" s="107" t="s">
        <v>463</v>
      </c>
      <c r="W195" s="95" t="s">
        <v>1313</v>
      </c>
      <c r="X195" s="108" t="s">
        <v>466</v>
      </c>
      <c r="Y195" s="85" t="s">
        <v>334</v>
      </c>
      <c r="Z195" s="34" t="s">
        <v>1308</v>
      </c>
      <c r="AA195" s="256">
        <v>0.5</v>
      </c>
      <c r="AB195" s="65"/>
      <c r="AC195" s="117"/>
      <c r="AD195" s="117"/>
      <c r="AE195" s="117"/>
      <c r="AF195" s="117"/>
      <c r="AG195" s="144"/>
      <c r="AH195" s="144"/>
      <c r="AI195" s="163"/>
      <c r="AJ195" s="152">
        <v>0</v>
      </c>
      <c r="AK195" s="153">
        <v>0</v>
      </c>
      <c r="AL195" s="153">
        <v>0</v>
      </c>
      <c r="AM195" s="153">
        <v>0</v>
      </c>
      <c r="AN195" s="154">
        <v>0</v>
      </c>
      <c r="AO195" s="202">
        <v>0</v>
      </c>
      <c r="AP195" s="203">
        <v>0</v>
      </c>
      <c r="AQ195" s="203">
        <v>0</v>
      </c>
      <c r="AR195" s="203">
        <v>1</v>
      </c>
      <c r="AS195" s="192">
        <v>0</v>
      </c>
      <c r="AT195" s="288">
        <v>0</v>
      </c>
    </row>
    <row r="196" s="12" customFormat="1" ht="64.5" customHeight="1" spans="1:46">
      <c r="A196" s="32">
        <f t="shared" si="24"/>
        <v>188</v>
      </c>
      <c r="B196" s="36"/>
      <c r="C196" s="36"/>
      <c r="D196" s="36">
        <v>2</v>
      </c>
      <c r="E196" s="46"/>
      <c r="F196" s="36"/>
      <c r="G196" s="46"/>
      <c r="H196" s="36"/>
      <c r="I196" s="36"/>
      <c r="J196" s="86"/>
      <c r="K196" s="86"/>
      <c r="L196" s="248" t="s">
        <v>418</v>
      </c>
      <c r="M196" s="68" t="s">
        <v>983</v>
      </c>
      <c r="N196" s="78" t="s">
        <v>1312</v>
      </c>
      <c r="O196" s="70" t="s">
        <v>59</v>
      </c>
      <c r="P196" s="70" t="s">
        <v>461</v>
      </c>
      <c r="Q196" s="234"/>
      <c r="R196" s="110" t="s">
        <v>462</v>
      </c>
      <c r="S196" s="111" t="s">
        <v>470</v>
      </c>
      <c r="T196" s="92" t="s">
        <v>334</v>
      </c>
      <c r="U196" s="120" t="s">
        <v>464</v>
      </c>
      <c r="V196" s="112" t="s">
        <v>463</v>
      </c>
      <c r="W196" s="118" t="s">
        <v>1313</v>
      </c>
      <c r="X196" s="41" t="s">
        <v>466</v>
      </c>
      <c r="Y196" s="92" t="s">
        <v>334</v>
      </c>
      <c r="Z196" s="45" t="s">
        <v>1308</v>
      </c>
      <c r="AA196" s="254">
        <v>0.5</v>
      </c>
      <c r="AB196" s="70"/>
      <c r="AC196" s="120"/>
      <c r="AD196" s="120"/>
      <c r="AE196" s="120"/>
      <c r="AF196" s="120"/>
      <c r="AG196" s="173"/>
      <c r="AH196" s="173"/>
      <c r="AI196" s="168"/>
      <c r="AJ196" s="261">
        <v>0</v>
      </c>
      <c r="AK196" s="154">
        <v>0</v>
      </c>
      <c r="AL196" s="154">
        <v>0</v>
      </c>
      <c r="AM196" s="154">
        <v>0</v>
      </c>
      <c r="AN196" s="154">
        <v>0</v>
      </c>
      <c r="AO196" s="202">
        <v>0</v>
      </c>
      <c r="AP196" s="217">
        <v>0</v>
      </c>
      <c r="AQ196" s="217">
        <v>0</v>
      </c>
      <c r="AR196" s="217">
        <v>0</v>
      </c>
      <c r="AS196" s="192">
        <v>1</v>
      </c>
      <c r="AT196" s="288">
        <v>0</v>
      </c>
    </row>
    <row r="197" s="10" customFormat="1" ht="64.5" customHeight="1" spans="1:46">
      <c r="A197" s="37">
        <f t="shared" si="24"/>
        <v>189</v>
      </c>
      <c r="B197" s="38"/>
      <c r="C197" s="38"/>
      <c r="D197" s="38">
        <v>2</v>
      </c>
      <c r="E197" s="48"/>
      <c r="F197" s="38"/>
      <c r="G197" s="48"/>
      <c r="H197" s="38"/>
      <c r="I197" s="38"/>
      <c r="J197" s="88"/>
      <c r="K197" s="88"/>
      <c r="L197" s="249" t="s">
        <v>1047</v>
      </c>
      <c r="M197" s="73" t="s">
        <v>983</v>
      </c>
      <c r="N197" s="79" t="s">
        <v>1083</v>
      </c>
      <c r="O197" s="75" t="s">
        <v>59</v>
      </c>
      <c r="P197" s="75" t="s">
        <v>461</v>
      </c>
      <c r="Q197" s="233"/>
      <c r="R197" s="114" t="s">
        <v>462</v>
      </c>
      <c r="S197" s="115" t="s">
        <v>470</v>
      </c>
      <c r="T197" s="94" t="s">
        <v>334</v>
      </c>
      <c r="U197" s="121" t="s">
        <v>463</v>
      </c>
      <c r="V197" s="116" t="s">
        <v>464</v>
      </c>
      <c r="W197" s="119" t="s">
        <v>1313</v>
      </c>
      <c r="X197" s="43" t="s">
        <v>466</v>
      </c>
      <c r="Y197" s="94" t="s">
        <v>334</v>
      </c>
      <c r="Z197" s="47" t="s">
        <v>1308</v>
      </c>
      <c r="AA197" s="255">
        <v>0.5</v>
      </c>
      <c r="AB197" s="75"/>
      <c r="AC197" s="121"/>
      <c r="AD197" s="121"/>
      <c r="AE197" s="121"/>
      <c r="AF197" s="121"/>
      <c r="AG197" s="174"/>
      <c r="AH197" s="174"/>
      <c r="AI197" s="171"/>
      <c r="AJ197" s="262">
        <v>0</v>
      </c>
      <c r="AK197" s="263">
        <v>0</v>
      </c>
      <c r="AL197" s="263">
        <v>0</v>
      </c>
      <c r="AM197" s="263">
        <v>0</v>
      </c>
      <c r="AN197" s="263">
        <v>0</v>
      </c>
      <c r="AO197" s="202">
        <v>0</v>
      </c>
      <c r="AP197" s="218">
        <v>0</v>
      </c>
      <c r="AQ197" s="218">
        <v>0</v>
      </c>
      <c r="AR197" s="218">
        <v>0</v>
      </c>
      <c r="AS197" s="219">
        <v>0</v>
      </c>
      <c r="AT197" s="288">
        <v>1</v>
      </c>
    </row>
    <row r="198" s="6" customFormat="1" ht="39.95" customHeight="1" spans="1:46">
      <c r="A198" s="32">
        <f t="shared" ref="A198:A211" si="25">ROW(198:198)-8</f>
        <v>190</v>
      </c>
      <c r="B198" s="35"/>
      <c r="C198" s="35"/>
      <c r="D198" s="35">
        <v>2</v>
      </c>
      <c r="E198" s="54"/>
      <c r="F198" s="35"/>
      <c r="G198" s="35"/>
      <c r="H198" s="35"/>
      <c r="I198" s="35"/>
      <c r="J198" s="82"/>
      <c r="K198" s="82"/>
      <c r="L198" s="62" t="s">
        <v>534</v>
      </c>
      <c r="M198" s="63" t="s">
        <v>535</v>
      </c>
      <c r="N198" s="64" t="s">
        <v>536</v>
      </c>
      <c r="O198" s="65" t="s">
        <v>59</v>
      </c>
      <c r="P198" s="65" t="s">
        <v>461</v>
      </c>
      <c r="Q198" s="65" t="s">
        <v>334</v>
      </c>
      <c r="R198" s="105" t="s">
        <v>462</v>
      </c>
      <c r="S198" s="106" t="s">
        <v>470</v>
      </c>
      <c r="T198" s="85" t="s">
        <v>334</v>
      </c>
      <c r="U198" s="105" t="s">
        <v>464</v>
      </c>
      <c r="V198" s="107" t="s">
        <v>463</v>
      </c>
      <c r="W198" s="34" t="s">
        <v>536</v>
      </c>
      <c r="X198" s="85" t="s">
        <v>334</v>
      </c>
      <c r="Y198" s="85" t="s">
        <v>334</v>
      </c>
      <c r="Z198" s="85" t="s">
        <v>334</v>
      </c>
      <c r="AA198" s="135">
        <v>0.001</v>
      </c>
      <c r="AB198" s="65" t="s">
        <v>334</v>
      </c>
      <c r="AC198" s="117"/>
      <c r="AD198" s="117"/>
      <c r="AE198" s="117"/>
      <c r="AF198" s="117"/>
      <c r="AG198" s="144"/>
      <c r="AH198" s="144"/>
      <c r="AI198" s="163"/>
      <c r="AJ198" s="152">
        <v>30</v>
      </c>
      <c r="AK198" s="153">
        <v>30</v>
      </c>
      <c r="AL198" s="153">
        <v>30</v>
      </c>
      <c r="AM198" s="153">
        <v>30</v>
      </c>
      <c r="AN198" s="154">
        <v>30</v>
      </c>
      <c r="AO198" s="202">
        <v>30</v>
      </c>
      <c r="AP198" s="203">
        <v>30</v>
      </c>
      <c r="AQ198" s="203">
        <v>30</v>
      </c>
      <c r="AR198" s="203">
        <v>30</v>
      </c>
      <c r="AS198" s="192">
        <v>30</v>
      </c>
      <c r="AT198" s="113">
        <v>30</v>
      </c>
    </row>
    <row r="199" ht="39.95" customHeight="1" spans="1:46">
      <c r="A199" s="32">
        <f t="shared" si="25"/>
        <v>191</v>
      </c>
      <c r="B199" s="35"/>
      <c r="C199" s="35"/>
      <c r="D199" s="35">
        <v>2</v>
      </c>
      <c r="E199" s="44"/>
      <c r="F199" s="35"/>
      <c r="G199" s="44"/>
      <c r="H199" s="35"/>
      <c r="I199" s="35"/>
      <c r="J199" s="82"/>
      <c r="K199" s="82"/>
      <c r="L199" s="250" t="s">
        <v>1317</v>
      </c>
      <c r="M199" s="63" t="s">
        <v>1318</v>
      </c>
      <c r="N199" s="228" t="s">
        <v>1319</v>
      </c>
      <c r="O199" s="65" t="s">
        <v>59</v>
      </c>
      <c r="P199" s="65" t="s">
        <v>461</v>
      </c>
      <c r="Q199" s="231"/>
      <c r="R199" s="105" t="s">
        <v>59</v>
      </c>
      <c r="S199" s="251" t="s">
        <v>1317</v>
      </c>
      <c r="T199" s="105" t="s">
        <v>59</v>
      </c>
      <c r="U199" s="117" t="s">
        <v>464</v>
      </c>
      <c r="V199" s="107" t="s">
        <v>463</v>
      </c>
      <c r="W199" s="95" t="s">
        <v>474</v>
      </c>
      <c r="X199" s="108" t="s">
        <v>466</v>
      </c>
      <c r="Y199" s="85" t="s">
        <v>334</v>
      </c>
      <c r="Z199" s="34" t="s">
        <v>1300</v>
      </c>
      <c r="AA199" s="279">
        <f>AA201+AA203+AA204+AA205+AA206+AA207+AA209+AA211+AA212+AA213</f>
        <v>3.4755</v>
      </c>
      <c r="AB199" s="65" t="s">
        <v>334</v>
      </c>
      <c r="AC199" s="117"/>
      <c r="AD199" s="117"/>
      <c r="AE199" s="117"/>
      <c r="AF199" s="117"/>
      <c r="AG199" s="144"/>
      <c r="AH199" s="144"/>
      <c r="AI199" s="283"/>
      <c r="AJ199" s="108">
        <v>1</v>
      </c>
      <c r="AK199" s="164">
        <v>1</v>
      </c>
      <c r="AL199" s="164">
        <v>1</v>
      </c>
      <c r="AM199" s="164">
        <v>1</v>
      </c>
      <c r="AN199" s="165">
        <v>1</v>
      </c>
      <c r="AO199" s="202">
        <v>1</v>
      </c>
      <c r="AP199" s="203">
        <v>0</v>
      </c>
      <c r="AQ199" s="203">
        <v>0</v>
      </c>
      <c r="AR199" s="203">
        <v>0</v>
      </c>
      <c r="AS199" s="192">
        <v>0</v>
      </c>
      <c r="AT199" s="22">
        <v>0</v>
      </c>
    </row>
    <row r="200" ht="39.95" customHeight="1" spans="1:46">
      <c r="A200" s="32">
        <f t="shared" si="25"/>
        <v>192</v>
      </c>
      <c r="B200" s="35"/>
      <c r="C200" s="35"/>
      <c r="D200" s="35">
        <v>2</v>
      </c>
      <c r="E200" s="44"/>
      <c r="F200" s="35"/>
      <c r="G200" s="44"/>
      <c r="H200" s="35"/>
      <c r="I200" s="35"/>
      <c r="J200" s="82"/>
      <c r="K200" s="82"/>
      <c r="L200" s="250" t="s">
        <v>1320</v>
      </c>
      <c r="M200" s="63" t="s">
        <v>1318</v>
      </c>
      <c r="N200" s="228" t="s">
        <v>1270</v>
      </c>
      <c r="O200" s="65" t="s">
        <v>59</v>
      </c>
      <c r="P200" s="65" t="s">
        <v>461</v>
      </c>
      <c r="Q200" s="231"/>
      <c r="R200" s="105" t="s">
        <v>462</v>
      </c>
      <c r="S200" s="251" t="s">
        <v>1320</v>
      </c>
      <c r="T200" s="105" t="s">
        <v>462</v>
      </c>
      <c r="U200" s="117" t="s">
        <v>464</v>
      </c>
      <c r="V200" s="107" t="s">
        <v>463</v>
      </c>
      <c r="W200" s="95" t="s">
        <v>474</v>
      </c>
      <c r="X200" s="108" t="s">
        <v>466</v>
      </c>
      <c r="Y200" s="85" t="s">
        <v>334</v>
      </c>
      <c r="Z200" s="34" t="s">
        <v>1308</v>
      </c>
      <c r="AA200" s="279">
        <f>AA202+AA203+AA204+AA205+AA206+AA208+AA210+AA214+AA212+AA211</f>
        <v>3.3294</v>
      </c>
      <c r="AB200" s="65" t="s">
        <v>334</v>
      </c>
      <c r="AC200" s="117"/>
      <c r="AD200" s="117"/>
      <c r="AE200" s="117"/>
      <c r="AF200" s="117"/>
      <c r="AG200" s="144"/>
      <c r="AH200" s="144"/>
      <c r="AI200" s="283"/>
      <c r="AJ200" s="108">
        <v>0</v>
      </c>
      <c r="AK200" s="164">
        <v>0</v>
      </c>
      <c r="AL200" s="164">
        <v>0</v>
      </c>
      <c r="AM200" s="164">
        <v>0</v>
      </c>
      <c r="AN200" s="165">
        <v>0</v>
      </c>
      <c r="AO200" s="202">
        <v>0</v>
      </c>
      <c r="AP200" s="203">
        <v>1</v>
      </c>
      <c r="AQ200" s="203">
        <v>1</v>
      </c>
      <c r="AR200" s="203">
        <v>1</v>
      </c>
      <c r="AS200" s="192">
        <v>1</v>
      </c>
      <c r="AT200" s="22">
        <v>1</v>
      </c>
    </row>
    <row r="201" ht="39.95" customHeight="1" spans="1:46">
      <c r="A201" s="32">
        <f t="shared" si="25"/>
        <v>193</v>
      </c>
      <c r="B201" s="35"/>
      <c r="C201" s="35"/>
      <c r="D201" s="44"/>
      <c r="E201" s="35">
        <v>3</v>
      </c>
      <c r="F201" s="35"/>
      <c r="G201" s="44"/>
      <c r="H201" s="35"/>
      <c r="I201" s="35"/>
      <c r="J201" s="82"/>
      <c r="K201" s="82"/>
      <c r="L201" s="250" t="s">
        <v>1321</v>
      </c>
      <c r="M201" s="63" t="s">
        <v>1322</v>
      </c>
      <c r="N201" s="228" t="s">
        <v>1319</v>
      </c>
      <c r="O201" s="95" t="s">
        <v>59</v>
      </c>
      <c r="P201" s="65" t="s">
        <v>461</v>
      </c>
      <c r="Q201" s="231"/>
      <c r="R201" s="105" t="s">
        <v>462</v>
      </c>
      <c r="S201" s="106" t="s">
        <v>470</v>
      </c>
      <c r="T201" s="85" t="s">
        <v>334</v>
      </c>
      <c r="U201" s="105" t="s">
        <v>464</v>
      </c>
      <c r="V201" s="107" t="s">
        <v>463</v>
      </c>
      <c r="W201" s="34" t="s">
        <v>484</v>
      </c>
      <c r="X201" s="108" t="s">
        <v>1323</v>
      </c>
      <c r="Y201" s="85" t="s">
        <v>1324</v>
      </c>
      <c r="Z201" s="34" t="s">
        <v>1300</v>
      </c>
      <c r="AA201" s="280">
        <v>2.8475</v>
      </c>
      <c r="AB201" s="65" t="s">
        <v>334</v>
      </c>
      <c r="AC201" s="117"/>
      <c r="AD201" s="117"/>
      <c r="AE201" s="117"/>
      <c r="AF201" s="117"/>
      <c r="AG201" s="144"/>
      <c r="AH201" s="144"/>
      <c r="AI201" s="283"/>
      <c r="AJ201" s="108">
        <v>1</v>
      </c>
      <c r="AK201" s="164">
        <v>1</v>
      </c>
      <c r="AL201" s="164">
        <v>1</v>
      </c>
      <c r="AM201" s="164">
        <v>1</v>
      </c>
      <c r="AN201" s="165">
        <v>1</v>
      </c>
      <c r="AO201" s="202">
        <v>1</v>
      </c>
      <c r="AP201" s="203">
        <v>0</v>
      </c>
      <c r="AQ201" s="203">
        <v>0</v>
      </c>
      <c r="AR201" s="203">
        <v>0</v>
      </c>
      <c r="AS201" s="192">
        <v>0</v>
      </c>
      <c r="AT201" s="22">
        <v>0</v>
      </c>
    </row>
    <row r="202" ht="39.95" customHeight="1" spans="1:46">
      <c r="A202" s="32">
        <f t="shared" si="25"/>
        <v>194</v>
      </c>
      <c r="B202" s="35"/>
      <c r="C202" s="35"/>
      <c r="D202" s="44"/>
      <c r="E202" s="35">
        <v>3</v>
      </c>
      <c r="F202" s="35"/>
      <c r="G202" s="44"/>
      <c r="H202" s="35"/>
      <c r="I202" s="35"/>
      <c r="J202" s="82"/>
      <c r="K202" s="82"/>
      <c r="L202" s="250" t="s">
        <v>1325</v>
      </c>
      <c r="M202" s="63" t="s">
        <v>1322</v>
      </c>
      <c r="N202" s="228" t="s">
        <v>1270</v>
      </c>
      <c r="O202" s="95" t="s">
        <v>59</v>
      </c>
      <c r="P202" s="65" t="s">
        <v>461</v>
      </c>
      <c r="Q202" s="231"/>
      <c r="R202" s="105" t="s">
        <v>462</v>
      </c>
      <c r="S202" s="106" t="s">
        <v>470</v>
      </c>
      <c r="T202" s="85" t="s">
        <v>334</v>
      </c>
      <c r="U202" s="117" t="s">
        <v>464</v>
      </c>
      <c r="V202" s="107" t="s">
        <v>463</v>
      </c>
      <c r="W202" s="34" t="s">
        <v>484</v>
      </c>
      <c r="X202" s="108" t="s">
        <v>1323</v>
      </c>
      <c r="Y202" s="85" t="s">
        <v>1324</v>
      </c>
      <c r="Z202" s="34" t="s">
        <v>1308</v>
      </c>
      <c r="AA202" s="256">
        <v>2.7154</v>
      </c>
      <c r="AB202" s="65" t="s">
        <v>334</v>
      </c>
      <c r="AC202" s="117"/>
      <c r="AD202" s="117"/>
      <c r="AE202" s="117"/>
      <c r="AF202" s="117"/>
      <c r="AG202" s="144"/>
      <c r="AH202" s="144"/>
      <c r="AI202" s="283"/>
      <c r="AJ202" s="108">
        <v>0</v>
      </c>
      <c r="AK202" s="164">
        <v>0</v>
      </c>
      <c r="AL202" s="164">
        <v>0</v>
      </c>
      <c r="AM202" s="164">
        <v>0</v>
      </c>
      <c r="AN202" s="165">
        <v>0</v>
      </c>
      <c r="AO202" s="202">
        <v>0</v>
      </c>
      <c r="AP202" s="203">
        <v>1</v>
      </c>
      <c r="AQ202" s="203">
        <v>1</v>
      </c>
      <c r="AR202" s="203">
        <v>1</v>
      </c>
      <c r="AS202" s="192">
        <v>1</v>
      </c>
      <c r="AT202" s="22">
        <v>1</v>
      </c>
    </row>
    <row r="203" ht="39.95" customHeight="1" spans="1:46">
      <c r="A203" s="32">
        <f t="shared" si="25"/>
        <v>195</v>
      </c>
      <c r="B203" s="35"/>
      <c r="C203" s="35"/>
      <c r="D203" s="44"/>
      <c r="E203" s="35">
        <v>3</v>
      </c>
      <c r="F203" s="35"/>
      <c r="G203" s="44"/>
      <c r="H203" s="35"/>
      <c r="I203" s="35"/>
      <c r="J203" s="82"/>
      <c r="K203" s="82"/>
      <c r="L203" s="250" t="s">
        <v>1326</v>
      </c>
      <c r="M203" s="63" t="s">
        <v>1327</v>
      </c>
      <c r="N203" s="228" t="s">
        <v>94</v>
      </c>
      <c r="O203" s="95" t="s">
        <v>211</v>
      </c>
      <c r="P203" s="65" t="s">
        <v>461</v>
      </c>
      <c r="Q203" s="231"/>
      <c r="R203" s="105" t="s">
        <v>462</v>
      </c>
      <c r="S203" s="251" t="s">
        <v>1326</v>
      </c>
      <c r="T203" s="105" t="s">
        <v>462</v>
      </c>
      <c r="U203" s="117" t="s">
        <v>464</v>
      </c>
      <c r="V203" s="107" t="s">
        <v>463</v>
      </c>
      <c r="W203" s="34" t="s">
        <v>478</v>
      </c>
      <c r="X203" s="108" t="s">
        <v>1328</v>
      </c>
      <c r="Y203" s="85" t="s">
        <v>513</v>
      </c>
      <c r="Z203" s="34" t="s">
        <v>334</v>
      </c>
      <c r="AA203" s="280">
        <v>0.0092</v>
      </c>
      <c r="AB203" s="65" t="s">
        <v>334</v>
      </c>
      <c r="AC203" s="117"/>
      <c r="AD203" s="117"/>
      <c r="AE203" s="117"/>
      <c r="AF203" s="117"/>
      <c r="AG203" s="144"/>
      <c r="AH203" s="144"/>
      <c r="AI203" s="283"/>
      <c r="AJ203" s="108">
        <v>1</v>
      </c>
      <c r="AK203" s="164">
        <v>1</v>
      </c>
      <c r="AL203" s="164">
        <v>1</v>
      </c>
      <c r="AM203" s="164">
        <v>1</v>
      </c>
      <c r="AN203" s="165">
        <v>1</v>
      </c>
      <c r="AO203" s="202">
        <v>1</v>
      </c>
      <c r="AP203" s="203">
        <v>1</v>
      </c>
      <c r="AQ203" s="203">
        <v>1</v>
      </c>
      <c r="AR203" s="203">
        <v>1</v>
      </c>
      <c r="AS203" s="192">
        <v>1</v>
      </c>
      <c r="AT203" s="22">
        <v>1</v>
      </c>
    </row>
    <row r="204" ht="39.95" customHeight="1" spans="1:46">
      <c r="A204" s="32">
        <f t="shared" si="25"/>
        <v>196</v>
      </c>
      <c r="B204" s="35"/>
      <c r="C204" s="35"/>
      <c r="D204" s="44"/>
      <c r="E204" s="35">
        <v>3</v>
      </c>
      <c r="F204" s="35"/>
      <c r="G204" s="44"/>
      <c r="H204" s="35"/>
      <c r="I204" s="35"/>
      <c r="J204" s="82"/>
      <c r="K204" s="82"/>
      <c r="L204" s="250" t="s">
        <v>923</v>
      </c>
      <c r="M204" s="63" t="s">
        <v>924</v>
      </c>
      <c r="N204" s="228" t="s">
        <v>94</v>
      </c>
      <c r="O204" s="95" t="s">
        <v>211</v>
      </c>
      <c r="P204" s="65" t="s">
        <v>461</v>
      </c>
      <c r="Q204" s="231"/>
      <c r="R204" s="105" t="s">
        <v>462</v>
      </c>
      <c r="S204" s="251" t="s">
        <v>923</v>
      </c>
      <c r="T204" s="105" t="s">
        <v>462</v>
      </c>
      <c r="U204" s="105" t="s">
        <v>464</v>
      </c>
      <c r="V204" s="107" t="s">
        <v>463</v>
      </c>
      <c r="W204" s="34" t="s">
        <v>478</v>
      </c>
      <c r="X204" s="108" t="s">
        <v>1328</v>
      </c>
      <c r="Y204" s="85" t="s">
        <v>513</v>
      </c>
      <c r="Z204" s="34" t="s">
        <v>334</v>
      </c>
      <c r="AA204" s="280">
        <v>0.0206</v>
      </c>
      <c r="AB204" s="65" t="s">
        <v>334</v>
      </c>
      <c r="AC204" s="117"/>
      <c r="AD204" s="117"/>
      <c r="AE204" s="117"/>
      <c r="AF204" s="117"/>
      <c r="AG204" s="144"/>
      <c r="AH204" s="144"/>
      <c r="AI204" s="283"/>
      <c r="AJ204" s="108">
        <v>1</v>
      </c>
      <c r="AK204" s="164">
        <v>1</v>
      </c>
      <c r="AL204" s="164">
        <v>1</v>
      </c>
      <c r="AM204" s="164">
        <v>1</v>
      </c>
      <c r="AN204" s="165">
        <v>1</v>
      </c>
      <c r="AO204" s="202">
        <v>1</v>
      </c>
      <c r="AP204" s="203">
        <v>1</v>
      </c>
      <c r="AQ204" s="203">
        <v>1</v>
      </c>
      <c r="AR204" s="203">
        <v>1</v>
      </c>
      <c r="AS204" s="192">
        <v>1</v>
      </c>
      <c r="AT204" s="22">
        <v>1</v>
      </c>
    </row>
    <row r="205" ht="39.95" customHeight="1" spans="1:46">
      <c r="A205" s="32">
        <f t="shared" si="25"/>
        <v>197</v>
      </c>
      <c r="B205" s="34"/>
      <c r="C205" s="35"/>
      <c r="D205" s="44"/>
      <c r="E205" s="35">
        <v>3</v>
      </c>
      <c r="F205" s="35"/>
      <c r="G205" s="44"/>
      <c r="H205" s="35"/>
      <c r="I205" s="35"/>
      <c r="J205" s="82"/>
      <c r="K205" s="82"/>
      <c r="L205" s="83" t="s">
        <v>743</v>
      </c>
      <c r="M205" s="63" t="s">
        <v>744</v>
      </c>
      <c r="N205" s="225" t="s">
        <v>94</v>
      </c>
      <c r="O205" s="224" t="s">
        <v>211</v>
      </c>
      <c r="P205" s="34" t="s">
        <v>461</v>
      </c>
      <c r="Q205" s="231"/>
      <c r="R205" s="105" t="s">
        <v>462</v>
      </c>
      <c r="S205" s="85" t="s">
        <v>743</v>
      </c>
      <c r="T205" s="82" t="s">
        <v>462</v>
      </c>
      <c r="U205" s="117" t="s">
        <v>464</v>
      </c>
      <c r="V205" s="107" t="s">
        <v>463</v>
      </c>
      <c r="W205" s="95" t="s">
        <v>741</v>
      </c>
      <c r="X205" s="108" t="s">
        <v>742</v>
      </c>
      <c r="Y205" s="34" t="s">
        <v>513</v>
      </c>
      <c r="Z205" s="108" t="s">
        <v>745</v>
      </c>
      <c r="AA205" s="280">
        <v>0.0072</v>
      </c>
      <c r="AB205" s="65" t="s">
        <v>334</v>
      </c>
      <c r="AC205" s="117"/>
      <c r="AD205" s="117"/>
      <c r="AE205" s="117"/>
      <c r="AF205" s="117"/>
      <c r="AG205" s="144"/>
      <c r="AH205" s="144"/>
      <c r="AI205" s="283"/>
      <c r="AJ205" s="108">
        <v>1</v>
      </c>
      <c r="AK205" s="164">
        <v>1</v>
      </c>
      <c r="AL205" s="164">
        <v>1</v>
      </c>
      <c r="AM205" s="164">
        <v>1</v>
      </c>
      <c r="AN205" s="165">
        <v>1</v>
      </c>
      <c r="AO205" s="202">
        <v>1</v>
      </c>
      <c r="AP205" s="203">
        <v>1</v>
      </c>
      <c r="AQ205" s="203">
        <v>1</v>
      </c>
      <c r="AR205" s="203">
        <v>1</v>
      </c>
      <c r="AS205" s="192">
        <v>1</v>
      </c>
      <c r="AT205" s="22">
        <v>1</v>
      </c>
    </row>
    <row r="206" ht="39.95" customHeight="1" spans="1:46">
      <c r="A206" s="32">
        <f t="shared" si="25"/>
        <v>198</v>
      </c>
      <c r="B206" s="35"/>
      <c r="C206" s="35"/>
      <c r="D206" s="44"/>
      <c r="E206" s="35">
        <v>3</v>
      </c>
      <c r="F206" s="35"/>
      <c r="G206" s="44"/>
      <c r="H206" s="35"/>
      <c r="I206" s="35"/>
      <c r="J206" s="82"/>
      <c r="K206" s="82"/>
      <c r="L206" s="250" t="s">
        <v>929</v>
      </c>
      <c r="M206" s="63" t="s">
        <v>930</v>
      </c>
      <c r="N206" s="228" t="s">
        <v>94</v>
      </c>
      <c r="O206" s="95" t="s">
        <v>211</v>
      </c>
      <c r="P206" s="65" t="s">
        <v>461</v>
      </c>
      <c r="Q206" s="231"/>
      <c r="R206" s="105" t="s">
        <v>462</v>
      </c>
      <c r="S206" s="251" t="s">
        <v>929</v>
      </c>
      <c r="T206" s="105" t="s">
        <v>462</v>
      </c>
      <c r="U206" s="117" t="s">
        <v>464</v>
      </c>
      <c r="V206" s="107" t="s">
        <v>463</v>
      </c>
      <c r="W206" s="34" t="s">
        <v>478</v>
      </c>
      <c r="X206" s="108" t="s">
        <v>1328</v>
      </c>
      <c r="Y206" s="85" t="s">
        <v>513</v>
      </c>
      <c r="Z206" s="34" t="s">
        <v>334</v>
      </c>
      <c r="AA206" s="280">
        <v>0.0097</v>
      </c>
      <c r="AB206" s="65" t="s">
        <v>334</v>
      </c>
      <c r="AC206" s="117"/>
      <c r="AD206" s="117"/>
      <c r="AE206" s="117"/>
      <c r="AF206" s="117"/>
      <c r="AG206" s="144"/>
      <c r="AH206" s="144"/>
      <c r="AI206" s="283"/>
      <c r="AJ206" s="108">
        <v>1</v>
      </c>
      <c r="AK206" s="164">
        <v>1</v>
      </c>
      <c r="AL206" s="164">
        <v>1</v>
      </c>
      <c r="AM206" s="164">
        <v>1</v>
      </c>
      <c r="AN206" s="165">
        <v>1</v>
      </c>
      <c r="AO206" s="202">
        <v>1</v>
      </c>
      <c r="AP206" s="203">
        <v>1</v>
      </c>
      <c r="AQ206" s="203">
        <v>1</v>
      </c>
      <c r="AR206" s="203">
        <v>1</v>
      </c>
      <c r="AS206" s="192">
        <v>1</v>
      </c>
      <c r="AT206" s="22">
        <v>1</v>
      </c>
    </row>
    <row r="207" ht="39.95" customHeight="1" spans="1:46">
      <c r="A207" s="32">
        <f t="shared" si="25"/>
        <v>199</v>
      </c>
      <c r="B207" s="35"/>
      <c r="C207" s="35"/>
      <c r="D207" s="44"/>
      <c r="E207" s="35">
        <v>3</v>
      </c>
      <c r="F207" s="35"/>
      <c r="G207" s="44"/>
      <c r="H207" s="35"/>
      <c r="I207" s="35"/>
      <c r="J207" s="82"/>
      <c r="K207" s="82"/>
      <c r="L207" s="250" t="s">
        <v>933</v>
      </c>
      <c r="M207" s="63" t="s">
        <v>934</v>
      </c>
      <c r="N207" s="228" t="s">
        <v>94</v>
      </c>
      <c r="O207" s="95" t="s">
        <v>211</v>
      </c>
      <c r="P207" s="65" t="s">
        <v>461</v>
      </c>
      <c r="Q207" s="231"/>
      <c r="R207" s="105" t="s">
        <v>462</v>
      </c>
      <c r="S207" s="251" t="s">
        <v>933</v>
      </c>
      <c r="T207" s="105" t="s">
        <v>462</v>
      </c>
      <c r="U207" s="105" t="s">
        <v>464</v>
      </c>
      <c r="V207" s="107" t="s">
        <v>463</v>
      </c>
      <c r="W207" s="34" t="s">
        <v>478</v>
      </c>
      <c r="X207" s="108" t="s">
        <v>1328</v>
      </c>
      <c r="Y207" s="85" t="s">
        <v>513</v>
      </c>
      <c r="Z207" s="34" t="s">
        <v>334</v>
      </c>
      <c r="AA207" s="280">
        <v>0.0209</v>
      </c>
      <c r="AB207" s="65" t="s">
        <v>334</v>
      </c>
      <c r="AC207" s="117"/>
      <c r="AD207" s="117"/>
      <c r="AE207" s="117"/>
      <c r="AF207" s="117"/>
      <c r="AG207" s="144"/>
      <c r="AH207" s="144"/>
      <c r="AI207" s="283"/>
      <c r="AJ207" s="108">
        <v>1</v>
      </c>
      <c r="AK207" s="164">
        <v>1</v>
      </c>
      <c r="AL207" s="164">
        <v>1</v>
      </c>
      <c r="AM207" s="164">
        <v>1</v>
      </c>
      <c r="AN207" s="165">
        <v>1</v>
      </c>
      <c r="AO207" s="202">
        <v>1</v>
      </c>
      <c r="AP207" s="203">
        <v>0</v>
      </c>
      <c r="AQ207" s="203">
        <v>0</v>
      </c>
      <c r="AR207" s="203">
        <v>0</v>
      </c>
      <c r="AS207" s="192">
        <v>0</v>
      </c>
      <c r="AT207" s="22">
        <v>0</v>
      </c>
    </row>
    <row r="208" ht="39.95" customHeight="1" spans="1:46">
      <c r="A208" s="32">
        <f t="shared" si="25"/>
        <v>200</v>
      </c>
      <c r="B208" s="35"/>
      <c r="C208" s="35"/>
      <c r="D208" s="44"/>
      <c r="E208" s="35">
        <v>3</v>
      </c>
      <c r="F208" s="35"/>
      <c r="G208" s="44"/>
      <c r="H208" s="35"/>
      <c r="I208" s="35"/>
      <c r="J208" s="82"/>
      <c r="K208" s="82"/>
      <c r="L208" s="250" t="s">
        <v>937</v>
      </c>
      <c r="M208" s="63" t="s">
        <v>938</v>
      </c>
      <c r="N208" s="228" t="s">
        <v>1329</v>
      </c>
      <c r="O208" s="95" t="s">
        <v>211</v>
      </c>
      <c r="P208" s="65" t="s">
        <v>461</v>
      </c>
      <c r="Q208" s="231"/>
      <c r="R208" s="105" t="s">
        <v>462</v>
      </c>
      <c r="S208" s="251" t="s">
        <v>937</v>
      </c>
      <c r="T208" s="105" t="s">
        <v>462</v>
      </c>
      <c r="U208" s="117" t="s">
        <v>464</v>
      </c>
      <c r="V208" s="107" t="s">
        <v>463</v>
      </c>
      <c r="W208" s="34" t="s">
        <v>478</v>
      </c>
      <c r="X208" s="108" t="s">
        <v>1328</v>
      </c>
      <c r="Y208" s="85" t="s">
        <v>513</v>
      </c>
      <c r="Z208" s="34" t="s">
        <v>334</v>
      </c>
      <c r="AA208" s="256">
        <v>0.0202</v>
      </c>
      <c r="AB208" s="65" t="s">
        <v>334</v>
      </c>
      <c r="AC208" s="117"/>
      <c r="AD208" s="117"/>
      <c r="AE208" s="117"/>
      <c r="AF208" s="117"/>
      <c r="AG208" s="144"/>
      <c r="AH208" s="144"/>
      <c r="AI208" s="283"/>
      <c r="AJ208" s="108">
        <v>0</v>
      </c>
      <c r="AK208" s="164">
        <v>0</v>
      </c>
      <c r="AL208" s="164">
        <v>0</v>
      </c>
      <c r="AM208" s="164">
        <v>0</v>
      </c>
      <c r="AN208" s="165">
        <v>0</v>
      </c>
      <c r="AO208" s="202">
        <v>0</v>
      </c>
      <c r="AP208" s="203">
        <v>1</v>
      </c>
      <c r="AQ208" s="203">
        <v>1</v>
      </c>
      <c r="AR208" s="203">
        <v>1</v>
      </c>
      <c r="AS208" s="192">
        <v>1</v>
      </c>
      <c r="AT208" s="22">
        <v>1</v>
      </c>
    </row>
    <row r="209" ht="39.95" customHeight="1" spans="1:46">
      <c r="A209" s="32">
        <f t="shared" si="25"/>
        <v>201</v>
      </c>
      <c r="B209" s="35"/>
      <c r="C209" s="35"/>
      <c r="D209" s="44"/>
      <c r="E209" s="35">
        <v>3</v>
      </c>
      <c r="F209" s="35"/>
      <c r="G209" s="44"/>
      <c r="H209" s="35"/>
      <c r="I209" s="35"/>
      <c r="J209" s="82"/>
      <c r="K209" s="82"/>
      <c r="L209" s="250" t="s">
        <v>941</v>
      </c>
      <c r="M209" s="63" t="s">
        <v>942</v>
      </c>
      <c r="N209" s="228" t="s">
        <v>94</v>
      </c>
      <c r="O209" s="95" t="s">
        <v>211</v>
      </c>
      <c r="P209" s="65" t="s">
        <v>461</v>
      </c>
      <c r="Q209" s="231"/>
      <c r="R209" s="105" t="s">
        <v>462</v>
      </c>
      <c r="S209" s="251" t="s">
        <v>941</v>
      </c>
      <c r="T209" s="105" t="s">
        <v>462</v>
      </c>
      <c r="U209" s="117" t="s">
        <v>464</v>
      </c>
      <c r="V209" s="107" t="s">
        <v>463</v>
      </c>
      <c r="W209" s="34" t="s">
        <v>478</v>
      </c>
      <c r="X209" s="108" t="s">
        <v>1328</v>
      </c>
      <c r="Y209" s="85" t="s">
        <v>513</v>
      </c>
      <c r="Z209" s="34" t="s">
        <v>334</v>
      </c>
      <c r="AA209" s="256">
        <v>0.0069</v>
      </c>
      <c r="AB209" s="65" t="s">
        <v>334</v>
      </c>
      <c r="AC209" s="117"/>
      <c r="AD209" s="117"/>
      <c r="AE209" s="117"/>
      <c r="AF209" s="117"/>
      <c r="AG209" s="144"/>
      <c r="AH209" s="144"/>
      <c r="AI209" s="283"/>
      <c r="AJ209" s="108">
        <v>1</v>
      </c>
      <c r="AK209" s="164">
        <v>1</v>
      </c>
      <c r="AL209" s="164">
        <v>1</v>
      </c>
      <c r="AM209" s="164">
        <v>1</v>
      </c>
      <c r="AN209" s="165">
        <v>1</v>
      </c>
      <c r="AO209" s="202">
        <v>1</v>
      </c>
      <c r="AP209" s="203">
        <v>0</v>
      </c>
      <c r="AQ209" s="203">
        <v>0</v>
      </c>
      <c r="AR209" s="203">
        <v>0</v>
      </c>
      <c r="AS209" s="192">
        <v>0</v>
      </c>
      <c r="AT209" s="22">
        <v>0</v>
      </c>
    </row>
    <row r="210" ht="39.95" customHeight="1" spans="1:46">
      <c r="A210" s="32">
        <f t="shared" si="25"/>
        <v>202</v>
      </c>
      <c r="B210" s="35"/>
      <c r="C210" s="35"/>
      <c r="D210" s="44"/>
      <c r="E210" s="35">
        <v>3</v>
      </c>
      <c r="F210" s="35"/>
      <c r="G210" s="44"/>
      <c r="H210" s="35"/>
      <c r="I210" s="35"/>
      <c r="J210" s="82"/>
      <c r="K210" s="82"/>
      <c r="L210" s="250" t="s">
        <v>945</v>
      </c>
      <c r="M210" s="63" t="s">
        <v>946</v>
      </c>
      <c r="N210" s="228" t="s">
        <v>1329</v>
      </c>
      <c r="O210" s="95" t="s">
        <v>211</v>
      </c>
      <c r="P210" s="65" t="s">
        <v>461</v>
      </c>
      <c r="Q210" s="231"/>
      <c r="R210" s="105" t="s">
        <v>462</v>
      </c>
      <c r="S210" s="251" t="s">
        <v>945</v>
      </c>
      <c r="T210" s="105" t="s">
        <v>462</v>
      </c>
      <c r="U210" s="105" t="s">
        <v>464</v>
      </c>
      <c r="V210" s="107" t="s">
        <v>463</v>
      </c>
      <c r="W210" s="34" t="s">
        <v>478</v>
      </c>
      <c r="X210" s="108" t="s">
        <v>1328</v>
      </c>
      <c r="Y210" s="85" t="s">
        <v>513</v>
      </c>
      <c r="Z210" s="34" t="s">
        <v>334</v>
      </c>
      <c r="AA210" s="256">
        <v>0.0059</v>
      </c>
      <c r="AB210" s="65" t="s">
        <v>334</v>
      </c>
      <c r="AC210" s="117"/>
      <c r="AD210" s="117"/>
      <c r="AE210" s="117"/>
      <c r="AF210" s="117"/>
      <c r="AG210" s="144"/>
      <c r="AH210" s="144"/>
      <c r="AI210" s="283"/>
      <c r="AJ210" s="108">
        <v>0</v>
      </c>
      <c r="AK210" s="164">
        <v>0</v>
      </c>
      <c r="AL210" s="164">
        <v>0</v>
      </c>
      <c r="AM210" s="164">
        <v>0</v>
      </c>
      <c r="AN210" s="165">
        <v>0</v>
      </c>
      <c r="AO210" s="202">
        <v>0</v>
      </c>
      <c r="AP210" s="203">
        <v>1</v>
      </c>
      <c r="AQ210" s="203">
        <v>1</v>
      </c>
      <c r="AR210" s="203">
        <v>1</v>
      </c>
      <c r="AS210" s="192">
        <v>1</v>
      </c>
      <c r="AT210" s="22">
        <v>1</v>
      </c>
    </row>
    <row r="211" ht="39.95" customHeight="1" spans="1:46">
      <c r="A211" s="32">
        <f t="shared" si="25"/>
        <v>203</v>
      </c>
      <c r="B211" s="35"/>
      <c r="C211" s="35"/>
      <c r="D211" s="44"/>
      <c r="E211" s="35">
        <v>3</v>
      </c>
      <c r="F211" s="35"/>
      <c r="G211" s="44"/>
      <c r="H211" s="35"/>
      <c r="I211" s="35"/>
      <c r="J211" s="82"/>
      <c r="K211" s="82"/>
      <c r="L211" s="250" t="s">
        <v>949</v>
      </c>
      <c r="M211" s="63" t="s">
        <v>950</v>
      </c>
      <c r="N211" s="228" t="s">
        <v>94</v>
      </c>
      <c r="O211" s="95" t="s">
        <v>211</v>
      </c>
      <c r="P211" s="65" t="s">
        <v>461</v>
      </c>
      <c r="Q211" s="231"/>
      <c r="R211" s="105" t="s">
        <v>462</v>
      </c>
      <c r="S211" s="251" t="s">
        <v>949</v>
      </c>
      <c r="T211" s="105" t="s">
        <v>462</v>
      </c>
      <c r="U211" s="117" t="s">
        <v>464</v>
      </c>
      <c r="V211" s="107" t="s">
        <v>463</v>
      </c>
      <c r="W211" s="34" t="s">
        <v>478</v>
      </c>
      <c r="X211" s="108" t="s">
        <v>1328</v>
      </c>
      <c r="Y211" s="85" t="s">
        <v>513</v>
      </c>
      <c r="Z211" s="34" t="s">
        <v>334</v>
      </c>
      <c r="AA211" s="280">
        <v>0.0091</v>
      </c>
      <c r="AB211" s="65" t="s">
        <v>334</v>
      </c>
      <c r="AC211" s="117"/>
      <c r="AD211" s="117"/>
      <c r="AE211" s="117"/>
      <c r="AF211" s="117"/>
      <c r="AG211" s="144"/>
      <c r="AH211" s="144"/>
      <c r="AI211" s="283"/>
      <c r="AJ211" s="108">
        <v>1</v>
      </c>
      <c r="AK211" s="164">
        <v>1</v>
      </c>
      <c r="AL211" s="164">
        <v>1</v>
      </c>
      <c r="AM211" s="164">
        <v>1</v>
      </c>
      <c r="AN211" s="165">
        <v>1</v>
      </c>
      <c r="AO211" s="202">
        <v>1</v>
      </c>
      <c r="AP211" s="203">
        <v>1</v>
      </c>
      <c r="AQ211" s="203">
        <v>1</v>
      </c>
      <c r="AR211" s="203">
        <v>1</v>
      </c>
      <c r="AS211" s="192">
        <v>1</v>
      </c>
      <c r="AT211" s="22">
        <v>1</v>
      </c>
    </row>
    <row r="212" ht="39.95" customHeight="1" spans="1:46">
      <c r="A212" s="32">
        <f t="shared" ref="A212:A234" si="26">ROW(212:212)-8</f>
        <v>204</v>
      </c>
      <c r="B212" s="35"/>
      <c r="C212" s="35"/>
      <c r="D212" s="44"/>
      <c r="E212" s="35">
        <v>3</v>
      </c>
      <c r="F212" s="35"/>
      <c r="G212" s="44"/>
      <c r="H212" s="35"/>
      <c r="I212" s="35"/>
      <c r="J212" s="82"/>
      <c r="K212" s="82"/>
      <c r="L212" s="250">
        <v>330102400400</v>
      </c>
      <c r="M212" s="63" t="s">
        <v>1330</v>
      </c>
      <c r="N212" s="64" t="s">
        <v>613</v>
      </c>
      <c r="O212" s="95" t="s">
        <v>211</v>
      </c>
      <c r="P212" s="65" t="s">
        <v>461</v>
      </c>
      <c r="Q212" s="231"/>
      <c r="R212" s="105" t="s">
        <v>462</v>
      </c>
      <c r="S212" s="106" t="s">
        <v>470</v>
      </c>
      <c r="T212" s="85" t="s">
        <v>334</v>
      </c>
      <c r="U212" s="117" t="s">
        <v>464</v>
      </c>
      <c r="V212" s="107" t="s">
        <v>463</v>
      </c>
      <c r="W212" s="34" t="s">
        <v>484</v>
      </c>
      <c r="X212" s="108" t="s">
        <v>1331</v>
      </c>
      <c r="Y212" s="85" t="s">
        <v>334</v>
      </c>
      <c r="Z212" s="34" t="s">
        <v>1332</v>
      </c>
      <c r="AA212" s="256">
        <v>0.0556</v>
      </c>
      <c r="AB212" s="65" t="s">
        <v>334</v>
      </c>
      <c r="AC212" s="117"/>
      <c r="AD212" s="117"/>
      <c r="AE212" s="117"/>
      <c r="AF212" s="117"/>
      <c r="AG212" s="144"/>
      <c r="AH212" s="144"/>
      <c r="AI212" s="283"/>
      <c r="AJ212" s="108">
        <v>1</v>
      </c>
      <c r="AK212" s="164">
        <v>1</v>
      </c>
      <c r="AL212" s="164">
        <v>1</v>
      </c>
      <c r="AM212" s="164">
        <v>1</v>
      </c>
      <c r="AN212" s="165">
        <v>1</v>
      </c>
      <c r="AO212" s="202">
        <v>1</v>
      </c>
      <c r="AP212" s="203">
        <v>1</v>
      </c>
      <c r="AQ212" s="203">
        <v>1</v>
      </c>
      <c r="AR212" s="203">
        <v>1</v>
      </c>
      <c r="AS212" s="192">
        <v>1</v>
      </c>
      <c r="AT212" s="22">
        <v>1</v>
      </c>
    </row>
    <row r="213" ht="39.95" customHeight="1" spans="1:46">
      <c r="A213" s="32">
        <f t="shared" si="26"/>
        <v>205</v>
      </c>
      <c r="B213" s="35"/>
      <c r="C213" s="35"/>
      <c r="D213" s="44"/>
      <c r="E213" s="35">
        <v>3</v>
      </c>
      <c r="F213" s="35"/>
      <c r="G213" s="44"/>
      <c r="H213" s="35"/>
      <c r="I213" s="35"/>
      <c r="J213" s="82"/>
      <c r="K213" s="82"/>
      <c r="L213" s="250" t="s">
        <v>1333</v>
      </c>
      <c r="M213" s="63" t="s">
        <v>1334</v>
      </c>
      <c r="N213" s="228" t="s">
        <v>1238</v>
      </c>
      <c r="O213" s="65" t="s">
        <v>59</v>
      </c>
      <c r="P213" s="65" t="s">
        <v>461</v>
      </c>
      <c r="Q213" s="231"/>
      <c r="R213" s="105" t="s">
        <v>462</v>
      </c>
      <c r="S213" s="251" t="s">
        <v>1333</v>
      </c>
      <c r="T213" s="85" t="s">
        <v>462</v>
      </c>
      <c r="U213" s="105" t="s">
        <v>464</v>
      </c>
      <c r="V213" s="107" t="s">
        <v>463</v>
      </c>
      <c r="W213" s="34" t="s">
        <v>474</v>
      </c>
      <c r="X213" s="108" t="s">
        <v>466</v>
      </c>
      <c r="Y213" s="85" t="s">
        <v>334</v>
      </c>
      <c r="Z213" s="34" t="s">
        <v>334</v>
      </c>
      <c r="AA213" s="256">
        <f>AA215+AA216+AA217+AA218+AA219+AA220+AA223*AJ223</f>
        <v>0.4888</v>
      </c>
      <c r="AB213" s="65" t="s">
        <v>334</v>
      </c>
      <c r="AC213" s="117"/>
      <c r="AD213" s="117"/>
      <c r="AE213" s="117"/>
      <c r="AF213" s="117"/>
      <c r="AG213" s="144"/>
      <c r="AH213" s="144"/>
      <c r="AI213" s="283"/>
      <c r="AJ213" s="108">
        <v>1</v>
      </c>
      <c r="AK213" s="164">
        <v>1</v>
      </c>
      <c r="AL213" s="164">
        <v>1</v>
      </c>
      <c r="AM213" s="164">
        <v>1</v>
      </c>
      <c r="AN213" s="165">
        <v>1</v>
      </c>
      <c r="AO213" s="202">
        <v>1</v>
      </c>
      <c r="AP213" s="203">
        <v>0</v>
      </c>
      <c r="AQ213" s="203">
        <v>0</v>
      </c>
      <c r="AR213" s="203">
        <v>0</v>
      </c>
      <c r="AS213" s="192">
        <v>0</v>
      </c>
      <c r="AT213" s="22">
        <v>0</v>
      </c>
    </row>
    <row r="214" ht="39.95" customHeight="1" spans="1:46">
      <c r="A214" s="32">
        <f t="shared" si="26"/>
        <v>206</v>
      </c>
      <c r="B214" s="35"/>
      <c r="C214" s="35"/>
      <c r="D214" s="44"/>
      <c r="E214" s="35">
        <v>3</v>
      </c>
      <c r="F214" s="35"/>
      <c r="G214" s="44"/>
      <c r="H214" s="35"/>
      <c r="I214" s="35"/>
      <c r="J214" s="82"/>
      <c r="K214" s="82"/>
      <c r="L214" s="250" t="s">
        <v>1335</v>
      </c>
      <c r="M214" s="63" t="s">
        <v>1334</v>
      </c>
      <c r="N214" s="228" t="s">
        <v>1232</v>
      </c>
      <c r="O214" s="65" t="s">
        <v>59</v>
      </c>
      <c r="P214" s="65" t="s">
        <v>461</v>
      </c>
      <c r="Q214" s="231"/>
      <c r="R214" s="105" t="s">
        <v>462</v>
      </c>
      <c r="S214" s="106" t="s">
        <v>470</v>
      </c>
      <c r="T214" s="85" t="s">
        <v>334</v>
      </c>
      <c r="U214" s="117" t="s">
        <v>464</v>
      </c>
      <c r="V214" s="107" t="s">
        <v>463</v>
      </c>
      <c r="W214" s="34" t="s">
        <v>474</v>
      </c>
      <c r="X214" s="108" t="s">
        <v>466</v>
      </c>
      <c r="Y214" s="85" t="s">
        <v>334</v>
      </c>
      <c r="Z214" s="34" t="s">
        <v>334</v>
      </c>
      <c r="AA214" s="256">
        <f>AA216+AA217+AA219+AA220+AA221+AA222+AA223*AJ223</f>
        <v>0.4765</v>
      </c>
      <c r="AB214" s="65" t="s">
        <v>334</v>
      </c>
      <c r="AC214" s="117"/>
      <c r="AD214" s="117"/>
      <c r="AE214" s="117"/>
      <c r="AF214" s="117"/>
      <c r="AG214" s="144"/>
      <c r="AH214" s="144"/>
      <c r="AI214" s="163"/>
      <c r="AJ214" s="108">
        <v>0</v>
      </c>
      <c r="AK214" s="164">
        <v>0</v>
      </c>
      <c r="AL214" s="164">
        <v>0</v>
      </c>
      <c r="AM214" s="164">
        <v>0</v>
      </c>
      <c r="AN214" s="165">
        <v>0</v>
      </c>
      <c r="AO214" s="202">
        <v>0</v>
      </c>
      <c r="AP214" s="203">
        <v>1</v>
      </c>
      <c r="AQ214" s="203">
        <v>1</v>
      </c>
      <c r="AR214" s="203">
        <v>1</v>
      </c>
      <c r="AS214" s="192">
        <v>1</v>
      </c>
      <c r="AT214" s="22">
        <v>1</v>
      </c>
    </row>
    <row r="215" ht="39.95" customHeight="1" spans="1:46">
      <c r="A215" s="32">
        <f t="shared" si="26"/>
        <v>207</v>
      </c>
      <c r="B215" s="35"/>
      <c r="C215" s="35"/>
      <c r="D215" s="44"/>
      <c r="E215" s="44"/>
      <c r="F215" s="35">
        <v>4</v>
      </c>
      <c r="G215" s="44"/>
      <c r="H215" s="35"/>
      <c r="I215" s="35"/>
      <c r="J215" s="82"/>
      <c r="K215" s="82"/>
      <c r="L215" s="250" t="s">
        <v>1336</v>
      </c>
      <c r="M215" s="63" t="s">
        <v>1337</v>
      </c>
      <c r="N215" s="228" t="s">
        <v>1238</v>
      </c>
      <c r="O215" s="65" t="s">
        <v>211</v>
      </c>
      <c r="P215" s="65" t="s">
        <v>461</v>
      </c>
      <c r="Q215" s="231"/>
      <c r="R215" s="105" t="s">
        <v>462</v>
      </c>
      <c r="S215" s="251" t="s">
        <v>1336</v>
      </c>
      <c r="T215" s="85" t="s">
        <v>462</v>
      </c>
      <c r="U215" s="117" t="s">
        <v>464</v>
      </c>
      <c r="V215" s="107" t="s">
        <v>463</v>
      </c>
      <c r="W215" s="34" t="s">
        <v>478</v>
      </c>
      <c r="X215" s="108" t="s">
        <v>1338</v>
      </c>
      <c r="Y215" s="85" t="s">
        <v>480</v>
      </c>
      <c r="Z215" s="34" t="s">
        <v>334</v>
      </c>
      <c r="AA215" s="256">
        <v>0.1834</v>
      </c>
      <c r="AB215" s="65" t="s">
        <v>334</v>
      </c>
      <c r="AC215" s="117"/>
      <c r="AD215" s="117"/>
      <c r="AE215" s="117"/>
      <c r="AF215" s="117"/>
      <c r="AG215" s="144"/>
      <c r="AH215" s="144"/>
      <c r="AI215" s="163"/>
      <c r="AJ215" s="108">
        <v>1</v>
      </c>
      <c r="AK215" s="164">
        <v>1</v>
      </c>
      <c r="AL215" s="164">
        <v>1</v>
      </c>
      <c r="AM215" s="164">
        <v>1</v>
      </c>
      <c r="AN215" s="165">
        <v>1</v>
      </c>
      <c r="AO215" s="202">
        <v>1</v>
      </c>
      <c r="AP215" s="203">
        <v>0</v>
      </c>
      <c r="AQ215" s="203">
        <v>0</v>
      </c>
      <c r="AR215" s="203">
        <v>0</v>
      </c>
      <c r="AS215" s="192">
        <v>0</v>
      </c>
      <c r="AT215" s="22">
        <v>0</v>
      </c>
    </row>
    <row r="216" ht="39.95" customHeight="1" spans="1:46">
      <c r="A216" s="32">
        <f t="shared" si="26"/>
        <v>208</v>
      </c>
      <c r="B216" s="35"/>
      <c r="C216" s="35"/>
      <c r="D216" s="44"/>
      <c r="E216" s="44"/>
      <c r="F216" s="35">
        <v>4</v>
      </c>
      <c r="G216" s="44"/>
      <c r="H216" s="35"/>
      <c r="I216" s="35"/>
      <c r="J216" s="82"/>
      <c r="K216" s="82"/>
      <c r="L216" s="250" t="s">
        <v>1339</v>
      </c>
      <c r="M216" s="63" t="s">
        <v>1340</v>
      </c>
      <c r="N216" s="228" t="s">
        <v>1238</v>
      </c>
      <c r="O216" s="65" t="s">
        <v>211</v>
      </c>
      <c r="P216" s="65" t="s">
        <v>461</v>
      </c>
      <c r="Q216" s="231"/>
      <c r="R216" s="105" t="s">
        <v>462</v>
      </c>
      <c r="S216" s="251" t="s">
        <v>1339</v>
      </c>
      <c r="T216" s="85" t="s">
        <v>462</v>
      </c>
      <c r="U216" s="117" t="s">
        <v>464</v>
      </c>
      <c r="V216" s="107" t="s">
        <v>463</v>
      </c>
      <c r="W216" s="34" t="s">
        <v>478</v>
      </c>
      <c r="X216" s="108" t="s">
        <v>1338</v>
      </c>
      <c r="Y216" s="85" t="s">
        <v>480</v>
      </c>
      <c r="Z216" s="34" t="s">
        <v>334</v>
      </c>
      <c r="AA216" s="256">
        <v>0.0262</v>
      </c>
      <c r="AB216" s="65" t="s">
        <v>334</v>
      </c>
      <c r="AC216" s="117"/>
      <c r="AD216" s="117"/>
      <c r="AE216" s="117"/>
      <c r="AF216" s="117"/>
      <c r="AG216" s="144"/>
      <c r="AH216" s="144"/>
      <c r="AI216" s="163"/>
      <c r="AJ216" s="108">
        <v>1</v>
      </c>
      <c r="AK216" s="164">
        <v>1</v>
      </c>
      <c r="AL216" s="164">
        <v>1</v>
      </c>
      <c r="AM216" s="164">
        <v>1</v>
      </c>
      <c r="AN216" s="165">
        <v>1</v>
      </c>
      <c r="AO216" s="202">
        <v>1</v>
      </c>
      <c r="AP216" s="203">
        <v>1</v>
      </c>
      <c r="AQ216" s="203">
        <v>1</v>
      </c>
      <c r="AR216" s="203">
        <v>1</v>
      </c>
      <c r="AS216" s="192">
        <v>1</v>
      </c>
      <c r="AT216" s="22">
        <v>1</v>
      </c>
    </row>
    <row r="217" ht="39.95" customHeight="1" spans="1:46">
      <c r="A217" s="32">
        <f t="shared" si="26"/>
        <v>209</v>
      </c>
      <c r="B217" s="35"/>
      <c r="C217" s="35"/>
      <c r="D217" s="44"/>
      <c r="E217" s="44"/>
      <c r="F217" s="35">
        <v>4</v>
      </c>
      <c r="G217" s="44"/>
      <c r="H217" s="35"/>
      <c r="I217" s="35"/>
      <c r="J217" s="82"/>
      <c r="K217" s="82"/>
      <c r="L217" s="250" t="s">
        <v>1341</v>
      </c>
      <c r="M217" s="63" t="s">
        <v>1342</v>
      </c>
      <c r="N217" s="228" t="s">
        <v>1238</v>
      </c>
      <c r="O217" s="65" t="s">
        <v>211</v>
      </c>
      <c r="P217" s="65" t="s">
        <v>461</v>
      </c>
      <c r="Q217" s="231"/>
      <c r="R217" s="105" t="s">
        <v>462</v>
      </c>
      <c r="S217" s="251" t="s">
        <v>1341</v>
      </c>
      <c r="T217" s="85" t="s">
        <v>462</v>
      </c>
      <c r="U217" s="117" t="s">
        <v>464</v>
      </c>
      <c r="V217" s="107" t="s">
        <v>463</v>
      </c>
      <c r="W217" s="34" t="s">
        <v>478</v>
      </c>
      <c r="X217" s="108" t="s">
        <v>1338</v>
      </c>
      <c r="Y217" s="85" t="s">
        <v>480</v>
      </c>
      <c r="Z217" s="34" t="s">
        <v>334</v>
      </c>
      <c r="AA217" s="256">
        <v>0.0368</v>
      </c>
      <c r="AB217" s="65" t="s">
        <v>334</v>
      </c>
      <c r="AC217" s="117"/>
      <c r="AD217" s="117"/>
      <c r="AE217" s="117"/>
      <c r="AF217" s="117"/>
      <c r="AG217" s="144"/>
      <c r="AH217" s="144"/>
      <c r="AI217" s="163"/>
      <c r="AJ217" s="108">
        <v>1</v>
      </c>
      <c r="AK217" s="164">
        <v>1</v>
      </c>
      <c r="AL217" s="164">
        <v>1</v>
      </c>
      <c r="AM217" s="164">
        <v>1</v>
      </c>
      <c r="AN217" s="165">
        <v>1</v>
      </c>
      <c r="AO217" s="202">
        <v>1</v>
      </c>
      <c r="AP217" s="203">
        <v>1</v>
      </c>
      <c r="AQ217" s="203">
        <v>1</v>
      </c>
      <c r="AR217" s="203">
        <v>1</v>
      </c>
      <c r="AS217" s="192">
        <v>1</v>
      </c>
      <c r="AT217" s="22">
        <v>1</v>
      </c>
    </row>
    <row r="218" ht="39.95" customHeight="1" spans="1:46">
      <c r="A218" s="32">
        <f t="shared" si="26"/>
        <v>210</v>
      </c>
      <c r="B218" s="35"/>
      <c r="C218" s="35"/>
      <c r="D218" s="44"/>
      <c r="E218" s="44"/>
      <c r="F218" s="35">
        <v>4</v>
      </c>
      <c r="G218" s="44"/>
      <c r="H218" s="35"/>
      <c r="I218" s="35"/>
      <c r="J218" s="82"/>
      <c r="K218" s="82"/>
      <c r="L218" s="250" t="s">
        <v>1343</v>
      </c>
      <c r="M218" s="63" t="s">
        <v>1344</v>
      </c>
      <c r="N218" s="228" t="s">
        <v>1238</v>
      </c>
      <c r="O218" s="65" t="s">
        <v>211</v>
      </c>
      <c r="P218" s="65" t="s">
        <v>461</v>
      </c>
      <c r="Q218" s="231"/>
      <c r="R218" s="105" t="s">
        <v>462</v>
      </c>
      <c r="S218" s="251" t="s">
        <v>1343</v>
      </c>
      <c r="T218" s="85" t="s">
        <v>462</v>
      </c>
      <c r="U218" s="117" t="s">
        <v>464</v>
      </c>
      <c r="V218" s="107" t="s">
        <v>463</v>
      </c>
      <c r="W218" s="34" t="s">
        <v>478</v>
      </c>
      <c r="X218" s="108" t="s">
        <v>1338</v>
      </c>
      <c r="Y218" s="85" t="s">
        <v>480</v>
      </c>
      <c r="Z218" s="34" t="s">
        <v>334</v>
      </c>
      <c r="AA218" s="256">
        <v>0.1456</v>
      </c>
      <c r="AB218" s="65" t="s">
        <v>334</v>
      </c>
      <c r="AC218" s="117"/>
      <c r="AD218" s="117"/>
      <c r="AE218" s="117"/>
      <c r="AF218" s="117"/>
      <c r="AG218" s="144"/>
      <c r="AH218" s="144"/>
      <c r="AI218" s="163"/>
      <c r="AJ218" s="108">
        <v>1</v>
      </c>
      <c r="AK218" s="164">
        <v>1</v>
      </c>
      <c r="AL218" s="164">
        <v>1</v>
      </c>
      <c r="AM218" s="164">
        <v>1</v>
      </c>
      <c r="AN218" s="165">
        <v>1</v>
      </c>
      <c r="AO218" s="202">
        <v>1</v>
      </c>
      <c r="AP218" s="203">
        <v>0</v>
      </c>
      <c r="AQ218" s="203">
        <v>0</v>
      </c>
      <c r="AR218" s="203">
        <v>0</v>
      </c>
      <c r="AS218" s="192">
        <v>0</v>
      </c>
      <c r="AT218" s="22">
        <v>0</v>
      </c>
    </row>
    <row r="219" ht="39.95" customHeight="1" spans="1:46">
      <c r="A219" s="32">
        <f t="shared" si="26"/>
        <v>211</v>
      </c>
      <c r="B219" s="35"/>
      <c r="C219" s="35"/>
      <c r="D219" s="44"/>
      <c r="E219" s="44"/>
      <c r="F219" s="35">
        <v>4</v>
      </c>
      <c r="G219" s="44"/>
      <c r="H219" s="35"/>
      <c r="I219" s="35"/>
      <c r="J219" s="82"/>
      <c r="K219" s="82"/>
      <c r="L219" s="250" t="s">
        <v>1345</v>
      </c>
      <c r="M219" s="63" t="s">
        <v>1346</v>
      </c>
      <c r="N219" s="228" t="s">
        <v>1238</v>
      </c>
      <c r="O219" s="65" t="s">
        <v>211</v>
      </c>
      <c r="P219" s="65" t="s">
        <v>461</v>
      </c>
      <c r="Q219" s="231"/>
      <c r="R219" s="105" t="s">
        <v>462</v>
      </c>
      <c r="S219" s="251" t="s">
        <v>1345</v>
      </c>
      <c r="T219" s="85" t="s">
        <v>462</v>
      </c>
      <c r="U219" s="117" t="s">
        <v>464</v>
      </c>
      <c r="V219" s="107" t="s">
        <v>463</v>
      </c>
      <c r="W219" s="34" t="s">
        <v>478</v>
      </c>
      <c r="X219" s="108" t="s">
        <v>1338</v>
      </c>
      <c r="Y219" s="85" t="s">
        <v>480</v>
      </c>
      <c r="Z219" s="34" t="s">
        <v>334</v>
      </c>
      <c r="AA219" s="256">
        <v>0.0226</v>
      </c>
      <c r="AB219" s="65" t="s">
        <v>334</v>
      </c>
      <c r="AC219" s="117"/>
      <c r="AD219" s="117"/>
      <c r="AE219" s="117"/>
      <c r="AF219" s="117"/>
      <c r="AG219" s="144"/>
      <c r="AH219" s="144"/>
      <c r="AI219" s="163"/>
      <c r="AJ219" s="108">
        <v>1</v>
      </c>
      <c r="AK219" s="164">
        <v>1</v>
      </c>
      <c r="AL219" s="164">
        <v>1</v>
      </c>
      <c r="AM219" s="164">
        <v>1</v>
      </c>
      <c r="AN219" s="165">
        <v>1</v>
      </c>
      <c r="AO219" s="202">
        <v>1</v>
      </c>
      <c r="AP219" s="203">
        <v>1</v>
      </c>
      <c r="AQ219" s="203">
        <v>1</v>
      </c>
      <c r="AR219" s="203">
        <v>1</v>
      </c>
      <c r="AS219" s="192">
        <v>1</v>
      </c>
      <c r="AT219" s="22">
        <v>1</v>
      </c>
    </row>
    <row r="220" ht="39.95" customHeight="1" spans="1:46">
      <c r="A220" s="32">
        <f t="shared" si="26"/>
        <v>212</v>
      </c>
      <c r="B220" s="35"/>
      <c r="C220" s="35"/>
      <c r="D220" s="44"/>
      <c r="E220" s="44"/>
      <c r="F220" s="35">
        <v>4</v>
      </c>
      <c r="G220" s="44"/>
      <c r="H220" s="35"/>
      <c r="I220" s="35"/>
      <c r="J220" s="82"/>
      <c r="K220" s="82"/>
      <c r="L220" s="250" t="s">
        <v>1347</v>
      </c>
      <c r="M220" s="63" t="s">
        <v>1348</v>
      </c>
      <c r="N220" s="228" t="s">
        <v>1238</v>
      </c>
      <c r="O220" s="65" t="s">
        <v>211</v>
      </c>
      <c r="P220" s="65" t="s">
        <v>461</v>
      </c>
      <c r="Q220" s="231"/>
      <c r="R220" s="105" t="s">
        <v>462</v>
      </c>
      <c r="S220" s="251" t="s">
        <v>1347</v>
      </c>
      <c r="T220" s="85" t="s">
        <v>462</v>
      </c>
      <c r="U220" s="117" t="s">
        <v>464</v>
      </c>
      <c r="V220" s="107" t="s">
        <v>463</v>
      </c>
      <c r="W220" s="34" t="s">
        <v>478</v>
      </c>
      <c r="X220" s="108" t="s">
        <v>1338</v>
      </c>
      <c r="Y220" s="85" t="s">
        <v>480</v>
      </c>
      <c r="Z220" s="34" t="s">
        <v>334</v>
      </c>
      <c r="AA220" s="256">
        <v>0.0296</v>
      </c>
      <c r="AB220" s="65" t="s">
        <v>334</v>
      </c>
      <c r="AC220" s="117"/>
      <c r="AD220" s="117"/>
      <c r="AE220" s="117"/>
      <c r="AF220" s="117"/>
      <c r="AG220" s="144"/>
      <c r="AH220" s="144"/>
      <c r="AI220" s="163"/>
      <c r="AJ220" s="108">
        <v>1</v>
      </c>
      <c r="AK220" s="164">
        <v>1</v>
      </c>
      <c r="AL220" s="164">
        <v>1</v>
      </c>
      <c r="AM220" s="164">
        <v>1</v>
      </c>
      <c r="AN220" s="165">
        <v>1</v>
      </c>
      <c r="AO220" s="202">
        <v>1</v>
      </c>
      <c r="AP220" s="203">
        <v>1</v>
      </c>
      <c r="AQ220" s="203">
        <v>1</v>
      </c>
      <c r="AR220" s="203">
        <v>1</v>
      </c>
      <c r="AS220" s="192">
        <v>1</v>
      </c>
      <c r="AT220" s="22">
        <v>1</v>
      </c>
    </row>
    <row r="221" ht="39.95" customHeight="1" spans="1:46">
      <c r="A221" s="32">
        <f t="shared" si="26"/>
        <v>213</v>
      </c>
      <c r="B221" s="35"/>
      <c r="C221" s="35"/>
      <c r="D221" s="44"/>
      <c r="E221" s="44"/>
      <c r="F221" s="35">
        <v>4</v>
      </c>
      <c r="G221" s="44"/>
      <c r="H221" s="35"/>
      <c r="I221" s="35"/>
      <c r="J221" s="82"/>
      <c r="K221" s="82"/>
      <c r="L221" s="250" t="s">
        <v>1349</v>
      </c>
      <c r="M221" s="63" t="s">
        <v>1350</v>
      </c>
      <c r="N221" s="228" t="s">
        <v>1232</v>
      </c>
      <c r="O221" s="65" t="s">
        <v>211</v>
      </c>
      <c r="P221" s="65" t="s">
        <v>461</v>
      </c>
      <c r="Q221" s="231"/>
      <c r="R221" s="105" t="s">
        <v>462</v>
      </c>
      <c r="S221" s="106" t="s">
        <v>470</v>
      </c>
      <c r="T221" s="85" t="s">
        <v>334</v>
      </c>
      <c r="U221" s="117" t="s">
        <v>464</v>
      </c>
      <c r="V221" s="107" t="s">
        <v>463</v>
      </c>
      <c r="W221" s="34" t="s">
        <v>478</v>
      </c>
      <c r="X221" s="108" t="s">
        <v>1338</v>
      </c>
      <c r="Y221" s="85" t="s">
        <v>480</v>
      </c>
      <c r="Z221" s="34" t="s">
        <v>334</v>
      </c>
      <c r="AA221" s="256">
        <v>0.1772</v>
      </c>
      <c r="AB221" s="65" t="s">
        <v>334</v>
      </c>
      <c r="AC221" s="117"/>
      <c r="AD221" s="117"/>
      <c r="AE221" s="117"/>
      <c r="AF221" s="117"/>
      <c r="AG221" s="144"/>
      <c r="AH221" s="144"/>
      <c r="AI221" s="163"/>
      <c r="AJ221" s="108">
        <v>0</v>
      </c>
      <c r="AK221" s="164">
        <v>0</v>
      </c>
      <c r="AL221" s="164">
        <v>0</v>
      </c>
      <c r="AM221" s="164">
        <v>0</v>
      </c>
      <c r="AN221" s="165">
        <v>0</v>
      </c>
      <c r="AO221" s="202">
        <v>0</v>
      </c>
      <c r="AP221" s="203">
        <v>1</v>
      </c>
      <c r="AQ221" s="203">
        <v>1</v>
      </c>
      <c r="AR221" s="203">
        <v>1</v>
      </c>
      <c r="AS221" s="192">
        <v>1</v>
      </c>
      <c r="AT221" s="22">
        <v>1</v>
      </c>
    </row>
    <row r="222" ht="39.95" customHeight="1" spans="1:46">
      <c r="A222" s="32">
        <f t="shared" si="26"/>
        <v>214</v>
      </c>
      <c r="B222" s="35"/>
      <c r="C222" s="35"/>
      <c r="D222" s="44"/>
      <c r="E222" s="44"/>
      <c r="F222" s="35">
        <v>4</v>
      </c>
      <c r="G222" s="44"/>
      <c r="H222" s="35"/>
      <c r="I222" s="35"/>
      <c r="J222" s="82"/>
      <c r="K222" s="82"/>
      <c r="L222" s="250" t="s">
        <v>1351</v>
      </c>
      <c r="M222" s="63" t="s">
        <v>1352</v>
      </c>
      <c r="N222" s="228" t="s">
        <v>1232</v>
      </c>
      <c r="O222" s="65" t="s">
        <v>211</v>
      </c>
      <c r="P222" s="65" t="s">
        <v>461</v>
      </c>
      <c r="Q222" s="231"/>
      <c r="R222" s="105" t="s">
        <v>462</v>
      </c>
      <c r="S222" s="106" t="s">
        <v>470</v>
      </c>
      <c r="T222" s="85" t="s">
        <v>334</v>
      </c>
      <c r="U222" s="117" t="s">
        <v>464</v>
      </c>
      <c r="V222" s="107" t="s">
        <v>463</v>
      </c>
      <c r="W222" s="34" t="s">
        <v>478</v>
      </c>
      <c r="X222" s="108" t="s">
        <v>1338</v>
      </c>
      <c r="Y222" s="85" t="s">
        <v>480</v>
      </c>
      <c r="Z222" s="34" t="s">
        <v>334</v>
      </c>
      <c r="AA222" s="256">
        <v>0.1395</v>
      </c>
      <c r="AB222" s="65" t="s">
        <v>334</v>
      </c>
      <c r="AC222" s="117"/>
      <c r="AD222" s="117"/>
      <c r="AE222" s="117"/>
      <c r="AF222" s="117"/>
      <c r="AG222" s="144"/>
      <c r="AH222" s="144"/>
      <c r="AI222" s="163"/>
      <c r="AJ222" s="108">
        <v>0</v>
      </c>
      <c r="AK222" s="164">
        <v>0</v>
      </c>
      <c r="AL222" s="164">
        <v>0</v>
      </c>
      <c r="AM222" s="164">
        <v>0</v>
      </c>
      <c r="AN222" s="165">
        <v>0</v>
      </c>
      <c r="AO222" s="202">
        <v>0</v>
      </c>
      <c r="AP222" s="203">
        <v>1</v>
      </c>
      <c r="AQ222" s="203">
        <v>1</v>
      </c>
      <c r="AR222" s="203">
        <v>1</v>
      </c>
      <c r="AS222" s="192">
        <v>1</v>
      </c>
      <c r="AT222" s="22">
        <v>1</v>
      </c>
    </row>
    <row r="223" ht="39.95" customHeight="1" spans="1:46">
      <c r="A223" s="32">
        <f t="shared" si="26"/>
        <v>215</v>
      </c>
      <c r="B223" s="35"/>
      <c r="C223" s="35"/>
      <c r="D223" s="44"/>
      <c r="E223" s="44"/>
      <c r="F223" s="35">
        <v>4</v>
      </c>
      <c r="G223" s="44"/>
      <c r="H223" s="35"/>
      <c r="I223" s="35"/>
      <c r="J223" s="82"/>
      <c r="K223" s="82"/>
      <c r="L223" s="250" t="s">
        <v>1353</v>
      </c>
      <c r="M223" s="63" t="s">
        <v>1354</v>
      </c>
      <c r="N223" s="228" t="s">
        <v>1238</v>
      </c>
      <c r="O223" s="65" t="s">
        <v>211</v>
      </c>
      <c r="P223" s="65" t="s">
        <v>461</v>
      </c>
      <c r="Q223" s="231"/>
      <c r="R223" s="105" t="s">
        <v>462</v>
      </c>
      <c r="S223" s="251" t="s">
        <v>1353</v>
      </c>
      <c r="T223" s="85" t="s">
        <v>462</v>
      </c>
      <c r="U223" s="117" t="s">
        <v>464</v>
      </c>
      <c r="V223" s="107" t="s">
        <v>463</v>
      </c>
      <c r="W223" s="34" t="s">
        <v>478</v>
      </c>
      <c r="X223" s="108" t="s">
        <v>466</v>
      </c>
      <c r="Y223" s="85" t="s">
        <v>334</v>
      </c>
      <c r="Z223" s="34" t="s">
        <v>334</v>
      </c>
      <c r="AA223" s="256">
        <f>AA224+AA225</f>
        <v>0.0223</v>
      </c>
      <c r="AB223" s="65" t="s">
        <v>720</v>
      </c>
      <c r="AC223" s="117"/>
      <c r="AD223" s="117"/>
      <c r="AE223" s="117"/>
      <c r="AF223" s="117"/>
      <c r="AG223" s="144"/>
      <c r="AH223" s="144"/>
      <c r="AI223" s="163"/>
      <c r="AJ223" s="108">
        <v>2</v>
      </c>
      <c r="AK223" s="164">
        <v>2</v>
      </c>
      <c r="AL223" s="164">
        <v>2</v>
      </c>
      <c r="AM223" s="164">
        <v>2</v>
      </c>
      <c r="AN223" s="165">
        <v>2</v>
      </c>
      <c r="AO223" s="202">
        <v>2</v>
      </c>
      <c r="AP223" s="203">
        <v>2</v>
      </c>
      <c r="AQ223" s="203">
        <v>2</v>
      </c>
      <c r="AR223" s="203">
        <v>2</v>
      </c>
      <c r="AS223" s="192">
        <v>2</v>
      </c>
      <c r="AT223" s="22">
        <v>2</v>
      </c>
    </row>
    <row r="224" ht="39.95" customHeight="1" spans="1:46">
      <c r="A224" s="32">
        <f t="shared" si="26"/>
        <v>216</v>
      </c>
      <c r="B224" s="35"/>
      <c r="C224" s="35"/>
      <c r="D224" s="44"/>
      <c r="E224" s="44"/>
      <c r="F224" s="35"/>
      <c r="G224" s="35">
        <v>5</v>
      </c>
      <c r="H224" s="35"/>
      <c r="I224" s="35"/>
      <c r="J224" s="82"/>
      <c r="K224" s="82"/>
      <c r="L224" s="250" t="s">
        <v>1355</v>
      </c>
      <c r="M224" s="63" t="s">
        <v>1356</v>
      </c>
      <c r="N224" s="228" t="s">
        <v>1238</v>
      </c>
      <c r="O224" s="65" t="s">
        <v>211</v>
      </c>
      <c r="P224" s="65" t="s">
        <v>461</v>
      </c>
      <c r="Q224" s="231"/>
      <c r="R224" s="105" t="s">
        <v>462</v>
      </c>
      <c r="S224" s="251" t="s">
        <v>1355</v>
      </c>
      <c r="T224" s="85" t="s">
        <v>462</v>
      </c>
      <c r="U224" s="117" t="s">
        <v>464</v>
      </c>
      <c r="V224" s="107" t="s">
        <v>463</v>
      </c>
      <c r="W224" s="34" t="s">
        <v>1277</v>
      </c>
      <c r="X224" s="108" t="s">
        <v>1222</v>
      </c>
      <c r="Y224" s="85" t="s">
        <v>696</v>
      </c>
      <c r="Z224" s="34" t="s">
        <v>334</v>
      </c>
      <c r="AA224" s="256">
        <v>0.0131</v>
      </c>
      <c r="AB224" s="65" t="s">
        <v>720</v>
      </c>
      <c r="AC224" s="117"/>
      <c r="AD224" s="117"/>
      <c r="AE224" s="117"/>
      <c r="AF224" s="117"/>
      <c r="AG224" s="144"/>
      <c r="AH224" s="144"/>
      <c r="AI224" s="163"/>
      <c r="AJ224" s="108">
        <v>2</v>
      </c>
      <c r="AK224" s="164">
        <v>2</v>
      </c>
      <c r="AL224" s="164">
        <v>2</v>
      </c>
      <c r="AM224" s="164">
        <v>2</v>
      </c>
      <c r="AN224" s="165">
        <v>2</v>
      </c>
      <c r="AO224" s="202">
        <v>2</v>
      </c>
      <c r="AP224" s="203">
        <v>2</v>
      </c>
      <c r="AQ224" s="203">
        <v>2</v>
      </c>
      <c r="AR224" s="203">
        <v>2</v>
      </c>
      <c r="AS224" s="192">
        <v>2</v>
      </c>
      <c r="AT224" s="22">
        <v>2</v>
      </c>
    </row>
    <row r="225" ht="39.95" customHeight="1" spans="1:46">
      <c r="A225" s="32">
        <f t="shared" si="26"/>
        <v>217</v>
      </c>
      <c r="B225" s="35"/>
      <c r="C225" s="35"/>
      <c r="D225" s="44"/>
      <c r="E225" s="44"/>
      <c r="F225" s="35"/>
      <c r="G225" s="35">
        <v>5</v>
      </c>
      <c r="H225" s="35"/>
      <c r="I225" s="35"/>
      <c r="J225" s="82"/>
      <c r="K225" s="82"/>
      <c r="L225" s="250" t="s">
        <v>1357</v>
      </c>
      <c r="M225" s="63" t="s">
        <v>790</v>
      </c>
      <c r="N225" s="228" t="s">
        <v>1238</v>
      </c>
      <c r="O225" s="65" t="s">
        <v>211</v>
      </c>
      <c r="P225" s="65" t="s">
        <v>461</v>
      </c>
      <c r="Q225" s="231"/>
      <c r="R225" s="105" t="s">
        <v>462</v>
      </c>
      <c r="S225" s="106" t="s">
        <v>470</v>
      </c>
      <c r="T225" s="85" t="s">
        <v>334</v>
      </c>
      <c r="U225" s="117" t="s">
        <v>464</v>
      </c>
      <c r="V225" s="107" t="s">
        <v>463</v>
      </c>
      <c r="W225" s="34" t="s">
        <v>536</v>
      </c>
      <c r="X225" s="108" t="s">
        <v>1358</v>
      </c>
      <c r="Y225" s="85" t="s">
        <v>1359</v>
      </c>
      <c r="Z225" s="34" t="s">
        <v>334</v>
      </c>
      <c r="AA225" s="256">
        <v>0.0092</v>
      </c>
      <c r="AB225" s="65" t="s">
        <v>720</v>
      </c>
      <c r="AC225" s="117"/>
      <c r="AD225" s="117"/>
      <c r="AE225" s="117"/>
      <c r="AF225" s="117"/>
      <c r="AG225" s="144"/>
      <c r="AH225" s="144"/>
      <c r="AI225" s="99"/>
      <c r="AJ225" s="108">
        <v>2</v>
      </c>
      <c r="AK225" s="164">
        <v>2</v>
      </c>
      <c r="AL225" s="164">
        <v>2</v>
      </c>
      <c r="AM225" s="164">
        <v>2</v>
      </c>
      <c r="AN225" s="165">
        <v>2</v>
      </c>
      <c r="AO225" s="202">
        <v>2</v>
      </c>
      <c r="AP225" s="203">
        <v>2</v>
      </c>
      <c r="AQ225" s="203">
        <v>2</v>
      </c>
      <c r="AR225" s="203">
        <v>2</v>
      </c>
      <c r="AS225" s="192">
        <v>2</v>
      </c>
      <c r="AT225" s="22">
        <v>2</v>
      </c>
    </row>
    <row r="226" ht="39.95" customHeight="1" spans="1:46">
      <c r="A226" s="32">
        <f t="shared" si="26"/>
        <v>218</v>
      </c>
      <c r="B226" s="35"/>
      <c r="C226" s="35">
        <v>1</v>
      </c>
      <c r="D226" s="44"/>
      <c r="E226" s="44"/>
      <c r="F226" s="35"/>
      <c r="G226" s="44"/>
      <c r="H226" s="35"/>
      <c r="I226" s="35"/>
      <c r="J226" s="82"/>
      <c r="K226" s="82"/>
      <c r="L226" s="250" t="s">
        <v>935</v>
      </c>
      <c r="M226" s="63" t="s">
        <v>1360</v>
      </c>
      <c r="N226" s="228" t="s">
        <v>94</v>
      </c>
      <c r="O226" s="65" t="s">
        <v>211</v>
      </c>
      <c r="P226" s="65" t="s">
        <v>461</v>
      </c>
      <c r="Q226" s="85" t="s">
        <v>334</v>
      </c>
      <c r="R226" s="105" t="s">
        <v>462</v>
      </c>
      <c r="S226" s="106" t="s">
        <v>470</v>
      </c>
      <c r="T226" s="85" t="s">
        <v>334</v>
      </c>
      <c r="U226" s="117" t="s">
        <v>464</v>
      </c>
      <c r="V226" s="107" t="s">
        <v>463</v>
      </c>
      <c r="W226" s="34" t="s">
        <v>843</v>
      </c>
      <c r="X226" s="34" t="s">
        <v>843</v>
      </c>
      <c r="Y226" s="85" t="s">
        <v>334</v>
      </c>
      <c r="Z226" s="34" t="s">
        <v>334</v>
      </c>
      <c r="AA226" s="256">
        <v>0.0165</v>
      </c>
      <c r="AB226" s="65" t="s">
        <v>334</v>
      </c>
      <c r="AC226" s="117"/>
      <c r="AD226" s="117"/>
      <c r="AE226" s="117"/>
      <c r="AF226" s="117"/>
      <c r="AG226" s="144"/>
      <c r="AH226" s="144"/>
      <c r="AI226" s="99"/>
      <c r="AJ226" s="108">
        <v>1</v>
      </c>
      <c r="AK226" s="164">
        <v>1</v>
      </c>
      <c r="AL226" s="164">
        <v>1</v>
      </c>
      <c r="AM226" s="164">
        <v>1</v>
      </c>
      <c r="AN226" s="165">
        <v>1</v>
      </c>
      <c r="AO226" s="202">
        <v>1</v>
      </c>
      <c r="AP226" s="203">
        <v>1</v>
      </c>
      <c r="AQ226" s="203">
        <v>1</v>
      </c>
      <c r="AR226" s="203">
        <v>1</v>
      </c>
      <c r="AS226" s="192">
        <v>1</v>
      </c>
      <c r="AT226" s="22">
        <v>1</v>
      </c>
    </row>
    <row r="227" ht="39.95" customHeight="1" spans="1:46">
      <c r="A227" s="32">
        <f t="shared" si="26"/>
        <v>219</v>
      </c>
      <c r="B227" s="35"/>
      <c r="C227" s="35">
        <v>1</v>
      </c>
      <c r="D227" s="44"/>
      <c r="E227" s="44"/>
      <c r="F227" s="35"/>
      <c r="G227" s="44"/>
      <c r="H227" s="35"/>
      <c r="I227" s="35"/>
      <c r="J227" s="82"/>
      <c r="K227" s="82"/>
      <c r="L227" s="250" t="s">
        <v>1361</v>
      </c>
      <c r="M227" s="63" t="s">
        <v>1362</v>
      </c>
      <c r="N227" s="228" t="s">
        <v>94</v>
      </c>
      <c r="O227" s="65" t="s">
        <v>211</v>
      </c>
      <c r="P227" s="65" t="s">
        <v>461</v>
      </c>
      <c r="Q227" s="85" t="s">
        <v>334</v>
      </c>
      <c r="R227" s="105" t="s">
        <v>462</v>
      </c>
      <c r="S227" s="106" t="s">
        <v>470</v>
      </c>
      <c r="T227" s="85" t="s">
        <v>334</v>
      </c>
      <c r="U227" s="117" t="s">
        <v>464</v>
      </c>
      <c r="V227" s="107" t="s">
        <v>463</v>
      </c>
      <c r="W227" s="34" t="s">
        <v>843</v>
      </c>
      <c r="X227" s="34" t="s">
        <v>843</v>
      </c>
      <c r="Y227" s="85" t="s">
        <v>334</v>
      </c>
      <c r="Z227" s="34" t="s">
        <v>334</v>
      </c>
      <c r="AA227" s="256">
        <v>0.0045</v>
      </c>
      <c r="AB227" s="65" t="s">
        <v>334</v>
      </c>
      <c r="AC227" s="117"/>
      <c r="AD227" s="117"/>
      <c r="AE227" s="117"/>
      <c r="AF227" s="117"/>
      <c r="AG227" s="144"/>
      <c r="AH227" s="144"/>
      <c r="AI227" s="99"/>
      <c r="AJ227" s="108">
        <v>1</v>
      </c>
      <c r="AK227" s="164">
        <v>1</v>
      </c>
      <c r="AL227" s="164">
        <v>1</v>
      </c>
      <c r="AM227" s="164">
        <v>1</v>
      </c>
      <c r="AN227" s="165">
        <v>1</v>
      </c>
      <c r="AO227" s="202">
        <v>1</v>
      </c>
      <c r="AP227" s="203">
        <v>1</v>
      </c>
      <c r="AQ227" s="203">
        <v>1</v>
      </c>
      <c r="AR227" s="203">
        <v>1</v>
      </c>
      <c r="AS227" s="192">
        <v>1</v>
      </c>
      <c r="AT227" s="22">
        <v>1</v>
      </c>
    </row>
    <row r="228" ht="39.95" customHeight="1" spans="1:46">
      <c r="A228" s="32">
        <f t="shared" si="26"/>
        <v>220</v>
      </c>
      <c r="B228" s="35"/>
      <c r="C228" s="35">
        <v>1</v>
      </c>
      <c r="D228" s="44"/>
      <c r="E228" s="44"/>
      <c r="F228" s="35"/>
      <c r="G228" s="44"/>
      <c r="H228" s="35"/>
      <c r="I228" s="35"/>
      <c r="J228" s="82"/>
      <c r="K228" s="82"/>
      <c r="L228" s="250" t="s">
        <v>1363</v>
      </c>
      <c r="M228" s="63" t="s">
        <v>1364</v>
      </c>
      <c r="N228" s="228" t="s">
        <v>364</v>
      </c>
      <c r="O228" s="65" t="s">
        <v>211</v>
      </c>
      <c r="P228" s="65" t="s">
        <v>461</v>
      </c>
      <c r="Q228" s="85" t="s">
        <v>334</v>
      </c>
      <c r="R228" s="105" t="s">
        <v>462</v>
      </c>
      <c r="S228" s="106" t="s">
        <v>470</v>
      </c>
      <c r="T228" s="85" t="s">
        <v>334</v>
      </c>
      <c r="U228" s="105" t="s">
        <v>464</v>
      </c>
      <c r="V228" s="107" t="s">
        <v>463</v>
      </c>
      <c r="W228" s="34" t="s">
        <v>843</v>
      </c>
      <c r="X228" s="34" t="s">
        <v>843</v>
      </c>
      <c r="Y228" s="85" t="s">
        <v>334</v>
      </c>
      <c r="Z228" s="34" t="s">
        <v>334</v>
      </c>
      <c r="AA228" s="256">
        <v>0.0185</v>
      </c>
      <c r="AB228" s="65" t="s">
        <v>334</v>
      </c>
      <c r="AC228" s="117"/>
      <c r="AD228" s="117"/>
      <c r="AE228" s="117"/>
      <c r="AF228" s="117"/>
      <c r="AG228" s="144"/>
      <c r="AH228" s="144"/>
      <c r="AI228" s="99"/>
      <c r="AJ228" s="108">
        <v>1</v>
      </c>
      <c r="AK228" s="164">
        <v>1</v>
      </c>
      <c r="AL228" s="164">
        <v>1</v>
      </c>
      <c r="AM228" s="164">
        <v>1</v>
      </c>
      <c r="AN228" s="165">
        <v>1</v>
      </c>
      <c r="AO228" s="202">
        <v>1</v>
      </c>
      <c r="AP228" s="203">
        <v>0</v>
      </c>
      <c r="AQ228" s="203">
        <v>0</v>
      </c>
      <c r="AR228" s="203">
        <v>0</v>
      </c>
      <c r="AS228" s="192">
        <v>0</v>
      </c>
      <c r="AT228" s="22">
        <v>0</v>
      </c>
    </row>
    <row r="229" ht="39.95" customHeight="1" spans="1:46">
      <c r="A229" s="32">
        <f t="shared" si="26"/>
        <v>221</v>
      </c>
      <c r="B229" s="35"/>
      <c r="C229" s="35">
        <v>1</v>
      </c>
      <c r="D229" s="44"/>
      <c r="E229" s="44"/>
      <c r="F229" s="35"/>
      <c r="G229" s="44"/>
      <c r="H229" s="35"/>
      <c r="I229" s="35"/>
      <c r="J229" s="82"/>
      <c r="K229" s="82"/>
      <c r="L229" s="250" t="s">
        <v>1365</v>
      </c>
      <c r="M229" s="63" t="s">
        <v>1364</v>
      </c>
      <c r="N229" s="228" t="s">
        <v>403</v>
      </c>
      <c r="O229" s="65" t="s">
        <v>211</v>
      </c>
      <c r="P229" s="65" t="s">
        <v>461</v>
      </c>
      <c r="Q229" s="85" t="s">
        <v>334</v>
      </c>
      <c r="R229" s="105" t="s">
        <v>462</v>
      </c>
      <c r="S229" s="106" t="s">
        <v>470</v>
      </c>
      <c r="T229" s="85" t="s">
        <v>334</v>
      </c>
      <c r="U229" s="117" t="s">
        <v>464</v>
      </c>
      <c r="V229" s="107" t="s">
        <v>463</v>
      </c>
      <c r="W229" s="34" t="s">
        <v>843</v>
      </c>
      <c r="X229" s="34" t="s">
        <v>843</v>
      </c>
      <c r="Y229" s="85" t="s">
        <v>334</v>
      </c>
      <c r="Z229" s="34" t="s">
        <v>334</v>
      </c>
      <c r="AA229" s="256">
        <v>0.0165</v>
      </c>
      <c r="AB229" s="65" t="s">
        <v>334</v>
      </c>
      <c r="AC229" s="117"/>
      <c r="AD229" s="117"/>
      <c r="AE229" s="117"/>
      <c r="AF229" s="117"/>
      <c r="AG229" s="144"/>
      <c r="AH229" s="144"/>
      <c r="AI229" s="99"/>
      <c r="AJ229" s="108">
        <v>0</v>
      </c>
      <c r="AK229" s="164">
        <v>0</v>
      </c>
      <c r="AL229" s="164">
        <v>0</v>
      </c>
      <c r="AM229" s="164">
        <v>0</v>
      </c>
      <c r="AN229" s="165">
        <v>0</v>
      </c>
      <c r="AO229" s="202">
        <v>0</v>
      </c>
      <c r="AP229" s="203">
        <v>1</v>
      </c>
      <c r="AQ229" s="203">
        <v>1</v>
      </c>
      <c r="AR229" s="203">
        <v>1</v>
      </c>
      <c r="AS229" s="192">
        <v>1</v>
      </c>
      <c r="AT229" s="22">
        <v>1</v>
      </c>
    </row>
    <row r="230" ht="39.95" customHeight="1" spans="1:46">
      <c r="A230" s="32">
        <f t="shared" si="26"/>
        <v>222</v>
      </c>
      <c r="B230" s="35"/>
      <c r="C230" s="35">
        <v>1</v>
      </c>
      <c r="D230" s="44"/>
      <c r="E230" s="44"/>
      <c r="F230" s="35"/>
      <c r="G230" s="44"/>
      <c r="H230" s="35"/>
      <c r="I230" s="35"/>
      <c r="J230" s="82"/>
      <c r="K230" s="82"/>
      <c r="L230" s="250" t="s">
        <v>939</v>
      </c>
      <c r="M230" s="63" t="s">
        <v>1366</v>
      </c>
      <c r="N230" s="228" t="s">
        <v>1288</v>
      </c>
      <c r="O230" s="65" t="s">
        <v>211</v>
      </c>
      <c r="P230" s="65" t="s">
        <v>461</v>
      </c>
      <c r="Q230" s="85" t="s">
        <v>334</v>
      </c>
      <c r="R230" s="105" t="s">
        <v>462</v>
      </c>
      <c r="S230" s="106" t="s">
        <v>470</v>
      </c>
      <c r="T230" s="85" t="s">
        <v>334</v>
      </c>
      <c r="U230" s="117" t="s">
        <v>464</v>
      </c>
      <c r="V230" s="107" t="s">
        <v>463</v>
      </c>
      <c r="W230" s="34" t="s">
        <v>1367</v>
      </c>
      <c r="X230" s="108" t="s">
        <v>334</v>
      </c>
      <c r="Y230" s="85" t="s">
        <v>334</v>
      </c>
      <c r="Z230" s="34" t="s">
        <v>334</v>
      </c>
      <c r="AA230" s="256">
        <v>0.0002</v>
      </c>
      <c r="AB230" s="65" t="s">
        <v>334</v>
      </c>
      <c r="AC230" s="117"/>
      <c r="AD230" s="117"/>
      <c r="AE230" s="117"/>
      <c r="AF230" s="117"/>
      <c r="AG230" s="144"/>
      <c r="AH230" s="144"/>
      <c r="AI230" s="99"/>
      <c r="AJ230" s="108">
        <v>1</v>
      </c>
      <c r="AK230" s="164">
        <v>1</v>
      </c>
      <c r="AL230" s="164">
        <v>1</v>
      </c>
      <c r="AM230" s="164">
        <v>1</v>
      </c>
      <c r="AN230" s="165">
        <v>1</v>
      </c>
      <c r="AO230" s="202">
        <v>1</v>
      </c>
      <c r="AP230" s="203">
        <v>1</v>
      </c>
      <c r="AQ230" s="203">
        <v>1</v>
      </c>
      <c r="AR230" s="203">
        <v>1</v>
      </c>
      <c r="AS230" s="192">
        <v>1</v>
      </c>
      <c r="AT230" s="22">
        <v>1</v>
      </c>
    </row>
    <row r="231" ht="39.95" customHeight="1" spans="1:46">
      <c r="A231" s="32">
        <f t="shared" si="26"/>
        <v>223</v>
      </c>
      <c r="B231" s="35"/>
      <c r="C231" s="35">
        <v>1</v>
      </c>
      <c r="D231" s="44"/>
      <c r="E231" s="44"/>
      <c r="F231" s="35"/>
      <c r="G231" s="44"/>
      <c r="H231" s="35"/>
      <c r="I231" s="35"/>
      <c r="J231" s="82"/>
      <c r="K231" s="82"/>
      <c r="L231" s="250" t="s">
        <v>947</v>
      </c>
      <c r="M231" s="63" t="s">
        <v>1368</v>
      </c>
      <c r="N231" s="228" t="s">
        <v>364</v>
      </c>
      <c r="O231" s="65" t="s">
        <v>211</v>
      </c>
      <c r="P231" s="65" t="s">
        <v>461</v>
      </c>
      <c r="Q231" s="85" t="s">
        <v>334</v>
      </c>
      <c r="R231" s="105" t="s">
        <v>462</v>
      </c>
      <c r="S231" s="106" t="s">
        <v>470</v>
      </c>
      <c r="T231" s="85" t="s">
        <v>334</v>
      </c>
      <c r="U231" s="105" t="s">
        <v>464</v>
      </c>
      <c r="V231" s="107" t="s">
        <v>463</v>
      </c>
      <c r="W231" s="34" t="s">
        <v>1367</v>
      </c>
      <c r="X231" s="108" t="s">
        <v>334</v>
      </c>
      <c r="Y231" s="85" t="s">
        <v>334</v>
      </c>
      <c r="Z231" s="34" t="s">
        <v>334</v>
      </c>
      <c r="AA231" s="256">
        <v>0.0002</v>
      </c>
      <c r="AB231" s="65" t="s">
        <v>334</v>
      </c>
      <c r="AC231" s="117"/>
      <c r="AD231" s="117"/>
      <c r="AE231" s="117"/>
      <c r="AF231" s="117"/>
      <c r="AG231" s="144"/>
      <c r="AH231" s="144"/>
      <c r="AI231" s="99"/>
      <c r="AJ231" s="108">
        <v>1</v>
      </c>
      <c r="AK231" s="164">
        <v>1</v>
      </c>
      <c r="AL231" s="164">
        <v>1</v>
      </c>
      <c r="AM231" s="164">
        <v>1</v>
      </c>
      <c r="AN231" s="165">
        <v>1</v>
      </c>
      <c r="AO231" s="202">
        <v>1</v>
      </c>
      <c r="AP231" s="203">
        <v>0</v>
      </c>
      <c r="AQ231" s="203">
        <v>0</v>
      </c>
      <c r="AR231" s="203">
        <v>0</v>
      </c>
      <c r="AS231" s="192">
        <v>0</v>
      </c>
      <c r="AT231" s="22">
        <v>0</v>
      </c>
    </row>
    <row r="232" ht="39.95" customHeight="1" spans="1:46">
      <c r="A232" s="32">
        <f t="shared" si="26"/>
        <v>224</v>
      </c>
      <c r="B232" s="35"/>
      <c r="C232" s="35">
        <v>1</v>
      </c>
      <c r="D232" s="44"/>
      <c r="E232" s="44"/>
      <c r="F232" s="35"/>
      <c r="G232" s="44"/>
      <c r="H232" s="35"/>
      <c r="I232" s="35"/>
      <c r="J232" s="82"/>
      <c r="K232" s="82"/>
      <c r="L232" s="250" t="s">
        <v>951</v>
      </c>
      <c r="M232" s="63" t="s">
        <v>1368</v>
      </c>
      <c r="N232" s="228" t="s">
        <v>403</v>
      </c>
      <c r="O232" s="65" t="s">
        <v>211</v>
      </c>
      <c r="P232" s="65" t="s">
        <v>461</v>
      </c>
      <c r="Q232" s="85" t="s">
        <v>334</v>
      </c>
      <c r="R232" s="105" t="s">
        <v>462</v>
      </c>
      <c r="S232" s="106" t="s">
        <v>470</v>
      </c>
      <c r="T232" s="85" t="s">
        <v>334</v>
      </c>
      <c r="U232" s="117" t="s">
        <v>464</v>
      </c>
      <c r="V232" s="107" t="s">
        <v>463</v>
      </c>
      <c r="W232" s="34" t="s">
        <v>1367</v>
      </c>
      <c r="X232" s="108" t="s">
        <v>334</v>
      </c>
      <c r="Y232" s="85" t="s">
        <v>334</v>
      </c>
      <c r="Z232" s="34" t="s">
        <v>334</v>
      </c>
      <c r="AA232" s="256">
        <v>0.0002</v>
      </c>
      <c r="AB232" s="65" t="s">
        <v>334</v>
      </c>
      <c r="AC232" s="117"/>
      <c r="AD232" s="117"/>
      <c r="AE232" s="117"/>
      <c r="AF232" s="117"/>
      <c r="AG232" s="144"/>
      <c r="AH232" s="144"/>
      <c r="AI232" s="99"/>
      <c r="AJ232" s="108">
        <v>0</v>
      </c>
      <c r="AK232" s="164">
        <v>0</v>
      </c>
      <c r="AL232" s="164">
        <v>0</v>
      </c>
      <c r="AM232" s="164">
        <v>0</v>
      </c>
      <c r="AN232" s="165">
        <v>0</v>
      </c>
      <c r="AO232" s="202">
        <v>0</v>
      </c>
      <c r="AP232" s="203">
        <v>1</v>
      </c>
      <c r="AQ232" s="203">
        <v>1</v>
      </c>
      <c r="AR232" s="203">
        <v>1</v>
      </c>
      <c r="AS232" s="192">
        <v>1</v>
      </c>
      <c r="AT232" s="22">
        <v>1</v>
      </c>
    </row>
    <row r="233" ht="39.95" customHeight="1" spans="1:46">
      <c r="A233" s="32">
        <f t="shared" si="26"/>
        <v>225</v>
      </c>
      <c r="B233" s="35"/>
      <c r="C233" s="35">
        <v>1</v>
      </c>
      <c r="D233" s="44"/>
      <c r="E233" s="44"/>
      <c r="F233" s="35"/>
      <c r="G233" s="44"/>
      <c r="H233" s="35"/>
      <c r="I233" s="35"/>
      <c r="J233" s="82"/>
      <c r="K233" s="82"/>
      <c r="L233" s="250" t="s">
        <v>952</v>
      </c>
      <c r="M233" s="63" t="s">
        <v>1369</v>
      </c>
      <c r="N233" s="228" t="s">
        <v>364</v>
      </c>
      <c r="O233" s="65" t="s">
        <v>211</v>
      </c>
      <c r="P233" s="65" t="s">
        <v>461</v>
      </c>
      <c r="Q233" s="85" t="s">
        <v>334</v>
      </c>
      <c r="R233" s="105" t="s">
        <v>462</v>
      </c>
      <c r="S233" s="106" t="s">
        <v>470</v>
      </c>
      <c r="T233" s="85" t="s">
        <v>334</v>
      </c>
      <c r="U233" s="117" t="s">
        <v>464</v>
      </c>
      <c r="V233" s="107" t="s">
        <v>463</v>
      </c>
      <c r="W233" s="34" t="s">
        <v>1367</v>
      </c>
      <c r="X233" s="108" t="s">
        <v>334</v>
      </c>
      <c r="Y233" s="85" t="s">
        <v>334</v>
      </c>
      <c r="Z233" s="34" t="s">
        <v>334</v>
      </c>
      <c r="AA233" s="256">
        <v>0.0002</v>
      </c>
      <c r="AB233" s="65" t="s">
        <v>334</v>
      </c>
      <c r="AC233" s="117"/>
      <c r="AD233" s="117"/>
      <c r="AE233" s="117"/>
      <c r="AF233" s="117"/>
      <c r="AG233" s="144"/>
      <c r="AH233" s="144"/>
      <c r="AI233" s="99"/>
      <c r="AJ233" s="108">
        <v>1</v>
      </c>
      <c r="AK233" s="164">
        <v>1</v>
      </c>
      <c r="AL233" s="164">
        <v>1</v>
      </c>
      <c r="AM233" s="164">
        <v>1</v>
      </c>
      <c r="AN233" s="165">
        <v>1</v>
      </c>
      <c r="AO233" s="202">
        <v>1</v>
      </c>
      <c r="AP233" s="203">
        <v>0</v>
      </c>
      <c r="AQ233" s="203">
        <v>0</v>
      </c>
      <c r="AR233" s="203">
        <v>0</v>
      </c>
      <c r="AS233" s="192">
        <v>0</v>
      </c>
      <c r="AT233" s="22">
        <v>0</v>
      </c>
    </row>
    <row r="234" ht="39.95" customHeight="1" spans="1:46">
      <c r="A234" s="32">
        <f t="shared" si="26"/>
        <v>226</v>
      </c>
      <c r="B234" s="267"/>
      <c r="C234" s="35">
        <v>1</v>
      </c>
      <c r="D234" s="268"/>
      <c r="E234" s="268"/>
      <c r="F234" s="267"/>
      <c r="G234" s="268"/>
      <c r="H234" s="267"/>
      <c r="I234" s="267"/>
      <c r="J234" s="269"/>
      <c r="K234" s="269"/>
      <c r="L234" s="270" t="s">
        <v>955</v>
      </c>
      <c r="M234" s="271" t="s">
        <v>1369</v>
      </c>
      <c r="N234" s="272" t="s">
        <v>403</v>
      </c>
      <c r="O234" s="273" t="s">
        <v>211</v>
      </c>
      <c r="P234" s="273" t="s">
        <v>461</v>
      </c>
      <c r="Q234" s="274" t="s">
        <v>334</v>
      </c>
      <c r="R234" s="275" t="s">
        <v>462</v>
      </c>
      <c r="S234" s="276" t="s">
        <v>470</v>
      </c>
      <c r="T234" s="274" t="s">
        <v>334</v>
      </c>
      <c r="U234" s="105" t="s">
        <v>464</v>
      </c>
      <c r="V234" s="107" t="s">
        <v>463</v>
      </c>
      <c r="W234" s="277" t="s">
        <v>1367</v>
      </c>
      <c r="X234" s="278" t="s">
        <v>334</v>
      </c>
      <c r="Y234" s="274" t="s">
        <v>334</v>
      </c>
      <c r="Z234" s="277" t="s">
        <v>334</v>
      </c>
      <c r="AA234" s="281">
        <v>0.0002</v>
      </c>
      <c r="AB234" s="273" t="s">
        <v>334</v>
      </c>
      <c r="AC234" s="282"/>
      <c r="AD234" s="282"/>
      <c r="AE234" s="282"/>
      <c r="AF234" s="282"/>
      <c r="AG234" s="284"/>
      <c r="AH234" s="284"/>
      <c r="AI234" s="285"/>
      <c r="AJ234" s="274" t="s">
        <v>1370</v>
      </c>
      <c r="AK234" s="286" t="s">
        <v>1370</v>
      </c>
      <c r="AL234" s="286" t="s">
        <v>1370</v>
      </c>
      <c r="AM234" s="286" t="s">
        <v>1370</v>
      </c>
      <c r="AN234" s="287" t="s">
        <v>1370</v>
      </c>
      <c r="AO234" s="289">
        <v>0</v>
      </c>
      <c r="AP234" s="203">
        <v>1</v>
      </c>
      <c r="AQ234" s="203">
        <v>1</v>
      </c>
      <c r="AR234" s="203">
        <v>1</v>
      </c>
      <c r="AS234" s="192">
        <v>1</v>
      </c>
      <c r="AT234" s="22">
        <v>1</v>
      </c>
    </row>
    <row r="235" ht="39.95" customHeight="1" spans="18:25">
      <c r="R235" s="13"/>
      <c r="T235" s="13"/>
      <c r="U235" s="13"/>
      <c r="V235" s="13"/>
      <c r="W235" s="13"/>
      <c r="X235" s="13"/>
      <c r="Y235" s="13"/>
    </row>
    <row r="236" ht="39.95" customHeight="1" spans="18:25">
      <c r="R236" s="13"/>
      <c r="T236" s="13"/>
      <c r="U236" s="13"/>
      <c r="V236" s="13"/>
      <c r="W236" s="13"/>
      <c r="X236" s="13"/>
      <c r="Y236" s="13"/>
    </row>
    <row r="237" ht="39.95" customHeight="1" spans="18:25">
      <c r="R237" s="13"/>
      <c r="T237" s="13"/>
      <c r="U237" s="13"/>
      <c r="V237" s="13"/>
      <c r="W237" s="13"/>
      <c r="X237" s="13"/>
      <c r="Y237" s="13"/>
    </row>
    <row r="238" ht="39.95" customHeight="1" spans="18:25">
      <c r="R238" s="13"/>
      <c r="T238" s="13"/>
      <c r="U238" s="13"/>
      <c r="V238" s="13"/>
      <c r="W238" s="13"/>
      <c r="X238" s="13"/>
      <c r="Y238" s="13"/>
    </row>
    <row r="239" ht="39.95" customHeight="1" spans="18:25">
      <c r="R239" s="13"/>
      <c r="T239" s="13"/>
      <c r="U239" s="13"/>
      <c r="V239" s="13"/>
      <c r="W239" s="13"/>
      <c r="X239" s="13"/>
      <c r="Y239" s="13"/>
    </row>
    <row r="240" ht="39.95" customHeight="1" spans="18:25">
      <c r="R240" s="13"/>
      <c r="T240" s="13"/>
      <c r="U240" s="13"/>
      <c r="V240" s="13"/>
      <c r="W240" s="13"/>
      <c r="X240" s="13"/>
      <c r="Y240" s="13"/>
    </row>
    <row r="241" ht="39.95" customHeight="1" spans="18:25">
      <c r="R241" s="13"/>
      <c r="T241" s="13"/>
      <c r="U241" s="13"/>
      <c r="V241" s="13"/>
      <c r="W241" s="13"/>
      <c r="X241" s="13"/>
      <c r="Y241" s="13"/>
    </row>
    <row r="242" ht="39.95" customHeight="1" spans="18:25">
      <c r="R242" s="13"/>
      <c r="T242" s="13"/>
      <c r="U242" s="13"/>
      <c r="V242" s="13"/>
      <c r="W242" s="13"/>
      <c r="X242" s="13"/>
      <c r="Y242" s="13"/>
    </row>
    <row r="243" ht="39.95" customHeight="1" spans="18:25">
      <c r="R243" s="13"/>
      <c r="T243" s="13"/>
      <c r="U243" s="13"/>
      <c r="V243" s="13"/>
      <c r="W243" s="13"/>
      <c r="X243" s="13"/>
      <c r="Y243" s="13"/>
    </row>
    <row r="244" ht="39.95" customHeight="1" spans="18:25">
      <c r="R244" s="13"/>
      <c r="T244" s="13"/>
      <c r="U244" s="13"/>
      <c r="V244" s="13"/>
      <c r="W244" s="13"/>
      <c r="X244" s="13"/>
      <c r="Y244" s="13"/>
    </row>
    <row r="245" spans="18:25">
      <c r="R245" s="13"/>
      <c r="T245" s="13"/>
      <c r="U245" s="13"/>
      <c r="V245" s="13"/>
      <c r="W245" s="13"/>
      <c r="X245" s="13"/>
      <c r="Y245" s="13"/>
    </row>
    <row r="246" spans="18:25">
      <c r="R246" s="13"/>
      <c r="T246" s="13"/>
      <c r="U246" s="13"/>
      <c r="V246" s="13"/>
      <c r="W246" s="13"/>
      <c r="X246" s="13"/>
      <c r="Y246" s="13"/>
    </row>
    <row r="247" spans="18:25">
      <c r="R247" s="13"/>
      <c r="T247" s="13"/>
      <c r="U247" s="13"/>
      <c r="V247" s="13"/>
      <c r="W247" s="13"/>
      <c r="X247" s="13"/>
      <c r="Y247" s="13"/>
    </row>
    <row r="248" spans="18:25">
      <c r="R248" s="13"/>
      <c r="T248" s="13"/>
      <c r="U248" s="13"/>
      <c r="V248" s="13"/>
      <c r="W248" s="13"/>
      <c r="X248" s="13"/>
      <c r="Y248" s="13"/>
    </row>
    <row r="249" spans="18:25">
      <c r="R249" s="13"/>
      <c r="T249" s="13"/>
      <c r="U249" s="13"/>
      <c r="V249" s="13"/>
      <c r="W249" s="13"/>
      <c r="X249" s="13"/>
      <c r="Y249" s="13"/>
    </row>
  </sheetData>
  <autoFilter ref="A8:AQ234">
    <extLst/>
  </autoFilter>
  <mergeCells count="46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N1:AH6"/>
    <mergeCell ref="A5:M6"/>
  </mergeCells>
  <conditionalFormatting sqref="AJ1:AM1">
    <cfRule type="duplicateValues" dxfId="9" priority="161"/>
  </conditionalFormatting>
  <conditionalFormatting sqref="AN1:AO1">
    <cfRule type="duplicateValues" dxfId="9" priority="86"/>
  </conditionalFormatting>
  <conditionalFormatting sqref="AP1:AR1">
    <cfRule type="duplicateValues" dxfId="9" priority="160"/>
  </conditionalFormatting>
  <conditionalFormatting sqref="AS1:AT1">
    <cfRule type="duplicateValues" dxfId="9" priority="83"/>
  </conditionalFormatting>
  <conditionalFormatting sqref="U13:V13">
    <cfRule type="cellIs" dxfId="7" priority="87" operator="equal">
      <formula>"N"</formula>
    </cfRule>
    <cfRule type="cellIs" dxfId="8" priority="88" operator="equal">
      <formula>"Y"</formula>
    </cfRule>
  </conditionalFormatting>
  <conditionalFormatting sqref="U14:V14">
    <cfRule type="cellIs" dxfId="8" priority="54" operator="equal">
      <formula>"Y"</formula>
    </cfRule>
    <cfRule type="cellIs" dxfId="7" priority="53" operator="equal">
      <formula>"N"</formula>
    </cfRule>
  </conditionalFormatting>
  <conditionalFormatting sqref="U15:V15">
    <cfRule type="cellIs" dxfId="7" priority="101" operator="equal">
      <formula>"N"</formula>
    </cfRule>
    <cfRule type="cellIs" dxfId="8" priority="102" operator="equal">
      <formula>"Y"</formula>
    </cfRule>
  </conditionalFormatting>
  <conditionalFormatting sqref="U18:V18">
    <cfRule type="cellIs" dxfId="7" priority="84" operator="equal">
      <formula>"N"</formula>
    </cfRule>
    <cfRule type="cellIs" dxfId="8" priority="85" operator="equal">
      <formula>"Y"</formula>
    </cfRule>
  </conditionalFormatting>
  <conditionalFormatting sqref="U19:V19">
    <cfRule type="cellIs" dxfId="8" priority="52" operator="equal">
      <formula>"Y"</formula>
    </cfRule>
    <cfRule type="cellIs" dxfId="7" priority="51" operator="equal">
      <formula>"N"</formula>
    </cfRule>
  </conditionalFormatting>
  <conditionalFormatting sqref="U22:V22">
    <cfRule type="cellIs" dxfId="7" priority="123" operator="equal">
      <formula>"N"</formula>
    </cfRule>
    <cfRule type="cellIs" dxfId="8" priority="124" operator="equal">
      <formula>"Y"</formula>
    </cfRule>
  </conditionalFormatting>
  <conditionalFormatting sqref="U24:V24">
    <cfRule type="cellIs" dxfId="7" priority="81" operator="equal">
      <formula>"N"</formula>
    </cfRule>
    <cfRule type="cellIs" dxfId="8" priority="82" operator="equal">
      <formula>"Y"</formula>
    </cfRule>
  </conditionalFormatting>
  <conditionalFormatting sqref="U25:V25">
    <cfRule type="cellIs" dxfId="7" priority="49" operator="equal">
      <formula>"N"</formula>
    </cfRule>
    <cfRule type="cellIs" dxfId="8" priority="50" operator="equal">
      <formula>"Y"</formula>
    </cfRule>
  </conditionalFormatting>
  <conditionalFormatting sqref="U32:V32">
    <cfRule type="cellIs" dxfId="7" priority="117" operator="equal">
      <formula>"N"</formula>
    </cfRule>
    <cfRule type="cellIs" dxfId="8" priority="118" operator="equal">
      <formula>"Y"</formula>
    </cfRule>
  </conditionalFormatting>
  <conditionalFormatting sqref="U33:V33">
    <cfRule type="cellIs" dxfId="7" priority="79" operator="equal">
      <formula>"N"</formula>
    </cfRule>
    <cfRule type="cellIs" dxfId="8" priority="80" operator="equal">
      <formula>"Y"</formula>
    </cfRule>
  </conditionalFormatting>
  <conditionalFormatting sqref="U34:V34">
    <cfRule type="cellIs" dxfId="7" priority="47" operator="equal">
      <formula>"N"</formula>
    </cfRule>
    <cfRule type="cellIs" dxfId="8" priority="48" operator="equal">
      <formula>"Y"</formula>
    </cfRule>
  </conditionalFormatting>
  <conditionalFormatting sqref="U40:V40">
    <cfRule type="cellIs" dxfId="7" priority="115" operator="equal">
      <formula>"N"</formula>
    </cfRule>
    <cfRule type="cellIs" dxfId="8" priority="116" operator="equal">
      <formula>"Y"</formula>
    </cfRule>
  </conditionalFormatting>
  <conditionalFormatting sqref="U41:V41">
    <cfRule type="cellIs" dxfId="7" priority="77" operator="equal">
      <formula>"N"</formula>
    </cfRule>
    <cfRule type="cellIs" dxfId="8" priority="78" operator="equal">
      <formula>"Y"</formula>
    </cfRule>
  </conditionalFormatting>
  <conditionalFormatting sqref="U42:V42">
    <cfRule type="cellIs" dxfId="7" priority="45" operator="equal">
      <formula>"N"</formula>
    </cfRule>
    <cfRule type="cellIs" dxfId="8" priority="46" operator="equal">
      <formula>"Y"</formula>
    </cfRule>
  </conditionalFormatting>
  <conditionalFormatting sqref="U46:V46">
    <cfRule type="cellIs" dxfId="7" priority="113" operator="equal">
      <formula>"N"</formula>
    </cfRule>
    <cfRule type="cellIs" dxfId="8" priority="114" operator="equal">
      <formula>"Y"</formula>
    </cfRule>
  </conditionalFormatting>
  <conditionalFormatting sqref="U47:V47">
    <cfRule type="cellIs" dxfId="7" priority="75" operator="equal">
      <formula>"N"</formula>
    </cfRule>
    <cfRule type="cellIs" dxfId="8" priority="76" operator="equal">
      <formula>"Y"</formula>
    </cfRule>
  </conditionalFormatting>
  <conditionalFormatting sqref="U48:V48">
    <cfRule type="cellIs" dxfId="7" priority="43" operator="equal">
      <formula>"N"</formula>
    </cfRule>
    <cfRule type="cellIs" dxfId="8" priority="44" operator="equal">
      <formula>"Y"</formula>
    </cfRule>
  </conditionalFormatting>
  <conditionalFormatting sqref="K55">
    <cfRule type="duplicateValues" dxfId="9" priority="171"/>
  </conditionalFormatting>
  <conditionalFormatting sqref="U67:V67">
    <cfRule type="cellIs" dxfId="7" priority="111" operator="equal">
      <formula>"N"</formula>
    </cfRule>
    <cfRule type="cellIs" dxfId="8" priority="112" operator="equal">
      <formula>"Y"</formula>
    </cfRule>
  </conditionalFormatting>
  <conditionalFormatting sqref="U68:V68">
    <cfRule type="cellIs" dxfId="7" priority="73" operator="equal">
      <formula>"N"</formula>
    </cfRule>
    <cfRule type="cellIs" dxfId="8" priority="74" operator="equal">
      <formula>"Y"</formula>
    </cfRule>
  </conditionalFormatting>
  <conditionalFormatting sqref="U69:V69">
    <cfRule type="cellIs" dxfId="7" priority="41" operator="equal">
      <formula>"N"</formula>
    </cfRule>
    <cfRule type="cellIs" dxfId="8" priority="42" operator="equal">
      <formula>"Y"</formula>
    </cfRule>
  </conditionalFormatting>
  <conditionalFormatting sqref="U73:V73">
    <cfRule type="cellIs" dxfId="7" priority="109" operator="equal">
      <formula>"N"</formula>
    </cfRule>
    <cfRule type="cellIs" dxfId="8" priority="110" operator="equal">
      <formula>"Y"</formula>
    </cfRule>
  </conditionalFormatting>
  <conditionalFormatting sqref="U74:V74">
    <cfRule type="cellIs" dxfId="7" priority="71" operator="equal">
      <formula>"N"</formula>
    </cfRule>
    <cfRule type="cellIs" dxfId="8" priority="72" operator="equal">
      <formula>"Y"</formula>
    </cfRule>
  </conditionalFormatting>
  <conditionalFormatting sqref="U75:V75">
    <cfRule type="cellIs" dxfId="7" priority="39" operator="equal">
      <formula>"N"</formula>
    </cfRule>
    <cfRule type="cellIs" dxfId="8" priority="40" operator="equal">
      <formula>"Y"</formula>
    </cfRule>
  </conditionalFormatting>
  <conditionalFormatting sqref="K81">
    <cfRule type="duplicateValues" dxfId="9" priority="153"/>
  </conditionalFormatting>
  <conditionalFormatting sqref="K82">
    <cfRule type="duplicateValues" dxfId="9" priority="241"/>
  </conditionalFormatting>
  <conditionalFormatting sqref="K84">
    <cfRule type="duplicateValues" dxfId="9" priority="16"/>
    <cfRule type="duplicateValues" dxfId="9" priority="15"/>
  </conditionalFormatting>
  <conditionalFormatting sqref="U84:V84">
    <cfRule type="cellIs" dxfId="8" priority="14" operator="equal">
      <formula>"Y"</formula>
    </cfRule>
    <cfRule type="cellIs" dxfId="7" priority="13" operator="equal">
      <formula>"N"</formula>
    </cfRule>
  </conditionalFormatting>
  <conditionalFormatting sqref="K91">
    <cfRule type="duplicateValues" dxfId="9" priority="12"/>
    <cfRule type="duplicateValues" dxfId="9" priority="11"/>
  </conditionalFormatting>
  <conditionalFormatting sqref="U91:V91">
    <cfRule type="cellIs" dxfId="8" priority="10" operator="equal">
      <formula>"Y"</formula>
    </cfRule>
    <cfRule type="cellIs" dxfId="7" priority="9" operator="equal">
      <formula>"N"</formula>
    </cfRule>
  </conditionalFormatting>
  <conditionalFormatting sqref="K92">
    <cfRule type="duplicateValues" dxfId="9" priority="37"/>
    <cfRule type="duplicateValues" dxfId="9" priority="38"/>
  </conditionalFormatting>
  <conditionalFormatting sqref="U92:V92">
    <cfRule type="cellIs" dxfId="7" priority="35" operator="equal">
      <formula>"N"</formula>
    </cfRule>
    <cfRule type="cellIs" dxfId="8" priority="36" operator="equal">
      <formula>"Y"</formula>
    </cfRule>
  </conditionalFormatting>
  <conditionalFormatting sqref="K94">
    <cfRule type="duplicateValues" dxfId="9" priority="210"/>
  </conditionalFormatting>
  <conditionalFormatting sqref="U105:V105">
    <cfRule type="cellIs" dxfId="7" priority="107" operator="equal">
      <formula>"N"</formula>
    </cfRule>
    <cfRule type="cellIs" dxfId="8" priority="108" operator="equal">
      <formula>"Y"</formula>
    </cfRule>
  </conditionalFormatting>
  <conditionalFormatting sqref="U106:V106">
    <cfRule type="cellIs" dxfId="7" priority="69" operator="equal">
      <formula>"N"</formula>
    </cfRule>
    <cfRule type="cellIs" dxfId="8" priority="70" operator="equal">
      <formula>"Y"</formula>
    </cfRule>
  </conditionalFormatting>
  <conditionalFormatting sqref="U107:V107">
    <cfRule type="cellIs" dxfId="7" priority="33" operator="equal">
      <formula>"N"</formula>
    </cfRule>
    <cfRule type="cellIs" dxfId="8" priority="34" operator="equal">
      <formula>"Y"</formula>
    </cfRule>
  </conditionalFormatting>
  <conditionalFormatting sqref="U109:V109">
    <cfRule type="cellIs" dxfId="7" priority="95" operator="equal">
      <formula>"N"</formula>
    </cfRule>
    <cfRule type="cellIs" dxfId="8" priority="96" operator="equal">
      <formula>"Y"</formula>
    </cfRule>
  </conditionalFormatting>
  <conditionalFormatting sqref="U110:V110">
    <cfRule type="cellIs" dxfId="7" priority="67" operator="equal">
      <formula>"N"</formula>
    </cfRule>
    <cfRule type="cellIs" dxfId="8" priority="68" operator="equal">
      <formula>"Y"</formula>
    </cfRule>
  </conditionalFormatting>
  <conditionalFormatting sqref="U111:V111">
    <cfRule type="cellIs" dxfId="7" priority="31" operator="equal">
      <formula>"N"</formula>
    </cfRule>
    <cfRule type="cellIs" dxfId="8" priority="32" operator="equal">
      <formula>"Y"</formula>
    </cfRule>
  </conditionalFormatting>
  <conditionalFormatting sqref="U127:V127">
    <cfRule type="cellIs" dxfId="8" priority="8" operator="equal">
      <formula>"Y"</formula>
    </cfRule>
    <cfRule type="cellIs" dxfId="7" priority="7" operator="equal">
      <formula>"N"</formula>
    </cfRule>
  </conditionalFormatting>
  <conditionalFormatting sqref="U133:V133">
    <cfRule type="cellIs" dxfId="8" priority="6" operator="equal">
      <formula>"Y"</formula>
    </cfRule>
    <cfRule type="cellIs" dxfId="7" priority="5" operator="equal">
      <formula>"N"</formula>
    </cfRule>
  </conditionalFormatting>
  <conditionalFormatting sqref="U153:V153">
    <cfRule type="cellIs" dxfId="7" priority="105" operator="equal">
      <formula>"N"</formula>
    </cfRule>
    <cfRule type="cellIs" dxfId="8" priority="106" operator="equal">
      <formula>"Y"</formula>
    </cfRule>
  </conditionalFormatting>
  <conditionalFormatting sqref="U154:V154">
    <cfRule type="cellIs" dxfId="7" priority="65" operator="equal">
      <formula>"N"</formula>
    </cfRule>
    <cfRule type="cellIs" dxfId="8" priority="66" operator="equal">
      <formula>"Y"</formula>
    </cfRule>
  </conditionalFormatting>
  <conditionalFormatting sqref="U155:V155">
    <cfRule type="cellIs" dxfId="7" priority="29" operator="equal">
      <formula>"N"</formula>
    </cfRule>
    <cfRule type="cellIs" dxfId="8" priority="30" operator="equal">
      <formula>"Y"</formula>
    </cfRule>
  </conditionalFormatting>
  <conditionalFormatting sqref="U157:V157">
    <cfRule type="cellIs" dxfId="7" priority="93" operator="equal">
      <formula>"N"</formula>
    </cfRule>
    <cfRule type="cellIs" dxfId="8" priority="94" operator="equal">
      <formula>"Y"</formula>
    </cfRule>
  </conditionalFormatting>
  <conditionalFormatting sqref="U158:V158">
    <cfRule type="cellIs" dxfId="7" priority="63" operator="equal">
      <formula>"N"</formula>
    </cfRule>
    <cfRule type="cellIs" dxfId="8" priority="64" operator="equal">
      <formula>"Y"</formula>
    </cfRule>
  </conditionalFormatting>
  <conditionalFormatting sqref="U159:V159">
    <cfRule type="cellIs" dxfId="7" priority="27" operator="equal">
      <formula>"N"</formula>
    </cfRule>
    <cfRule type="cellIs" dxfId="8" priority="28" operator="equal">
      <formula>"Y"</formula>
    </cfRule>
  </conditionalFormatting>
  <conditionalFormatting sqref="U170:V170">
    <cfRule type="cellIs" dxfId="8" priority="2" operator="equal">
      <formula>"Y"</formula>
    </cfRule>
    <cfRule type="cellIs" dxfId="7" priority="1" operator="equal">
      <formula>"N"</formula>
    </cfRule>
  </conditionalFormatting>
  <conditionalFormatting sqref="U179:V179">
    <cfRule type="cellIs" dxfId="7" priority="119" operator="equal">
      <formula>"N"</formula>
    </cfRule>
    <cfRule type="cellIs" dxfId="8" priority="120" operator="equal">
      <formula>"Y"</formula>
    </cfRule>
  </conditionalFormatting>
  <conditionalFormatting sqref="U180:V180">
    <cfRule type="cellIs" dxfId="7" priority="61" operator="equal">
      <formula>"N"</formula>
    </cfRule>
    <cfRule type="cellIs" dxfId="8" priority="62" operator="equal">
      <formula>"Y"</formula>
    </cfRule>
  </conditionalFormatting>
  <conditionalFormatting sqref="U181:V181">
    <cfRule type="cellIs" dxfId="7" priority="25" operator="equal">
      <formula>"N"</formula>
    </cfRule>
    <cfRule type="cellIs" dxfId="8" priority="26" operator="equal">
      <formula>"Y"</formula>
    </cfRule>
  </conditionalFormatting>
  <conditionalFormatting sqref="U186:V186">
    <cfRule type="cellIs" dxfId="7" priority="23" operator="equal">
      <formula>"N"</formula>
    </cfRule>
    <cfRule type="cellIs" dxfId="8" priority="24" operator="equal">
      <formula>"Y"</formula>
    </cfRule>
  </conditionalFormatting>
  <conditionalFormatting sqref="U190:V190">
    <cfRule type="cellIs" dxfId="7" priority="103" operator="equal">
      <formula>"N"</formula>
    </cfRule>
    <cfRule type="cellIs" dxfId="8" priority="104" operator="equal">
      <formula>"Y"</formula>
    </cfRule>
  </conditionalFormatting>
  <conditionalFormatting sqref="U191:V191">
    <cfRule type="cellIs" dxfId="7" priority="57" operator="equal">
      <formula>"N"</formula>
    </cfRule>
    <cfRule type="cellIs" dxfId="8" priority="58" operator="equal">
      <formula>"Y"</formula>
    </cfRule>
  </conditionalFormatting>
  <conditionalFormatting sqref="U192:V192">
    <cfRule type="cellIs" dxfId="7" priority="21" operator="equal">
      <formula>"N"</formula>
    </cfRule>
    <cfRule type="cellIs" dxfId="8" priority="22" operator="equal">
      <formula>"Y"</formula>
    </cfRule>
  </conditionalFormatting>
  <conditionalFormatting sqref="U195:V195">
    <cfRule type="cellIs" dxfId="7" priority="89" operator="equal">
      <formula>"N"</formula>
    </cfRule>
    <cfRule type="cellIs" dxfId="8" priority="90" operator="equal">
      <formula>"Y"</formula>
    </cfRule>
  </conditionalFormatting>
  <conditionalFormatting sqref="U196:V196">
    <cfRule type="cellIs" dxfId="7" priority="55" operator="equal">
      <formula>"N"</formula>
    </cfRule>
    <cfRule type="cellIs" dxfId="8" priority="56" operator="equal">
      <formula>"Y"</formula>
    </cfRule>
  </conditionalFormatting>
  <conditionalFormatting sqref="U197:V197">
    <cfRule type="cellIs" dxfId="7" priority="19" operator="equal">
      <formula>"N"</formula>
    </cfRule>
    <cfRule type="cellIs" dxfId="8" priority="20" operator="equal">
      <formula>"Y"</formula>
    </cfRule>
  </conditionalFormatting>
  <conditionalFormatting sqref="K205">
    <cfRule type="duplicateValues" dxfId="9" priority="146"/>
  </conditionalFormatting>
  <conditionalFormatting sqref="K60:K63">
    <cfRule type="duplicateValues" dxfId="9" priority="235"/>
  </conditionalFormatting>
  <conditionalFormatting sqref="K78:K81">
    <cfRule type="duplicateValues" dxfId="9" priority="242"/>
  </conditionalFormatting>
  <conditionalFormatting sqref="K78:K82">
    <cfRule type="duplicateValues" dxfId="9" priority="243"/>
  </conditionalFormatting>
  <conditionalFormatting sqref="K85:K89">
    <cfRule type="duplicateValues" dxfId="9" priority="213"/>
  </conditionalFormatting>
  <conditionalFormatting sqref="U9:V11 U16:V16 U23:V23 U20:V21 U28:V31 U35:V39 U43:V45 U49:V66 U70:V72 U76:V83 U85:V90 U93:V104 U108:V108 U112:V126 U128:V132 U134:V152 U156:V156 U160:V160 U164:V169 U171:V178 U193:V194 U198:V234">
    <cfRule type="cellIs" dxfId="7" priority="129" operator="equal">
      <formula>"N"</formula>
    </cfRule>
    <cfRule type="cellIs" dxfId="8" priority="130" operator="equal">
      <formula>"Y"</formula>
    </cfRule>
  </conditionalFormatting>
  <conditionalFormatting sqref="U12:V12 U17:V17">
    <cfRule type="cellIs" dxfId="7" priority="121" operator="equal">
      <formula>"N"</formula>
    </cfRule>
    <cfRule type="cellIs" dxfId="8" priority="122" operator="equal">
      <formula>"Y"</formula>
    </cfRule>
  </conditionalFormatting>
  <conditionalFormatting sqref="U26:V27">
    <cfRule type="cellIs" dxfId="8" priority="18" operator="equal">
      <formula>"Y"</formula>
    </cfRule>
    <cfRule type="cellIs" dxfId="7" priority="17" operator="equal">
      <formula>"N"</formula>
    </cfRule>
  </conditionalFormatting>
  <conditionalFormatting sqref="K85:K90 K93:K94">
    <cfRule type="duplicateValues" dxfId="9" priority="215"/>
  </conditionalFormatting>
  <conditionalFormatting sqref="K90 K93">
    <cfRule type="duplicateValues" dxfId="9" priority="211"/>
  </conditionalFormatting>
  <conditionalFormatting sqref="U161:V163">
    <cfRule type="cellIs" dxfId="8" priority="4" operator="equal">
      <formula>"Y"</formula>
    </cfRule>
    <cfRule type="cellIs" dxfId="7" priority="3" operator="equal">
      <formula>"N"</formula>
    </cfRule>
  </conditionalFormatting>
  <conditionalFormatting sqref="U182:V185">
    <cfRule type="cellIs" dxfId="7" priority="99" operator="equal">
      <formula>"N"</formula>
    </cfRule>
    <cfRule type="cellIs" dxfId="8" priority="100" operator="equal">
      <formula>"Y"</formula>
    </cfRule>
  </conditionalFormatting>
  <conditionalFormatting sqref="U187:V189">
    <cfRule type="cellIs" dxfId="7" priority="97" operator="equal">
      <formula>"N"</formula>
    </cfRule>
    <cfRule type="cellIs" dxfId="8" priority="98" operator="equal">
      <formula>"Y"</formula>
    </cfRule>
  </conditionalFormatting>
  <dataValidations count="1">
    <dataValidation type="list" allowBlank="1" showInputMessage="1" showErrorMessage="1" sqref="U13:V13 U14:V14 U17:V17 U18:V18 U19:V19 U24:V24 U25:V25 U33:V33 U34:V34 U41:V41 U42:V42 U47:V47 U48:V48 U68:V68 U69:V69 U74:V74 U75:V75 U84:V84 U91:V91 U92:V92 U104:V104 U105:V105 U106:V106 U107:V107 U108:V108 U109:V109 U110:V110 U111:V111 U127:V127 U133:V133 U153:V153 U154:V154 U155:V155 U156:V156 U157:V157 U158:V158 U159:V159 U160:V160 U170:V170 U180:V180 U181:V181 U182:V182 U186:V186 U191:V191 U192:V192 U195:V195 U196:V196 U197:V197 U183:U185 V183:V185 U76:V83 U9:V12 U20:V23 U49:V67 U85:V90 U112:V126 U161:V163 U28:V32 U128:V132 U15:V16 U193:V194 U171:V179 U43:V46 U187:V190 U35:V40 U70:V73 U26:V27 U93:V103 U134:V152 U164:V169 U198:V234">
      <formula1>"Y,N"</formula1>
    </dataValidation>
  </dataValidations>
  <pageMargins left="1.57430555555556" right="0.707638888888889" top="0.747916666666667" bottom="0.747916666666667" header="0.313888888888889" footer="0.313888888888889"/>
  <pageSetup paperSize="8" scale="55" fitToHeight="5" orientation="landscape" horizontalDpi="1200" verticalDpi="1200"/>
  <headerFooter>
    <oddFooter>&amp;C第 &amp;P 页，共 &amp;N 页</oddFooter>
  </headerFooter>
  <rowBreaks count="1" manualBreakCount="1">
    <brk id="202" max="4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驾驶员首页</vt:lpstr>
      <vt:lpstr>总清单</vt:lpstr>
      <vt:lpstr>驾驶员座总成EBOM清单</vt:lpstr>
      <vt:lpstr>副驾驶员首页</vt:lpstr>
      <vt:lpstr>副驾驶员座椅总成EBOM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wangyangguang</cp:lastModifiedBy>
  <dcterms:created xsi:type="dcterms:W3CDTF">2006-09-13T11:21:00Z</dcterms:created>
  <cp:lastPrinted>2022-06-08T09:21:00Z</cp:lastPrinted>
  <dcterms:modified xsi:type="dcterms:W3CDTF">2023-06-05T09:19:19Z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4794261BA15C4E1AB7705A3B34488AB7_13</vt:lpwstr>
  </property>
</Properties>
</file>