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33AA13FD-346D-4433-8111-D19050B7454F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中盛汇总" sheetId="2" state="hidden" r:id="rId1"/>
    <sheet name="中盛-2" sheetId="4" state="hidden" r:id="rId2"/>
    <sheet name="中盛-3" sheetId="5" state="hidden" r:id="rId3"/>
    <sheet name="中盛-4 (2)" sheetId="7" r:id="rId4"/>
    <sheet name="中盛-临时协议转正" sheetId="3" state="hidden" r:id="rId5"/>
    <sheet name="Sheet1" sheetId="1" r:id="rId6"/>
  </sheets>
  <externalReferences>
    <externalReference r:id="rId7"/>
    <externalReference r:id="rId8"/>
  </externalReferences>
  <definedNames>
    <definedName name="_xlnm._FilterDatabase" localSheetId="3" hidden="1">'中盛-4 (2)'!$A$8:$WVQ$10</definedName>
    <definedName name="_xlnm._FilterDatabase" localSheetId="0" hidden="1">中盛汇总!$A$8:$WVQ$256</definedName>
    <definedName name="_xlnm.Print_Area" localSheetId="1">'中盛-2'!$A$1:$L$24</definedName>
    <definedName name="_xlnm.Print_Area" localSheetId="2">'中盛-3'!$A$1:$L$24</definedName>
    <definedName name="_xlnm.Print_Area" localSheetId="3">'中盛-4 (2)'!$A$1:$L$22</definedName>
    <definedName name="_xlnm.Print_Area" localSheetId="0">中盛汇总!$A$1:$L$269</definedName>
    <definedName name="_xlnm.Print_Area" localSheetId="4">'中盛-临时协议转正'!$A$1:$L$386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7" l="1"/>
  <c r="I10" i="7" s="1"/>
  <c r="F10" i="7"/>
  <c r="S10" i="7" s="1"/>
  <c r="H9" i="7"/>
  <c r="I9" i="7" s="1"/>
  <c r="S9" i="7" s="1"/>
  <c r="F9" i="7"/>
  <c r="G9" i="7" s="1"/>
  <c r="K9" i="7" s="1"/>
  <c r="T9" i="7" s="1"/>
  <c r="G10" i="7" l="1"/>
  <c r="K10" i="7" s="1"/>
  <c r="T10" i="7" s="1"/>
  <c r="N211" i="2" l="1"/>
  <c r="K182" i="2" l="1"/>
  <c r="K195" i="2"/>
  <c r="K196" i="2"/>
  <c r="K236" i="2"/>
  <c r="K257" i="2"/>
  <c r="K9" i="5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9" i="2"/>
  <c r="G238" i="2" l="1"/>
  <c r="K238" i="2" s="1"/>
  <c r="G239" i="2"/>
  <c r="K239" i="2" s="1"/>
  <c r="G240" i="2"/>
  <c r="K240" i="2" s="1"/>
  <c r="G241" i="2"/>
  <c r="K241" i="2" s="1"/>
  <c r="G243" i="2"/>
  <c r="K243" i="2" s="1"/>
  <c r="G245" i="2"/>
  <c r="K245" i="2" s="1"/>
  <c r="G246" i="2"/>
  <c r="K246" i="2" s="1"/>
  <c r="G247" i="2"/>
  <c r="K247" i="2" s="1"/>
  <c r="G248" i="2"/>
  <c r="K248" i="2" s="1"/>
  <c r="G249" i="2"/>
  <c r="K249" i="2" s="1"/>
  <c r="G255" i="2"/>
  <c r="K255" i="2" s="1"/>
  <c r="G256" i="2"/>
  <c r="K256" i="2" s="1"/>
  <c r="G237" i="2"/>
  <c r="K237" i="2" s="1"/>
  <c r="G198" i="2"/>
  <c r="K198" i="2" s="1"/>
  <c r="G199" i="2"/>
  <c r="K199" i="2" s="1"/>
  <c r="G200" i="2"/>
  <c r="K200" i="2" s="1"/>
  <c r="G201" i="2"/>
  <c r="K201" i="2" s="1"/>
  <c r="G202" i="2"/>
  <c r="K202" i="2" s="1"/>
  <c r="G203" i="2"/>
  <c r="K203" i="2" s="1"/>
  <c r="G204" i="2"/>
  <c r="K204" i="2" s="1"/>
  <c r="G205" i="2"/>
  <c r="K205" i="2" s="1"/>
  <c r="G206" i="2"/>
  <c r="K206" i="2" s="1"/>
  <c r="G207" i="2"/>
  <c r="K207" i="2" s="1"/>
  <c r="G208" i="2"/>
  <c r="K208" i="2" s="1"/>
  <c r="G209" i="2"/>
  <c r="K209" i="2" s="1"/>
  <c r="G210" i="2"/>
  <c r="K210" i="2" s="1"/>
  <c r="G211" i="2"/>
  <c r="K211" i="2" s="1"/>
  <c r="G212" i="2"/>
  <c r="K212" i="2" s="1"/>
  <c r="G213" i="2"/>
  <c r="K213" i="2" s="1"/>
  <c r="G214" i="2"/>
  <c r="K214" i="2" s="1"/>
  <c r="G215" i="2"/>
  <c r="K215" i="2" s="1"/>
  <c r="G216" i="2"/>
  <c r="K216" i="2" s="1"/>
  <c r="G217" i="2"/>
  <c r="K217" i="2" s="1"/>
  <c r="G218" i="2"/>
  <c r="K218" i="2" s="1"/>
  <c r="G219" i="2"/>
  <c r="K219" i="2" s="1"/>
  <c r="G220" i="2"/>
  <c r="K220" i="2" s="1"/>
  <c r="G221" i="2"/>
  <c r="K221" i="2" s="1"/>
  <c r="G222" i="2"/>
  <c r="K222" i="2" s="1"/>
  <c r="G223" i="2"/>
  <c r="K223" i="2" s="1"/>
  <c r="G224" i="2"/>
  <c r="K224" i="2" s="1"/>
  <c r="G225" i="2"/>
  <c r="K225" i="2" s="1"/>
  <c r="G226" i="2"/>
  <c r="K226" i="2" s="1"/>
  <c r="G227" i="2"/>
  <c r="K227" i="2" s="1"/>
  <c r="G228" i="2"/>
  <c r="K228" i="2" s="1"/>
  <c r="G229" i="2"/>
  <c r="K229" i="2" s="1"/>
  <c r="G230" i="2"/>
  <c r="K230" i="2" s="1"/>
  <c r="G197" i="2"/>
  <c r="K197" i="2" s="1"/>
  <c r="G44" i="2" l="1"/>
  <c r="K44" i="2" s="1"/>
  <c r="G45" i="2"/>
  <c r="K45" i="2" s="1"/>
  <c r="G46" i="2"/>
  <c r="K46" i="2" s="1"/>
  <c r="G47" i="2"/>
  <c r="K47" i="2" s="1"/>
  <c r="G48" i="2"/>
  <c r="K48" i="2" s="1"/>
  <c r="G49" i="2"/>
  <c r="K49" i="2" s="1"/>
  <c r="G50" i="2"/>
  <c r="K50" i="2" s="1"/>
  <c r="G51" i="2"/>
  <c r="K51" i="2" s="1"/>
  <c r="G52" i="2"/>
  <c r="K52" i="2" s="1"/>
  <c r="G53" i="2"/>
  <c r="K53" i="2" s="1"/>
  <c r="G54" i="2"/>
  <c r="K54" i="2" s="1"/>
  <c r="G55" i="2"/>
  <c r="K55" i="2" s="1"/>
  <c r="G56" i="2"/>
  <c r="K56" i="2" s="1"/>
  <c r="G57" i="2"/>
  <c r="K57" i="2" s="1"/>
  <c r="G58" i="2"/>
  <c r="K58" i="2" s="1"/>
  <c r="G59" i="2"/>
  <c r="K59" i="2" s="1"/>
  <c r="G60" i="2"/>
  <c r="K60" i="2" s="1"/>
  <c r="G61" i="2"/>
  <c r="K61" i="2" s="1"/>
  <c r="G62" i="2"/>
  <c r="K62" i="2" s="1"/>
  <c r="G63" i="2"/>
  <c r="K63" i="2" s="1"/>
  <c r="G64" i="2"/>
  <c r="K64" i="2" s="1"/>
  <c r="G65" i="2"/>
  <c r="K65" i="2" s="1"/>
  <c r="G66" i="2"/>
  <c r="K66" i="2" s="1"/>
  <c r="G67" i="2"/>
  <c r="K67" i="2" s="1"/>
  <c r="G68" i="2"/>
  <c r="K68" i="2" s="1"/>
  <c r="G70" i="2"/>
  <c r="K70" i="2" s="1"/>
  <c r="G71" i="2"/>
  <c r="K71" i="2" s="1"/>
  <c r="G72" i="2"/>
  <c r="K72" i="2" s="1"/>
  <c r="G73" i="2"/>
  <c r="K73" i="2" s="1"/>
  <c r="G74" i="2"/>
  <c r="K74" i="2" s="1"/>
  <c r="G75" i="2"/>
  <c r="K75" i="2" s="1"/>
  <c r="G76" i="2"/>
  <c r="K76" i="2" s="1"/>
  <c r="G77" i="2"/>
  <c r="K77" i="2" s="1"/>
  <c r="G78" i="2"/>
  <c r="K78" i="2" s="1"/>
  <c r="G79" i="2"/>
  <c r="K79" i="2" s="1"/>
  <c r="G80" i="2"/>
  <c r="K80" i="2" s="1"/>
  <c r="G81" i="2"/>
  <c r="K81" i="2" s="1"/>
  <c r="G82" i="2"/>
  <c r="K82" i="2" s="1"/>
  <c r="G83" i="2"/>
  <c r="K83" i="2" s="1"/>
  <c r="G84" i="2"/>
  <c r="K84" i="2" s="1"/>
  <c r="G85" i="2"/>
  <c r="K85" i="2" s="1"/>
  <c r="G86" i="2"/>
  <c r="K86" i="2" s="1"/>
  <c r="G87" i="2"/>
  <c r="K87" i="2" s="1"/>
  <c r="G88" i="2"/>
  <c r="K88" i="2" s="1"/>
  <c r="G89" i="2"/>
  <c r="K89" i="2" s="1"/>
  <c r="G90" i="2"/>
  <c r="K90" i="2" s="1"/>
  <c r="G91" i="2"/>
  <c r="K91" i="2" s="1"/>
  <c r="G92" i="2"/>
  <c r="K92" i="2" s="1"/>
  <c r="G93" i="2"/>
  <c r="K93" i="2" s="1"/>
  <c r="G94" i="2"/>
  <c r="K94" i="2" s="1"/>
  <c r="G95" i="2"/>
  <c r="K95" i="2" s="1"/>
  <c r="G96" i="2"/>
  <c r="K96" i="2" s="1"/>
  <c r="G97" i="2"/>
  <c r="K97" i="2" s="1"/>
  <c r="G98" i="2"/>
  <c r="K98" i="2" s="1"/>
  <c r="G99" i="2"/>
  <c r="K99" i="2" s="1"/>
  <c r="G100" i="2"/>
  <c r="K100" i="2" s="1"/>
  <c r="G101" i="2"/>
  <c r="K101" i="2" s="1"/>
  <c r="G102" i="2"/>
  <c r="K102" i="2" s="1"/>
  <c r="G103" i="2"/>
  <c r="K103" i="2" s="1"/>
  <c r="G104" i="2"/>
  <c r="K104" i="2" s="1"/>
  <c r="G105" i="2"/>
  <c r="K105" i="2" s="1"/>
  <c r="G106" i="2"/>
  <c r="K106" i="2" s="1"/>
  <c r="G107" i="2"/>
  <c r="K107" i="2" s="1"/>
  <c r="G108" i="2"/>
  <c r="K108" i="2" s="1"/>
  <c r="G109" i="2"/>
  <c r="K109" i="2" s="1"/>
  <c r="G110" i="2"/>
  <c r="K110" i="2" s="1"/>
  <c r="G111" i="2"/>
  <c r="K111" i="2" s="1"/>
  <c r="G112" i="2"/>
  <c r="K112" i="2" s="1"/>
  <c r="G113" i="2"/>
  <c r="K113" i="2" s="1"/>
  <c r="G114" i="2"/>
  <c r="K114" i="2" s="1"/>
  <c r="G115" i="2"/>
  <c r="K115" i="2" s="1"/>
  <c r="G116" i="2"/>
  <c r="K116" i="2" s="1"/>
  <c r="G117" i="2"/>
  <c r="K117" i="2" s="1"/>
  <c r="G118" i="2"/>
  <c r="K118" i="2" s="1"/>
  <c r="G119" i="2"/>
  <c r="K119" i="2" s="1"/>
  <c r="G120" i="2"/>
  <c r="K120" i="2" s="1"/>
  <c r="G121" i="2"/>
  <c r="K121" i="2" s="1"/>
  <c r="G122" i="2"/>
  <c r="K122" i="2" s="1"/>
  <c r="G123" i="2"/>
  <c r="K123" i="2" s="1"/>
  <c r="G124" i="2"/>
  <c r="K124" i="2" s="1"/>
  <c r="G125" i="2"/>
  <c r="K125" i="2" s="1"/>
  <c r="G126" i="2"/>
  <c r="K126" i="2" s="1"/>
  <c r="G127" i="2"/>
  <c r="K127" i="2" s="1"/>
  <c r="G128" i="2"/>
  <c r="K128" i="2" s="1"/>
  <c r="G129" i="2"/>
  <c r="K129" i="2" s="1"/>
  <c r="G130" i="2"/>
  <c r="K130" i="2" s="1"/>
  <c r="G131" i="2"/>
  <c r="K131" i="2" s="1"/>
  <c r="G132" i="2"/>
  <c r="K132" i="2" s="1"/>
  <c r="G133" i="2"/>
  <c r="K133" i="2" s="1"/>
  <c r="G134" i="2"/>
  <c r="K134" i="2" s="1"/>
  <c r="G135" i="2"/>
  <c r="K135" i="2" s="1"/>
  <c r="G136" i="2"/>
  <c r="K136" i="2" s="1"/>
  <c r="G137" i="2"/>
  <c r="K137" i="2" s="1"/>
  <c r="G138" i="2"/>
  <c r="K138" i="2" s="1"/>
  <c r="G139" i="2"/>
  <c r="K139" i="2" s="1"/>
  <c r="G140" i="2"/>
  <c r="K140" i="2" s="1"/>
  <c r="G141" i="2"/>
  <c r="K141" i="2" s="1"/>
  <c r="G142" i="2"/>
  <c r="K142" i="2" s="1"/>
  <c r="G143" i="2"/>
  <c r="K143" i="2" s="1"/>
  <c r="G144" i="2"/>
  <c r="K144" i="2" s="1"/>
  <c r="G145" i="2"/>
  <c r="K145" i="2" s="1"/>
  <c r="G146" i="2"/>
  <c r="K146" i="2" s="1"/>
  <c r="G147" i="2"/>
  <c r="K147" i="2" s="1"/>
  <c r="G148" i="2"/>
  <c r="K148" i="2" s="1"/>
  <c r="G149" i="2"/>
  <c r="K149" i="2" s="1"/>
  <c r="G150" i="2"/>
  <c r="K150" i="2" s="1"/>
  <c r="G151" i="2"/>
  <c r="K151" i="2" s="1"/>
  <c r="G152" i="2"/>
  <c r="K152" i="2" s="1"/>
  <c r="G153" i="2"/>
  <c r="K153" i="2" s="1"/>
  <c r="G154" i="2"/>
  <c r="K154" i="2" s="1"/>
  <c r="G155" i="2"/>
  <c r="K155" i="2" s="1"/>
  <c r="G156" i="2"/>
  <c r="K156" i="2" s="1"/>
  <c r="G157" i="2"/>
  <c r="K157" i="2" s="1"/>
  <c r="G158" i="2"/>
  <c r="K158" i="2" s="1"/>
  <c r="G159" i="2"/>
  <c r="K159" i="2" s="1"/>
  <c r="G160" i="2"/>
  <c r="K160" i="2" s="1"/>
  <c r="G161" i="2"/>
  <c r="K161" i="2" s="1"/>
  <c r="G162" i="2"/>
  <c r="K162" i="2" s="1"/>
  <c r="G163" i="2"/>
  <c r="K163" i="2" s="1"/>
  <c r="G164" i="2"/>
  <c r="K164" i="2" s="1"/>
  <c r="G165" i="2"/>
  <c r="K165" i="2" s="1"/>
  <c r="G166" i="2"/>
  <c r="K166" i="2" s="1"/>
  <c r="G167" i="2"/>
  <c r="K167" i="2" s="1"/>
  <c r="G168" i="2"/>
  <c r="K168" i="2" s="1"/>
  <c r="G169" i="2"/>
  <c r="K169" i="2" s="1"/>
  <c r="G170" i="2"/>
  <c r="K170" i="2" s="1"/>
  <c r="G171" i="2"/>
  <c r="K171" i="2" s="1"/>
  <c r="G172" i="2"/>
  <c r="K172" i="2" s="1"/>
  <c r="G173" i="2"/>
  <c r="K173" i="2" s="1"/>
  <c r="G174" i="2"/>
  <c r="K174" i="2" s="1"/>
  <c r="G175" i="2"/>
  <c r="K175" i="2" s="1"/>
  <c r="G176" i="2"/>
  <c r="K176" i="2" s="1"/>
  <c r="G177" i="2"/>
  <c r="K177" i="2" s="1"/>
  <c r="G178" i="2"/>
  <c r="K178" i="2" s="1"/>
  <c r="G179" i="2"/>
  <c r="K179" i="2" s="1"/>
  <c r="G180" i="2"/>
  <c r="K180" i="2" s="1"/>
  <c r="G181" i="2"/>
  <c r="K181" i="2" s="1"/>
  <c r="G183" i="2"/>
  <c r="K183" i="2" s="1"/>
  <c r="G184" i="2"/>
  <c r="K184" i="2" s="1"/>
  <c r="G185" i="2"/>
  <c r="K185" i="2" s="1"/>
  <c r="G186" i="2"/>
  <c r="K186" i="2" s="1"/>
  <c r="G187" i="2"/>
  <c r="K187" i="2" s="1"/>
  <c r="G188" i="2"/>
  <c r="K188" i="2" s="1"/>
  <c r="G189" i="2"/>
  <c r="K189" i="2" s="1"/>
  <c r="G190" i="2"/>
  <c r="K190" i="2" s="1"/>
  <c r="G191" i="2"/>
  <c r="K191" i="2" s="1"/>
  <c r="G192" i="2"/>
  <c r="K192" i="2" s="1"/>
  <c r="G193" i="2"/>
  <c r="K193" i="2" s="1"/>
  <c r="G194" i="2"/>
  <c r="K194" i="2" s="1"/>
  <c r="G39" i="2"/>
  <c r="K39" i="2" s="1"/>
  <c r="G33" i="2"/>
  <c r="K33" i="2" s="1"/>
  <c r="G34" i="2"/>
  <c r="K34" i="2" s="1"/>
  <c r="G35" i="2"/>
  <c r="K35" i="2" s="1"/>
  <c r="G36" i="2"/>
  <c r="K36" i="2" s="1"/>
  <c r="G37" i="2"/>
  <c r="K37" i="2" s="1"/>
  <c r="G38" i="2"/>
  <c r="K38" i="2" s="1"/>
  <c r="G32" i="2"/>
  <c r="K32" i="2" s="1"/>
  <c r="K31" i="2"/>
  <c r="K12" i="2"/>
  <c r="K14" i="2"/>
  <c r="K15" i="2"/>
  <c r="K17" i="2"/>
  <c r="K20" i="2"/>
  <c r="K22" i="2"/>
  <c r="K23" i="2"/>
  <c r="K28" i="2"/>
  <c r="G10" i="2"/>
  <c r="K10" i="2" s="1"/>
  <c r="G11" i="2"/>
  <c r="K11" i="2" s="1"/>
  <c r="G12" i="2"/>
  <c r="G13" i="2"/>
  <c r="K13" i="2" s="1"/>
  <c r="G14" i="2"/>
  <c r="G15" i="2"/>
  <c r="G16" i="2"/>
  <c r="K16" i="2" s="1"/>
  <c r="G17" i="2"/>
  <c r="G18" i="2"/>
  <c r="K18" i="2" s="1"/>
  <c r="G19" i="2"/>
  <c r="K19" i="2" s="1"/>
  <c r="G20" i="2"/>
  <c r="G21" i="2"/>
  <c r="K21" i="2" s="1"/>
  <c r="G22" i="2"/>
  <c r="G23" i="2"/>
  <c r="G24" i="2"/>
  <c r="K24" i="2" s="1"/>
  <c r="G25" i="2"/>
  <c r="K25" i="2" s="1"/>
  <c r="G26" i="2"/>
  <c r="K26" i="2" s="1"/>
  <c r="G27" i="2"/>
  <c r="K27" i="2" s="1"/>
  <c r="G28" i="2"/>
  <c r="G29" i="2"/>
  <c r="K29" i="2" s="1"/>
  <c r="G30" i="2"/>
  <c r="K30" i="2" s="1"/>
  <c r="G9" i="2"/>
  <c r="K9" i="2" s="1"/>
  <c r="K9" i="4" l="1"/>
  <c r="F254" i="2"/>
  <c r="G254" i="2" s="1"/>
  <c r="K254" i="2" s="1"/>
  <c r="F253" i="2"/>
  <c r="G253" i="2" s="1"/>
  <c r="K253" i="2" s="1"/>
  <c r="F252" i="2"/>
  <c r="G252" i="2" s="1"/>
  <c r="K252" i="2" s="1"/>
  <c r="F251" i="2"/>
  <c r="G251" i="2" s="1"/>
  <c r="K251" i="2" s="1"/>
  <c r="F250" i="2"/>
  <c r="G250" i="2" s="1"/>
  <c r="K250" i="2" s="1"/>
  <c r="F244" i="2"/>
  <c r="G244" i="2" s="1"/>
  <c r="K244" i="2" s="1"/>
  <c r="F242" i="2"/>
  <c r="G242" i="2" s="1"/>
  <c r="K242" i="2" s="1"/>
  <c r="F236" i="2"/>
  <c r="F235" i="2"/>
  <c r="G235" i="2" s="1"/>
  <c r="K235" i="2" s="1"/>
  <c r="F234" i="2"/>
  <c r="G234" i="2" s="1"/>
  <c r="K234" i="2" s="1"/>
  <c r="F233" i="2"/>
  <c r="G233" i="2" s="1"/>
  <c r="K233" i="2" s="1"/>
  <c r="F232" i="2"/>
  <c r="G232" i="2" s="1"/>
  <c r="K232" i="2" s="1"/>
  <c r="F231" i="2"/>
  <c r="G231" i="2" s="1"/>
  <c r="K231" i="2" s="1"/>
  <c r="I69" i="2"/>
  <c r="I43" i="2"/>
  <c r="F43" i="2"/>
  <c r="G43" i="2" s="1"/>
  <c r="K43" i="2" s="1"/>
  <c r="I42" i="2"/>
  <c r="F42" i="2"/>
  <c r="G42" i="2" s="1"/>
  <c r="I41" i="2"/>
  <c r="F41" i="2"/>
  <c r="G41" i="2" s="1"/>
  <c r="K41" i="2" s="1"/>
  <c r="F40" i="2"/>
  <c r="G40" i="2" s="1"/>
  <c r="K40" i="2" s="1"/>
  <c r="K42" i="2" l="1"/>
  <c r="G69" i="2" l="1"/>
  <c r="K69" i="2" s="1"/>
</calcChain>
</file>

<file path=xl/sharedStrings.xml><?xml version="1.0" encoding="utf-8"?>
<sst xmlns="http://schemas.openxmlformats.org/spreadsheetml/2006/main" count="1683" uniqueCount="710">
  <si>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</si>
  <si>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r>
      <t xml:space="preserve">                              协议编号：HBZYXY-2022-033-1</t>
    </r>
    <r>
      <rPr>
        <b/>
        <sz val="12"/>
        <rFont val="Microsoft YaHei UI"/>
        <family val="3"/>
        <charset val="134"/>
      </rPr>
      <t>3</t>
    </r>
    <phoneticPr fontId="8" type="noConversion"/>
  </si>
  <si>
    <r>
      <t>甲方：</t>
    </r>
    <r>
      <rPr>
        <sz val="12"/>
        <rFont val="Microsoft YaHei UI"/>
        <family val="3"/>
        <charset val="134"/>
      </rPr>
      <t>河北</t>
    </r>
    <r>
      <rPr>
        <sz val="12"/>
        <rFont val="楷体_GB2312"/>
        <family val="3"/>
        <charset val="134"/>
      </rPr>
      <t>光华荣昌汽车部件有限公司</t>
    </r>
    <phoneticPr fontId="5" type="noConversion"/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</si>
  <si>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</si>
  <si>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</si>
  <si>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</si>
  <si>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</si>
  <si>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</si>
  <si>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</si>
  <si>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</si>
  <si>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</si>
  <si>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</si>
  <si>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</si>
  <si>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备注</t>
  </si>
  <si>
    <t>2022年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</si>
  <si>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</si>
  <si>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</si>
  <si>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</si>
  <si>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BSP0010016</t>
  </si>
  <si>
    <t>坐垫翻折限位钣金回位簧</t>
  </si>
  <si>
    <t>SHT0010465</t>
  </si>
  <si>
    <t>气管防护弹簧</t>
  </si>
  <si>
    <t>SHT0013729</t>
  </si>
  <si>
    <t>扶手手轮弹簧</t>
  </si>
  <si>
    <t>SHT0015007</t>
  </si>
  <si>
    <t>靠背支撑钢丝</t>
  </si>
  <si>
    <t>SHT0012748</t>
  </si>
  <si>
    <t>靠背肩部钢丝</t>
  </si>
  <si>
    <t>二、发票开具：乙方必须开具国家规定税率的增值税专用发票，税率13%专票，开具发票时必须注明QAD编码且与入库/使用量中的QAD编码保持一致。</t>
  </si>
  <si>
    <t>四、产品的数量依据甲方具体采购产品时另行向乙方发出的采购订单。</t>
    <phoneticPr fontId="8" type="noConversion"/>
  </si>
  <si>
    <t>五、运输费用及运输过程中的风险由乙方承担。</t>
    <phoneticPr fontId="8" type="noConversion"/>
  </si>
  <si>
    <t>六、双方合作中出现的质量、技术、物流等问题按相应合同（协议）办理。</t>
    <phoneticPr fontId="8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</si>
  <si>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8" type="noConversion"/>
  </si>
  <si>
    <t>甲方（签字盖章）：</t>
  </si>
  <si>
    <t>乙方（签字盖章）：</t>
  </si>
  <si>
    <t>法定代表人/授权代表签字：</t>
    <phoneticPr fontId="8" type="noConversion"/>
  </si>
  <si>
    <t>签订日期：</t>
  </si>
  <si>
    <t>肩部支撑钢丝A</t>
  </si>
  <si>
    <t>件</t>
  </si>
  <si>
    <t>SLT0010782</t>
  </si>
  <si>
    <t>肩部支撑钢丝B</t>
  </si>
  <si>
    <t>SLT0010783</t>
  </si>
  <si>
    <t>头枕支撑钢丝</t>
  </si>
  <si>
    <t>SLT0010755</t>
  </si>
  <si>
    <t>驾驶员靠背预埋钢丝A</t>
  </si>
  <si>
    <t>SLT0010756</t>
  </si>
  <si>
    <t>驾驶员靠背预埋钢丝B</t>
  </si>
  <si>
    <t>SLT0010757</t>
  </si>
  <si>
    <t>驾驶员靠背预埋钢丝C</t>
  </si>
  <si>
    <t>SLT0010758</t>
  </si>
  <si>
    <t>驾驶员靠背预埋钢丝D</t>
  </si>
  <si>
    <t>SLT0010759</t>
  </si>
  <si>
    <t>驾驶员靠背钢丝焊接总成</t>
  </si>
  <si>
    <t>SLT0010764</t>
  </si>
  <si>
    <t>驾驶员座垫预埋钢丝A</t>
  </si>
  <si>
    <t>SLT0010765</t>
  </si>
  <si>
    <t>驾驶员座垫预埋钢丝B</t>
  </si>
  <si>
    <t>SLT0010766</t>
  </si>
  <si>
    <t>驾驶员座垫预埋钢丝C</t>
  </si>
  <si>
    <t>SLT0010767</t>
  </si>
  <si>
    <t>驾驶员座垫预埋钢丝D</t>
  </si>
  <si>
    <t>SHT0011065</t>
  </si>
  <si>
    <t>预埋钢丝A</t>
  </si>
  <si>
    <t>SHT0011066</t>
  </si>
  <si>
    <t>预埋钢丝B</t>
  </si>
  <si>
    <t>SHT0011067</t>
  </si>
  <si>
    <t>预埋钢丝C</t>
  </si>
  <si>
    <t>SHT0011068</t>
  </si>
  <si>
    <t>预埋钢丝D</t>
  </si>
  <si>
    <t>SHT0011069</t>
  </si>
  <si>
    <t>预埋钢丝E</t>
  </si>
  <si>
    <t>SHT0011070</t>
  </si>
  <si>
    <t>坐垫预埋钢丝A</t>
  </si>
  <si>
    <t>SHT0011071</t>
  </si>
  <si>
    <t>坐垫预埋钢丝B</t>
  </si>
  <si>
    <t>SHT0011603</t>
  </si>
  <si>
    <t>坐垫预埋钢丝C</t>
  </si>
  <si>
    <t>SHT0011604</t>
  </si>
  <si>
    <t>坐垫预埋钢丝D</t>
  </si>
  <si>
    <t>福田M4</t>
  </si>
  <si>
    <t>轻卡减震舒适性提升</t>
  </si>
  <si>
    <t>H4-2.2座椅</t>
  </si>
  <si>
    <t>驾驶员座垫框架总成</t>
  </si>
  <si>
    <t>驾驶员座垫骨架总成</t>
  </si>
  <si>
    <t>SLT0002131</t>
  </si>
  <si>
    <t>驾驶员旁侧板固定钢丝</t>
  </si>
  <si>
    <t>SLT0002434</t>
  </si>
  <si>
    <t>副驾驶员座垫内嵌钢丝4</t>
  </si>
  <si>
    <t>BFA0000047</t>
  </si>
  <si>
    <t>弹簧钢丝借用B40</t>
  </si>
  <si>
    <t>SHT0011072</t>
  </si>
  <si>
    <t>坐垫泡沫预埋钢丝3</t>
  </si>
  <si>
    <t>SHT0011597</t>
  </si>
  <si>
    <t>坐垫泡沫预埋钢丝4</t>
  </si>
  <si>
    <t>SLT0010630</t>
  </si>
  <si>
    <t>轻卡减震座框钢丝支撑焊接总成</t>
  </si>
  <si>
    <t>SLT0011345</t>
  </si>
  <si>
    <t>轻卡减震舒适性提升座框钢丝支撑焊接总成</t>
  </si>
  <si>
    <t>不电泳</t>
  </si>
  <si>
    <t>SLT0002553</t>
    <phoneticPr fontId="5" type="noConversion"/>
  </si>
  <si>
    <t>驾驶员靠背支撑钢丝总成</t>
    <phoneticPr fontId="5" type="noConversion"/>
  </si>
  <si>
    <t>件</t>
    <phoneticPr fontId="5" type="noConversion"/>
  </si>
  <si>
    <t>VAVE降本</t>
    <phoneticPr fontId="5" type="noConversion"/>
  </si>
  <si>
    <t>SLT0002415</t>
    <phoneticPr fontId="5" type="noConversion"/>
  </si>
  <si>
    <t>SLT0010439</t>
    <phoneticPr fontId="5" type="noConversion"/>
  </si>
  <si>
    <t>副驾靠背支撑焊接总成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</si>
  <si>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</si>
  <si>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</si>
  <si>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</si>
  <si>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t>SLT0010587</t>
    <phoneticPr fontId="5" type="noConversion"/>
  </si>
  <si>
    <t>下管左焊接钢丝</t>
  </si>
  <si>
    <t>此冲压模具费3000元，我司VAVE变更，由圆管改为φ5钢丝，拍扁模具报废，将此报废冲压模具摊销至10万件此产品中</t>
    <phoneticPr fontId="5" type="noConversion"/>
  </si>
  <si>
    <t>SLT0010639</t>
    <phoneticPr fontId="5" type="noConversion"/>
  </si>
  <si>
    <t>下管右焊接钢丝</t>
  </si>
  <si>
    <t>SHT0010418</t>
  </si>
  <si>
    <t>H6安全带上支撑钢丝(副司机)</t>
  </si>
  <si>
    <t>02.03.53.005</t>
  </si>
  <si>
    <t>BSP0010017</t>
  </si>
  <si>
    <t>H6主驾驶靠背调节手柄卡接簧</t>
  </si>
  <si>
    <t>02.03.57.049</t>
  </si>
  <si>
    <t>BSP0010018</t>
  </si>
  <si>
    <t>H6副驾驶靠背调节手柄卡接簧</t>
  </si>
  <si>
    <t>02.03.57.050</t>
  </si>
  <si>
    <t>SHT0010763</t>
  </si>
  <si>
    <t>H6肩部支撑钢丝</t>
  </si>
  <si>
    <t>02.03.57.039</t>
  </si>
  <si>
    <t>SHT0010779</t>
  </si>
  <si>
    <t>H6气袋腰托侧翼支撑钢丝</t>
  </si>
  <si>
    <t>02.03.57.040</t>
  </si>
  <si>
    <t>SHT0011260</t>
  </si>
  <si>
    <t>H6面套钩挂钢丝</t>
  </si>
  <si>
    <t>02.03.57.044</t>
  </si>
  <si>
    <t>SHT0012385</t>
  </si>
  <si>
    <t>T5侧翼支撑上安装钢丝</t>
  </si>
  <si>
    <t>BSP0010006</t>
  </si>
  <si>
    <t>H6靠背调节蜗簧</t>
  </si>
  <si>
    <t>SHT0011900</t>
  </si>
  <si>
    <t>福田肩部支撑钢丝</t>
  </si>
  <si>
    <t>BSP0010007</t>
  </si>
  <si>
    <t>H6仰角回位拉簧</t>
  </si>
  <si>
    <t>SHT0013855</t>
  </si>
  <si>
    <t>T5-2.0驾驶员上安全带导向钢丝</t>
  </si>
  <si>
    <t>02.03.61.057</t>
  </si>
  <si>
    <t>SHT0013856</t>
  </si>
  <si>
    <t>T5-2.0驾驶员中间安全带导向钢丝</t>
  </si>
  <si>
    <t>02.03.61.058</t>
  </si>
  <si>
    <t>SHT0013857</t>
  </si>
  <si>
    <t>T5驾驶员下安全带导向钢丝</t>
  </si>
  <si>
    <t>02.03.61.059</t>
  </si>
  <si>
    <t>SHT0013858</t>
  </si>
  <si>
    <t>T5副驶员上安全带导向钢丝</t>
  </si>
  <si>
    <t>02.03.61.060</t>
  </si>
  <si>
    <t>SHT0013859</t>
  </si>
  <si>
    <t>T5副驶员中间安全带导向钢丝</t>
  </si>
  <si>
    <t>02.03.61.061</t>
  </si>
  <si>
    <t>SHT0013860</t>
  </si>
  <si>
    <t>副驶员下安全带导向钢丝</t>
  </si>
  <si>
    <t>02.03.61.062</t>
  </si>
  <si>
    <t>SHT0002074</t>
  </si>
  <si>
    <t>大运支撑钢丝5(φ7钢丝)</t>
  </si>
  <si>
    <t>02.03.13.002</t>
  </si>
  <si>
    <t>SLT0001696</t>
  </si>
  <si>
    <t>M31RB副驾靠背钢丝</t>
  </si>
  <si>
    <t>02.12.06.080</t>
  </si>
  <si>
    <t>BSP0010013</t>
  </si>
  <si>
    <t>H6滑轨解锁机构回位簧</t>
  </si>
  <si>
    <t>SHT0010081</t>
  </si>
  <si>
    <t>H6靠背板支撑钢丝1</t>
  </si>
  <si>
    <t>SHT0010074</t>
  </si>
  <si>
    <t>H6靠背侧翼支撑钢丝</t>
  </si>
  <si>
    <t>SHT0014490</t>
    <phoneticPr fontId="5" type="noConversion"/>
  </si>
  <si>
    <t>驾驶员下安全带导向钢丝</t>
    <phoneticPr fontId="5" type="noConversion"/>
  </si>
  <si>
    <t>SHT0014491</t>
    <phoneticPr fontId="5" type="noConversion"/>
  </si>
  <si>
    <t>副驾驶员下安全带导向钢丝</t>
    <phoneticPr fontId="5" type="noConversion"/>
  </si>
  <si>
    <t>SLT0002555</t>
  </si>
  <si>
    <t>驾驶员左侧侧翼钢丝</t>
  </si>
  <si>
    <t>SHT0002532</t>
  </si>
  <si>
    <t>侧翼支撑下安装钢丝</t>
  </si>
  <si>
    <t>SHT0014931</t>
    <phoneticPr fontId="5" type="noConversion"/>
  </si>
  <si>
    <t>定位弹片</t>
    <phoneticPr fontId="5" type="noConversion"/>
  </si>
  <si>
    <t>模具费分摊至10万件产品中或3年</t>
    <phoneticPr fontId="5" type="noConversion"/>
  </si>
  <si>
    <t>SHT0010060</t>
  </si>
  <si>
    <t>安全带上支撑钢丝</t>
  </si>
  <si>
    <t>SHT0011945</t>
  </si>
  <si>
    <t>H6靠背面套钢丝1</t>
  </si>
  <si>
    <t>SHT0011946</t>
  </si>
  <si>
    <t>H6靠背面套钢丝2</t>
  </si>
  <si>
    <t>SHT0011656</t>
  </si>
  <si>
    <t>H6坐垫钢丝</t>
  </si>
  <si>
    <t>SHT0011693</t>
  </si>
  <si>
    <t>SHT0010780</t>
  </si>
  <si>
    <t>H6气袋腰托下固定点焊接总成</t>
  </si>
  <si>
    <t>SHT0011028</t>
  </si>
  <si>
    <t>H6座垫泡沫预埋钢丝1</t>
  </si>
  <si>
    <t>SHT0011014</t>
  </si>
  <si>
    <t>H6钢丝焊接总成</t>
  </si>
  <si>
    <t>SHT0010039</t>
  </si>
  <si>
    <t>H6延伸锁止钣金</t>
  </si>
  <si>
    <t>BSP0010012</t>
  </si>
  <si>
    <t>H6滑轨解锁手柄右侧回位簧</t>
  </si>
  <si>
    <t>SHT0012273</t>
  </si>
  <si>
    <t>T5靠背横向预埋钢丝</t>
  </si>
  <si>
    <t>SHT0012327</t>
  </si>
  <si>
    <t>T5坐垫横向预埋钢丝</t>
  </si>
  <si>
    <t>SHT0012272</t>
  </si>
  <si>
    <t>T5靠背纵向预埋钢丝</t>
  </si>
  <si>
    <t>SHT0012277</t>
  </si>
  <si>
    <t>T5坐垫纵向预埋钢丝</t>
  </si>
  <si>
    <t>SHT0013063</t>
  </si>
  <si>
    <t>汕德卡仰角调节机构卷簧</t>
  </si>
  <si>
    <t>BSP0010024</t>
  </si>
  <si>
    <t>T5气管固定卡簧（2.0）</t>
  </si>
  <si>
    <t>BSP0010011</t>
  </si>
  <si>
    <t>H6变阻尼拉线回位簧</t>
  </si>
  <si>
    <t>BSP0010008</t>
  </si>
  <si>
    <t>H6靠背调节钣金回位簧</t>
  </si>
  <si>
    <t>BSP0010009</t>
  </si>
  <si>
    <t>H6仰角解锁铸件回位簧</t>
  </si>
  <si>
    <t>BSP0010010</t>
  </si>
  <si>
    <t>H6水平减震解锁钣金回位簧</t>
  </si>
  <si>
    <t>SHT0013320</t>
  </si>
  <si>
    <t>T5-2.0翻折钢丝焊接总成（汕德卡）</t>
  </si>
  <si>
    <t>SHT0011022</t>
  </si>
  <si>
    <t>H6靠背泡沫预埋钢丝1</t>
  </si>
  <si>
    <t>BSP0010014</t>
  </si>
  <si>
    <t>H6高调器滑盖回位簧</t>
  </si>
  <si>
    <t>BSP0010015</t>
  </si>
  <si>
    <t>H6调高解锁按钮回位簧</t>
  </si>
  <si>
    <t>2023年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</si>
  <si>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</si>
  <si>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BSP0000058</t>
  </si>
  <si>
    <t>奥铃弹簧</t>
  </si>
  <si>
    <t>02.01.05.034</t>
  </si>
  <si>
    <t>BSP0000059</t>
  </si>
  <si>
    <t>仿丰田弹簧</t>
  </si>
  <si>
    <t>02.01.05.035</t>
  </si>
  <si>
    <t>BSP0000060</t>
  </si>
  <si>
    <t>欧曼重卡弹簧</t>
  </si>
  <si>
    <t>02.01.05.040</t>
  </si>
  <si>
    <t>BSP0000062</t>
  </si>
  <si>
    <t>1780弹簧</t>
  </si>
  <si>
    <t>02.01.05.042</t>
  </si>
  <si>
    <t>BSP0000063</t>
  </si>
  <si>
    <t>捷运弹簧</t>
  </si>
  <si>
    <t>02.01.05.046</t>
  </si>
  <si>
    <t>BSP0000064</t>
  </si>
  <si>
    <t>豪泺Φ6弹簧</t>
  </si>
  <si>
    <t>02.01.05.052</t>
  </si>
  <si>
    <t>BSP0000065</t>
  </si>
  <si>
    <t>豪泺Φ5弹簧</t>
  </si>
  <si>
    <t>02.01.05.053</t>
  </si>
  <si>
    <t>BSP0000066</t>
  </si>
  <si>
    <t>新时代弹簧</t>
  </si>
  <si>
    <t>02.01.05.058</t>
  </si>
  <si>
    <t>BSP0000067</t>
  </si>
  <si>
    <t>1780弹簧（新）</t>
  </si>
  <si>
    <t>02.01.05.059</t>
  </si>
  <si>
    <t>BSP0000069</t>
  </si>
  <si>
    <t>6486弹簧</t>
  </si>
  <si>
    <t>02.01.05.075</t>
  </si>
  <si>
    <t>BSP0000019</t>
  </si>
  <si>
    <t>ETX镜座档位弹簧</t>
  </si>
  <si>
    <t>02.01.05.093</t>
  </si>
  <si>
    <t>BSP0000014</t>
  </si>
  <si>
    <t>重卡弹簧</t>
  </si>
  <si>
    <t>02.01.05.094</t>
  </si>
  <si>
    <t>BSP0000029</t>
  </si>
  <si>
    <t>曼项目前下镜弹簧</t>
  </si>
  <si>
    <t>02.01.05.095</t>
  </si>
  <si>
    <t>BSP0000020</t>
  </si>
  <si>
    <t>M50N弹簧</t>
  </si>
  <si>
    <t>02.01.05.107</t>
  </si>
  <si>
    <t>BSP0000021</t>
  </si>
  <si>
    <t>J6K弹簧</t>
  </si>
  <si>
    <t>02.01.05.111</t>
  </si>
  <si>
    <t>REM0001010</t>
  </si>
  <si>
    <t>ETX改型弹簧</t>
  </si>
  <si>
    <t>02.01.05.112</t>
  </si>
  <si>
    <t>BSP0000013</t>
  </si>
  <si>
    <t>1041弹簧</t>
  </si>
  <si>
    <t>02.01.05.140</t>
  </si>
  <si>
    <t>BSP0000016</t>
  </si>
  <si>
    <t>M20弹簧</t>
  </si>
  <si>
    <t>02.01.05.159</t>
  </si>
  <si>
    <t>BSP0000099</t>
  </si>
  <si>
    <t>奥威弹簧</t>
  </si>
  <si>
    <t>02.01.05.176</t>
  </si>
  <si>
    <t>BSP0000100</t>
  </si>
  <si>
    <t>豪泺弹簧</t>
  </si>
  <si>
    <t>02.01.05.178</t>
  </si>
  <si>
    <t>BSP0000052</t>
  </si>
  <si>
    <t>减震器弹簧（新）</t>
  </si>
  <si>
    <t>02.03.03.048A</t>
  </si>
  <si>
    <t>BSP0000051</t>
  </si>
  <si>
    <t>φ8减震弹簧(L3000专用)</t>
  </si>
  <si>
    <t>02.03.03.121</t>
  </si>
  <si>
    <t>BSP0000079</t>
  </si>
  <si>
    <t>欧马克司机背左舵蛇簧φ3.5</t>
  </si>
  <si>
    <t>02.03.05.102</t>
  </si>
  <si>
    <t>BSP0000085</t>
  </si>
  <si>
    <t>φ3.5欧马克背上部S形弹簧</t>
  </si>
  <si>
    <t>02.03.05.105</t>
  </si>
  <si>
    <t>BSP0000050</t>
  </si>
  <si>
    <t>升降器大拉簧</t>
  </si>
  <si>
    <t>02.03.07.048</t>
  </si>
  <si>
    <t>BSP0000049</t>
  </si>
  <si>
    <t>齿板拉簧</t>
  </si>
  <si>
    <t>02.03.07.049</t>
  </si>
  <si>
    <t>BSP0000048</t>
  </si>
  <si>
    <t>手柄拉簧</t>
  </si>
  <si>
    <t>02.03.07.050</t>
  </si>
  <si>
    <t>BSP0000043</t>
  </si>
  <si>
    <t>H4仰角回位拉簧</t>
  </si>
  <si>
    <t>02.03.11.093</t>
  </si>
  <si>
    <t>BSP0000042</t>
  </si>
  <si>
    <t>H3拉簧 2.0</t>
  </si>
  <si>
    <t>02.03.19.069</t>
  </si>
  <si>
    <t>SCS0004754</t>
  </si>
  <si>
    <t>三排座垫骨架支撑钢丝</t>
  </si>
  <si>
    <t>02.03.21.030</t>
  </si>
  <si>
    <t>SCS0004751</t>
  </si>
  <si>
    <t>三排座椅靠背下支撑钢丝</t>
  </si>
  <si>
    <t>02.03.21.034</t>
  </si>
  <si>
    <t>SCS0004750</t>
  </si>
  <si>
    <t>三排座椅靠背上支撑钢丝</t>
  </si>
  <si>
    <t>02.03.21.035</t>
  </si>
  <si>
    <t>SCS0004680</t>
  </si>
  <si>
    <t>六分靠背横支撑框线2</t>
  </si>
  <si>
    <t>02.03.21.145</t>
  </si>
  <si>
    <t>SCS0004679</t>
  </si>
  <si>
    <t>六分靠背竖支撑框线</t>
  </si>
  <si>
    <t>02.03.21.146</t>
  </si>
  <si>
    <t>SCS0004666</t>
  </si>
  <si>
    <t>三排拉带支架</t>
  </si>
  <si>
    <t>02.03.21.162</t>
  </si>
  <si>
    <t>BSP0000036</t>
  </si>
  <si>
    <t>前翻弹簧</t>
  </si>
  <si>
    <t>02.03.24.005</t>
  </si>
  <si>
    <t>SCS0005279</t>
  </si>
  <si>
    <t>靠背铰链弹簧（压紧弹簧C50-2395595）</t>
  </si>
  <si>
    <t>02.03.25.018</t>
  </si>
  <si>
    <t>SCS0005280</t>
  </si>
  <si>
    <t>靠背钢丝Φ5（钢丝件C50-2386115）四分</t>
  </si>
  <si>
    <t>02.03.25.025</t>
  </si>
  <si>
    <t>SCS0005281</t>
  </si>
  <si>
    <t>靠背钢丝（01）Φ5（钢丝件C50-2386128）六分</t>
  </si>
  <si>
    <t>02.03.25.026</t>
  </si>
  <si>
    <t>SCS0005282</t>
  </si>
  <si>
    <t>垂直靠背钢丝Φ5（钢丝件C50-2403160）共用</t>
  </si>
  <si>
    <t>02.03.25.029</t>
  </si>
  <si>
    <t>BSP0000035</t>
  </si>
  <si>
    <t>H4A小拉簧新</t>
  </si>
  <si>
    <t>02.03.26.074</t>
  </si>
  <si>
    <t>SHT0002251</t>
  </si>
  <si>
    <t>靠背发泡支撑钢丝6.0</t>
  </si>
  <si>
    <t>02.03.27.030</t>
  </si>
  <si>
    <t>SHT0002060</t>
  </si>
  <si>
    <t>支撑框线8.0</t>
  </si>
  <si>
    <t>02.03.27.031</t>
  </si>
  <si>
    <t>SCS0004566</t>
  </si>
  <si>
    <t>扭力簧</t>
  </si>
  <si>
    <t>02.03.29.009</t>
  </si>
  <si>
    <t>SCS0004565</t>
  </si>
  <si>
    <t>S簧限位钢丝</t>
  </si>
  <si>
    <t>02.03.29.010</t>
  </si>
  <si>
    <t>SCS0004564</t>
  </si>
  <si>
    <t>背面套成型钢丝左</t>
  </si>
  <si>
    <t>02.03.29.013</t>
  </si>
  <si>
    <t>SCS0004563</t>
  </si>
  <si>
    <t>背面套成型钢丝右</t>
  </si>
  <si>
    <t>02.03.29.014</t>
  </si>
  <si>
    <t>SCS0004562</t>
  </si>
  <si>
    <t>主驾右侧侧翼支撑钢丝</t>
  </si>
  <si>
    <t>02.03.29.015</t>
  </si>
  <si>
    <t>SCS0004561</t>
  </si>
  <si>
    <t>副驾左侧侧翼支撑钢丝</t>
  </si>
  <si>
    <t>02.03.29.016</t>
  </si>
  <si>
    <t>SCS0004560</t>
  </si>
  <si>
    <t>座垫合棉支撑钢丝</t>
  </si>
  <si>
    <t>02.03.29.017</t>
  </si>
  <si>
    <t>SCS0004505</t>
  </si>
  <si>
    <t>C32B表皮固定钢丝AB焊接总成</t>
  </si>
  <si>
    <t>02.03.29.155</t>
  </si>
  <si>
    <t>SCS0004425</t>
  </si>
  <si>
    <t>B40L左座椅背泡棉支撑钢丝</t>
  </si>
  <si>
    <t>02.03.30.118</t>
  </si>
  <si>
    <t>SCS0004424</t>
  </si>
  <si>
    <t>B40L六分座垫外侧儿童座椅挂钩</t>
  </si>
  <si>
    <t>02.03.30.120</t>
  </si>
  <si>
    <t>SCS0004423</t>
  </si>
  <si>
    <t>B40L六分座垫内侧儿童座椅挂钩</t>
  </si>
  <si>
    <t>02.03.30.121</t>
  </si>
  <si>
    <t>SCS0004422</t>
  </si>
  <si>
    <t>B40L座垫儿童座椅上挂钩</t>
  </si>
  <si>
    <t>02.03.30.122</t>
  </si>
  <si>
    <t>SCS0004421</t>
  </si>
  <si>
    <t>B40L左座椅座泡棉侧支撑钢丝(新)</t>
  </si>
  <si>
    <t>02.03.30.123A</t>
  </si>
  <si>
    <t>SCS0004420</t>
  </si>
  <si>
    <t>B40L左座椅座泡棉前支撑钢丝</t>
  </si>
  <si>
    <t>02.03.30.124</t>
  </si>
  <si>
    <t>SCS0004419</t>
  </si>
  <si>
    <t>B40L座垫泡棉前加强支撑钢丝</t>
  </si>
  <si>
    <t>02.03.30.126</t>
  </si>
  <si>
    <t>SCS0004418</t>
  </si>
  <si>
    <t>B40L右座椅背泡棉支撑钢丝</t>
  </si>
  <si>
    <t>02.03.30.127</t>
  </si>
  <si>
    <t>SCS0004417</t>
  </si>
  <si>
    <t>B40L四分座垫外侧儿童座椅挂钩</t>
  </si>
  <si>
    <t>02.03.30.128</t>
  </si>
  <si>
    <t>SCS0004416</t>
  </si>
  <si>
    <t>B40L四分座垫内侧儿童座椅挂钩</t>
  </si>
  <si>
    <t>02.03.30.129</t>
  </si>
  <si>
    <t>SCS0004415</t>
  </si>
  <si>
    <t>B40L右座椅侧翼下支撑钢丝（新）</t>
  </si>
  <si>
    <t>02.03.30.131A</t>
  </si>
  <si>
    <t>SCS0004414</t>
  </si>
  <si>
    <t>B40L右座椅座垫前支撑钢丝</t>
  </si>
  <si>
    <t>02.03.30.132</t>
  </si>
  <si>
    <t>SCS0004412</t>
  </si>
  <si>
    <t>B40L右座椅靠背泡棉支撑钢丝组合</t>
  </si>
  <si>
    <t>02.03.30.134</t>
  </si>
  <si>
    <t>SHT0000990</t>
  </si>
  <si>
    <t>M4罩壳固定框线</t>
  </si>
  <si>
    <t>02.03.34.008</t>
  </si>
  <si>
    <t>M3000左后固定罩壳钢丝支架</t>
  </si>
  <si>
    <t>02.03.37.011</t>
  </si>
  <si>
    <t>SHT0000986</t>
  </si>
  <si>
    <t>M3000右侧固定罩壳钢丝支架</t>
  </si>
  <si>
    <t>02.03.37.012</t>
  </si>
  <si>
    <t>M3000左前固定罩壳钢丝支架</t>
  </si>
  <si>
    <t>02.03.37.013</t>
  </si>
  <si>
    <t>BSP0000078</t>
  </si>
  <si>
    <t>X3000仰角调节机构扭簧</t>
  </si>
  <si>
    <t>02.03.37.044</t>
  </si>
  <si>
    <t>BSP0000077</t>
  </si>
  <si>
    <t>X3000回位簧</t>
  </si>
  <si>
    <t>02.03.37.045</t>
  </si>
  <si>
    <t>BSP0000088</t>
  </si>
  <si>
    <t>A平台靠背复位卷簧</t>
  </si>
  <si>
    <t>02.03.45.003</t>
  </si>
  <si>
    <t>SCS0005790</t>
  </si>
  <si>
    <t>A平台扭力杆</t>
  </si>
  <si>
    <t>02.03.45.004</t>
  </si>
  <si>
    <t>SHT0001935</t>
  </si>
  <si>
    <t>ECAS侧翼上安装钢丝</t>
  </si>
  <si>
    <t>02.03.46.002</t>
  </si>
  <si>
    <t>SCS0005992</t>
  </si>
  <si>
    <t>P203主驾罩壳固定钢丝焊接总成</t>
  </si>
  <si>
    <t>02.03.50.001</t>
  </si>
  <si>
    <t>SCS0006013</t>
  </si>
  <si>
    <t>P203副驾罩壳固定钢丝焊接总成</t>
  </si>
  <si>
    <t>02.03.50.002</t>
  </si>
  <si>
    <t>SCS0005995</t>
  </si>
  <si>
    <t>P203座垫面套固定钢丝</t>
  </si>
  <si>
    <t>02.03.50.005</t>
  </si>
  <si>
    <t>SCS0005996</t>
  </si>
  <si>
    <t>P203座垫支撑钢丝A</t>
  </si>
  <si>
    <t>02.03.50.006</t>
  </si>
  <si>
    <t>SCS0005997</t>
  </si>
  <si>
    <t>P203座垫面套钢丝B</t>
  </si>
  <si>
    <t>02.03.50.007</t>
  </si>
  <si>
    <t>BSP0000089</t>
  </si>
  <si>
    <t>P203调角手柄复位簧</t>
  </si>
  <si>
    <t>02.03.50.028</t>
  </si>
  <si>
    <t>SCS0004312</t>
  </si>
  <si>
    <t>C50靠背预埋钢丝</t>
  </si>
  <si>
    <t>02.12.06.087</t>
  </si>
  <si>
    <t>SCS0004313</t>
  </si>
  <si>
    <t>C50三人座预埋钢丝A</t>
  </si>
  <si>
    <t>02.12.06.088</t>
  </si>
  <si>
    <t>SCS0004314</t>
  </si>
  <si>
    <t>C50三人座预埋钢丝B</t>
  </si>
  <si>
    <t>02.12.06.089</t>
  </si>
  <si>
    <t>SCS0004315</t>
  </si>
  <si>
    <t>B40中改钢丝</t>
  </si>
  <si>
    <t>02.12.06.093</t>
  </si>
  <si>
    <t>SCS0004321</t>
  </si>
  <si>
    <t>02.12.06.098</t>
  </si>
  <si>
    <t>SCS0004325</t>
  </si>
  <si>
    <t>C50EB加厚钢丝座</t>
  </si>
  <si>
    <t>02.12.11.072</t>
  </si>
  <si>
    <t>SLT0001680</t>
  </si>
  <si>
    <t>M31RB主驾支撑杆</t>
  </si>
  <si>
    <t>02.12.25.012</t>
  </si>
  <si>
    <t>SLT0001679</t>
  </si>
  <si>
    <t>M31RB副驾支撑杆</t>
  </si>
  <si>
    <t>02.12.25.013</t>
  </si>
  <si>
    <t>SCS0004192</t>
  </si>
  <si>
    <t>靠背扣手转轴</t>
  </si>
  <si>
    <t>02.12.29.029</t>
  </si>
  <si>
    <t>BSP0000031</t>
  </si>
  <si>
    <t>靠背扣手扭簧</t>
  </si>
  <si>
    <t>02.12.02.182</t>
  </si>
  <si>
    <t>BSP0000030</t>
  </si>
  <si>
    <t>02.12.02.181</t>
  </si>
  <si>
    <t>BSP0000032</t>
  </si>
  <si>
    <t>M20  Φ1.3弹簧</t>
  </si>
  <si>
    <t>02.12.02.183</t>
  </si>
  <si>
    <t>SHT0010967</t>
  </si>
  <si>
    <t>气管防护短弹簧</t>
  </si>
  <si>
    <t>02.12.02.189</t>
  </si>
  <si>
    <t>SHT0010520</t>
  </si>
  <si>
    <t>变阻尼弹簧</t>
  </si>
  <si>
    <t>02.12.02.188</t>
  </si>
  <si>
    <t>BSP0000033</t>
  </si>
  <si>
    <t>北汽B40后排扣手弹簧</t>
  </si>
  <si>
    <t>02.12.02.184</t>
  </si>
  <si>
    <t>J6F驾驶员焊接总成-AA95</t>
  </si>
  <si>
    <t>02.03.27.081</t>
  </si>
  <si>
    <t>J6F驾驶员头枕加强钢丝</t>
  </si>
  <si>
    <t>02.03.27.082</t>
  </si>
  <si>
    <t>SLT0002562</t>
  </si>
  <si>
    <t>J6F头枕支撑杆</t>
  </si>
  <si>
    <t>02.03.27.083</t>
  </si>
  <si>
    <t>SLT0002556</t>
  </si>
  <si>
    <t>J6F右侧钢丝</t>
  </si>
  <si>
    <t>02.03.27.085</t>
  </si>
  <si>
    <t>BSP0000046</t>
  </si>
  <si>
    <t>F3000拉簧</t>
  </si>
  <si>
    <t>02.03.51.015</t>
  </si>
  <si>
    <t>SHT0010078</t>
  </si>
  <si>
    <t>H6连动杆支撑钢丝焊接总成</t>
  </si>
  <si>
    <t>02.03.53.001</t>
  </si>
  <si>
    <t>SHT00101418</t>
  </si>
  <si>
    <t>J6F副驾驶员座椅坐垫骨架总成</t>
  </si>
  <si>
    <t>6903120X2001A</t>
  </si>
  <si>
    <t>BSP0000003</t>
  </si>
  <si>
    <t>C35DB低配弹簧</t>
  </si>
  <si>
    <t>02.01.05.284</t>
  </si>
  <si>
    <t>SLT0002705</t>
  </si>
  <si>
    <t>欧马可窄车大背钢丝 400mm</t>
  </si>
  <si>
    <t>02.03.06.042</t>
  </si>
  <si>
    <t>SLT0002706</t>
  </si>
  <si>
    <t>欧马可窄车大背头枕钢丝 112mm</t>
  </si>
  <si>
    <t>02.03.06.043</t>
  </si>
  <si>
    <t>SLT0002707</t>
  </si>
  <si>
    <t>欧马可宽车大背钢丝 440mm</t>
  </si>
  <si>
    <t>02.03.06.044</t>
  </si>
  <si>
    <t>SLT0002708</t>
  </si>
  <si>
    <t>欧马可宽车大背头枕钢丝 155mm</t>
  </si>
  <si>
    <t>02.03.06.045</t>
  </si>
  <si>
    <t>SLT0002709</t>
  </si>
  <si>
    <t>欧马可司机背钢丝 398mm</t>
  </si>
  <si>
    <t>02.03.06.046</t>
  </si>
  <si>
    <t>SLT0002710</t>
  </si>
  <si>
    <t>欧马可司机背头枕钢丝 107mm</t>
  </si>
  <si>
    <t>02.03.06.047</t>
  </si>
  <si>
    <t>SCS0004413</t>
  </si>
  <si>
    <t>B40L左座椅靠背泡棉支撑钢丝组合（新）</t>
  </si>
  <si>
    <t>02.03.30.133A</t>
  </si>
  <si>
    <t>SCS0007084</t>
  </si>
  <si>
    <t>B40L中改加强板钢丝</t>
  </si>
  <si>
    <t>02.03.30.193</t>
  </si>
  <si>
    <t>SLT0002496</t>
  </si>
  <si>
    <t>J6F副驾驶员座垫内嵌钢丝1</t>
  </si>
  <si>
    <t>02.12.27.002</t>
  </si>
  <si>
    <t>B40L中改六分座钢丝焊接总成SCS0010791</t>
  </si>
  <si>
    <t>02.03.30.194</t>
  </si>
  <si>
    <t>B40L中改四分座钢丝焊接总成SCS0010792</t>
  </si>
  <si>
    <t>02.03.30.195</t>
  </si>
  <si>
    <t>BSP0000106</t>
  </si>
  <si>
    <t>2.5拉簧</t>
  </si>
  <si>
    <t>02.03.27.090</t>
  </si>
  <si>
    <t>BSP0000097</t>
  </si>
  <si>
    <t>BWL7500扭簧</t>
  </si>
  <si>
    <t>02.01.05.151</t>
  </si>
  <si>
    <t>REM0010272</t>
  </si>
  <si>
    <t>T5G上安装座弹簧</t>
  </si>
  <si>
    <t>02.01.05.303</t>
  </si>
  <si>
    <t>SLT0002667</t>
  </si>
  <si>
    <t>J6F驾驶员靠背支撑钢丝E</t>
  </si>
  <si>
    <t>02.03.27.092</t>
  </si>
  <si>
    <t>SCS0005428</t>
  </si>
  <si>
    <t>P203座垫悬簧总成6801205*1006A</t>
  </si>
  <si>
    <t>02.03.50.029</t>
  </si>
  <si>
    <t>SLT0002501</t>
  </si>
  <si>
    <t>副驾驶员座椅坐垫骨架总成</t>
  </si>
  <si>
    <t>02.12.27.001</t>
  </si>
  <si>
    <t>SLT0010647</t>
  </si>
  <si>
    <t>副驾靠背横支撑钢丝焊接总成</t>
  </si>
  <si>
    <t>EA</t>
  </si>
  <si>
    <t>SLT0010602</t>
  </si>
  <si>
    <t>副驾靠背侧翼支撑钢丝</t>
  </si>
  <si>
    <t>SLT0010614</t>
  </si>
  <si>
    <t>副驾座垫骨架总成</t>
  </si>
  <si>
    <t>SLT0010242</t>
  </si>
  <si>
    <t>驾驶员右侧侧翼支撑钢丝</t>
  </si>
  <si>
    <t>SLT0010674</t>
  </si>
  <si>
    <t>左侧护板固定钢丝焊接总成</t>
  </si>
  <si>
    <t>SLT0010678</t>
  </si>
  <si>
    <t>左侧护板下固定钢丝</t>
  </si>
  <si>
    <t>SLT0000102</t>
  </si>
  <si>
    <t>靠背卡面钢丝1</t>
  </si>
  <si>
    <t>SLT0001123</t>
  </si>
  <si>
    <t>1995驾驶座钢丝</t>
  </si>
  <si>
    <t>SLT0000060</t>
  </si>
  <si>
    <t>靠背卡面钢丝4</t>
  </si>
  <si>
    <t>SLT0000103</t>
  </si>
  <si>
    <t>1995副驾驶座钢丝</t>
  </si>
  <si>
    <t>件</t>
    <phoneticPr fontId="8" type="noConversion"/>
  </si>
  <si>
    <t>SHT0012062</t>
    <phoneticPr fontId="8" type="noConversion"/>
  </si>
  <si>
    <t>升降解锁总成安装簧</t>
    <phoneticPr fontId="8" type="noConversion"/>
  </si>
  <si>
    <t>SLT0010628</t>
    <phoneticPr fontId="8" type="noConversion"/>
  </si>
  <si>
    <t>统帅1880靠背调角器涡簧</t>
    <phoneticPr fontId="8" type="noConversion"/>
  </si>
  <si>
    <t>只</t>
  </si>
  <si>
    <t>REM0010172</t>
  </si>
  <si>
    <t>H6下镜座弹簧</t>
  </si>
  <si>
    <t>02.01.05.307</t>
  </si>
  <si>
    <t>RSM0010036</t>
  </si>
  <si>
    <t>H6补盲镜弹簧</t>
  </si>
  <si>
    <t>02.01.05.308</t>
  </si>
  <si>
    <t>SHT0011809</t>
  </si>
  <si>
    <t>仰角调节机构扭簧</t>
  </si>
  <si>
    <t>02.03.11.111</t>
  </si>
  <si>
    <t>SCS0006414</t>
    <phoneticPr fontId="8" type="noConversion"/>
  </si>
  <si>
    <t>P203靠背左侧面套固定钢丝</t>
  </si>
  <si>
    <t>02.03.50.009</t>
    <phoneticPr fontId="8" type="noConversion"/>
  </si>
  <si>
    <t>SCS0006416</t>
    <phoneticPr fontId="8" type="noConversion"/>
  </si>
  <si>
    <t>P203靠背右侧面套固定钢丝</t>
  </si>
  <si>
    <t>02.03.50.010</t>
  </si>
  <si>
    <t>SLT0010193</t>
    <phoneticPr fontId="8" type="noConversion"/>
  </si>
  <si>
    <t>气管线接头固定钢丝</t>
  </si>
  <si>
    <t>02.03.54.005</t>
    <phoneticPr fontId="8" type="noConversion"/>
  </si>
  <si>
    <t>SHT0012049</t>
  </si>
  <si>
    <t>拉簧固定钢丝</t>
  </si>
  <si>
    <t>02.03.60.005</t>
  </si>
  <si>
    <t>SHT0012110</t>
  </si>
  <si>
    <t>M4主边罩壳固定钢丝</t>
    <phoneticPr fontId="5" type="noConversion"/>
  </si>
  <si>
    <t>02.03.60.015</t>
  </si>
  <si>
    <t>SHT0012006</t>
  </si>
  <si>
    <t>升降锁止轴安装卡箍</t>
    <phoneticPr fontId="5" type="noConversion"/>
  </si>
  <si>
    <t>02.03.60.020</t>
  </si>
  <si>
    <t>SHT0012034</t>
  </si>
  <si>
    <t>气阀固定钢丝</t>
  </si>
  <si>
    <t>02.03.60.036</t>
  </si>
  <si>
    <t>SHT0012112</t>
  </si>
  <si>
    <t>M3000副边罩壳固定钢丝</t>
    <phoneticPr fontId="5" type="noConversion"/>
  </si>
  <si>
    <t>02.03.60.068</t>
  </si>
  <si>
    <t>SLT0010335</t>
  </si>
  <si>
    <t>驾驶员侧翼支撑钢丝</t>
    <phoneticPr fontId="5" type="noConversion"/>
  </si>
  <si>
    <t>02.03.64.004</t>
    <phoneticPr fontId="8" type="noConversion"/>
  </si>
  <si>
    <t>SLT0010437</t>
  </si>
  <si>
    <t>副驾靠背头枕支撑杆</t>
    <phoneticPr fontId="5" type="noConversion"/>
  </si>
  <si>
    <t>02.03.64.014</t>
  </si>
  <si>
    <t>SLT0010438</t>
  </si>
  <si>
    <t>副驾靠背头枕加强钢丝</t>
    <phoneticPr fontId="5" type="noConversion"/>
  </si>
  <si>
    <t>02.03.64.015</t>
  </si>
  <si>
    <t>SLT0010355</t>
  </si>
  <si>
    <t>副驾靠背侧翼支撑钢丝</t>
    <phoneticPr fontId="5" type="noConversion"/>
  </si>
  <si>
    <t>02.03.64.019</t>
  </si>
  <si>
    <t>SLT0010397</t>
    <phoneticPr fontId="8" type="noConversion"/>
  </si>
  <si>
    <t>副驾座垫骨架总成</t>
    <phoneticPr fontId="5" type="noConversion"/>
  </si>
  <si>
    <t>02.12.36.002</t>
  </si>
  <si>
    <t>SLT0010472</t>
  </si>
  <si>
    <t>拉簧</t>
    <phoneticPr fontId="5" type="noConversion"/>
  </si>
  <si>
    <t>02.12.36.003</t>
  </si>
  <si>
    <t>SLT0010415</t>
  </si>
  <si>
    <t>驾驶员左侧护板固定钢丝A</t>
    <phoneticPr fontId="5" type="noConversion"/>
  </si>
  <si>
    <t>02.12.36.004</t>
  </si>
  <si>
    <t>SLT0010416</t>
  </si>
  <si>
    <t>驾驶员左侧护板固定钢丝B</t>
  </si>
  <si>
    <t>02.12.36.005</t>
  </si>
  <si>
    <t>SCS0007057</t>
    <phoneticPr fontId="8" type="noConversion"/>
  </si>
  <si>
    <t>儿童锁挂钩</t>
  </si>
  <si>
    <t>02.03.16.023</t>
    <phoneticPr fontId="8" type="noConversion"/>
  </si>
  <si>
    <t>SCS0011618</t>
    <phoneticPr fontId="8" type="noConversion"/>
  </si>
  <si>
    <t>C40D靠背复位卷簧</t>
    <phoneticPr fontId="5" type="noConversion"/>
  </si>
  <si>
    <t>02.03.58.001</t>
    <phoneticPr fontId="8" type="noConversion"/>
  </si>
  <si>
    <t>SCS0010584</t>
  </si>
  <si>
    <t>靠背面套固定钢丝-左</t>
  </si>
  <si>
    <t>02.03.58.002</t>
  </si>
  <si>
    <t>SCS0010765</t>
  </si>
  <si>
    <t>靠背侧翼支撑钢丝-左</t>
  </si>
  <si>
    <t>02.03.58.003</t>
  </si>
  <si>
    <t>SCS0010764</t>
  </si>
  <si>
    <t>靠背侧翼支撑钢丝-右</t>
  </si>
  <si>
    <t>02.03.58.005</t>
  </si>
  <si>
    <t>STHT0012385</t>
  </si>
  <si>
    <t>T5侧翼支撑上安装钢丝</t>
    <phoneticPr fontId="5" type="noConversion"/>
  </si>
  <si>
    <t>02.03.61.020</t>
  </si>
  <si>
    <t>BSP0010035</t>
  </si>
  <si>
    <t>靠背回位簧（汕德卡）</t>
    <phoneticPr fontId="5" type="noConversion"/>
  </si>
  <si>
    <t>02.03.61.064</t>
  </si>
  <si>
    <t>SLT0010781</t>
    <phoneticPr fontId="5" type="noConversion"/>
  </si>
  <si>
    <r>
      <t xml:space="preserve">                              协议编号：HBZYXY-202</t>
    </r>
    <r>
      <rPr>
        <b/>
        <sz val="12"/>
        <rFont val="宋体"/>
        <family val="3"/>
        <charset val="134"/>
      </rPr>
      <t>3</t>
    </r>
    <r>
      <rPr>
        <b/>
        <sz val="12"/>
        <rFont val="楷体_GB2312"/>
        <family val="3"/>
        <charset val="134"/>
      </rPr>
      <t>-</t>
    </r>
    <r>
      <rPr>
        <b/>
        <sz val="12"/>
        <rFont val="宋体"/>
        <family val="3"/>
        <charset val="134"/>
      </rPr>
      <t>WU</t>
    </r>
    <r>
      <rPr>
        <b/>
        <sz val="12"/>
        <rFont val="楷体_GB2312"/>
        <family val="3"/>
        <charset val="134"/>
      </rPr>
      <t>0</t>
    </r>
    <r>
      <rPr>
        <b/>
        <sz val="12"/>
        <rFont val="宋体"/>
        <family val="3"/>
        <charset val="134"/>
      </rPr>
      <t>07</t>
    </r>
    <r>
      <rPr>
        <b/>
        <sz val="12"/>
        <rFont val="楷体_GB2312"/>
        <family val="3"/>
        <charset val="134"/>
      </rPr>
      <t>-</t>
    </r>
    <r>
      <rPr>
        <b/>
        <sz val="12"/>
        <rFont val="Microsoft YaHei UI"/>
        <family val="3"/>
        <charset val="134"/>
      </rPr>
      <t>02</t>
    </r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</si>
  <si>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</si>
  <si>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r>
      <t>乙方：</t>
    </r>
    <r>
      <rPr>
        <u/>
        <sz val="12"/>
        <rFont val="楷体_GB2312"/>
        <family val="3"/>
        <charset val="134"/>
      </rPr>
      <t>海兴中盛弹簧有限公司</t>
    </r>
    <phoneticPr fontId="6" type="noConversion"/>
  </si>
  <si>
    <t>SHT0015145</t>
    <phoneticPr fontId="5" type="noConversion"/>
  </si>
  <si>
    <t>座垫前横梁钢丝</t>
    <phoneticPr fontId="5" type="noConversion"/>
  </si>
  <si>
    <t>单位</t>
    <phoneticPr fontId="5" type="noConversion"/>
  </si>
  <si>
    <t>不涉及</t>
    <phoneticPr fontId="5" type="noConversion"/>
  </si>
  <si>
    <t>SLT0002563</t>
  </si>
  <si>
    <t>J6F驾驶员头枕支撑杆6801671X2001A</t>
  </si>
  <si>
    <t>——</t>
    <phoneticPr fontId="5" type="noConversion"/>
  </si>
  <si>
    <t>SLT0002130</t>
    <phoneticPr fontId="5" type="noConversion"/>
  </si>
  <si>
    <t>SLT0002564</t>
    <phoneticPr fontId="5" type="noConversion"/>
  </si>
  <si>
    <t>SHT0011945</t>
    <phoneticPr fontId="5" type="noConversion"/>
  </si>
  <si>
    <t>目标价</t>
    <phoneticPr fontId="5" type="noConversion"/>
  </si>
  <si>
    <r>
      <t xml:space="preserve">                              协议编号：HBZYXY-202</t>
    </r>
    <r>
      <rPr>
        <b/>
        <sz val="12"/>
        <rFont val="宋体"/>
        <family val="3"/>
        <charset val="134"/>
      </rPr>
      <t>3</t>
    </r>
    <r>
      <rPr>
        <b/>
        <sz val="12"/>
        <rFont val="楷体_GB2312"/>
        <family val="3"/>
        <charset val="134"/>
      </rPr>
      <t>-</t>
    </r>
    <r>
      <rPr>
        <b/>
        <sz val="12"/>
        <rFont val="宋体"/>
        <family val="3"/>
        <charset val="134"/>
      </rPr>
      <t>WU</t>
    </r>
    <r>
      <rPr>
        <b/>
        <sz val="12"/>
        <rFont val="楷体_GB2312"/>
        <family val="3"/>
        <charset val="134"/>
      </rPr>
      <t>0</t>
    </r>
    <r>
      <rPr>
        <b/>
        <sz val="12"/>
        <rFont val="宋体"/>
        <family val="3"/>
        <charset val="134"/>
      </rPr>
      <t>07</t>
    </r>
    <r>
      <rPr>
        <b/>
        <sz val="12"/>
        <rFont val="楷体_GB2312"/>
        <family val="3"/>
        <charset val="134"/>
      </rPr>
      <t>-</t>
    </r>
    <r>
      <rPr>
        <b/>
        <sz val="12"/>
        <rFont val="Microsoft YaHei UI"/>
        <family val="3"/>
        <charset val="134"/>
      </rPr>
      <t>03</t>
    </r>
    <phoneticPr fontId="8" type="noConversion"/>
  </si>
  <si>
    <t>SLT0011665</t>
    <phoneticPr fontId="5" type="noConversion"/>
  </si>
  <si>
    <t>靠背调角器涡簧</t>
    <phoneticPr fontId="5" type="noConversion"/>
  </si>
  <si>
    <t>欧马可升级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</si>
  <si>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</si>
  <si>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r>
      <t xml:space="preserve">                                                          协议编号：HBZYXY-202</t>
    </r>
    <r>
      <rPr>
        <b/>
        <sz val="12"/>
        <rFont val="楷体_GB2312"/>
        <family val="3"/>
      </rPr>
      <t>3</t>
    </r>
    <r>
      <rPr>
        <b/>
        <sz val="12"/>
        <rFont val="楷体_GB2312"/>
        <family val="3"/>
        <charset val="134"/>
      </rPr>
      <t>-</t>
    </r>
    <r>
      <rPr>
        <b/>
        <sz val="12"/>
        <rFont val="楷体_GB2312"/>
        <family val="3"/>
      </rPr>
      <t>WU</t>
    </r>
    <r>
      <rPr>
        <b/>
        <sz val="12"/>
        <rFont val="楷体_GB2312"/>
        <family val="3"/>
        <charset val="134"/>
      </rPr>
      <t>0</t>
    </r>
    <r>
      <rPr>
        <b/>
        <sz val="12"/>
        <rFont val="楷体_GB2312"/>
        <family val="3"/>
      </rPr>
      <t>07</t>
    </r>
    <r>
      <rPr>
        <b/>
        <sz val="12"/>
        <rFont val="楷体_GB2312"/>
        <family val="3"/>
        <charset val="134"/>
      </rPr>
      <t>-</t>
    </r>
    <r>
      <rPr>
        <b/>
        <sz val="12"/>
        <rFont val="楷体_GB2312"/>
        <family val="3"/>
      </rPr>
      <t>01</t>
    </r>
    <r>
      <rPr>
        <b/>
        <sz val="12"/>
        <rFont val="等线"/>
        <family val="3"/>
        <charset val="134"/>
      </rPr>
      <t xml:space="preserve"> </t>
    </r>
    <phoneticPr fontId="8" type="noConversion"/>
  </si>
  <si>
    <t>SCS0010791</t>
    <phoneticPr fontId="5" type="noConversion"/>
  </si>
  <si>
    <t>SCS0010792</t>
    <phoneticPr fontId="5" type="noConversion"/>
  </si>
  <si>
    <r>
      <t xml:space="preserve">                                                          协议编号：HBZYXY-202</t>
    </r>
    <r>
      <rPr>
        <b/>
        <sz val="12"/>
        <rFont val="楷体_GB2312"/>
        <family val="3"/>
      </rPr>
      <t>3</t>
    </r>
    <r>
      <rPr>
        <b/>
        <sz val="12"/>
        <rFont val="楷体_GB2312"/>
        <family val="3"/>
        <charset val="134"/>
      </rPr>
      <t>-</t>
    </r>
    <r>
      <rPr>
        <b/>
        <sz val="12"/>
        <rFont val="楷体_GB2312"/>
        <family val="3"/>
      </rPr>
      <t>WU</t>
    </r>
    <r>
      <rPr>
        <b/>
        <sz val="12"/>
        <rFont val="楷体_GB2312"/>
        <family val="3"/>
        <charset val="134"/>
      </rPr>
      <t>0</t>
    </r>
    <r>
      <rPr>
        <b/>
        <sz val="12"/>
        <rFont val="楷体_GB2312"/>
        <family val="3"/>
      </rPr>
      <t>07</t>
    </r>
    <r>
      <rPr>
        <b/>
        <sz val="12"/>
        <rFont val="楷体_GB2312"/>
        <family val="3"/>
        <charset val="134"/>
      </rPr>
      <t>-</t>
    </r>
    <r>
      <rPr>
        <b/>
        <sz val="12"/>
        <rFont val="楷体_GB2312"/>
        <family val="3"/>
      </rPr>
      <t>0</t>
    </r>
    <r>
      <rPr>
        <b/>
        <sz val="12"/>
        <rFont val="微软雅黑"/>
        <family val="3"/>
        <charset val="134"/>
      </rPr>
      <t>4</t>
    </r>
    <phoneticPr fontId="8" type="noConversion"/>
  </si>
  <si>
    <t>焊胎及检具分摊至3万件产品中</t>
    <phoneticPr fontId="5" type="noConversion"/>
  </si>
  <si>
    <t>B40L中改六分座钢丝焊接总成SCS0010791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</si>
</sst>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  <numFmt numFmtId="181" formatCode="0.000"/>
  </numFmts>
  <fonts count="4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Microsoft YaHei UI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sz val="12"/>
      <name val="Microsoft YaHei UI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2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u/>
      <sz val="12"/>
      <name val="Microsoft YaHei UI"/>
      <family val="3"/>
      <charset val="134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color indexed="8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name val="楷体_GB2312"/>
      <family val="3"/>
    </font>
    <font>
      <b/>
      <sz val="12"/>
      <name val="等线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等线"/>
      <family val="2"/>
      <scheme val="minor"/>
    </font>
    <font>
      <b/>
      <sz val="12"/>
      <name val="微软雅黑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22" fillId="0" borderId="0">
      <alignment vertical="center"/>
    </xf>
    <xf numFmtId="0" fontId="1" fillId="0" borderId="0"/>
    <xf numFmtId="0" fontId="14" fillId="0" borderId="0"/>
    <xf numFmtId="0" fontId="1" fillId="0" borderId="0">
      <alignment vertical="center"/>
    </xf>
    <xf numFmtId="0" fontId="1" fillId="0" borderId="0">
      <alignment vertical="center"/>
    </xf>
    <xf numFmtId="9" fontId="39" fillId="0" borderId="0" applyFont="0" applyFill="0" applyBorder="0" applyAlignment="0" applyProtection="0">
      <alignment vertical="center"/>
    </xf>
  </cellStyleXfs>
  <cellXfs count="113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176" fontId="15" fillId="4" borderId="1" xfId="2" applyNumberFormat="1" applyFont="1" applyFill="1" applyBorder="1" applyAlignment="1">
      <alignment horizontal="center" vertical="center" wrapText="1"/>
    </xf>
    <xf numFmtId="177" fontId="13" fillId="2" borderId="0" xfId="1" applyNumberFormat="1" applyFont="1" applyFill="1" applyAlignment="1">
      <alignment horizontal="center" vertical="center" shrinkToFit="1"/>
    </xf>
    <xf numFmtId="176" fontId="15" fillId="0" borderId="1" xfId="2" applyNumberFormat="1" applyFont="1" applyBorder="1" applyAlignment="1">
      <alignment horizontal="center" vertical="center" wrapText="1"/>
    </xf>
    <xf numFmtId="177" fontId="18" fillId="3" borderId="1" xfId="0" applyNumberFormat="1" applyFont="1" applyFill="1" applyBorder="1" applyAlignment="1">
      <alignment horizontal="center" vertical="center" wrapText="1"/>
    </xf>
    <xf numFmtId="177" fontId="18" fillId="3" borderId="1" xfId="0" applyNumberFormat="1" applyFont="1" applyFill="1" applyBorder="1" applyAlignment="1">
      <alignment horizontal="left" vertical="center" wrapText="1"/>
    </xf>
    <xf numFmtId="0" fontId="23" fillId="0" borderId="1" xfId="3" applyFont="1" applyBorder="1" applyAlignment="1">
      <alignment horizontal="center" vertical="center"/>
    </xf>
    <xf numFmtId="179" fontId="1" fillId="0" borderId="1" xfId="4" applyNumberFormat="1" applyBorder="1" applyAlignment="1">
      <alignment horizontal="center" vertical="center"/>
    </xf>
    <xf numFmtId="2" fontId="1" fillId="0" borderId="1" xfId="4" applyNumberFormat="1" applyBorder="1" applyAlignment="1">
      <alignment horizontal="center" vertical="center"/>
    </xf>
    <xf numFmtId="0" fontId="24" fillId="0" borderId="1" xfId="4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27" fillId="0" borderId="0" xfId="1" applyFont="1" applyAlignment="1">
      <alignment vertical="center" wrapText="1"/>
    </xf>
    <xf numFmtId="0" fontId="9" fillId="0" borderId="0" xfId="1" applyFont="1">
      <alignment vertical="center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176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 shrinkToFit="1"/>
    </xf>
    <xf numFmtId="0" fontId="28" fillId="0" borderId="0" xfId="1" applyFont="1">
      <alignment vertical="center"/>
    </xf>
    <xf numFmtId="0" fontId="29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9" fillId="0" borderId="0" xfId="1" applyFont="1" applyAlignment="1">
      <alignment horizontal="left" vertical="center"/>
    </xf>
    <xf numFmtId="176" fontId="28" fillId="0" borderId="0" xfId="1" applyNumberFormat="1" applyFont="1">
      <alignment vertical="center"/>
    </xf>
    <xf numFmtId="176" fontId="28" fillId="0" borderId="0" xfId="1" applyNumberFormat="1" applyFont="1" applyAlignment="1">
      <alignment horizontal="left" vertical="center"/>
    </xf>
    <xf numFmtId="0" fontId="28" fillId="0" borderId="0" xfId="1" applyFont="1" applyAlignment="1">
      <alignment vertical="center" shrinkToFit="1"/>
    </xf>
    <xf numFmtId="0" fontId="29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13" fillId="2" borderId="1" xfId="1" applyFont="1" applyFill="1" applyBorder="1" applyAlignment="1">
      <alignment horizontal="center" vertical="center" wrapText="1"/>
    </xf>
    <xf numFmtId="178" fontId="19" fillId="0" borderId="1" xfId="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180" fontId="25" fillId="0" borderId="0" xfId="1" applyNumberFormat="1" applyFont="1">
      <alignment vertical="center"/>
    </xf>
    <xf numFmtId="176" fontId="25" fillId="0" borderId="0" xfId="1" applyNumberFormat="1" applyFont="1">
      <alignment vertical="center"/>
    </xf>
    <xf numFmtId="0" fontId="25" fillId="0" borderId="0" xfId="1" applyFo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3" applyFont="1" applyBorder="1" applyAlignment="1">
      <alignment horizontal="center" vertical="center"/>
    </xf>
    <xf numFmtId="176" fontId="34" fillId="0" borderId="1" xfId="1" applyNumberFormat="1" applyFont="1" applyBorder="1" applyAlignment="1">
      <alignment horizontal="center" vertical="center" wrapText="1"/>
    </xf>
    <xf numFmtId="179" fontId="25" fillId="0" borderId="1" xfId="4" applyNumberFormat="1" applyFont="1" applyBorder="1" applyAlignment="1">
      <alignment horizontal="center" vertical="center"/>
    </xf>
    <xf numFmtId="2" fontId="25" fillId="0" borderId="1" xfId="4" applyNumberFormat="1" applyFont="1" applyBorder="1" applyAlignment="1">
      <alignment horizontal="center" vertical="center"/>
    </xf>
    <xf numFmtId="0" fontId="35" fillId="0" borderId="1" xfId="4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shrinkToFit="1"/>
    </xf>
    <xf numFmtId="0" fontId="13" fillId="0" borderId="1" xfId="1" applyFont="1" applyBorder="1" applyAlignment="1">
      <alignment horizontal="center" vertical="center" wrapText="1"/>
    </xf>
    <xf numFmtId="177" fontId="13" fillId="0" borderId="0" xfId="1" applyNumberFormat="1" applyFont="1" applyAlignment="1">
      <alignment horizontal="center" vertical="center" shrinkToFit="1"/>
    </xf>
    <xf numFmtId="177" fontId="18" fillId="0" borderId="1" xfId="0" applyNumberFormat="1" applyFont="1" applyBorder="1" applyAlignment="1">
      <alignment horizontal="center" vertical="center" wrapText="1"/>
    </xf>
    <xf numFmtId="176" fontId="15" fillId="3" borderId="1" xfId="2" applyNumberFormat="1" applyFont="1" applyFill="1" applyBorder="1" applyAlignment="1">
      <alignment horizontal="center" vertical="center" wrapText="1"/>
    </xf>
    <xf numFmtId="49" fontId="20" fillId="0" borderId="1" xfId="5" applyNumberFormat="1" applyFont="1" applyBorder="1" applyAlignment="1" applyProtection="1">
      <alignment horizontal="center" vertical="center" wrapText="1"/>
      <protection locked="0"/>
    </xf>
    <xf numFmtId="0" fontId="24" fillId="0" borderId="1" xfId="6" applyFont="1" applyBorder="1" applyAlignment="1">
      <alignment horizontal="center" vertical="center"/>
    </xf>
    <xf numFmtId="176" fontId="38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178" fontId="21" fillId="0" borderId="3" xfId="1" applyNumberFormat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0" fillId="0" borderId="1" xfId="7" applyFont="1" applyBorder="1" applyAlignment="1">
      <alignment horizontal="center" vertical="center" wrapText="1"/>
    </xf>
    <xf numFmtId="178" fontId="21" fillId="0" borderId="1" xfId="1" applyNumberFormat="1" applyFont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/>
    </xf>
    <xf numFmtId="179" fontId="24" fillId="0" borderId="1" xfId="4" applyNumberFormat="1" applyFont="1" applyBorder="1" applyAlignment="1">
      <alignment horizontal="center" vertical="center"/>
    </xf>
    <xf numFmtId="179" fontId="24" fillId="0" borderId="1" xfId="1" applyNumberFormat="1" applyFont="1" applyBorder="1">
      <alignment vertical="center"/>
    </xf>
    <xf numFmtId="2" fontId="24" fillId="0" borderId="1" xfId="4" applyNumberFormat="1" applyFont="1" applyBorder="1" applyAlignment="1">
      <alignment horizontal="center" vertical="center"/>
    </xf>
    <xf numFmtId="180" fontId="24" fillId="0" borderId="0" xfId="1" applyNumberFormat="1" applyFont="1">
      <alignment vertical="center"/>
    </xf>
    <xf numFmtId="176" fontId="24" fillId="0" borderId="0" xfId="1" applyNumberFormat="1" applyFont="1" applyAlignment="1">
      <alignment horizontal="center" vertical="center"/>
    </xf>
    <xf numFmtId="0" fontId="24" fillId="0" borderId="0" xfId="1" applyFont="1">
      <alignment vertical="center"/>
    </xf>
    <xf numFmtId="0" fontId="20" fillId="0" borderId="1" xfId="1" applyFont="1" applyBorder="1" applyAlignment="1">
      <alignment horizontal="center" vertical="center" wrapText="1"/>
    </xf>
    <xf numFmtId="179" fontId="24" fillId="0" borderId="1" xfId="4" applyNumberFormat="1" applyFont="1" applyBorder="1" applyAlignment="1">
      <alignment horizontal="left" vertical="center" wrapText="1"/>
    </xf>
    <xf numFmtId="181" fontId="24" fillId="0" borderId="1" xfId="4" applyNumberFormat="1" applyFont="1" applyBorder="1" applyAlignment="1">
      <alignment horizontal="center" vertical="center"/>
    </xf>
    <xf numFmtId="179" fontId="24" fillId="0" borderId="1" xfId="4" applyNumberFormat="1" applyFont="1" applyBorder="1" applyAlignment="1">
      <alignment horizontal="center" vertical="center" wrapText="1"/>
    </xf>
    <xf numFmtId="179" fontId="24" fillId="0" borderId="1" xfId="4" applyNumberFormat="1" applyFont="1" applyBorder="1" applyAlignment="1">
      <alignment horizontal="right" vertical="center"/>
    </xf>
    <xf numFmtId="0" fontId="38" fillId="0" borderId="4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38" fillId="0" borderId="3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176" fontId="38" fillId="0" borderId="3" xfId="1" applyNumberFormat="1" applyFont="1" applyBorder="1" applyAlignment="1">
      <alignment horizontal="center" vertical="center" wrapText="1"/>
    </xf>
    <xf numFmtId="0" fontId="24" fillId="0" borderId="1" xfId="1" applyFont="1" applyBorder="1">
      <alignment vertical="center"/>
    </xf>
    <xf numFmtId="179" fontId="24" fillId="0" borderId="0" xfId="1" applyNumberFormat="1" applyFont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9" fontId="24" fillId="0" borderId="0" xfId="8" applyFont="1">
      <alignment vertical="center"/>
    </xf>
    <xf numFmtId="177" fontId="24" fillId="0" borderId="0" xfId="1" applyNumberFormat="1" applyFont="1">
      <alignment vertical="center"/>
    </xf>
    <xf numFmtId="0" fontId="9" fillId="0" borderId="0" xfId="1" applyFont="1" applyAlignment="1">
      <alignment horizontal="left" vertical="center" wrapText="1"/>
    </xf>
    <xf numFmtId="177" fontId="13" fillId="0" borderId="1" xfId="1" applyNumberFormat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176" fontId="15" fillId="3" borderId="1" xfId="2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3" fillId="2" borderId="5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177" fontId="13" fillId="2" borderId="1" xfId="1" applyNumberFormat="1" applyFont="1" applyFill="1" applyBorder="1" applyAlignment="1">
      <alignment horizontal="center" vertical="center" shrinkToFit="1"/>
    </xf>
    <xf numFmtId="0" fontId="12" fillId="2" borderId="1" xfId="1" applyFont="1" applyFill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</cellXfs>
  <cellStyles count="9">
    <cellStyle name="百分比" xfId="8" builtinId="5"/>
    <cellStyle name="常规" xfId="0" builtinId="0"/>
    <cellStyle name="常规 2" xfId="1" xr:uid="{FCB7E99F-F456-4202-97C9-97FAABE44ED6}"/>
    <cellStyle name="常规 2 2 6" xfId="2" xr:uid="{745C3A03-2EBE-4E89-8E3C-D7FF43F27A0C}"/>
    <cellStyle name="常规 3" xfId="3" xr:uid="{CE88574B-9B67-411A-87B6-C10355748F43}"/>
    <cellStyle name="常规 3 30" xfId="7" xr:uid="{22BAE345-5C80-4B55-844C-FA55887AD0CF}"/>
    <cellStyle name="常规 4" xfId="4" xr:uid="{9A0AC16E-C82E-4D66-B59E-2C0FA4D73B75}"/>
    <cellStyle name="常规 40" xfId="6" xr:uid="{BA79EA18-9669-475B-95B4-696603D9E026}"/>
    <cellStyle name="样式 1" xfId="5" xr:uid="{9D7D3E78-581A-45F9-A0EB-C6B81E19EE0E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316</xdr:row>
      <xdr:rowOff>0</xdr:rowOff>
    </xdr:from>
    <xdr:ext cx="13522295" cy="6355085"/>
    <xdr:pic>
      <xdr:nvPicPr>
        <xdr:cNvPr id="2" name="图片 1">
          <a:extLst>
            <a:ext uri="{FF2B5EF4-FFF2-40B4-BE49-F238E27FC236}">
              <a16:creationId xmlns:a16="http://schemas.microsoft.com/office/drawing/2014/main" id="{5DC2DD7A-4301-4C2C-A1DD-D663ABD6D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425160"/>
          <a:ext cx="13522295" cy="635508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69</xdr:row>
      <xdr:rowOff>0</xdr:rowOff>
    </xdr:from>
    <xdr:ext cx="13522295" cy="6355085"/>
    <xdr:pic>
      <xdr:nvPicPr>
        <xdr:cNvPr id="2" name="图片 1">
          <a:extLst>
            <a:ext uri="{FF2B5EF4-FFF2-40B4-BE49-F238E27FC236}">
              <a16:creationId xmlns:a16="http://schemas.microsoft.com/office/drawing/2014/main" id="{A016C8EE-84E1-4553-A5B8-F3DCAACFD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460980"/>
          <a:ext cx="13522295" cy="635508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433</xdr:row>
      <xdr:rowOff>0</xdr:rowOff>
    </xdr:from>
    <xdr:ext cx="13522295" cy="6355085"/>
    <xdr:pic>
      <xdr:nvPicPr>
        <xdr:cNvPr id="2" name="图片 1">
          <a:extLst>
            <a:ext uri="{FF2B5EF4-FFF2-40B4-BE49-F238E27FC236}">
              <a16:creationId xmlns:a16="http://schemas.microsoft.com/office/drawing/2014/main" id="{5404677E-D971-4E30-914B-62501A89A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683100"/>
          <a:ext cx="13522295" cy="635508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ownloads\&#28023;&#20852;&#38050;&#19997;&#30446;&#26631;&#20215;&#2668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6410;&#23450;&#20215;&#21378;&#23478;/&#28023;&#20852;&#20013;&#30427;/&#38050;&#19997;-&#26680;&#31639;-2021.12.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据"/>
      <sheetName val="数据 (2)"/>
    </sheetNames>
    <sheetDataSet>
      <sheetData sheetId="0" refreshError="1"/>
      <sheetData sheetId="1" refreshError="1">
        <row r="3">
          <cell r="E3" t="str">
            <v>SCS0004321</v>
          </cell>
          <cell r="F3" t="str">
            <v>02.12.06.098</v>
          </cell>
          <cell r="G3" t="str">
            <v>B40中改钢丝</v>
          </cell>
          <cell r="H3" t="str">
            <v>EA</v>
          </cell>
          <cell r="I3">
            <v>0</v>
          </cell>
          <cell r="J3">
            <v>0.1274922</v>
          </cell>
          <cell r="K3" t="str">
            <v>60φ2</v>
          </cell>
          <cell r="L3">
            <v>8.3000000000000001E-3</v>
          </cell>
          <cell r="M3">
            <v>6.6109500000000002E-2</v>
          </cell>
        </row>
        <row r="4">
          <cell r="E4" t="str">
            <v>SCS0004412</v>
          </cell>
          <cell r="F4" t="str">
            <v>02.03.30.134</v>
          </cell>
          <cell r="G4" t="str">
            <v>泡棉支撑钢丝组合B40L中改后排右座椅</v>
          </cell>
          <cell r="H4" t="str">
            <v>EA</v>
          </cell>
          <cell r="I4">
            <v>2.6699299999999999</v>
          </cell>
          <cell r="J4">
            <v>2.6699275862068887</v>
          </cell>
          <cell r="L4">
            <v>0.31890000000000002</v>
          </cell>
          <cell r="M4">
            <v>2.5400385000000001</v>
          </cell>
        </row>
        <row r="5">
          <cell r="E5" t="str">
            <v>SCS0004413</v>
          </cell>
          <cell r="F5" t="str">
            <v>02.03.30.133A</v>
          </cell>
          <cell r="G5" t="str">
            <v>泡棉支撑钢丝组合B40L中改后排左座椅</v>
          </cell>
          <cell r="H5" t="str">
            <v>EA</v>
          </cell>
          <cell r="I5">
            <v>6.21</v>
          </cell>
          <cell r="J5">
            <v>6.21</v>
          </cell>
          <cell r="K5" t="str">
            <v>60#</v>
          </cell>
          <cell r="L5">
            <v>0.50700000000000001</v>
          </cell>
          <cell r="M5">
            <v>4.0382550000000004</v>
          </cell>
        </row>
        <row r="6">
          <cell r="E6" t="str">
            <v>SCS0004414</v>
          </cell>
          <cell r="F6" t="str">
            <v>02.03.30.132</v>
          </cell>
          <cell r="G6" t="str">
            <v>中改右座椅座垫前支撑钢丝B40L中改后排</v>
          </cell>
          <cell r="H6" t="str">
            <v>EA</v>
          </cell>
          <cell r="I6">
            <v>0.37598999999999999</v>
          </cell>
          <cell r="J6">
            <v>0.37598663793103376</v>
          </cell>
          <cell r="L6">
            <v>4.4499999999999998E-2</v>
          </cell>
          <cell r="M6">
            <v>0.35444249999999999</v>
          </cell>
        </row>
        <row r="7">
          <cell r="E7" t="str">
            <v>SCS0004415</v>
          </cell>
          <cell r="F7" t="str">
            <v>02.03.30.131A</v>
          </cell>
          <cell r="G7" t="str">
            <v>中改右座椅侧翼下支撑钢丝B40L中改后排</v>
          </cell>
          <cell r="H7" t="str">
            <v>EA</v>
          </cell>
          <cell r="I7">
            <v>0.57045999999999997</v>
          </cell>
          <cell r="J7">
            <v>0.5704577999999999</v>
          </cell>
          <cell r="K7" t="str">
            <v>60#</v>
          </cell>
          <cell r="L7">
            <v>8.6800000000000002E-2</v>
          </cell>
          <cell r="M7">
            <v>0.69136200000000003</v>
          </cell>
        </row>
        <row r="8">
          <cell r="E8" t="str">
            <v>SCS0004416</v>
          </cell>
          <cell r="F8" t="str">
            <v>02.03.30.129</v>
          </cell>
          <cell r="G8" t="str">
            <v>中改座垫内侧儿童座椅挂钩B40L中改后排右座椅</v>
          </cell>
          <cell r="H8" t="str">
            <v>EA</v>
          </cell>
          <cell r="I8">
            <v>0.27712999999999999</v>
          </cell>
          <cell r="J8">
            <v>0.27713172413793041</v>
          </cell>
          <cell r="L8">
            <v>3.2800000000000003E-2</v>
          </cell>
          <cell r="M8">
            <v>0.26125200000000004</v>
          </cell>
        </row>
        <row r="9">
          <cell r="E9" t="str">
            <v>SCS0004417</v>
          </cell>
          <cell r="F9" t="str">
            <v>02.03.30.128</v>
          </cell>
          <cell r="G9" t="str">
            <v>中改座垫外侧儿童座椅挂钩B40L中改后排右座椅</v>
          </cell>
          <cell r="H9" t="str">
            <v>EA</v>
          </cell>
          <cell r="I9">
            <v>0.38190000000000002</v>
          </cell>
          <cell r="J9">
            <v>0.38190103448275842</v>
          </cell>
          <cell r="L9">
            <v>4.5199999999999997E-2</v>
          </cell>
          <cell r="M9">
            <v>0.36001799999999995</v>
          </cell>
        </row>
        <row r="10">
          <cell r="E10" t="str">
            <v>SCS0004418</v>
          </cell>
          <cell r="F10" t="str">
            <v>02.03.30.127</v>
          </cell>
          <cell r="G10" t="str">
            <v>中改右座椅背泡棉支撑钢丝B40L中改后排</v>
          </cell>
          <cell r="H10" t="str">
            <v>EA</v>
          </cell>
          <cell r="I10">
            <v>0.38106000000000001</v>
          </cell>
          <cell r="J10">
            <v>0.38105612068965511</v>
          </cell>
          <cell r="L10">
            <v>4.5100000000000001E-2</v>
          </cell>
          <cell r="M10">
            <v>0.35922150000000003</v>
          </cell>
        </row>
        <row r="11">
          <cell r="E11" t="str">
            <v>SCS0004419</v>
          </cell>
          <cell r="F11" t="str">
            <v>02.03.30.126</v>
          </cell>
          <cell r="G11" t="str">
            <v>泡棉前加强支撑钢丝B40L中改后排</v>
          </cell>
          <cell r="H11" t="str">
            <v>EA</v>
          </cell>
          <cell r="I11">
            <v>0.46994000000000002</v>
          </cell>
          <cell r="J11">
            <v>0.46994105172413814</v>
          </cell>
          <cell r="L11">
            <v>6.1800000000000001E-2</v>
          </cell>
          <cell r="M11">
            <v>0.49223699999999998</v>
          </cell>
        </row>
        <row r="12">
          <cell r="E12" t="str">
            <v>SCS0004420</v>
          </cell>
          <cell r="F12" t="str">
            <v>02.03.30.124</v>
          </cell>
          <cell r="G12" t="str">
            <v>左座椅座泡棉前支撑钢丝B40L中改后排</v>
          </cell>
          <cell r="H12" t="str">
            <v>EA</v>
          </cell>
          <cell r="I12">
            <v>1.7946</v>
          </cell>
          <cell r="J12">
            <v>1.7945968965517196</v>
          </cell>
          <cell r="L12">
            <v>0.23599999999999999</v>
          </cell>
          <cell r="M12">
            <v>1.87974</v>
          </cell>
        </row>
        <row r="13">
          <cell r="E13" t="str">
            <v>SCS0004421</v>
          </cell>
          <cell r="F13" t="str">
            <v>02.03.30.123A</v>
          </cell>
          <cell r="G13" t="str">
            <v>中改左座椅侧翼下支撑钢丝B40L中改后排</v>
          </cell>
          <cell r="H13" t="str">
            <v>EA</v>
          </cell>
          <cell r="I13">
            <v>0.56859999999999999</v>
          </cell>
          <cell r="J13">
            <v>0.56859660000000001</v>
          </cell>
          <cell r="K13" t="str">
            <v>60#</v>
          </cell>
          <cell r="L13">
            <v>8.5900000000000004E-2</v>
          </cell>
          <cell r="M13">
            <v>0.68419350000000001</v>
          </cell>
        </row>
        <row r="14">
          <cell r="E14" t="str">
            <v>SCS0004422</v>
          </cell>
          <cell r="F14" t="str">
            <v>02.03.30.122</v>
          </cell>
          <cell r="G14" t="str">
            <v>中改座垫儿童座椅上挂钩B40L中改后排</v>
          </cell>
          <cell r="H14" t="str">
            <v>EA</v>
          </cell>
          <cell r="I14">
            <v>0.37092000000000003</v>
          </cell>
          <cell r="J14">
            <v>0.37091715517241353</v>
          </cell>
          <cell r="L14">
            <v>4.3900000000000002E-2</v>
          </cell>
          <cell r="M14">
            <v>0.34966350000000002</v>
          </cell>
        </row>
        <row r="15">
          <cell r="E15" t="str">
            <v>SCS0004423</v>
          </cell>
          <cell r="F15" t="str">
            <v>02.03.30.121</v>
          </cell>
          <cell r="G15" t="str">
            <v>中改座垫内侧儿童座椅挂钩B40L中改后排左座椅</v>
          </cell>
          <cell r="H15" t="str">
            <v>EA</v>
          </cell>
          <cell r="I15">
            <v>0.38782</v>
          </cell>
          <cell r="J15">
            <v>0.38781543103448313</v>
          </cell>
          <cell r="L15">
            <v>4.5900000000000003E-2</v>
          </cell>
          <cell r="M15">
            <v>0.36559350000000002</v>
          </cell>
        </row>
        <row r="16">
          <cell r="E16" t="str">
            <v>SCS0004424</v>
          </cell>
          <cell r="F16" t="str">
            <v>02.03.30.120</v>
          </cell>
          <cell r="G16" t="str">
            <v>中改座垫外侧儿童座椅挂钩B40L中改后排左座椅</v>
          </cell>
          <cell r="H16" t="str">
            <v>EA</v>
          </cell>
          <cell r="I16">
            <v>0.29233999999999999</v>
          </cell>
          <cell r="J16">
            <v>0.29234017241379323</v>
          </cell>
          <cell r="L16">
            <v>3.4599999999999999E-2</v>
          </cell>
          <cell r="M16">
            <v>0.27558899999999997</v>
          </cell>
        </row>
        <row r="17">
          <cell r="E17" t="str">
            <v>SCS0004425</v>
          </cell>
          <cell r="F17" t="str">
            <v>02.03.30.118</v>
          </cell>
          <cell r="G17" t="str">
            <v>中改左座椅背泡棉支撑钢丝B40L中改后排</v>
          </cell>
          <cell r="H17" t="str">
            <v>EA</v>
          </cell>
          <cell r="I17">
            <v>0.42812</v>
          </cell>
          <cell r="J17">
            <v>0.42811781896551687</v>
          </cell>
          <cell r="L17">
            <v>5.6300000000000003E-2</v>
          </cell>
          <cell r="M17">
            <v>0.44842950000000004</v>
          </cell>
        </row>
        <row r="18">
          <cell r="E18" t="str">
            <v>SCS0004561</v>
          </cell>
          <cell r="F18" t="str">
            <v>02.03.29.016</v>
          </cell>
          <cell r="G18" t="str">
            <v>副驾左侧侧翼支撑钢丝C32B</v>
          </cell>
          <cell r="H18" t="str">
            <v>EA</v>
          </cell>
          <cell r="I18">
            <v>0.37696000000000002</v>
          </cell>
          <cell r="J18">
            <v>0.37696153846153874</v>
          </cell>
          <cell r="L18">
            <v>0.05</v>
          </cell>
          <cell r="M18">
            <v>0.39824999999999999</v>
          </cell>
        </row>
        <row r="19">
          <cell r="E19" t="str">
            <v>SCS0004562</v>
          </cell>
          <cell r="F19" t="str">
            <v>02.03.29.015</v>
          </cell>
          <cell r="G19" t="str">
            <v>主驾右侧侧翼支撑钢丝C32B</v>
          </cell>
          <cell r="H19" t="str">
            <v>EA</v>
          </cell>
          <cell r="I19">
            <v>0.37696000000000002</v>
          </cell>
          <cell r="J19">
            <v>0.37696153846153874</v>
          </cell>
          <cell r="L19">
            <v>0.05</v>
          </cell>
          <cell r="M19">
            <v>0.39824999999999999</v>
          </cell>
        </row>
        <row r="20">
          <cell r="E20" t="str">
            <v>SCS0004563</v>
          </cell>
          <cell r="F20" t="str">
            <v>02.03.29.014</v>
          </cell>
          <cell r="G20" t="str">
            <v>背面套成型钢丝右C32B</v>
          </cell>
          <cell r="H20" t="str">
            <v>EA</v>
          </cell>
          <cell r="I20">
            <v>0.43559999999999999</v>
          </cell>
          <cell r="J20">
            <v>0.43559999999999999</v>
          </cell>
          <cell r="L20">
            <v>5.5E-2</v>
          </cell>
          <cell r="M20">
            <v>0.43807499999999999</v>
          </cell>
        </row>
        <row r="21">
          <cell r="E21" t="str">
            <v>SCS0004564</v>
          </cell>
          <cell r="F21" t="str">
            <v>02.03.29.013</v>
          </cell>
          <cell r="G21" t="str">
            <v>左侧背面套成型钢丝C32B</v>
          </cell>
          <cell r="H21" t="str">
            <v>EA</v>
          </cell>
          <cell r="I21">
            <v>0.43559999999999999</v>
          </cell>
          <cell r="J21">
            <v>0.43559999999999999</v>
          </cell>
          <cell r="L21">
            <v>0.06</v>
          </cell>
          <cell r="M21">
            <v>0.47789999999999999</v>
          </cell>
        </row>
        <row r="22">
          <cell r="E22" t="str">
            <v>SCS0006414</v>
          </cell>
          <cell r="F22" t="str">
            <v>02.03.50.009</v>
          </cell>
          <cell r="G22" t="str">
            <v>靠背左侧面套固定钢丝P203</v>
          </cell>
          <cell r="H22" t="str">
            <v>EA</v>
          </cell>
          <cell r="I22">
            <v>0.51060000000000005</v>
          </cell>
          <cell r="J22" t="e">
            <v>#N/A</v>
          </cell>
          <cell r="K22" t="str">
            <v>Q235 φ5</v>
          </cell>
          <cell r="L22">
            <v>5.3999999999999999E-2</v>
          </cell>
          <cell r="M22">
            <v>0.43010999999999999</v>
          </cell>
        </row>
        <row r="23">
          <cell r="E23" t="str">
            <v>SCS0006416</v>
          </cell>
          <cell r="F23" t="str">
            <v>02.03.50.010</v>
          </cell>
          <cell r="G23" t="str">
            <v>靠背右侧面套固定钢丝P203</v>
          </cell>
          <cell r="H23" t="str">
            <v>EA</v>
          </cell>
          <cell r="I23">
            <v>0.51060000000000005</v>
          </cell>
          <cell r="J23" t="e">
            <v>#N/A</v>
          </cell>
          <cell r="K23" t="str">
            <v>Q235 φ5</v>
          </cell>
          <cell r="L23">
            <v>5.3999999999999999E-2</v>
          </cell>
          <cell r="M23">
            <v>0.43010999999999999</v>
          </cell>
        </row>
        <row r="24">
          <cell r="E24" t="str">
            <v>SCS0007057</v>
          </cell>
          <cell r="F24" t="str">
            <v>02.03.16.023</v>
          </cell>
          <cell r="G24" t="str">
            <v>儿童座椅固定挂钩B40V后排坐垫</v>
          </cell>
          <cell r="H24" t="str">
            <v>EA</v>
          </cell>
          <cell r="I24">
            <v>0.38790000000000002</v>
          </cell>
          <cell r="J24" t="e">
            <v>#N/A</v>
          </cell>
          <cell r="L24">
            <v>4.2999999999999997E-2</v>
          </cell>
          <cell r="M24">
            <v>0.34249499999999999</v>
          </cell>
        </row>
        <row r="25">
          <cell r="E25" t="str">
            <v>SCS0010791</v>
          </cell>
          <cell r="F25" t="str">
            <v>02.03.30.194</v>
          </cell>
          <cell r="G25" t="str">
            <v>中改六分座钢丝焊接总成B40L中改后排</v>
          </cell>
          <cell r="H25" t="str">
            <v>EA</v>
          </cell>
          <cell r="I25">
            <v>8.01</v>
          </cell>
          <cell r="J25">
            <v>8.01</v>
          </cell>
          <cell r="K25" t="str">
            <v>ASSY</v>
          </cell>
          <cell r="L25">
            <v>0.50039999999999996</v>
          </cell>
          <cell r="M25">
            <v>3.9856859999999994</v>
          </cell>
        </row>
        <row r="26">
          <cell r="E26" t="str">
            <v>SCS0010792</v>
          </cell>
          <cell r="F26" t="str">
            <v>02.03.30.195</v>
          </cell>
          <cell r="G26" t="str">
            <v>中改四分座钢丝焊接总成B40L中改后排</v>
          </cell>
          <cell r="H26" t="str">
            <v>EA</v>
          </cell>
          <cell r="I26">
            <v>5.33</v>
          </cell>
          <cell r="J26">
            <v>5.33</v>
          </cell>
          <cell r="K26" t="str">
            <v>ASSY</v>
          </cell>
          <cell r="L26">
            <v>0.33489999999999998</v>
          </cell>
          <cell r="M26">
            <v>2.6674784999999996</v>
          </cell>
        </row>
        <row r="27">
          <cell r="E27" t="str">
            <v>SHT0000986</v>
          </cell>
          <cell r="F27" t="str">
            <v>02.03.37.012</v>
          </cell>
          <cell r="G27" t="str">
            <v>右侧固定罩壳钢丝支架H3000</v>
          </cell>
          <cell r="H27" t="str">
            <v>EA</v>
          </cell>
          <cell r="I27">
            <v>0.21779999999999999</v>
          </cell>
          <cell r="J27">
            <v>0.21779999999999999</v>
          </cell>
          <cell r="K27" t="str">
            <v>Q235 φ5</v>
          </cell>
          <cell r="L27">
            <v>3.1E-2</v>
          </cell>
          <cell r="M27">
            <v>0.246915</v>
          </cell>
        </row>
        <row r="28">
          <cell r="E28" t="str">
            <v>SHT0000990</v>
          </cell>
          <cell r="F28" t="str">
            <v>02.03.34.008</v>
          </cell>
          <cell r="G28" t="str">
            <v>罩壳固定线框H3000/H3A/M4</v>
          </cell>
          <cell r="H28" t="str">
            <v>EA</v>
          </cell>
          <cell r="I28">
            <v>0.73107999999999995</v>
          </cell>
          <cell r="J28">
            <v>0.73107692307692251</v>
          </cell>
          <cell r="K28" t="str">
            <v>20#</v>
          </cell>
          <cell r="L28">
            <v>7.4700000000000003E-2</v>
          </cell>
          <cell r="M28">
            <v>0.59498550000000006</v>
          </cell>
        </row>
        <row r="29">
          <cell r="E29" t="str">
            <v>SHT0001935</v>
          </cell>
          <cell r="F29" t="str">
            <v>02.03.46.002</v>
          </cell>
          <cell r="G29" t="str">
            <v>侧翼支撑上安装钢丝F3000</v>
          </cell>
          <cell r="H29" t="str">
            <v>EA</v>
          </cell>
          <cell r="I29">
            <v>0.94921</v>
          </cell>
          <cell r="J29">
            <v>0.94921199999999994</v>
          </cell>
          <cell r="K29" t="str">
            <v>Q235 Φ7</v>
          </cell>
          <cell r="L29">
            <v>0.10199999999999999</v>
          </cell>
          <cell r="M29">
            <v>0.81242999999999999</v>
          </cell>
        </row>
        <row r="30">
          <cell r="E30" t="str">
            <v>SHT0002060</v>
          </cell>
          <cell r="F30" t="str">
            <v>02.03.27.031</v>
          </cell>
          <cell r="G30" t="str">
            <v>下支撑钢线一汽</v>
          </cell>
          <cell r="H30" t="str">
            <v>EA</v>
          </cell>
          <cell r="I30">
            <v>1.3495200000000001</v>
          </cell>
          <cell r="J30">
            <v>1.3495223076923115</v>
          </cell>
          <cell r="L30">
            <v>0.17899999999999999</v>
          </cell>
          <cell r="M30">
            <v>1.425735</v>
          </cell>
        </row>
        <row r="31">
          <cell r="E31" t="str">
            <v>SHT0002074</v>
          </cell>
          <cell r="F31" t="str">
            <v>02.03.13.002</v>
          </cell>
          <cell r="G31" t="str">
            <v>大运靠背支撑钢丝左</v>
          </cell>
          <cell r="H31" t="str">
            <v>EA</v>
          </cell>
          <cell r="I31">
            <v>0.88890000000000002</v>
          </cell>
          <cell r="J31" t="e">
            <v>#N/A</v>
          </cell>
          <cell r="K31" t="str">
            <v>60#</v>
          </cell>
          <cell r="L31">
            <v>0.13400000000000001</v>
          </cell>
          <cell r="M31">
            <v>1.06731</v>
          </cell>
        </row>
        <row r="32">
          <cell r="E32" t="str">
            <v>SHT0002251</v>
          </cell>
          <cell r="F32" t="str">
            <v>02.03.27.030</v>
          </cell>
          <cell r="G32" t="str">
            <v>靠背发泡支撑钢丝一汽</v>
          </cell>
          <cell r="H32" t="str">
            <v>EA</v>
          </cell>
          <cell r="I32">
            <v>0.52775000000000005</v>
          </cell>
          <cell r="J32">
            <v>0.52774615384615475</v>
          </cell>
          <cell r="L32">
            <v>7.0000000000000007E-2</v>
          </cell>
          <cell r="M32">
            <v>0.55754999999999999</v>
          </cell>
        </row>
        <row r="33">
          <cell r="E33" t="str">
            <v>SHT0002532</v>
          </cell>
          <cell r="F33" t="str">
            <v>02.03.61.021</v>
          </cell>
          <cell r="G33" t="str">
            <v>侧翼支撑下安装钢丝</v>
          </cell>
          <cell r="H33" t="str">
            <v>EA</v>
          </cell>
          <cell r="I33">
            <v>0.54</v>
          </cell>
          <cell r="J33" t="e">
            <v>#N/A</v>
          </cell>
          <cell r="L33">
            <v>3.2899999999999999E-2</v>
          </cell>
          <cell r="M33">
            <v>0.26204849999999996</v>
          </cell>
        </row>
        <row r="34">
          <cell r="E34" t="str">
            <v>SHT0002744</v>
          </cell>
          <cell r="F34" t="e">
            <v>#N/A</v>
          </cell>
          <cell r="G34" t="str">
            <v>大运靠背支撑钢丝右</v>
          </cell>
          <cell r="H34" t="str">
            <v>EA</v>
          </cell>
          <cell r="I34">
            <v>0.88890000000000002</v>
          </cell>
          <cell r="J34" t="e">
            <v>#N/A</v>
          </cell>
          <cell r="K34" t="str">
            <v>60#</v>
          </cell>
          <cell r="L34">
            <v>0.13400000000000001</v>
          </cell>
          <cell r="M34">
            <v>1.06731</v>
          </cell>
        </row>
        <row r="35">
          <cell r="E35" t="str">
            <v>SHT0010060</v>
          </cell>
          <cell r="F35" t="str">
            <v>02.03.57.042</v>
          </cell>
          <cell r="G35" t="str">
            <v>安全带上支撑钢丝H6主驾</v>
          </cell>
          <cell r="H35" t="str">
            <v>EA</v>
          </cell>
          <cell r="I35">
            <v>0.36799999999999999</v>
          </cell>
          <cell r="J35" t="e">
            <v>#N/A</v>
          </cell>
          <cell r="K35" t="str">
            <v>Q235</v>
          </cell>
          <cell r="L35">
            <v>4.6199999999999998E-2</v>
          </cell>
          <cell r="M35">
            <v>0.367983</v>
          </cell>
        </row>
        <row r="36">
          <cell r="E36" t="str">
            <v>SHT0010074</v>
          </cell>
          <cell r="F36" t="str">
            <v>02.03.57.052</v>
          </cell>
          <cell r="G36" t="str">
            <v>靠背侧翼支撑钢丝H6</v>
          </cell>
          <cell r="H36" t="str">
            <v>EA</v>
          </cell>
          <cell r="I36">
            <v>0</v>
          </cell>
          <cell r="J36" t="e">
            <v>#N/A</v>
          </cell>
          <cell r="K36" t="str">
            <v>Q235 Φ7</v>
          </cell>
          <cell r="L36">
            <v>0.1125</v>
          </cell>
          <cell r="M36">
            <v>0.89606249999999998</v>
          </cell>
        </row>
        <row r="37">
          <cell r="E37" t="str">
            <v>SHT0010081</v>
          </cell>
          <cell r="F37" t="str">
            <v>02.03.57.041</v>
          </cell>
          <cell r="G37" t="str">
            <v>靠背板支撑钢丝1H6</v>
          </cell>
          <cell r="H37" t="str">
            <v>EA</v>
          </cell>
          <cell r="I37">
            <v>0.67</v>
          </cell>
          <cell r="J37" t="e">
            <v>#N/A</v>
          </cell>
          <cell r="K37" t="str">
            <v>Q235 Φ5</v>
          </cell>
          <cell r="L37">
            <v>6.4000000000000001E-2</v>
          </cell>
          <cell r="M37">
            <v>0.50975999999999999</v>
          </cell>
        </row>
        <row r="38">
          <cell r="E38" t="str">
            <v>SHT0010418</v>
          </cell>
          <cell r="F38" t="str">
            <v>02.03.57.043</v>
          </cell>
          <cell r="G38" t="str">
            <v>安全带上支撑钢丝H6副驾</v>
          </cell>
          <cell r="H38" t="str">
            <v>EA</v>
          </cell>
          <cell r="I38">
            <v>0.71</v>
          </cell>
          <cell r="J38" t="e">
            <v>#N/A</v>
          </cell>
          <cell r="K38" t="str">
            <v>Q235 Φ5</v>
          </cell>
          <cell r="L38">
            <v>4.6199999999999998E-2</v>
          </cell>
          <cell r="M38">
            <v>0.367983</v>
          </cell>
        </row>
        <row r="39">
          <cell r="E39" t="str">
            <v>SHT0010763</v>
          </cell>
          <cell r="F39" t="str">
            <v>02.03.57.039</v>
          </cell>
          <cell r="G39" t="str">
            <v>肩部支撑钢丝H6</v>
          </cell>
          <cell r="H39" t="str">
            <v>EA</v>
          </cell>
          <cell r="I39">
            <v>1.18</v>
          </cell>
          <cell r="J39" t="e">
            <v>#N/A</v>
          </cell>
          <cell r="K39" t="str">
            <v>Q235  Φ8</v>
          </cell>
          <cell r="L39">
            <v>0.16880000000000001</v>
          </cell>
          <cell r="M39">
            <v>1.344492</v>
          </cell>
        </row>
        <row r="40">
          <cell r="E40" t="str">
            <v>SHT0010779</v>
          </cell>
          <cell r="F40" t="str">
            <v>02.03.57.040</v>
          </cell>
          <cell r="G40" t="str">
            <v>气袋腰托侧翼支撑钢丝H6</v>
          </cell>
          <cell r="H40" t="str">
            <v>EA</v>
          </cell>
          <cell r="I40">
            <v>0.45</v>
          </cell>
          <cell r="J40" t="e">
            <v>#N/A</v>
          </cell>
          <cell r="K40" t="str">
            <v>Q235 Φ5</v>
          </cell>
          <cell r="L40">
            <v>3.8399999999999997E-2</v>
          </cell>
          <cell r="M40">
            <v>0.30585599999999996</v>
          </cell>
        </row>
        <row r="41">
          <cell r="E41" t="str">
            <v>SHT0011014</v>
          </cell>
          <cell r="F41" t="str">
            <v>02.03.57.054</v>
          </cell>
          <cell r="G41" t="str">
            <v>钢丝焊接总成H6</v>
          </cell>
          <cell r="H41" t="str">
            <v>EA</v>
          </cell>
          <cell r="I41">
            <v>4.6900000000000004</v>
          </cell>
          <cell r="J41" t="e">
            <v>#N/A</v>
          </cell>
          <cell r="K41" t="str">
            <v>ASSY</v>
          </cell>
          <cell r="L41">
            <v>0.40110000000000001</v>
          </cell>
          <cell r="M41">
            <v>3.1947615000000003</v>
          </cell>
        </row>
        <row r="42">
          <cell r="E42" t="str">
            <v>SHT0011022</v>
          </cell>
          <cell r="F42" t="str">
            <v>02.03.57.046</v>
          </cell>
          <cell r="G42" t="str">
            <v>靠背泡沫预埋钢丝1</v>
          </cell>
          <cell r="H42" t="str">
            <v>EA</v>
          </cell>
          <cell r="I42">
            <v>0.3</v>
          </cell>
          <cell r="J42" t="e">
            <v>#N/A</v>
          </cell>
          <cell r="K42" t="str">
            <v>60 φ2</v>
          </cell>
          <cell r="L42">
            <v>1.2800000000000001E-2</v>
          </cell>
          <cell r="M42">
            <v>0.101952</v>
          </cell>
        </row>
        <row r="43">
          <cell r="E43" t="str">
            <v>SHT0011028</v>
          </cell>
          <cell r="F43" t="str">
            <v>02.03.57.048</v>
          </cell>
          <cell r="G43" t="str">
            <v>座垫泡沫预埋钢丝1H6</v>
          </cell>
          <cell r="H43" t="str">
            <v>EA</v>
          </cell>
          <cell r="I43">
            <v>0.25</v>
          </cell>
          <cell r="J43" t="e">
            <v>#N/A</v>
          </cell>
          <cell r="K43" t="str">
            <v>60 φ2</v>
          </cell>
          <cell r="L43">
            <v>1.04E-2</v>
          </cell>
          <cell r="M43">
            <v>8.2835999999999993E-2</v>
          </cell>
        </row>
        <row r="44">
          <cell r="E44" t="str">
            <v>SHT0011054</v>
          </cell>
          <cell r="F44" t="str">
            <v>02.03.27.097A</v>
          </cell>
          <cell r="G44" t="str">
            <v>靠背骨架下支撑钢线一汽</v>
          </cell>
          <cell r="H44" t="str">
            <v>EA</v>
          </cell>
          <cell r="I44">
            <v>0.5</v>
          </cell>
          <cell r="J44" t="e">
            <v>#N/A</v>
          </cell>
          <cell r="L44">
            <v>0.29139999999999999</v>
          </cell>
          <cell r="M44">
            <v>2.3210009999999999</v>
          </cell>
        </row>
        <row r="45">
          <cell r="E45" t="str">
            <v>SHT0011072</v>
          </cell>
          <cell r="F45" t="e">
            <v>#N/A</v>
          </cell>
          <cell r="G45" t="str">
            <v>坐垫泡沫预埋钢丝3.1H4-2.2</v>
          </cell>
          <cell r="H45" t="str">
            <v>EA</v>
          </cell>
          <cell r="I45">
            <v>0.15</v>
          </cell>
          <cell r="J45" t="e">
            <v>#N/A</v>
          </cell>
          <cell r="K45" t="str">
            <v>60 φ2</v>
          </cell>
          <cell r="L45">
            <v>1.0999999999999999E-2</v>
          </cell>
          <cell r="M45">
            <v>8.7614999999999998E-2</v>
          </cell>
        </row>
        <row r="46">
          <cell r="E46" t="str">
            <v>SHT0011260</v>
          </cell>
          <cell r="F46" t="str">
            <v>02.03.57.044</v>
          </cell>
          <cell r="G46" t="str">
            <v>面套钩挂钢丝H6</v>
          </cell>
          <cell r="H46" t="str">
            <v>EA</v>
          </cell>
          <cell r="I46">
            <v>0.76</v>
          </cell>
          <cell r="J46" t="e">
            <v>#N/A</v>
          </cell>
          <cell r="K46" t="str">
            <v>Q235 Φ5</v>
          </cell>
          <cell r="L46">
            <v>7.4499999999999997E-2</v>
          </cell>
          <cell r="M46">
            <v>0.59339249999999999</v>
          </cell>
        </row>
        <row r="47">
          <cell r="E47" t="str">
            <v>SHT0011597</v>
          </cell>
          <cell r="F47" t="e">
            <v>#N/A</v>
          </cell>
          <cell r="G47" t="str">
            <v>坐垫泡沫预埋钢丝4.1H4-2.2</v>
          </cell>
          <cell r="H47" t="str">
            <v>EA</v>
          </cell>
          <cell r="I47">
            <v>0.15</v>
          </cell>
          <cell r="J47" t="e">
            <v>#N/A</v>
          </cell>
          <cell r="K47" t="str">
            <v>60 φ2</v>
          </cell>
          <cell r="L47">
            <v>1.2E-2</v>
          </cell>
          <cell r="M47">
            <v>9.5579999999999998E-2</v>
          </cell>
        </row>
        <row r="48">
          <cell r="E48" t="str">
            <v>SHT0011656</v>
          </cell>
          <cell r="F48" t="str">
            <v>02.03.57.051</v>
          </cell>
          <cell r="G48" t="str">
            <v>坐垫钢丝H6主驾</v>
          </cell>
          <cell r="H48" t="str">
            <v>EA</v>
          </cell>
          <cell r="I48">
            <v>0.25</v>
          </cell>
          <cell r="J48" t="e">
            <v>#N/A</v>
          </cell>
          <cell r="K48" t="str">
            <v>60 φ2</v>
          </cell>
          <cell r="L48">
            <v>1.0999999999999999E-2</v>
          </cell>
          <cell r="M48">
            <v>8.7614999999999998E-2</v>
          </cell>
        </row>
        <row r="49">
          <cell r="E49" t="str">
            <v>SHT0011693</v>
          </cell>
          <cell r="F49" t="str">
            <v>02.03.57.047</v>
          </cell>
          <cell r="G49" t="str">
            <v>坐垫钢丝H6副驾标配靠背用</v>
          </cell>
          <cell r="H49" t="str">
            <v>EA</v>
          </cell>
          <cell r="I49">
            <v>0.2</v>
          </cell>
          <cell r="J49" t="e">
            <v>#N/A</v>
          </cell>
          <cell r="K49" t="str">
            <v>60 φ2</v>
          </cell>
          <cell r="L49">
            <v>7.0000000000000001E-3</v>
          </cell>
          <cell r="M49">
            <v>5.5754999999999999E-2</v>
          </cell>
        </row>
        <row r="50">
          <cell r="E50" t="str">
            <v>SHT0011945</v>
          </cell>
          <cell r="F50" t="str">
            <v>02.12.35.013</v>
          </cell>
          <cell r="G50" t="str">
            <v>靠背面套钢丝1</v>
          </cell>
          <cell r="H50" t="str">
            <v>EA</v>
          </cell>
          <cell r="I50">
            <v>0.25</v>
          </cell>
          <cell r="J50" t="e">
            <v>#N/A</v>
          </cell>
          <cell r="K50" t="str">
            <v>60 φ3</v>
          </cell>
          <cell r="L50">
            <v>1.32E-2</v>
          </cell>
          <cell r="M50">
            <v>0.105138</v>
          </cell>
        </row>
        <row r="51">
          <cell r="E51" t="str">
            <v>SHT0011946</v>
          </cell>
          <cell r="F51" t="str">
            <v>02.12.35.014</v>
          </cell>
          <cell r="G51" t="str">
            <v>靠背面套钢丝2</v>
          </cell>
          <cell r="H51" t="str">
            <v>EA</v>
          </cell>
          <cell r="I51">
            <v>0.25</v>
          </cell>
          <cell r="J51" t="e">
            <v>#N/A</v>
          </cell>
          <cell r="K51" t="str">
            <v>60 φ3</v>
          </cell>
          <cell r="L51">
            <v>1.7600000000000001E-2</v>
          </cell>
          <cell r="M51">
            <v>0.140184</v>
          </cell>
        </row>
        <row r="52">
          <cell r="E52" t="str">
            <v>SHT0012034</v>
          </cell>
          <cell r="F52" t="str">
            <v>02.03.60.036</v>
          </cell>
          <cell r="G52" t="str">
            <v>气阀固定钢丝1.3平台</v>
          </cell>
          <cell r="H52" t="str">
            <v>EA</v>
          </cell>
          <cell r="I52">
            <v>0.35</v>
          </cell>
          <cell r="J52" t="e">
            <v>#N/A</v>
          </cell>
          <cell r="L52">
            <v>1.14E-2</v>
          </cell>
          <cell r="M52">
            <v>9.0801000000000007E-2</v>
          </cell>
        </row>
        <row r="53">
          <cell r="E53" t="str">
            <v>SHT0012049</v>
          </cell>
          <cell r="F53" t="str">
            <v>02.03.60.005</v>
          </cell>
          <cell r="G53" t="str">
            <v>拉簧固定钢丝1.3平台</v>
          </cell>
          <cell r="H53" t="str">
            <v>EA</v>
          </cell>
          <cell r="I53">
            <v>2</v>
          </cell>
          <cell r="J53" t="e">
            <v>#N/A</v>
          </cell>
          <cell r="L53">
            <v>3.0000000000000001E-3</v>
          </cell>
          <cell r="M53">
            <v>2.3895E-2</v>
          </cell>
        </row>
        <row r="54">
          <cell r="E54" t="str">
            <v>SHT0012110</v>
          </cell>
          <cell r="F54" t="str">
            <v>02.03.60.015</v>
          </cell>
          <cell r="G54" t="str">
            <v>主边罩壳固定钢丝M4</v>
          </cell>
          <cell r="H54" t="str">
            <v>EA</v>
          </cell>
          <cell r="I54">
            <v>0.71599999999999997</v>
          </cell>
          <cell r="J54" t="e">
            <v>#N/A</v>
          </cell>
          <cell r="L54">
            <v>7.5899999999999995E-2</v>
          </cell>
          <cell r="M54">
            <v>0.6045434999999999</v>
          </cell>
        </row>
        <row r="55">
          <cell r="E55" t="str">
            <v>SHT0012112</v>
          </cell>
          <cell r="F55" t="str">
            <v>02.03.60.068</v>
          </cell>
          <cell r="G55" t="str">
            <v>副边罩壳钢丝M3000</v>
          </cell>
          <cell r="H55" t="str">
            <v>EA</v>
          </cell>
          <cell r="I55">
            <v>0.20799999999999999</v>
          </cell>
          <cell r="J55" t="e">
            <v>#N/A</v>
          </cell>
          <cell r="L55">
            <v>2.01E-2</v>
          </cell>
          <cell r="M55">
            <v>0.1600965</v>
          </cell>
        </row>
        <row r="56">
          <cell r="E56" t="str">
            <v>SHT0012385</v>
          </cell>
          <cell r="F56" t="str">
            <v>02.03.61.020</v>
          </cell>
          <cell r="G56" t="str">
            <v>侧翼支撑上安装钢丝M3000-S</v>
          </cell>
          <cell r="H56" t="str">
            <v>EA</v>
          </cell>
          <cell r="I56">
            <v>1.03</v>
          </cell>
          <cell r="J56" t="e">
            <v>#N/A</v>
          </cell>
          <cell r="L56">
            <v>0.1013</v>
          </cell>
          <cell r="M56">
            <v>0.80685450000000003</v>
          </cell>
        </row>
        <row r="57">
          <cell r="E57" t="str">
            <v>SHT0012573</v>
          </cell>
          <cell r="F57" t="str">
            <v>02.12.34.044</v>
          </cell>
          <cell r="G57" t="str">
            <v>靠背横向预埋弯钢丝</v>
          </cell>
          <cell r="H57" t="str">
            <v>EA</v>
          </cell>
          <cell r="I57">
            <v>0.74</v>
          </cell>
          <cell r="J57" t="e">
            <v>#N/A</v>
          </cell>
          <cell r="K57" t="str">
            <v>20 φ2</v>
          </cell>
          <cell r="L57">
            <v>6.3E-3</v>
          </cell>
          <cell r="M57">
            <v>5.0179500000000002E-2</v>
          </cell>
        </row>
        <row r="58">
          <cell r="E58" t="str">
            <v>SHT0012748</v>
          </cell>
          <cell r="F58" t="e">
            <v>#N/A</v>
          </cell>
          <cell r="G58" t="str">
            <v>靠背肩部钢丝</v>
          </cell>
          <cell r="H58" t="str">
            <v>EA</v>
          </cell>
          <cell r="I58">
            <v>0.1</v>
          </cell>
          <cell r="J58" t="e">
            <v>#N/A</v>
          </cell>
          <cell r="K58" t="str">
            <v xml:space="preserve">65 φ2 </v>
          </cell>
          <cell r="L58">
            <v>8.8999999999999999E-3</v>
          </cell>
          <cell r="M58">
            <v>7.0888499999999993E-2</v>
          </cell>
        </row>
        <row r="59">
          <cell r="E59" t="str">
            <v>SHT0013320</v>
          </cell>
          <cell r="F59" t="str">
            <v>02.03.61.046</v>
          </cell>
          <cell r="G59" t="str">
            <v>钢丝焊接总成重汽T5-2.0翻折</v>
          </cell>
          <cell r="H59" t="str">
            <v>EA</v>
          </cell>
          <cell r="I59">
            <v>4.0311000000000003</v>
          </cell>
          <cell r="J59" t="e">
            <v>#N/A</v>
          </cell>
          <cell r="K59" t="str">
            <v>ASSY</v>
          </cell>
          <cell r="L59">
            <v>0.4022</v>
          </cell>
          <cell r="M59">
            <v>3.2035230000000001</v>
          </cell>
        </row>
        <row r="60">
          <cell r="E60" t="str">
            <v>SHT0013855</v>
          </cell>
          <cell r="F60" t="str">
            <v>02.03.61.057</v>
          </cell>
          <cell r="G60" t="str">
            <v>驾驶员上安全带导向钢丝</v>
          </cell>
          <cell r="H60" t="str">
            <v>EA</v>
          </cell>
          <cell r="I60">
            <v>1.1036999999999999</v>
          </cell>
          <cell r="J60" t="e">
            <v>#N/A</v>
          </cell>
          <cell r="K60" t="str">
            <v>Q235 φ6</v>
          </cell>
          <cell r="L60">
            <v>5.8700000000000002E-2</v>
          </cell>
          <cell r="M60">
            <v>0.4675455</v>
          </cell>
        </row>
        <row r="61">
          <cell r="E61" t="str">
            <v>SHT0013856</v>
          </cell>
          <cell r="F61" t="str">
            <v>02.03.61.058</v>
          </cell>
          <cell r="G61" t="str">
            <v>驾驶员中间安全带导向钢丝</v>
          </cell>
          <cell r="H61" t="str">
            <v>EA</v>
          </cell>
          <cell r="I61">
            <v>0.76919999999999999</v>
          </cell>
          <cell r="J61" t="e">
            <v>#N/A</v>
          </cell>
          <cell r="K61" t="str">
            <v>Q235 φ6</v>
          </cell>
          <cell r="L61">
            <v>5.8700000000000002E-2</v>
          </cell>
          <cell r="M61">
            <v>0.4675455</v>
          </cell>
        </row>
        <row r="62">
          <cell r="E62" t="str">
            <v>SHT0013857</v>
          </cell>
          <cell r="F62" t="str">
            <v>02.03.61.059</v>
          </cell>
          <cell r="G62" t="str">
            <v>驾驶员下安全带导向钢丝</v>
          </cell>
          <cell r="H62" t="str">
            <v>EA</v>
          </cell>
          <cell r="I62">
            <v>1.6119000000000001</v>
          </cell>
          <cell r="J62" t="e">
            <v>#N/A</v>
          </cell>
          <cell r="K62" t="str">
            <v>Q235 φ8</v>
          </cell>
          <cell r="L62">
            <v>5.8700000000000002E-2</v>
          </cell>
          <cell r="M62">
            <v>0.4675455</v>
          </cell>
        </row>
        <row r="63">
          <cell r="E63" t="str">
            <v>SHT0013858</v>
          </cell>
          <cell r="F63" t="str">
            <v>02.03.61.060</v>
          </cell>
          <cell r="G63" t="str">
            <v>副驾上安全带导向钢丝</v>
          </cell>
          <cell r="H63" t="str">
            <v>EA</v>
          </cell>
          <cell r="I63">
            <v>1.1036999999999999</v>
          </cell>
          <cell r="J63" t="e">
            <v>#N/A</v>
          </cell>
          <cell r="K63" t="str">
            <v>Q235 φ6</v>
          </cell>
          <cell r="L63">
            <v>5.8700000000000002E-2</v>
          </cell>
          <cell r="M63">
            <v>0.4675455</v>
          </cell>
        </row>
        <row r="64">
          <cell r="E64" t="str">
            <v>SHT0013859</v>
          </cell>
          <cell r="F64" t="str">
            <v>02.03.61.061</v>
          </cell>
          <cell r="G64" t="str">
            <v>副驾中间安全带导向钢丝</v>
          </cell>
          <cell r="H64" t="str">
            <v>EA</v>
          </cell>
          <cell r="I64">
            <v>0.76919999999999999</v>
          </cell>
          <cell r="J64" t="e">
            <v>#N/A</v>
          </cell>
          <cell r="K64" t="str">
            <v>Q235 φ6</v>
          </cell>
          <cell r="L64">
            <v>5.8700000000000002E-2</v>
          </cell>
          <cell r="M64">
            <v>0.4675455</v>
          </cell>
        </row>
        <row r="65">
          <cell r="E65" t="str">
            <v>SHT0013860</v>
          </cell>
          <cell r="F65" t="str">
            <v>02.03.61.062</v>
          </cell>
          <cell r="G65" t="str">
            <v>副驾下安全带导向钢丝</v>
          </cell>
          <cell r="H65" t="str">
            <v>EA</v>
          </cell>
          <cell r="I65">
            <v>1.6119000000000001</v>
          </cell>
          <cell r="J65" t="e">
            <v>#N/A</v>
          </cell>
          <cell r="K65" t="str">
            <v>Q235 φ8</v>
          </cell>
          <cell r="L65">
            <v>5.8700000000000002E-2</v>
          </cell>
          <cell r="M65">
            <v>0.4675455</v>
          </cell>
        </row>
        <row r="66">
          <cell r="E66" t="str">
            <v>SHT0014490</v>
          </cell>
          <cell r="F66" t="e">
            <v>#N/A</v>
          </cell>
          <cell r="G66" t="str">
            <v>驾驶员下左安全带导向钢丝</v>
          </cell>
          <cell r="H66" t="str">
            <v>EA</v>
          </cell>
          <cell r="I66">
            <v>1.0283</v>
          </cell>
          <cell r="J66" t="e">
            <v>#N/A</v>
          </cell>
          <cell r="K66" t="str">
            <v>Q235 φ6</v>
          </cell>
          <cell r="L66">
            <v>0.12909999999999999</v>
          </cell>
          <cell r="M66">
            <v>1.0282814999999998</v>
          </cell>
        </row>
        <row r="67">
          <cell r="E67" t="str">
            <v>SHT0014491</v>
          </cell>
          <cell r="F67" t="e">
            <v>#N/A</v>
          </cell>
          <cell r="G67" t="str">
            <v>副驾驶员下安全带导向钢丝</v>
          </cell>
          <cell r="H67" t="str">
            <v>EA</v>
          </cell>
          <cell r="I67">
            <v>1.0283</v>
          </cell>
          <cell r="J67" t="e">
            <v>#N/A</v>
          </cell>
          <cell r="K67" t="str">
            <v>Q235 φ6</v>
          </cell>
          <cell r="L67">
            <v>0.12909999999999999</v>
          </cell>
          <cell r="M67">
            <v>1.0282814999999998</v>
          </cell>
        </row>
        <row r="68">
          <cell r="E68" t="str">
            <v>SLT0000103</v>
          </cell>
          <cell r="F68" t="str">
            <v>02.12.05.167</v>
          </cell>
          <cell r="G68" t="str">
            <v>副驾驶座钢丝奥铃升级1995</v>
          </cell>
          <cell r="H68" t="str">
            <v>EA</v>
          </cell>
          <cell r="I68">
            <v>0</v>
          </cell>
          <cell r="J68">
            <v>0.27566239316239299</v>
          </cell>
          <cell r="L68">
            <v>2.5000000000000001E-2</v>
          </cell>
          <cell r="M68">
            <v>0.199125</v>
          </cell>
        </row>
        <row r="69">
          <cell r="E69" t="str">
            <v>SLT0001123</v>
          </cell>
          <cell r="F69" t="str">
            <v>02.12.05.166</v>
          </cell>
          <cell r="G69" t="str">
            <v>驾驶座钢丝奥铃升级1995</v>
          </cell>
          <cell r="H69" t="str">
            <v>EA</v>
          </cell>
          <cell r="I69">
            <v>0</v>
          </cell>
          <cell r="J69">
            <v>0.2520341880341882</v>
          </cell>
          <cell r="L69">
            <v>2.4E-2</v>
          </cell>
          <cell r="M69">
            <v>0.19116</v>
          </cell>
        </row>
        <row r="70">
          <cell r="E70" t="str">
            <v>SLT0002130</v>
          </cell>
          <cell r="F70" t="str">
            <v>02.12.38.029</v>
          </cell>
          <cell r="G70" t="str">
            <v>驾驶员座垫骨架总成通风</v>
          </cell>
          <cell r="H70" t="str">
            <v>EA</v>
          </cell>
          <cell r="I70">
            <v>26.19</v>
          </cell>
          <cell r="J70" t="e">
            <v>#N/A</v>
          </cell>
          <cell r="K70" t="str">
            <v>ASSY</v>
          </cell>
          <cell r="L70">
            <v>1.4287000000000001</v>
          </cell>
          <cell r="M70">
            <v>11.379595500000001</v>
          </cell>
        </row>
        <row r="71">
          <cell r="E71" t="str">
            <v>SLT0002131</v>
          </cell>
          <cell r="F71" t="str">
            <v>02.12.38.004</v>
          </cell>
          <cell r="G71" t="str">
            <v>驾驶员旁侧板固定钢丝J7F</v>
          </cell>
          <cell r="H71" t="str">
            <v>EA</v>
          </cell>
          <cell r="I71">
            <v>0.7258</v>
          </cell>
          <cell r="J71" t="e">
            <v>#N/A</v>
          </cell>
          <cell r="K71" t="str">
            <v>Q235 φ6</v>
          </cell>
          <cell r="L71">
            <v>7.51E-2</v>
          </cell>
          <cell r="M71">
            <v>0.59817149999999997</v>
          </cell>
        </row>
        <row r="72">
          <cell r="E72" t="str">
            <v>SLT0002415</v>
          </cell>
          <cell r="F72" t="str">
            <v>02.12.36.006</v>
          </cell>
          <cell r="G72" t="str">
            <v>驾驶员座垫框架总成J7F/虎V</v>
          </cell>
          <cell r="H72" t="str">
            <v>EA</v>
          </cell>
          <cell r="I72">
            <v>23.205300000000001</v>
          </cell>
          <cell r="J72" t="e">
            <v>#N/A</v>
          </cell>
          <cell r="K72" t="str">
            <v>ASSY</v>
          </cell>
          <cell r="L72">
            <v>1.3379000000000001</v>
          </cell>
          <cell r="M72">
            <v>10.656373500000001</v>
          </cell>
        </row>
        <row r="73">
          <cell r="E73" t="str">
            <v>SLT0002496</v>
          </cell>
          <cell r="F73" t="str">
            <v>02.12.27.002</v>
          </cell>
          <cell r="G73" t="str">
            <v>副驾驶员座垫内嵌钢丝1J7F/虎V</v>
          </cell>
          <cell r="H73" t="str">
            <v>EA</v>
          </cell>
          <cell r="I73">
            <v>0.36</v>
          </cell>
          <cell r="J73">
            <v>0.36</v>
          </cell>
          <cell r="K73" t="str">
            <v>60 φ2</v>
          </cell>
          <cell r="L73">
            <v>9.2999999999999992E-3</v>
          </cell>
          <cell r="M73">
            <v>7.4074499999999988E-2</v>
          </cell>
        </row>
        <row r="74">
          <cell r="E74" t="str">
            <v>SLT0002501</v>
          </cell>
          <cell r="F74" t="str">
            <v>02.12.27.001</v>
          </cell>
          <cell r="G74" t="str">
            <v>副驾驶员座椅座垫骨架总成J7F&amp;虎V</v>
          </cell>
          <cell r="H74" t="str">
            <v>EA</v>
          </cell>
          <cell r="I74">
            <v>15.82</v>
          </cell>
          <cell r="J74">
            <v>15.82</v>
          </cell>
          <cell r="K74" t="str">
            <v>ASSY</v>
          </cell>
          <cell r="L74">
            <v>0.55630000000000002</v>
          </cell>
          <cell r="M74">
            <v>4.4309295000000004</v>
          </cell>
        </row>
        <row r="75">
          <cell r="E75" t="str">
            <v>SLT0002553</v>
          </cell>
          <cell r="F75" t="str">
            <v>02.03.27.091</v>
          </cell>
          <cell r="G75" t="str">
            <v>驾驶员靠背支撑钢丝总成J7F/虎V靠背骨架</v>
          </cell>
          <cell r="H75" t="str">
            <v>EA</v>
          </cell>
          <cell r="I75">
            <v>4.1962999999999999</v>
          </cell>
          <cell r="J75" t="e">
            <v>#N/A</v>
          </cell>
          <cell r="K75" t="str">
            <v>ASSY</v>
          </cell>
          <cell r="L75">
            <v>0.28789999999999999</v>
          </cell>
          <cell r="M75">
            <v>2.2931235000000001</v>
          </cell>
        </row>
        <row r="76">
          <cell r="E76" t="str">
            <v>SLT0002555</v>
          </cell>
          <cell r="F76" t="str">
            <v>02.03.27.084</v>
          </cell>
          <cell r="G76" t="str">
            <v>驾驶员左侧侧翼支撑钢丝J7F/虎V靠背骨架</v>
          </cell>
          <cell r="H76" t="str">
            <v>EA</v>
          </cell>
          <cell r="I76">
            <v>0.83</v>
          </cell>
          <cell r="J76" t="e">
            <v>#N/A</v>
          </cell>
          <cell r="K76" t="str">
            <v>Q235 φ6</v>
          </cell>
          <cell r="L76">
            <v>7.0999999999999994E-2</v>
          </cell>
          <cell r="M76">
            <v>0.56551499999999999</v>
          </cell>
        </row>
        <row r="77">
          <cell r="E77" t="str">
            <v>SLT0002556</v>
          </cell>
          <cell r="F77" t="str">
            <v>02.03.27.085</v>
          </cell>
          <cell r="G77" t="str">
            <v>驾驶员右侧侧翼支撑钢丝J7F/虎V靠背骨架</v>
          </cell>
          <cell r="H77" t="str">
            <v>EA</v>
          </cell>
          <cell r="I77">
            <v>0.85</v>
          </cell>
          <cell r="J77">
            <v>0.85</v>
          </cell>
          <cell r="K77" t="str">
            <v>Q235 φ6</v>
          </cell>
          <cell r="L77">
            <v>7.1800000000000003E-2</v>
          </cell>
          <cell r="M77">
            <v>0.57188700000000003</v>
          </cell>
        </row>
        <row r="78">
          <cell r="E78" t="str">
            <v>SLT0002563</v>
          </cell>
          <cell r="F78" t="str">
            <v>02.03.55.006</v>
          </cell>
          <cell r="G78" t="str">
            <v>驾驶员头枕加强钢丝J6F-AA95</v>
          </cell>
          <cell r="H78" t="str">
            <v>EA</v>
          </cell>
          <cell r="I78">
            <v>0</v>
          </cell>
          <cell r="J78" t="e">
            <v>#N/A</v>
          </cell>
          <cell r="K78" t="str">
            <v>Q235 φ5</v>
          </cell>
          <cell r="L78">
            <v>9.8000000000000004E-2</v>
          </cell>
          <cell r="M78">
            <v>0.78056999999999999</v>
          </cell>
        </row>
        <row r="79">
          <cell r="E79" t="str">
            <v>SLT0002564</v>
          </cell>
          <cell r="F79" t="str">
            <v>02.03.27.081</v>
          </cell>
          <cell r="G79" t="str">
            <v>驾驶员靠背支撑钢丝总成J7F-AA95</v>
          </cell>
          <cell r="H79" t="str">
            <v>EA</v>
          </cell>
          <cell r="I79">
            <v>0</v>
          </cell>
          <cell r="J79">
            <v>4.38</v>
          </cell>
          <cell r="K79" t="str">
            <v>ASSY</v>
          </cell>
          <cell r="L79">
            <v>0.39190000000000003</v>
          </cell>
          <cell r="M79">
            <v>3.1214835000000001</v>
          </cell>
        </row>
        <row r="80">
          <cell r="E80" t="str">
            <v>SLT0002667</v>
          </cell>
          <cell r="F80" t="str">
            <v>02.03.27.092</v>
          </cell>
          <cell r="G80" t="str">
            <v>驾驶员靠背支撑钢丝FJ7F/虎V靠背骨架</v>
          </cell>
          <cell r="H80" t="str">
            <v>EA</v>
          </cell>
          <cell r="I80">
            <v>0.69</v>
          </cell>
          <cell r="J80">
            <v>0.69</v>
          </cell>
          <cell r="K80" t="str">
            <v>Q235 φ5</v>
          </cell>
          <cell r="L80">
            <v>6.6000000000000003E-2</v>
          </cell>
          <cell r="M80">
            <v>0.52568999999999999</v>
          </cell>
        </row>
        <row r="81">
          <cell r="E81" t="str">
            <v>SLT0002696</v>
          </cell>
          <cell r="F81" t="str">
            <v>02.12.27.003</v>
          </cell>
          <cell r="G81" t="str">
            <v>副驾驶员座椅座垫骨架总成J7F-BA97</v>
          </cell>
          <cell r="H81" t="str">
            <v>EA</v>
          </cell>
          <cell r="I81">
            <v>15.82</v>
          </cell>
          <cell r="J81" t="e">
            <v>#N/A</v>
          </cell>
          <cell r="K81" t="str">
            <v>ASSY</v>
          </cell>
          <cell r="L81">
            <v>0.47649999999999998</v>
          </cell>
          <cell r="M81">
            <v>3.7953224999999997</v>
          </cell>
        </row>
        <row r="82">
          <cell r="E82" t="str">
            <v>SLT0002706</v>
          </cell>
          <cell r="F82" t="str">
            <v>02.03.06.043</v>
          </cell>
          <cell r="G82" t="str">
            <v>头枕支撑钢丝112mmL项目</v>
          </cell>
          <cell r="H82" t="str">
            <v>EA</v>
          </cell>
          <cell r="I82">
            <v>0.17</v>
          </cell>
          <cell r="J82">
            <v>0.17</v>
          </cell>
          <cell r="K82" t="str">
            <v>60#</v>
          </cell>
          <cell r="L82">
            <v>1.7000000000000001E-2</v>
          </cell>
          <cell r="M82">
            <v>0.135405</v>
          </cell>
        </row>
        <row r="83">
          <cell r="E83" t="str">
            <v>SLT0002707</v>
          </cell>
          <cell r="F83" t="str">
            <v>02.03.06.044</v>
          </cell>
          <cell r="G83" t="str">
            <v>靠背支撑钢丝440mmL项目</v>
          </cell>
          <cell r="H83" t="str">
            <v>EA</v>
          </cell>
          <cell r="I83">
            <v>0.5</v>
          </cell>
          <cell r="J83">
            <v>0.5</v>
          </cell>
          <cell r="K83" t="str">
            <v>60#</v>
          </cell>
          <cell r="L83">
            <v>6.9000000000000006E-2</v>
          </cell>
          <cell r="M83">
            <v>0.54958499999999999</v>
          </cell>
        </row>
        <row r="84">
          <cell r="E84" t="str">
            <v>SLT0002708</v>
          </cell>
          <cell r="F84" t="str">
            <v>02.03.06.045</v>
          </cell>
          <cell r="G84" t="str">
            <v>头枕支撑钢丝155mmL项目</v>
          </cell>
          <cell r="H84" t="str">
            <v>EA</v>
          </cell>
          <cell r="I84">
            <v>0.27</v>
          </cell>
          <cell r="J84">
            <v>0.24</v>
          </cell>
          <cell r="K84" t="str">
            <v>60#</v>
          </cell>
          <cell r="L84">
            <v>2.4E-2</v>
          </cell>
          <cell r="M84">
            <v>0.19116</v>
          </cell>
        </row>
        <row r="85">
          <cell r="E85" t="str">
            <v>SLT0002709</v>
          </cell>
          <cell r="F85" t="str">
            <v>02.03.06.046</v>
          </cell>
          <cell r="G85" t="str">
            <v>靠背支撑钢丝398mmL项目</v>
          </cell>
          <cell r="H85" t="str">
            <v>EA</v>
          </cell>
          <cell r="I85">
            <v>0.47</v>
          </cell>
          <cell r="J85">
            <v>0.47</v>
          </cell>
          <cell r="K85" t="str">
            <v>60#</v>
          </cell>
          <cell r="L85">
            <v>6.2E-2</v>
          </cell>
          <cell r="M85">
            <v>0.49382999999999999</v>
          </cell>
        </row>
        <row r="86">
          <cell r="E86" t="str">
            <v>SLT0010193</v>
          </cell>
          <cell r="F86" t="str">
            <v>02.03.54.005</v>
          </cell>
          <cell r="G86" t="str">
            <v>气管接线头固定钢丝</v>
          </cell>
          <cell r="H86" t="str">
            <v>EA</v>
          </cell>
          <cell r="I86">
            <v>0.37790000000000001</v>
          </cell>
          <cell r="J86" t="e">
            <v>#N/A</v>
          </cell>
          <cell r="K86" t="str">
            <v>Q235 φ5</v>
          </cell>
          <cell r="L86">
            <v>2.4E-2</v>
          </cell>
          <cell r="M86">
            <v>0.19116</v>
          </cell>
        </row>
        <row r="87">
          <cell r="E87" t="str">
            <v>SLT0010242</v>
          </cell>
          <cell r="F87" t="e">
            <v>#N/A</v>
          </cell>
          <cell r="G87" t="str">
            <v>驾驶员右侧侧翼支撑钢丝一汽轻卡减震</v>
          </cell>
          <cell r="H87" t="str">
            <v>EA</v>
          </cell>
          <cell r="I87">
            <v>0.78</v>
          </cell>
          <cell r="J87">
            <v>0.78</v>
          </cell>
          <cell r="K87" t="str">
            <v>Q235 φ6</v>
          </cell>
          <cell r="L87">
            <v>7.1999999999999995E-2</v>
          </cell>
          <cell r="M87">
            <v>0.57347999999999999</v>
          </cell>
        </row>
        <row r="88">
          <cell r="E88" t="str">
            <v>SLT0010335</v>
          </cell>
          <cell r="F88" t="str">
            <v>02.03.64.004</v>
          </cell>
          <cell r="G88" t="str">
            <v>驾驶员侧翼支撑钢丝济南轻卡统帅</v>
          </cell>
          <cell r="H88" t="str">
            <v>EA</v>
          </cell>
          <cell r="I88">
            <v>0.69489999999999996</v>
          </cell>
          <cell r="J88" t="e">
            <v>#N/A</v>
          </cell>
          <cell r="K88" t="str">
            <v>Q235 φ6</v>
          </cell>
          <cell r="L88">
            <v>7.0999999999999994E-2</v>
          </cell>
          <cell r="M88">
            <v>0.56551499999999999</v>
          </cell>
        </row>
        <row r="89">
          <cell r="E89" t="str">
            <v>SLT0010355</v>
          </cell>
          <cell r="F89" t="str">
            <v>02.03.64.019</v>
          </cell>
          <cell r="G89" t="str">
            <v>副驾靠背侧翼支撑钢丝济南轻卡统帅</v>
          </cell>
          <cell r="H89" t="str">
            <v>EA</v>
          </cell>
          <cell r="I89">
            <v>0.92</v>
          </cell>
          <cell r="J89" t="e">
            <v>#N/A</v>
          </cell>
          <cell r="K89" t="str">
            <v>TC没有</v>
          </cell>
          <cell r="L89">
            <v>7.6999999999999999E-2</v>
          </cell>
          <cell r="M89">
            <v>0.61330499999999999</v>
          </cell>
        </row>
        <row r="90">
          <cell r="E90" t="str">
            <v>SLT0010397</v>
          </cell>
          <cell r="F90" t="str">
            <v>02.12.36.002</v>
          </cell>
          <cell r="G90" t="str">
            <v>副驾座垫骨架总成统帅2080</v>
          </cell>
          <cell r="H90" t="str">
            <v>EA</v>
          </cell>
          <cell r="I90">
            <v>19.797999999999998</v>
          </cell>
          <cell r="J90" t="e">
            <v>#N/A</v>
          </cell>
          <cell r="K90" t="str">
            <v>TC没有</v>
          </cell>
          <cell r="L90">
            <v>0.77800000000000002</v>
          </cell>
          <cell r="M90">
            <v>6.1967699999999999</v>
          </cell>
        </row>
        <row r="91">
          <cell r="E91" t="str">
            <v>SLT0010415</v>
          </cell>
          <cell r="F91" t="str">
            <v>02.12.36.004</v>
          </cell>
          <cell r="G91" t="str">
            <v>驾驶员左侧护板固定钢丝A济南轻卡统帅</v>
          </cell>
          <cell r="H91" t="str">
            <v>EA</v>
          </cell>
          <cell r="I91">
            <v>1.03</v>
          </cell>
          <cell r="J91" t="e">
            <v>#N/A</v>
          </cell>
          <cell r="K91" t="str">
            <v>Q235 φ6</v>
          </cell>
          <cell r="L91">
            <v>5.8000000000000003E-2</v>
          </cell>
          <cell r="M91">
            <v>0.46196999999999999</v>
          </cell>
        </row>
        <row r="92">
          <cell r="E92" t="str">
            <v>SLT0010416</v>
          </cell>
          <cell r="F92" t="str">
            <v>02.12.36.005</v>
          </cell>
          <cell r="G92" t="str">
            <v>驾驶员左侧护板固定钢丝B济南轻卡统帅</v>
          </cell>
          <cell r="H92" t="str">
            <v>EA</v>
          </cell>
          <cell r="I92">
            <v>0.9</v>
          </cell>
          <cell r="J92" t="e">
            <v>#N/A</v>
          </cell>
          <cell r="K92" t="str">
            <v>Q235 φ6</v>
          </cell>
          <cell r="L92">
            <v>4.3999999999999997E-2</v>
          </cell>
          <cell r="M92">
            <v>0.35045999999999999</v>
          </cell>
        </row>
        <row r="93">
          <cell r="E93" t="str">
            <v>SLT0010438</v>
          </cell>
          <cell r="F93" t="str">
            <v>02.03.64.015</v>
          </cell>
          <cell r="G93" t="str">
            <v>副驾靠背头枕加强钢丝济南轻卡统帅</v>
          </cell>
          <cell r="H93" t="str">
            <v>EA</v>
          </cell>
          <cell r="I93">
            <v>0.78410000000000002</v>
          </cell>
          <cell r="J93" t="e">
            <v>#N/A</v>
          </cell>
          <cell r="K93" t="str">
            <v>TC没有</v>
          </cell>
          <cell r="L93">
            <v>7.9000000000000001E-2</v>
          </cell>
          <cell r="M93">
            <v>0.62923499999999999</v>
          </cell>
        </row>
        <row r="94">
          <cell r="E94" t="str">
            <v>SLT0010439</v>
          </cell>
          <cell r="F94" t="str">
            <v>02.03.64.016</v>
          </cell>
          <cell r="G94" t="str">
            <v>副驾靠背支撑钢丝焊接总成济南轻卡统帅</v>
          </cell>
          <cell r="H94" t="str">
            <v>EA</v>
          </cell>
          <cell r="I94">
            <v>2.8574999999999999</v>
          </cell>
          <cell r="J94" t="e">
            <v>#N/A</v>
          </cell>
          <cell r="K94" t="str">
            <v>TC没有</v>
          </cell>
          <cell r="L94">
            <v>0.35499999999999998</v>
          </cell>
          <cell r="M94">
            <v>2.8275749999999999</v>
          </cell>
        </row>
        <row r="95">
          <cell r="E95" t="str">
            <v>SLT0010587</v>
          </cell>
          <cell r="F95" t="e">
            <v>#N/A</v>
          </cell>
          <cell r="G95" t="str">
            <v>下管左焊接钢丝统帅1880副驾</v>
          </cell>
          <cell r="H95" t="str">
            <v>EA</v>
          </cell>
          <cell r="I95">
            <v>1.76</v>
          </cell>
          <cell r="J95" t="e">
            <v>#N/A</v>
          </cell>
          <cell r="K95" t="str">
            <v>Q195 Φ10x1.5</v>
          </cell>
          <cell r="L95">
            <v>0.10299999999999999</v>
          </cell>
          <cell r="M95">
            <v>0.82039499999999999</v>
          </cell>
        </row>
        <row r="96">
          <cell r="E96" t="str">
            <v>SLT0010602</v>
          </cell>
          <cell r="F96" t="e">
            <v>#N/A</v>
          </cell>
          <cell r="G96" t="str">
            <v>副驾靠背侧翼支撑钢丝统帅1880</v>
          </cell>
          <cell r="H96" t="str">
            <v>EA</v>
          </cell>
          <cell r="I96">
            <v>0.81</v>
          </cell>
          <cell r="J96">
            <v>0.81</v>
          </cell>
          <cell r="K96" t="str">
            <v>Q235 φ6</v>
          </cell>
          <cell r="L96">
            <v>7.6999999999999999E-2</v>
          </cell>
          <cell r="M96">
            <v>0.61330499999999999</v>
          </cell>
        </row>
        <row r="97">
          <cell r="E97" t="str">
            <v>SLT0010605</v>
          </cell>
          <cell r="F97" t="e">
            <v>#N/A</v>
          </cell>
          <cell r="G97" t="str">
            <v>副驾靠背横支撑钢丝C统帅1880</v>
          </cell>
          <cell r="H97" t="str">
            <v>EA</v>
          </cell>
          <cell r="I97">
            <v>1.3281000000000001</v>
          </cell>
          <cell r="J97" t="e">
            <v>#N/A</v>
          </cell>
          <cell r="K97" t="str">
            <v>Q235 φ6</v>
          </cell>
          <cell r="L97">
            <v>0.1459</v>
          </cell>
          <cell r="M97">
            <v>1.1620934999999999</v>
          </cell>
        </row>
        <row r="98">
          <cell r="E98" t="str">
            <v>SLT0010614</v>
          </cell>
          <cell r="F98" t="e">
            <v>#N/A</v>
          </cell>
          <cell r="G98" t="str">
            <v>副驾座垫骨架总成统帅1880</v>
          </cell>
          <cell r="H98" t="str">
            <v>EA</v>
          </cell>
          <cell r="I98">
            <v>12.71</v>
          </cell>
          <cell r="J98">
            <v>12.71</v>
          </cell>
          <cell r="K98" t="str">
            <v>ASSY</v>
          </cell>
          <cell r="L98">
            <v>0.57010000000000005</v>
          </cell>
          <cell r="M98">
            <v>4.5408465000000007</v>
          </cell>
        </row>
        <row r="99">
          <cell r="E99" t="str">
            <v>SLT0010630</v>
          </cell>
          <cell r="F99" t="str">
            <v>02.12.40.001</v>
          </cell>
          <cell r="G99" t="str">
            <v>座框钢丝支撑焊接总成一汽轻卡减震</v>
          </cell>
          <cell r="H99" t="str">
            <v>EA</v>
          </cell>
          <cell r="I99">
            <v>22.5</v>
          </cell>
          <cell r="J99" t="e">
            <v>#N/A</v>
          </cell>
          <cell r="K99" t="str">
            <v>ASSY</v>
          </cell>
          <cell r="L99">
            <v>1.744</v>
          </cell>
          <cell r="M99">
            <v>13.89096</v>
          </cell>
        </row>
        <row r="100">
          <cell r="E100" t="str">
            <v>SLT0010639</v>
          </cell>
          <cell r="F100" t="e">
            <v>#N/A</v>
          </cell>
          <cell r="G100" t="str">
            <v>下管右焊接钢丝统帅1880副驾靠背</v>
          </cell>
          <cell r="H100" t="str">
            <v>EA</v>
          </cell>
          <cell r="I100">
            <v>1.76</v>
          </cell>
          <cell r="J100" t="e">
            <v>#N/A</v>
          </cell>
          <cell r="K100" t="str">
            <v>Q195 Φ10x1.5</v>
          </cell>
          <cell r="L100">
            <v>0.10299999999999999</v>
          </cell>
          <cell r="M100">
            <v>0.82039499999999999</v>
          </cell>
        </row>
        <row r="101">
          <cell r="E101" t="str">
            <v>SLT0010647</v>
          </cell>
          <cell r="F101" t="e">
            <v>#N/A</v>
          </cell>
          <cell r="G101" t="str">
            <v>副驾靠背支撑钢丝焊接总成</v>
          </cell>
          <cell r="H101" t="str">
            <v>EA</v>
          </cell>
          <cell r="I101">
            <v>9.4700000000000006</v>
          </cell>
          <cell r="J101">
            <v>9.4700000000000006</v>
          </cell>
          <cell r="K101" t="str">
            <v>TC没有</v>
          </cell>
          <cell r="M101">
            <v>0</v>
          </cell>
        </row>
        <row r="102">
          <cell r="E102" t="str">
            <v>SLT0010674</v>
          </cell>
          <cell r="F102" t="e">
            <v>#N/A</v>
          </cell>
          <cell r="G102" t="str">
            <v>左侧护板固定钢丝焊接总成一汽轻卡减震</v>
          </cell>
          <cell r="H102" t="str">
            <v>EA</v>
          </cell>
          <cell r="I102">
            <v>0.15</v>
          </cell>
          <cell r="J102">
            <v>2.48</v>
          </cell>
          <cell r="K102" t="str">
            <v>ASSY</v>
          </cell>
          <cell r="L102">
            <v>0.13500000000000001</v>
          </cell>
          <cell r="M102">
            <v>1.075275</v>
          </cell>
        </row>
        <row r="103">
          <cell r="E103" t="str">
            <v>SLT0010678</v>
          </cell>
          <cell r="F103" t="e">
            <v>#N/A</v>
          </cell>
          <cell r="G103" t="str">
            <v>左侧护板下固定钢丝一汽轻卡减震</v>
          </cell>
          <cell r="H103" t="str">
            <v>EA</v>
          </cell>
          <cell r="I103">
            <v>0.75</v>
          </cell>
          <cell r="J103">
            <v>0.75</v>
          </cell>
          <cell r="K103" t="str">
            <v>Q235/φ6</v>
          </cell>
          <cell r="L103">
            <v>6.7000000000000004E-2</v>
          </cell>
          <cell r="M103">
            <v>0.53365499999999999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一批"/>
      <sheetName val="第二批"/>
      <sheetName val="Sheet2"/>
      <sheetName val="Sheet3"/>
      <sheetName val="第一批 (重新核算2022.11.29)"/>
    </sheetNames>
    <sheetDataSet>
      <sheetData sheetId="0">
        <row r="4">
          <cell r="A4" t="str">
            <v>02.03.27.097</v>
          </cell>
          <cell r="B4" t="str">
            <v>SHT0011054</v>
          </cell>
          <cell r="C4" t="str">
            <v>D03靠背骨架下支撑钢丝（SHT0011054)</v>
          </cell>
          <cell r="E4">
            <v>1</v>
          </cell>
          <cell r="F4" t="str">
            <v>Q235/φ8.0</v>
          </cell>
          <cell r="G4">
            <v>8</v>
          </cell>
          <cell r="H4">
            <v>597</v>
          </cell>
          <cell r="I4">
            <v>5.5</v>
          </cell>
          <cell r="J4">
            <v>2</v>
          </cell>
          <cell r="K4">
            <v>0.24</v>
          </cell>
          <cell r="L4">
            <v>0.23580000000000001</v>
          </cell>
          <cell r="M4">
            <v>4.1999999999999815E-3</v>
          </cell>
          <cell r="N4">
            <v>1.3115999999999999</v>
          </cell>
          <cell r="O4" t="str">
            <v>截料折弯</v>
          </cell>
          <cell r="Q4">
            <v>5</v>
          </cell>
          <cell r="R4">
            <v>0.04</v>
          </cell>
          <cell r="S4">
            <v>0.2</v>
          </cell>
          <cell r="T4">
            <v>1.8425182905982902</v>
          </cell>
          <cell r="U4">
            <v>1.630547159821496</v>
          </cell>
        </row>
        <row r="5">
          <cell r="O5" t="str">
            <v>检具检验</v>
          </cell>
          <cell r="Q5">
            <v>1</v>
          </cell>
          <cell r="R5">
            <v>2.3831908831908829E-2</v>
          </cell>
          <cell r="S5">
            <v>2.3831908831908829E-2</v>
          </cell>
        </row>
        <row r="6">
          <cell r="A6" t="str">
            <v>02.03.27.097A</v>
          </cell>
          <cell r="B6" t="str">
            <v>SHT0011054</v>
          </cell>
          <cell r="C6" t="str">
            <v>D03靠背骨架下支撑钢丝新状态（SHT0011054)</v>
          </cell>
          <cell r="E6">
            <v>1</v>
          </cell>
          <cell r="F6" t="str">
            <v>Q235/φ8.0</v>
          </cell>
          <cell r="G6">
            <v>8</v>
          </cell>
          <cell r="H6">
            <v>738</v>
          </cell>
          <cell r="I6">
            <v>5.5</v>
          </cell>
          <cell r="J6">
            <v>2</v>
          </cell>
          <cell r="K6">
            <v>0.3</v>
          </cell>
          <cell r="L6">
            <v>0.29139999999999999</v>
          </cell>
          <cell r="M6">
            <v>8.5999999999999965E-3</v>
          </cell>
          <cell r="N6">
            <v>1.6328</v>
          </cell>
          <cell r="O6" t="str">
            <v>截料折弯</v>
          </cell>
          <cell r="Q6">
            <v>9</v>
          </cell>
          <cell r="R6">
            <v>0.04</v>
          </cell>
          <cell r="S6">
            <v>0.36</v>
          </cell>
          <cell r="T6">
            <v>2.4199582905982902</v>
          </cell>
          <cell r="U6">
            <v>2.141556009379018</v>
          </cell>
        </row>
        <row r="7">
          <cell r="O7" t="str">
            <v>检具检验</v>
          </cell>
          <cell r="Q7">
            <v>1</v>
          </cell>
          <cell r="R7">
            <v>2.3831908831908829E-2</v>
          </cell>
          <cell r="S7">
            <v>2.3831908831908829E-2</v>
          </cell>
        </row>
        <row r="8">
          <cell r="A8" t="str">
            <v>02.03.50.009</v>
          </cell>
          <cell r="B8" t="str">
            <v>SCS0006414</v>
          </cell>
          <cell r="C8" t="str">
            <v>P203靠背左侧面套固定钢丝（6801519X1006A）</v>
          </cell>
          <cell r="E8">
            <v>1</v>
          </cell>
          <cell r="F8" t="str">
            <v>Q235/φ5.0</v>
          </cell>
          <cell r="G8">
            <v>5</v>
          </cell>
          <cell r="H8">
            <v>350</v>
          </cell>
          <cell r="I8">
            <v>5.5</v>
          </cell>
          <cell r="J8">
            <v>2</v>
          </cell>
          <cell r="K8">
            <v>5.3999999999999999E-2</v>
          </cell>
          <cell r="L8">
            <v>5.3999999999999999E-2</v>
          </cell>
          <cell r="M8">
            <v>0</v>
          </cell>
          <cell r="N8">
            <v>0.29699999999999999</v>
          </cell>
          <cell r="O8" t="str">
            <v>截料折弯</v>
          </cell>
          <cell r="Q8">
            <v>4</v>
          </cell>
          <cell r="R8">
            <v>0.04</v>
          </cell>
          <cell r="S8">
            <v>0.16</v>
          </cell>
          <cell r="T8">
            <v>0.57699829059829055</v>
          </cell>
          <cell r="U8">
            <v>0.51061795628167306</v>
          </cell>
        </row>
        <row r="9">
          <cell r="O9" t="str">
            <v>检具检验</v>
          </cell>
          <cell r="Q9">
            <v>1</v>
          </cell>
          <cell r="R9">
            <v>2.3831908831908829E-2</v>
          </cell>
          <cell r="S9">
            <v>2.3831908831908829E-2</v>
          </cell>
        </row>
        <row r="10">
          <cell r="A10" t="str">
            <v>02.03.50.010</v>
          </cell>
          <cell r="B10" t="str">
            <v>SCS0006416</v>
          </cell>
          <cell r="C10" t="str">
            <v>P203靠背右侧面套固定钢丝（6801529X1006A）</v>
          </cell>
          <cell r="E10">
            <v>1</v>
          </cell>
          <cell r="F10" t="str">
            <v>Q235/φ5.0</v>
          </cell>
          <cell r="G10">
            <v>5</v>
          </cell>
          <cell r="H10">
            <v>350</v>
          </cell>
          <cell r="I10">
            <v>5.5</v>
          </cell>
          <cell r="K10">
            <v>5.3999999999999999E-2</v>
          </cell>
          <cell r="L10">
            <v>5.3999999999999999E-2</v>
          </cell>
          <cell r="M10">
            <v>0</v>
          </cell>
          <cell r="N10">
            <v>0.29699999999999999</v>
          </cell>
          <cell r="O10" t="str">
            <v>截料折弯</v>
          </cell>
          <cell r="Q10">
            <v>4</v>
          </cell>
          <cell r="R10">
            <v>0.04</v>
          </cell>
          <cell r="S10">
            <v>0.16</v>
          </cell>
          <cell r="T10">
            <v>0.57699829059829055</v>
          </cell>
          <cell r="U10">
            <v>0.51061795628167306</v>
          </cell>
        </row>
        <row r="11">
          <cell r="O11" t="str">
            <v>检具检验</v>
          </cell>
          <cell r="Q11">
            <v>1</v>
          </cell>
          <cell r="R11">
            <v>2.3831908831908829E-2</v>
          </cell>
          <cell r="S11">
            <v>2.3831908831908829E-2</v>
          </cell>
        </row>
        <row r="12">
          <cell r="A12" t="str">
            <v>02.03.54.005</v>
          </cell>
          <cell r="B12" t="str">
            <v>SLT0010193</v>
          </cell>
          <cell r="C12" t="str">
            <v>气管接头线固定钢丝</v>
          </cell>
          <cell r="E12">
            <v>1</v>
          </cell>
          <cell r="F12" t="str">
            <v>Q235/φ5.0</v>
          </cell>
          <cell r="G12">
            <v>5</v>
          </cell>
          <cell r="H12">
            <v>156</v>
          </cell>
          <cell r="I12">
            <v>5.5</v>
          </cell>
          <cell r="K12">
            <v>2.4E-2</v>
          </cell>
          <cell r="L12">
            <v>2.4E-2</v>
          </cell>
          <cell r="M12">
            <v>0</v>
          </cell>
          <cell r="N12">
            <v>0.13200000000000001</v>
          </cell>
          <cell r="O12" t="str">
            <v>截料折弯</v>
          </cell>
          <cell r="Q12">
            <v>5</v>
          </cell>
          <cell r="R12">
            <v>0.04</v>
          </cell>
          <cell r="S12">
            <v>0.2</v>
          </cell>
          <cell r="T12">
            <v>0.42699829059829059</v>
          </cell>
          <cell r="U12">
            <v>0.37787459344981472</v>
          </cell>
        </row>
        <row r="13">
          <cell r="O13" t="str">
            <v>检具检验</v>
          </cell>
          <cell r="Q13">
            <v>1</v>
          </cell>
          <cell r="R13">
            <v>2.3831908831908829E-2</v>
          </cell>
          <cell r="S13">
            <v>2.3831908831908829E-2</v>
          </cell>
        </row>
        <row r="14">
          <cell r="A14" t="str">
            <v>02.03.58.002</v>
          </cell>
          <cell r="B14" t="str">
            <v>SCS0010584</v>
          </cell>
          <cell r="C14" t="str">
            <v>靠背面套固定钢丝-左（SCS0010584)</v>
          </cell>
          <cell r="E14">
            <v>1</v>
          </cell>
          <cell r="F14" t="str">
            <v>Q235/φ6.0</v>
          </cell>
          <cell r="G14">
            <v>6</v>
          </cell>
          <cell r="H14">
            <v>289</v>
          </cell>
          <cell r="I14">
            <v>5.5</v>
          </cell>
          <cell r="K14">
            <v>6.4000000000000001E-2</v>
          </cell>
          <cell r="L14">
            <v>6.4000000000000001E-2</v>
          </cell>
          <cell r="M14">
            <v>0</v>
          </cell>
          <cell r="N14">
            <v>0.35199999999999998</v>
          </cell>
          <cell r="O14" t="str">
            <v>截料折弯</v>
          </cell>
          <cell r="Q14">
            <v>5</v>
          </cell>
          <cell r="R14">
            <v>0.04</v>
          </cell>
          <cell r="S14">
            <v>0.2</v>
          </cell>
          <cell r="T14">
            <v>0.69099829059829054</v>
          </cell>
          <cell r="U14">
            <v>0.61150291203388552</v>
          </cell>
        </row>
        <row r="15">
          <cell r="O15" t="str">
            <v>检具检验</v>
          </cell>
          <cell r="Q15">
            <v>1</v>
          </cell>
          <cell r="R15">
            <v>2.3831908831908829E-2</v>
          </cell>
          <cell r="S15">
            <v>2.3831908831908829E-2</v>
          </cell>
        </row>
        <row r="16">
          <cell r="A16" t="str">
            <v>02.03.58.003</v>
          </cell>
          <cell r="B16" t="str">
            <v>SCS0010765</v>
          </cell>
          <cell r="C16" t="str">
            <v>靠背侧翼支撑钢丝-左（SCS0010765）</v>
          </cell>
          <cell r="E16">
            <v>1</v>
          </cell>
          <cell r="F16" t="str">
            <v>Q235/φ5.0</v>
          </cell>
          <cell r="G16">
            <v>5</v>
          </cell>
          <cell r="H16">
            <v>331</v>
          </cell>
          <cell r="I16">
            <v>5.5</v>
          </cell>
          <cell r="K16">
            <v>5.0999999999999997E-2</v>
          </cell>
          <cell r="L16">
            <v>5.0999999999999997E-2</v>
          </cell>
          <cell r="M16">
            <v>0</v>
          </cell>
          <cell r="N16">
            <v>0.28049999999999997</v>
          </cell>
          <cell r="O16" t="str">
            <v>截料折弯</v>
          </cell>
          <cell r="Q16">
            <v>5</v>
          </cell>
          <cell r="R16">
            <v>0.04</v>
          </cell>
          <cell r="S16">
            <v>0.2</v>
          </cell>
          <cell r="T16">
            <v>0.60519829059829056</v>
          </cell>
          <cell r="U16">
            <v>0.53557370849406249</v>
          </cell>
        </row>
        <row r="17">
          <cell r="O17" t="str">
            <v>检具检验</v>
          </cell>
          <cell r="Q17">
            <v>1</v>
          </cell>
          <cell r="R17">
            <v>2.3831908831908829E-2</v>
          </cell>
          <cell r="S17">
            <v>2.3831908831908829E-2</v>
          </cell>
        </row>
        <row r="18">
          <cell r="A18" t="str">
            <v>02.03.58.005</v>
          </cell>
          <cell r="B18" t="str">
            <v>SCS0010585</v>
          </cell>
          <cell r="C18" t="str">
            <v>靠背面套固定钢丝-右（SCS0010585)</v>
          </cell>
          <cell r="E18">
            <v>1</v>
          </cell>
          <cell r="F18" t="str">
            <v>Q235/φ6.0</v>
          </cell>
          <cell r="G18">
            <v>6</v>
          </cell>
          <cell r="H18">
            <v>289</v>
          </cell>
          <cell r="I18">
            <v>5.5</v>
          </cell>
          <cell r="K18">
            <v>6.4000000000000001E-2</v>
          </cell>
          <cell r="L18">
            <v>6.4000000000000001E-2</v>
          </cell>
          <cell r="M18">
            <v>0</v>
          </cell>
          <cell r="N18">
            <v>0.35199999999999998</v>
          </cell>
          <cell r="O18" t="str">
            <v>截料折弯</v>
          </cell>
          <cell r="Q18">
            <v>5</v>
          </cell>
          <cell r="R18">
            <v>0.04</v>
          </cell>
          <cell r="S18">
            <v>0.2</v>
          </cell>
          <cell r="T18">
            <v>0.69099829059829054</v>
          </cell>
          <cell r="U18">
            <v>0.61150291203388552</v>
          </cell>
        </row>
        <row r="19">
          <cell r="O19" t="str">
            <v>检具检验</v>
          </cell>
          <cell r="Q19">
            <v>1</v>
          </cell>
          <cell r="R19">
            <v>2.3831908831908829E-2</v>
          </cell>
          <cell r="S19">
            <v>2.3831908831908829E-2</v>
          </cell>
        </row>
        <row r="20">
          <cell r="A20" t="str">
            <v>02.03.58.006</v>
          </cell>
          <cell r="B20" t="str">
            <v>SCS0010764</v>
          </cell>
          <cell r="C20" t="str">
            <v>靠背侧翼支撑钢丝-右（SCS0010764）</v>
          </cell>
          <cell r="E20">
            <v>1</v>
          </cell>
          <cell r="F20" t="str">
            <v>Q235/φ5.0</v>
          </cell>
          <cell r="G20">
            <v>5</v>
          </cell>
          <cell r="H20">
            <v>331</v>
          </cell>
          <cell r="I20">
            <v>5.5</v>
          </cell>
          <cell r="K20">
            <v>5.0999999999999997E-2</v>
          </cell>
          <cell r="L20">
            <v>5.0999999999999997E-2</v>
          </cell>
          <cell r="M20">
            <v>0</v>
          </cell>
          <cell r="N20">
            <v>0.28049999999999997</v>
          </cell>
          <cell r="O20" t="str">
            <v>截料折弯</v>
          </cell>
          <cell r="Q20">
            <v>5</v>
          </cell>
          <cell r="R20">
            <v>0.04</v>
          </cell>
          <cell r="S20">
            <v>0.2</v>
          </cell>
          <cell r="T20">
            <v>0.60519829059829056</v>
          </cell>
          <cell r="U20">
            <v>0.53557370849406249</v>
          </cell>
        </row>
        <row r="21">
          <cell r="O21" t="str">
            <v>检具检验</v>
          </cell>
          <cell r="Q21">
            <v>1</v>
          </cell>
          <cell r="R21">
            <v>2.3831908831908829E-2</v>
          </cell>
          <cell r="S21">
            <v>2.3831908831908829E-2</v>
          </cell>
        </row>
        <row r="22">
          <cell r="A22" t="str">
            <v>02.03.16.023</v>
          </cell>
          <cell r="B22" t="str">
            <v>SCS0007057</v>
          </cell>
          <cell r="C22" t="str">
            <v>儿童锁挂钩</v>
          </cell>
          <cell r="E22">
            <v>1</v>
          </cell>
          <cell r="F22" t="str">
            <v>Q235/φ6.0</v>
          </cell>
          <cell r="G22">
            <v>6</v>
          </cell>
          <cell r="H22">
            <v>194</v>
          </cell>
          <cell r="I22">
            <v>5.5</v>
          </cell>
          <cell r="K22">
            <v>4.2999999999999997E-2</v>
          </cell>
          <cell r="L22">
            <v>4.2999999999999997E-2</v>
          </cell>
          <cell r="M22">
            <v>0</v>
          </cell>
          <cell r="N22">
            <v>0.23649999999999999</v>
          </cell>
          <cell r="O22" t="str">
            <v>截料折弯</v>
          </cell>
          <cell r="Q22">
            <v>7</v>
          </cell>
          <cell r="R22">
            <v>0.04</v>
          </cell>
          <cell r="S22">
            <v>0.28000000000000003</v>
          </cell>
          <cell r="T22">
            <v>0.64839829059829046</v>
          </cell>
          <cell r="U22">
            <v>0.57380379698963768</v>
          </cell>
        </row>
        <row r="23">
          <cell r="O23" t="str">
            <v>检具检验</v>
          </cell>
          <cell r="Q23">
            <v>1</v>
          </cell>
          <cell r="R23">
            <v>2.3831908831908829E-2</v>
          </cell>
          <cell r="S23">
            <v>2.3831908831908829E-2</v>
          </cell>
        </row>
        <row r="24">
          <cell r="A24" t="str">
            <v>02.01.05.308</v>
          </cell>
          <cell r="B24" t="str">
            <v>RSM0010036</v>
          </cell>
          <cell r="C24" t="str">
            <v>H6补盲镜弹簧</v>
          </cell>
          <cell r="E24">
            <v>1</v>
          </cell>
          <cell r="F24" t="str">
            <v>82B/φ4.0</v>
          </cell>
          <cell r="G24">
            <v>4</v>
          </cell>
          <cell r="I24">
            <v>7.1</v>
          </cell>
          <cell r="K24">
            <v>3.5000000000000003E-2</v>
          </cell>
          <cell r="L24">
            <v>3.1E-2</v>
          </cell>
          <cell r="M24">
            <v>4.0000000000000036E-3</v>
          </cell>
          <cell r="N24">
            <v>0.2485</v>
          </cell>
          <cell r="O24" t="str">
            <v>卷制成型</v>
          </cell>
          <cell r="Q24">
            <v>1</v>
          </cell>
          <cell r="R24">
            <v>3.2273860398860404E-2</v>
          </cell>
          <cell r="S24">
            <v>3.2273860398860404E-2</v>
          </cell>
          <cell r="T24">
            <v>0.88652863247863256</v>
          </cell>
          <cell r="U24">
            <v>0.78453861281294923</v>
          </cell>
        </row>
        <row r="25">
          <cell r="O25" t="str">
            <v>回火</v>
          </cell>
          <cell r="Q25">
            <v>1</v>
          </cell>
          <cell r="R25">
            <v>0.03</v>
          </cell>
          <cell r="S25">
            <v>0.03</v>
          </cell>
        </row>
        <row r="26">
          <cell r="O26" t="str">
            <v>压靠</v>
          </cell>
          <cell r="Q26">
            <v>1</v>
          </cell>
          <cell r="R26">
            <v>0.02</v>
          </cell>
          <cell r="S26">
            <v>0.02</v>
          </cell>
        </row>
        <row r="27">
          <cell r="O27" t="str">
            <v>磨端面</v>
          </cell>
          <cell r="Q27">
            <v>2</v>
          </cell>
          <cell r="R27">
            <v>0.04</v>
          </cell>
          <cell r="S27">
            <v>0.08</v>
          </cell>
        </row>
        <row r="28">
          <cell r="O28" t="str">
            <v>磨内孔</v>
          </cell>
          <cell r="Q28">
            <v>2</v>
          </cell>
          <cell r="R28">
            <v>0.03</v>
          </cell>
          <cell r="S28">
            <v>0.06</v>
          </cell>
        </row>
        <row r="29">
          <cell r="O29" t="str">
            <v>达克罗</v>
          </cell>
          <cell r="Q29">
            <v>1</v>
          </cell>
          <cell r="R29">
            <v>0.248</v>
          </cell>
          <cell r="S29">
            <v>0.248</v>
          </cell>
        </row>
        <row r="30">
          <cell r="O30" t="str">
            <v>检验</v>
          </cell>
          <cell r="Q30">
            <v>1</v>
          </cell>
          <cell r="R30">
            <v>0.02</v>
          </cell>
          <cell r="S30">
            <v>0.02</v>
          </cell>
        </row>
        <row r="31">
          <cell r="A31" t="str">
            <v>02.01.05.307</v>
          </cell>
          <cell r="B31" t="str">
            <v>REM0010172</v>
          </cell>
          <cell r="C31" t="str">
            <v>H6下镜座弹簧</v>
          </cell>
          <cell r="E31">
            <v>1</v>
          </cell>
          <cell r="F31" t="str">
            <v>82B/φ5.0</v>
          </cell>
          <cell r="G31">
            <v>5</v>
          </cell>
          <cell r="I31">
            <v>7.1</v>
          </cell>
          <cell r="K31">
            <v>7.2999999999999995E-2</v>
          </cell>
          <cell r="L31">
            <v>6.8000000000000005E-2</v>
          </cell>
          <cell r="M31">
            <v>4.9999999999999906E-3</v>
          </cell>
          <cell r="N31">
            <v>0.51829999999999998</v>
          </cell>
          <cell r="O31" t="str">
            <v>卷制成型</v>
          </cell>
          <cell r="Q31">
            <v>1</v>
          </cell>
          <cell r="R31">
            <v>4.5183404558404555E-2</v>
          </cell>
          <cell r="S31">
            <v>4.5183404558404555E-2</v>
          </cell>
          <cell r="T31">
            <v>1.5809800854700853</v>
          </cell>
          <cell r="U31">
            <v>1.3990974207699871</v>
          </cell>
        </row>
        <row r="32">
          <cell r="O32" t="str">
            <v>回火</v>
          </cell>
          <cell r="Q32">
            <v>1</v>
          </cell>
          <cell r="R32">
            <v>0.03</v>
          </cell>
          <cell r="S32">
            <v>0.03</v>
          </cell>
        </row>
        <row r="33">
          <cell r="O33" t="str">
            <v>压靠</v>
          </cell>
          <cell r="Q33">
            <v>1</v>
          </cell>
          <cell r="R33">
            <v>0.02</v>
          </cell>
          <cell r="S33">
            <v>0.02</v>
          </cell>
        </row>
        <row r="34">
          <cell r="O34" t="str">
            <v>磨端面</v>
          </cell>
          <cell r="Q34">
            <v>2</v>
          </cell>
          <cell r="R34">
            <v>0.04</v>
          </cell>
          <cell r="S34">
            <v>0.08</v>
          </cell>
        </row>
        <row r="35">
          <cell r="O35" t="str">
            <v>磨内孔</v>
          </cell>
          <cell r="Q35">
            <v>2</v>
          </cell>
          <cell r="R35">
            <v>0.03</v>
          </cell>
          <cell r="S35">
            <v>0.06</v>
          </cell>
        </row>
        <row r="36">
          <cell r="O36" t="str">
            <v>达克罗</v>
          </cell>
          <cell r="Q36">
            <v>1</v>
          </cell>
          <cell r="R36">
            <v>0.54400000000000004</v>
          </cell>
          <cell r="S36">
            <v>0.54400000000000004</v>
          </cell>
        </row>
        <row r="37">
          <cell r="O37" t="str">
            <v>检验</v>
          </cell>
          <cell r="Q37">
            <v>1</v>
          </cell>
          <cell r="R37">
            <v>0.02</v>
          </cell>
          <cell r="S37">
            <v>0.02</v>
          </cell>
        </row>
        <row r="38">
          <cell r="A38" t="str">
            <v>02.01.04.776</v>
          </cell>
          <cell r="B38" t="str">
            <v>SHT0013729</v>
          </cell>
          <cell r="C38" t="str">
            <v>H6扶手手轮弹簧</v>
          </cell>
          <cell r="D38" t="str">
            <v>H6扶手手轮弹簧</v>
          </cell>
          <cell r="E38">
            <v>1</v>
          </cell>
          <cell r="F38" t="str">
            <v>65Mn/φ1.0</v>
          </cell>
          <cell r="G38">
            <v>1</v>
          </cell>
          <cell r="I38">
            <v>7.1</v>
          </cell>
          <cell r="K38">
            <v>5.4999999999999997E-3</v>
          </cell>
          <cell r="L38">
            <v>5.3E-3</v>
          </cell>
          <cell r="M38">
            <v>1.9999999999999966E-4</v>
          </cell>
          <cell r="N38">
            <v>3.9049999999999994E-2</v>
          </cell>
          <cell r="O38" t="str">
            <v>卷制成型</v>
          </cell>
          <cell r="Q38">
            <v>1</v>
          </cell>
          <cell r="R38">
            <v>0.08</v>
          </cell>
          <cell r="S38">
            <v>0.08</v>
          </cell>
          <cell r="T38">
            <v>0.46277999999999986</v>
          </cell>
          <cell r="U38">
            <v>0.40953982300884945</v>
          </cell>
        </row>
        <row r="39">
          <cell r="O39" t="str">
            <v>回火</v>
          </cell>
          <cell r="Q39">
            <v>1</v>
          </cell>
          <cell r="R39">
            <v>0.03</v>
          </cell>
          <cell r="S39">
            <v>0.03</v>
          </cell>
        </row>
        <row r="40">
          <cell r="O40" t="str">
            <v>压靠</v>
          </cell>
          <cell r="Q40">
            <v>1</v>
          </cell>
          <cell r="R40">
            <v>0.04</v>
          </cell>
          <cell r="S40">
            <v>0.04</v>
          </cell>
        </row>
        <row r="41">
          <cell r="O41" t="str">
            <v>发黑</v>
          </cell>
          <cell r="Q41">
            <v>1</v>
          </cell>
          <cell r="R41">
            <v>0.03</v>
          </cell>
          <cell r="S41">
            <v>0.04</v>
          </cell>
        </row>
        <row r="42">
          <cell r="D42" t="str">
            <v>发黑液</v>
          </cell>
          <cell r="E42">
            <v>5.3E-3</v>
          </cell>
          <cell r="I42">
            <v>22</v>
          </cell>
          <cell r="N42">
            <v>0.1166</v>
          </cell>
          <cell r="O42" t="str">
            <v>检验</v>
          </cell>
          <cell r="Q42">
            <v>1</v>
          </cell>
          <cell r="R42">
            <v>0.02</v>
          </cell>
          <cell r="S42">
            <v>0.04</v>
          </cell>
        </row>
        <row r="44">
          <cell r="A44" t="str">
            <v>02.03.11.111</v>
          </cell>
          <cell r="B44" t="str">
            <v>SHT0011809</v>
          </cell>
          <cell r="C44" t="str">
            <v>仰角调节机构扭簧</v>
          </cell>
          <cell r="D44" t="str">
            <v>仰角调节机构扭簧</v>
          </cell>
          <cell r="E44">
            <v>1</v>
          </cell>
          <cell r="F44" t="str">
            <v>65Mn/φ1.5</v>
          </cell>
          <cell r="G44">
            <v>5</v>
          </cell>
          <cell r="I44">
            <v>7.1</v>
          </cell>
          <cell r="K44">
            <v>1.8E-3</v>
          </cell>
          <cell r="L44">
            <v>1.8E-3</v>
          </cell>
          <cell r="M44">
            <v>0</v>
          </cell>
          <cell r="N44">
            <v>1.278E-2</v>
          </cell>
          <cell r="O44" t="str">
            <v>卷制成形</v>
          </cell>
          <cell r="Q44">
            <v>1</v>
          </cell>
          <cell r="R44">
            <v>0.05</v>
          </cell>
          <cell r="S44">
            <v>0.05</v>
          </cell>
          <cell r="T44">
            <v>0.21193429059829058</v>
          </cell>
          <cell r="U44">
            <v>0.18755246955600938</v>
          </cell>
        </row>
        <row r="45">
          <cell r="O45" t="str">
            <v>回火</v>
          </cell>
          <cell r="Q45">
            <v>1</v>
          </cell>
          <cell r="R45">
            <v>2.3831908831908829E-2</v>
          </cell>
          <cell r="S45">
            <v>2.3831908831908829E-2</v>
          </cell>
        </row>
        <row r="46">
          <cell r="O46" t="str">
            <v>去毛刺</v>
          </cell>
          <cell r="Q46">
            <v>1</v>
          </cell>
          <cell r="R46">
            <v>0.01</v>
          </cell>
          <cell r="S46">
            <v>0.01</v>
          </cell>
        </row>
        <row r="47">
          <cell r="O47" t="str">
            <v>分选检验</v>
          </cell>
          <cell r="Q47">
            <v>1</v>
          </cell>
          <cell r="R47">
            <v>0.02</v>
          </cell>
          <cell r="S47">
            <v>0.02</v>
          </cell>
        </row>
        <row r="48">
          <cell r="O48" t="str">
            <v>镀锌</v>
          </cell>
          <cell r="Q48">
            <v>1</v>
          </cell>
          <cell r="R48">
            <v>0.06</v>
          </cell>
          <cell r="S48">
            <v>0.06</v>
          </cell>
        </row>
        <row r="50">
          <cell r="A50" t="str">
            <v>02.03.60.005</v>
          </cell>
          <cell r="B50" t="str">
            <v>SHT0012049</v>
          </cell>
          <cell r="C50" t="str">
            <v>拉簧固定钢丝</v>
          </cell>
          <cell r="E50">
            <v>1</v>
          </cell>
          <cell r="F50" t="str">
            <v>Q235/φ4</v>
          </cell>
          <cell r="G50">
            <v>4</v>
          </cell>
          <cell r="I50">
            <v>5.5</v>
          </cell>
          <cell r="K50">
            <v>3.0000000000000001E-3</v>
          </cell>
          <cell r="L50">
            <v>3.0000000000000001E-3</v>
          </cell>
          <cell r="M50">
            <v>0</v>
          </cell>
          <cell r="N50">
            <v>1.6500000000000001E-2</v>
          </cell>
          <cell r="O50" t="str">
            <v>截料折弯</v>
          </cell>
          <cell r="Q50">
            <v>2</v>
          </cell>
          <cell r="R50">
            <v>0.04</v>
          </cell>
          <cell r="S50">
            <v>0.08</v>
          </cell>
          <cell r="T50">
            <v>0.1443982905982906</v>
          </cell>
          <cell r="U50">
            <v>0.12778609787459347</v>
          </cell>
        </row>
        <row r="51">
          <cell r="O51" t="str">
            <v>检具检验</v>
          </cell>
          <cell r="Q51">
            <v>1</v>
          </cell>
          <cell r="R51">
            <v>2.3831908831908829E-2</v>
          </cell>
          <cell r="S51">
            <v>2.3831908831908829E-2</v>
          </cell>
        </row>
        <row r="52">
          <cell r="A52" t="str">
            <v>02.03.60.015</v>
          </cell>
          <cell r="B52" t="str">
            <v>SHT0012110</v>
          </cell>
          <cell r="C52" t="str">
            <v>M4主边罩壳固定钢丝</v>
          </cell>
          <cell r="E52">
            <v>1</v>
          </cell>
          <cell r="F52" t="str">
            <v>Q235/φ5</v>
          </cell>
          <cell r="G52">
            <v>5</v>
          </cell>
          <cell r="I52">
            <v>5.5</v>
          </cell>
          <cell r="K52">
            <v>7.5899999999999995E-2</v>
          </cell>
          <cell r="L52">
            <v>7.5899999999999995E-2</v>
          </cell>
          <cell r="M52">
            <v>0</v>
          </cell>
          <cell r="N52">
            <v>0.41744999999999999</v>
          </cell>
          <cell r="O52" t="str">
            <v>截料折弯</v>
          </cell>
          <cell r="Q52">
            <v>5</v>
          </cell>
          <cell r="R52">
            <v>0.04</v>
          </cell>
          <cell r="S52">
            <v>0.2</v>
          </cell>
          <cell r="T52">
            <v>0.7695382905982906</v>
          </cell>
          <cell r="U52">
            <v>0.68100733681264658</v>
          </cell>
        </row>
        <row r="53">
          <cell r="O53" t="str">
            <v>检具检验</v>
          </cell>
          <cell r="Q53">
            <v>1</v>
          </cell>
          <cell r="R53">
            <v>2.3831908831908829E-2</v>
          </cell>
          <cell r="S53">
            <v>2.3831908831908829E-2</v>
          </cell>
        </row>
        <row r="54">
          <cell r="A54" t="str">
            <v>02.03.60.020</v>
          </cell>
          <cell r="B54" t="str">
            <v>SHT0012006</v>
          </cell>
          <cell r="C54" t="str">
            <v>升降锁止轴安装卡箍</v>
          </cell>
          <cell r="E54">
            <v>1</v>
          </cell>
          <cell r="F54" t="str">
            <v>65Mn-0.8</v>
          </cell>
          <cell r="I54">
            <v>7.1</v>
          </cell>
          <cell r="J54">
            <v>3.4</v>
          </cell>
          <cell r="K54">
            <v>2.2222222222222222E-3</v>
          </cell>
          <cell r="L54">
            <v>2E-3</v>
          </cell>
          <cell r="M54">
            <v>2.2222222222222218E-4</v>
          </cell>
          <cell r="N54">
            <v>1.502222222222222E-2</v>
          </cell>
          <cell r="O54" t="str">
            <v>卷制成型</v>
          </cell>
          <cell r="Q54">
            <v>1</v>
          </cell>
          <cell r="R54">
            <v>0.08</v>
          </cell>
          <cell r="S54">
            <v>0.08</v>
          </cell>
          <cell r="T54">
            <v>0.35882666666666663</v>
          </cell>
          <cell r="U54">
            <v>0.31754572271386428</v>
          </cell>
        </row>
        <row r="55">
          <cell r="F55" t="str">
            <v>发黑液</v>
          </cell>
          <cell r="I55">
            <v>22</v>
          </cell>
          <cell r="L55">
            <v>2E-3</v>
          </cell>
          <cell r="N55">
            <v>4.3999999999999997E-2</v>
          </cell>
          <cell r="O55" t="str">
            <v>回火</v>
          </cell>
          <cell r="Q55">
            <v>1</v>
          </cell>
          <cell r="R55">
            <v>0.03</v>
          </cell>
          <cell r="S55">
            <v>0.03</v>
          </cell>
        </row>
        <row r="56">
          <cell r="O56" t="str">
            <v>发黑</v>
          </cell>
          <cell r="Q56">
            <v>1</v>
          </cell>
          <cell r="R56">
            <v>0.03</v>
          </cell>
          <cell r="S56">
            <v>0.03</v>
          </cell>
        </row>
        <row r="57">
          <cell r="O57" t="str">
            <v>淬火</v>
          </cell>
          <cell r="Q57">
            <v>1</v>
          </cell>
          <cell r="R57">
            <v>0.1</v>
          </cell>
          <cell r="S57">
            <v>0.1</v>
          </cell>
        </row>
        <row r="58">
          <cell r="A58" t="str">
            <v>02.03.60.036</v>
          </cell>
          <cell r="B58" t="str">
            <v>SHT0012034</v>
          </cell>
          <cell r="C58" t="str">
            <v>气阀固定钢丝</v>
          </cell>
          <cell r="E58">
            <v>1</v>
          </cell>
          <cell r="F58" t="str">
            <v>20/φ5</v>
          </cell>
          <cell r="G58">
            <v>5</v>
          </cell>
          <cell r="I58">
            <v>5.5</v>
          </cell>
          <cell r="K58">
            <v>1.14E-2</v>
          </cell>
          <cell r="L58">
            <v>1.14E-2</v>
          </cell>
          <cell r="M58">
            <v>0</v>
          </cell>
          <cell r="N58">
            <v>6.2700000000000006E-2</v>
          </cell>
          <cell r="O58" t="str">
            <v>截料折弯</v>
          </cell>
          <cell r="Q58">
            <v>3</v>
          </cell>
          <cell r="R58">
            <v>0.04</v>
          </cell>
          <cell r="S58">
            <v>0.12</v>
          </cell>
          <cell r="T58">
            <v>0.31983829059829055</v>
          </cell>
          <cell r="U58">
            <v>0.28304273504273503</v>
          </cell>
        </row>
        <row r="59">
          <cell r="O59" t="str">
            <v>倒角</v>
          </cell>
          <cell r="Q59">
            <v>1</v>
          </cell>
          <cell r="R59">
            <v>0.06</v>
          </cell>
          <cell r="S59">
            <v>0.06</v>
          </cell>
        </row>
        <row r="60">
          <cell r="O60" t="str">
            <v>检具检验</v>
          </cell>
          <cell r="Q60">
            <v>1</v>
          </cell>
          <cell r="R60">
            <v>2.3831908831908829E-2</v>
          </cell>
          <cell r="S60">
            <v>2.3831908831908829E-2</v>
          </cell>
        </row>
        <row r="61">
          <cell r="A61" t="str">
            <v>02.03.60.068</v>
          </cell>
          <cell r="B61" t="str">
            <v>SHT0012112</v>
          </cell>
          <cell r="C61" t="str">
            <v>M3000副边罩壳固定钢丝</v>
          </cell>
          <cell r="E61">
            <v>1</v>
          </cell>
          <cell r="F61" t="str">
            <v>Q235/φ5</v>
          </cell>
          <cell r="G61">
            <v>5</v>
          </cell>
          <cell r="I61">
            <v>5.5</v>
          </cell>
          <cell r="K61">
            <v>2.01E-2</v>
          </cell>
          <cell r="L61">
            <v>2.01E-2</v>
          </cell>
          <cell r="M61">
            <v>0</v>
          </cell>
          <cell r="N61">
            <v>0.11055</v>
          </cell>
          <cell r="O61" t="str">
            <v>截料折弯</v>
          </cell>
          <cell r="Q61">
            <v>5</v>
          </cell>
          <cell r="R61">
            <v>0.04</v>
          </cell>
          <cell r="S61">
            <v>0.2</v>
          </cell>
          <cell r="T61">
            <v>0.4012582905982906</v>
          </cell>
          <cell r="U61">
            <v>0.35509583238786785</v>
          </cell>
        </row>
        <row r="62">
          <cell r="O62" t="str">
            <v>检具检验</v>
          </cell>
          <cell r="Q62">
            <v>1</v>
          </cell>
          <cell r="R62">
            <v>2.3831908831908829E-2</v>
          </cell>
          <cell r="S62">
            <v>2.3831908831908829E-2</v>
          </cell>
        </row>
        <row r="63">
          <cell r="A63" t="str">
            <v>02.03.64.004</v>
          </cell>
          <cell r="B63" t="str">
            <v>SLT0010335</v>
          </cell>
          <cell r="C63" t="str">
            <v>驾驶员侧翼支撑钢丝</v>
          </cell>
          <cell r="E63">
            <v>1</v>
          </cell>
          <cell r="F63" t="str">
            <v>Q235/φ6.0</v>
          </cell>
          <cell r="G63">
            <v>6</v>
          </cell>
          <cell r="I63">
            <v>5.5</v>
          </cell>
          <cell r="K63">
            <v>7.0999999999999994E-2</v>
          </cell>
          <cell r="L63">
            <v>7.0999999999999994E-2</v>
          </cell>
          <cell r="M63">
            <v>0</v>
          </cell>
          <cell r="N63">
            <v>0.39049999999999996</v>
          </cell>
          <cell r="O63" t="str">
            <v>截料折弯</v>
          </cell>
          <cell r="Q63">
            <v>6</v>
          </cell>
          <cell r="R63">
            <v>0.04</v>
          </cell>
          <cell r="S63">
            <v>0.24</v>
          </cell>
          <cell r="T63">
            <v>0.78519829059829049</v>
          </cell>
          <cell r="U63">
            <v>0.6948657438922925</v>
          </cell>
        </row>
        <row r="64">
          <cell r="O64" t="str">
            <v>检具检验</v>
          </cell>
          <cell r="Q64">
            <v>1</v>
          </cell>
          <cell r="R64">
            <v>2.3831908831908829E-2</v>
          </cell>
          <cell r="S64">
            <v>2.3831908831908829E-2</v>
          </cell>
        </row>
        <row r="65">
          <cell r="A65" t="str">
            <v>02.03.64.014</v>
          </cell>
          <cell r="B65" t="str">
            <v>SLT0010437</v>
          </cell>
          <cell r="C65" t="str">
            <v>副驾靠背头枕支撑杆</v>
          </cell>
          <cell r="E65">
            <v>1</v>
          </cell>
          <cell r="F65" t="str">
            <v>Q235/φ8.0</v>
          </cell>
          <cell r="G65">
            <v>8</v>
          </cell>
          <cell r="I65">
            <v>5.5</v>
          </cell>
          <cell r="K65">
            <v>0.1666</v>
          </cell>
          <cell r="L65">
            <v>0.1666</v>
          </cell>
          <cell r="M65">
            <v>0</v>
          </cell>
          <cell r="N65">
            <v>0.9163</v>
          </cell>
          <cell r="O65" t="str">
            <v>截料折弯</v>
          </cell>
          <cell r="Q65">
            <v>5</v>
          </cell>
          <cell r="R65">
            <v>0.04</v>
          </cell>
          <cell r="S65">
            <v>0.2</v>
          </cell>
          <cell r="T65">
            <v>1.3681582905982905</v>
          </cell>
          <cell r="U65">
            <v>1.2107595492020271</v>
          </cell>
        </row>
        <row r="66">
          <cell r="O66" t="str">
            <v>检具检验</v>
          </cell>
          <cell r="Q66">
            <v>1</v>
          </cell>
          <cell r="R66">
            <v>2.3831908831908829E-2</v>
          </cell>
          <cell r="S66">
            <v>2.3831908831908829E-2</v>
          </cell>
        </row>
        <row r="67">
          <cell r="A67" t="str">
            <v>02.03.64.015</v>
          </cell>
          <cell r="B67" t="str">
            <v>SLT0010438</v>
          </cell>
          <cell r="C67" t="str">
            <v>副驾靠背头枕加强钢丝</v>
          </cell>
          <cell r="E67">
            <v>1</v>
          </cell>
          <cell r="F67" t="str">
            <v>Q235/φ5.0</v>
          </cell>
          <cell r="G67">
            <v>5</v>
          </cell>
          <cell r="I67">
            <v>5.5</v>
          </cell>
          <cell r="K67">
            <v>7.9000000000000001E-2</v>
          </cell>
          <cell r="L67">
            <v>7.9000000000000001E-2</v>
          </cell>
          <cell r="M67">
            <v>0</v>
          </cell>
          <cell r="N67">
            <v>0.4345</v>
          </cell>
          <cell r="O67" t="str">
            <v>截料折弯</v>
          </cell>
          <cell r="Q67">
            <v>7</v>
          </cell>
          <cell r="R67">
            <v>0.04</v>
          </cell>
          <cell r="S67">
            <v>0.28000000000000003</v>
          </cell>
          <cell r="T67">
            <v>0.88599829059829049</v>
          </cell>
          <cell r="U67">
            <v>0.78406928371530138</v>
          </cell>
        </row>
        <row r="68">
          <cell r="O68" t="str">
            <v>检具检验</v>
          </cell>
          <cell r="Q68">
            <v>1</v>
          </cell>
          <cell r="R68">
            <v>2.3831908831908829E-2</v>
          </cell>
          <cell r="S68">
            <v>2.3831908831908829E-2</v>
          </cell>
        </row>
        <row r="69">
          <cell r="A69" t="str">
            <v>02.03.64.016</v>
          </cell>
          <cell r="B69" t="str">
            <v>SLT0010439</v>
          </cell>
          <cell r="C69" t="str">
            <v>副驾靠背支撑钢丝焊接总成</v>
          </cell>
          <cell r="E69">
            <v>1</v>
          </cell>
          <cell r="F69" t="str">
            <v>Q235/φ5.0</v>
          </cell>
          <cell r="G69">
            <v>5</v>
          </cell>
          <cell r="I69">
            <v>5.5</v>
          </cell>
          <cell r="K69">
            <v>0.35499999999999998</v>
          </cell>
          <cell r="L69">
            <v>0.35499999999999998</v>
          </cell>
          <cell r="M69">
            <v>0</v>
          </cell>
          <cell r="N69">
            <v>1.9524999999999999</v>
          </cell>
          <cell r="O69" t="str">
            <v>截料折弯</v>
          </cell>
          <cell r="Q69">
            <v>17</v>
          </cell>
          <cell r="R69">
            <v>0.04</v>
          </cell>
          <cell r="S69">
            <v>0.68</v>
          </cell>
          <cell r="T69">
            <v>4.3875982905982909</v>
          </cell>
          <cell r="U69">
            <v>3.8828303456622049</v>
          </cell>
        </row>
        <row r="70">
          <cell r="O70" t="str">
            <v>焊接</v>
          </cell>
          <cell r="Q70">
            <v>12</v>
          </cell>
          <cell r="R70">
            <v>0.05</v>
          </cell>
          <cell r="S70">
            <v>0.60000000000000009</v>
          </cell>
        </row>
        <row r="71">
          <cell r="O71" t="str">
            <v>整形</v>
          </cell>
          <cell r="Q71">
            <v>1</v>
          </cell>
          <cell r="R71">
            <v>0.2</v>
          </cell>
          <cell r="S71">
            <v>0.2</v>
          </cell>
        </row>
        <row r="72">
          <cell r="O72" t="str">
            <v>摆件</v>
          </cell>
          <cell r="Q72">
            <v>5</v>
          </cell>
          <cell r="R72">
            <v>0.04</v>
          </cell>
          <cell r="S72">
            <v>0.2</v>
          </cell>
        </row>
        <row r="73">
          <cell r="O73" t="str">
            <v>检具检验</v>
          </cell>
          <cell r="Q73">
            <v>1</v>
          </cell>
          <cell r="R73">
            <v>2.3831908831908829E-2</v>
          </cell>
          <cell r="S73">
            <v>2.3831908831908829E-2</v>
          </cell>
        </row>
        <row r="74">
          <cell r="A74" t="str">
            <v>02.03.64.019</v>
          </cell>
          <cell r="B74" t="str">
            <v>SLT0010355</v>
          </cell>
          <cell r="C74" t="str">
            <v>副驾靠背侧翼支撑钢丝</v>
          </cell>
          <cell r="E74">
            <v>1</v>
          </cell>
          <cell r="F74" t="str">
            <v>Q235/φ6.0</v>
          </cell>
          <cell r="G74">
            <v>6</v>
          </cell>
          <cell r="I74">
            <v>5.5</v>
          </cell>
          <cell r="K74">
            <v>7.6999999999999999E-2</v>
          </cell>
          <cell r="L74">
            <v>7.6999999999999999E-2</v>
          </cell>
          <cell r="M74">
            <v>0</v>
          </cell>
          <cell r="N74">
            <v>0.42349999999999999</v>
          </cell>
          <cell r="O74" t="str">
            <v>截料折弯</v>
          </cell>
          <cell r="Q74">
            <v>5</v>
          </cell>
          <cell r="R74">
            <v>0.04</v>
          </cell>
          <cell r="S74">
            <v>0.2</v>
          </cell>
          <cell r="T74">
            <v>0.77679829059829053</v>
          </cell>
          <cell r="U74">
            <v>0.68743211557370854</v>
          </cell>
        </row>
        <row r="75">
          <cell r="O75" t="str">
            <v>检具检验</v>
          </cell>
          <cell r="Q75">
            <v>1</v>
          </cell>
          <cell r="R75">
            <v>2.3831908831908829E-2</v>
          </cell>
          <cell r="S75">
            <v>2.3831908831908829E-2</v>
          </cell>
        </row>
        <row r="76">
          <cell r="A76" t="str">
            <v>02.12.36.002</v>
          </cell>
          <cell r="B76" t="str">
            <v>SLT0010397</v>
          </cell>
          <cell r="C76" t="str">
            <v>副驾座垫骨架总成</v>
          </cell>
          <cell r="D76" t="str">
            <v>副驾座垫骨架</v>
          </cell>
          <cell r="E76">
            <v>1</v>
          </cell>
          <cell r="F76" t="str">
            <v>Q235/φ6.0</v>
          </cell>
          <cell r="G76">
            <v>6</v>
          </cell>
          <cell r="I76">
            <v>5.5</v>
          </cell>
          <cell r="K76">
            <v>0.77800000000000002</v>
          </cell>
          <cell r="L76">
            <v>0.77800000000000002</v>
          </cell>
          <cell r="M76">
            <v>0</v>
          </cell>
          <cell r="N76">
            <v>4.2789999999999999</v>
          </cell>
          <cell r="O76" t="str">
            <v>截料折弯</v>
          </cell>
          <cell r="Q76">
            <v>44</v>
          </cell>
          <cell r="R76">
            <v>0.04</v>
          </cell>
          <cell r="S76">
            <v>1.76</v>
          </cell>
          <cell r="T76">
            <v>21.567398290598288</v>
          </cell>
          <cell r="U76">
            <v>19.08619317752061</v>
          </cell>
        </row>
        <row r="77">
          <cell r="D77" t="str">
            <v>副驾座垫左前地脚</v>
          </cell>
          <cell r="E77">
            <v>1</v>
          </cell>
          <cell r="I77">
            <v>1.55</v>
          </cell>
          <cell r="N77">
            <v>1.55</v>
          </cell>
          <cell r="O77" t="str">
            <v>焊接</v>
          </cell>
          <cell r="Q77">
            <v>42</v>
          </cell>
          <cell r="R77">
            <v>0.05</v>
          </cell>
          <cell r="S77">
            <v>2.1</v>
          </cell>
        </row>
        <row r="78">
          <cell r="D78" t="str">
            <v>副驾座垫右前地脚</v>
          </cell>
          <cell r="E78">
            <v>1</v>
          </cell>
          <cell r="I78">
            <v>1.44</v>
          </cell>
          <cell r="N78">
            <v>1.44</v>
          </cell>
          <cell r="O78" t="str">
            <v>整形</v>
          </cell>
          <cell r="Q78">
            <v>1</v>
          </cell>
          <cell r="R78">
            <v>0.3</v>
          </cell>
          <cell r="S78">
            <v>0.3</v>
          </cell>
        </row>
        <row r="79">
          <cell r="D79" t="str">
            <v>副驾座垫后地脚</v>
          </cell>
          <cell r="E79">
            <v>2</v>
          </cell>
          <cell r="I79">
            <v>1</v>
          </cell>
          <cell r="N79">
            <v>2</v>
          </cell>
          <cell r="O79" t="str">
            <v>检具检验</v>
          </cell>
          <cell r="Q79">
            <v>1</v>
          </cell>
          <cell r="R79">
            <v>2.3831908831908829E-2</v>
          </cell>
          <cell r="S79">
            <v>2.3831908831908829E-2</v>
          </cell>
        </row>
        <row r="80">
          <cell r="O80" t="str">
            <v>电泳</v>
          </cell>
          <cell r="S80">
            <v>4.5199999999999996</v>
          </cell>
        </row>
        <row r="81">
          <cell r="A81" t="str">
            <v>02.12.36.003</v>
          </cell>
          <cell r="B81" t="str">
            <v>SLT0010472</v>
          </cell>
          <cell r="C81" t="str">
            <v>拉簧</v>
          </cell>
          <cell r="E81">
            <v>1</v>
          </cell>
          <cell r="F81" t="str">
            <v>65Mn/φ2.5</v>
          </cell>
          <cell r="G81">
            <v>1</v>
          </cell>
          <cell r="I81">
            <v>7.1</v>
          </cell>
          <cell r="K81">
            <v>2.9000000000000001E-2</v>
          </cell>
          <cell r="L81">
            <v>2.9000000000000001E-2</v>
          </cell>
          <cell r="M81">
            <v>0</v>
          </cell>
          <cell r="N81">
            <v>0.2059</v>
          </cell>
          <cell r="O81" t="str">
            <v>卷制成型</v>
          </cell>
          <cell r="Q81">
            <v>1</v>
          </cell>
          <cell r="R81">
            <v>0.08</v>
          </cell>
          <cell r="S81">
            <v>0.08</v>
          </cell>
          <cell r="T81">
            <v>0.43907999999999997</v>
          </cell>
          <cell r="U81">
            <v>0.38856637168141595</v>
          </cell>
        </row>
        <row r="82">
          <cell r="O82" t="str">
            <v>回火</v>
          </cell>
          <cell r="Q82">
            <v>1</v>
          </cell>
          <cell r="R82">
            <v>0.03</v>
          </cell>
          <cell r="S82">
            <v>0.03</v>
          </cell>
        </row>
        <row r="83">
          <cell r="O83" t="str">
            <v>涂防锈油</v>
          </cell>
          <cell r="Q83">
            <v>1</v>
          </cell>
          <cell r="R83">
            <v>0.03</v>
          </cell>
          <cell r="S83">
            <v>0.03</v>
          </cell>
        </row>
        <row r="84">
          <cell r="O84" t="str">
            <v>检验</v>
          </cell>
          <cell r="Q84">
            <v>1</v>
          </cell>
          <cell r="R84">
            <v>0.02</v>
          </cell>
          <cell r="S84">
            <v>0.02</v>
          </cell>
        </row>
        <row r="87">
          <cell r="A87" t="str">
            <v>02.12.36.004</v>
          </cell>
          <cell r="B87" t="str">
            <v>SLT0010415</v>
          </cell>
          <cell r="C87" t="str">
            <v>驾驶员左侧护板固定钢丝A</v>
          </cell>
          <cell r="E87">
            <v>1</v>
          </cell>
          <cell r="F87" t="str">
            <v>Q235/φ6.0</v>
          </cell>
          <cell r="G87">
            <v>6</v>
          </cell>
          <cell r="I87">
            <v>5.5</v>
          </cell>
          <cell r="K87">
            <v>5.8000000000000003E-2</v>
          </cell>
          <cell r="L87">
            <v>5.8000000000000003E-2</v>
          </cell>
          <cell r="M87">
            <v>0</v>
          </cell>
          <cell r="N87">
            <v>0.31900000000000001</v>
          </cell>
          <cell r="O87" t="str">
            <v>截料折弯</v>
          </cell>
          <cell r="Q87">
            <v>3</v>
          </cell>
          <cell r="R87">
            <v>0.04</v>
          </cell>
          <cell r="S87">
            <v>0.12</v>
          </cell>
          <cell r="T87">
            <v>0.93939829059829061</v>
          </cell>
          <cell r="U87">
            <v>0.83132592088344315</v>
          </cell>
        </row>
        <row r="88">
          <cell r="O88" t="str">
            <v>拍扁</v>
          </cell>
          <cell r="P88" t="str">
            <v>25T</v>
          </cell>
          <cell r="Q88">
            <v>2</v>
          </cell>
          <cell r="R88">
            <v>0.03</v>
          </cell>
          <cell r="S88">
            <v>0.06</v>
          </cell>
        </row>
        <row r="89">
          <cell r="O89" t="str">
            <v>冲孔</v>
          </cell>
          <cell r="P89" t="str">
            <v>25T</v>
          </cell>
          <cell r="Q89">
            <v>2</v>
          </cell>
          <cell r="R89">
            <v>0.03</v>
          </cell>
          <cell r="S89">
            <v>0.06</v>
          </cell>
        </row>
        <row r="90">
          <cell r="O90" t="str">
            <v>电泳</v>
          </cell>
          <cell r="S90">
            <v>0.2</v>
          </cell>
        </row>
        <row r="91">
          <cell r="O91" t="str">
            <v>检具检验</v>
          </cell>
          <cell r="Q91">
            <v>1</v>
          </cell>
          <cell r="R91">
            <v>2.3831908831908829E-2</v>
          </cell>
          <cell r="S91">
            <v>2.3831908831908829E-2</v>
          </cell>
        </row>
        <row r="92">
          <cell r="A92" t="str">
            <v>02.12.36.005</v>
          </cell>
          <cell r="B92" t="str">
            <v>SLT0010416</v>
          </cell>
          <cell r="C92" t="str">
            <v>驾驶员左侧护板固定钢丝B</v>
          </cell>
          <cell r="E92">
            <v>1</v>
          </cell>
          <cell r="F92" t="str">
            <v>Q235/φ6.0</v>
          </cell>
          <cell r="G92">
            <v>6</v>
          </cell>
          <cell r="I92">
            <v>5.5</v>
          </cell>
          <cell r="K92">
            <v>4.3999999999999997E-2</v>
          </cell>
          <cell r="L92">
            <v>4.3999999999999997E-2</v>
          </cell>
          <cell r="M92">
            <v>0</v>
          </cell>
          <cell r="N92">
            <v>0.24199999999999999</v>
          </cell>
          <cell r="O92" t="str">
            <v>截料折弯</v>
          </cell>
          <cell r="Q92">
            <v>3</v>
          </cell>
          <cell r="R92">
            <v>0.04</v>
          </cell>
          <cell r="S92">
            <v>0.12</v>
          </cell>
          <cell r="T92">
            <v>0.79899829059829064</v>
          </cell>
          <cell r="U92">
            <v>0.70707813327282365</v>
          </cell>
        </row>
        <row r="93">
          <cell r="O93" t="str">
            <v>拍扁</v>
          </cell>
          <cell r="P93" t="str">
            <v>45T</v>
          </cell>
          <cell r="Q93">
            <v>2</v>
          </cell>
          <cell r="R93">
            <v>0.03</v>
          </cell>
          <cell r="S93">
            <v>0.06</v>
          </cell>
        </row>
        <row r="94">
          <cell r="O94" t="str">
            <v>冲孔</v>
          </cell>
          <cell r="P94" t="str">
            <v>45T</v>
          </cell>
          <cell r="Q94">
            <v>2</v>
          </cell>
          <cell r="R94">
            <v>0.03</v>
          </cell>
          <cell r="S94">
            <v>0.06</v>
          </cell>
        </row>
        <row r="95">
          <cell r="O95" t="str">
            <v>电泳</v>
          </cell>
          <cell r="S95">
            <v>0.16</v>
          </cell>
        </row>
        <row r="96">
          <cell r="O96" t="str">
            <v>检具检验</v>
          </cell>
          <cell r="Q96">
            <v>1</v>
          </cell>
          <cell r="R96">
            <v>2.3831908831908829E-2</v>
          </cell>
          <cell r="S96">
            <v>2.3831908831908829E-2</v>
          </cell>
        </row>
        <row r="97">
          <cell r="A97" t="str">
            <v>02.03.61.063</v>
          </cell>
          <cell r="B97" t="str">
            <v>BSP0010016</v>
          </cell>
          <cell r="C97" t="str">
            <v>座垫翻折限位钣金回位簧</v>
          </cell>
          <cell r="E97">
            <v>1</v>
          </cell>
          <cell r="F97" t="str">
            <v>65Mn/φ0.6</v>
          </cell>
          <cell r="G97">
            <v>0.6</v>
          </cell>
          <cell r="I97">
            <v>7.1</v>
          </cell>
          <cell r="K97">
            <v>5.9999999999999995E-4</v>
          </cell>
          <cell r="L97">
            <v>5.9999999999999995E-4</v>
          </cell>
          <cell r="M97">
            <v>0</v>
          </cell>
          <cell r="N97">
            <v>4.259999999999999E-3</v>
          </cell>
          <cell r="O97" t="str">
            <v>卷制成型</v>
          </cell>
          <cell r="Q97">
            <v>1</v>
          </cell>
          <cell r="R97">
            <v>7.0000000000000007E-2</v>
          </cell>
          <cell r="S97">
            <v>7.0000000000000007E-2</v>
          </cell>
          <cell r="T97">
            <v>0.19711199999999998</v>
          </cell>
          <cell r="U97">
            <v>0.1744353982300885</v>
          </cell>
        </row>
        <row r="98">
          <cell r="O98" t="str">
            <v>回火</v>
          </cell>
          <cell r="Q98">
            <v>1</v>
          </cell>
          <cell r="R98">
            <v>0.01</v>
          </cell>
          <cell r="S98">
            <v>0.01</v>
          </cell>
        </row>
        <row r="99">
          <cell r="O99" t="str">
            <v>镀锌</v>
          </cell>
          <cell r="Q99">
            <v>1</v>
          </cell>
          <cell r="R99">
            <v>0.04</v>
          </cell>
          <cell r="S99">
            <v>0.04</v>
          </cell>
        </row>
        <row r="100">
          <cell r="O100" t="str">
            <v>检验</v>
          </cell>
          <cell r="Q100">
            <v>1</v>
          </cell>
          <cell r="R100">
            <v>0.02</v>
          </cell>
          <cell r="S100">
            <v>0.04</v>
          </cell>
        </row>
        <row r="101">
          <cell r="A101" t="str">
            <v>02.03.58.001</v>
          </cell>
          <cell r="B101" t="str">
            <v>SCS0011618</v>
          </cell>
          <cell r="C101" t="str">
            <v>靠背复位卷簧（6801506X0001A）</v>
          </cell>
          <cell r="E101">
            <v>1</v>
          </cell>
          <cell r="F101" t="str">
            <v>65Mn/φ0.6</v>
          </cell>
          <cell r="G101">
            <v>0.6</v>
          </cell>
          <cell r="I101">
            <v>7.1</v>
          </cell>
          <cell r="K101">
            <v>0.14299999999999999</v>
          </cell>
          <cell r="L101">
            <v>0.14299999999999999</v>
          </cell>
          <cell r="M101">
            <v>0</v>
          </cell>
          <cell r="N101">
            <v>1.0152999999999999</v>
          </cell>
          <cell r="O101" t="str">
            <v>卷制成型</v>
          </cell>
          <cell r="Q101">
            <v>1</v>
          </cell>
          <cell r="R101">
            <v>7.0000000000000007E-2</v>
          </cell>
          <cell r="S101">
            <v>7.0000000000000007E-2</v>
          </cell>
          <cell r="T101">
            <v>1.4103599999999996</v>
          </cell>
          <cell r="U101">
            <v>1.2481061946902652</v>
          </cell>
        </row>
        <row r="102">
          <cell r="O102" t="str">
            <v>回火</v>
          </cell>
          <cell r="Q102">
            <v>1</v>
          </cell>
          <cell r="R102">
            <v>0.01</v>
          </cell>
          <cell r="S102">
            <v>0.01</v>
          </cell>
        </row>
        <row r="103">
          <cell r="O103" t="str">
            <v>镀锌</v>
          </cell>
          <cell r="Q103">
            <v>1</v>
          </cell>
          <cell r="R103">
            <v>0.04</v>
          </cell>
          <cell r="S103">
            <v>0.04</v>
          </cell>
        </row>
        <row r="104">
          <cell r="O104" t="str">
            <v>检验</v>
          </cell>
          <cell r="Q104">
            <v>1</v>
          </cell>
          <cell r="R104">
            <v>0.02</v>
          </cell>
          <cell r="S104">
            <v>0.04</v>
          </cell>
        </row>
        <row r="105">
          <cell r="A105" t="str">
            <v>02.03.61.020</v>
          </cell>
          <cell r="B105" t="str">
            <v>STHT0012385</v>
          </cell>
          <cell r="C105" t="str">
            <v>T5侧翼支撑上安装钢丝</v>
          </cell>
          <cell r="E105">
            <v>1</v>
          </cell>
          <cell r="F105" t="str">
            <v>Q235   
Φ8</v>
          </cell>
          <cell r="G105">
            <v>8</v>
          </cell>
          <cell r="I105">
            <v>5.5</v>
          </cell>
          <cell r="K105">
            <v>0.1013</v>
          </cell>
          <cell r="L105">
            <v>0.1013</v>
          </cell>
          <cell r="M105">
            <v>0</v>
          </cell>
          <cell r="N105">
            <v>0.55715000000000003</v>
          </cell>
          <cell r="O105" t="str">
            <v>截料折弯</v>
          </cell>
          <cell r="Q105">
            <v>5</v>
          </cell>
          <cell r="R105">
            <v>0.04</v>
          </cell>
          <cell r="S105">
            <v>0.2</v>
          </cell>
          <cell r="T105">
            <v>0.93717829059829061</v>
          </cell>
          <cell r="U105">
            <v>0.82936131911353161</v>
          </cell>
        </row>
        <row r="106">
          <cell r="O106" t="str">
            <v>检具检验</v>
          </cell>
          <cell r="Q106">
            <v>1</v>
          </cell>
          <cell r="R106">
            <v>2.3831908831908829E-2</v>
          </cell>
          <cell r="S106">
            <v>2.3831908831908829E-2</v>
          </cell>
        </row>
        <row r="107">
          <cell r="A107" t="str">
            <v>02.03.61.021</v>
          </cell>
          <cell r="B107" t="str">
            <v>SHT0002532</v>
          </cell>
          <cell r="C107" t="str">
            <v>侧翼支撑下安装钢丝</v>
          </cell>
          <cell r="E107">
            <v>1</v>
          </cell>
          <cell r="F107" t="str">
            <v>Q235   
φ5</v>
          </cell>
          <cell r="G107">
            <v>5</v>
          </cell>
          <cell r="I107">
            <v>6.2</v>
          </cell>
          <cell r="K107">
            <v>3.2899999999999999E-2</v>
          </cell>
          <cell r="L107">
            <v>3.2899999999999999E-2</v>
          </cell>
          <cell r="N107">
            <v>0.20397999999999999</v>
          </cell>
          <cell r="O107" t="str">
            <v>截料折弯</v>
          </cell>
          <cell r="Q107">
            <v>5</v>
          </cell>
          <cell r="R107">
            <v>0.02</v>
          </cell>
          <cell r="S107">
            <v>0.1</v>
          </cell>
          <cell r="T107">
            <v>0.38400676923076926</v>
          </cell>
          <cell r="U107">
            <v>0.33982899931926486</v>
          </cell>
        </row>
        <row r="108">
          <cell r="O108" t="str">
            <v>检验</v>
          </cell>
          <cell r="Q108">
            <v>1</v>
          </cell>
          <cell r="R108">
            <v>1.6025641025641024E-2</v>
          </cell>
          <cell r="S108">
            <v>1.6025641025641024E-2</v>
          </cell>
        </row>
        <row r="109">
          <cell r="A109" t="str">
            <v>02.03.61.064</v>
          </cell>
          <cell r="B109" t="str">
            <v>BSP0010035</v>
          </cell>
          <cell r="C109" t="str">
            <v>靠背回位簧（汕德卡）</v>
          </cell>
          <cell r="E109">
            <v>1</v>
          </cell>
          <cell r="F109" t="str">
            <v>65Mn/5*12</v>
          </cell>
          <cell r="I109">
            <v>10</v>
          </cell>
          <cell r="K109">
            <v>0.35599999999999998</v>
          </cell>
          <cell r="L109">
            <v>0.35599999999999998</v>
          </cell>
          <cell r="M109">
            <v>0</v>
          </cell>
          <cell r="N109">
            <v>3.5599999999999996</v>
          </cell>
          <cell r="O109" t="str">
            <v>卷制成型</v>
          </cell>
          <cell r="Q109">
            <v>1</v>
          </cell>
          <cell r="R109">
            <v>1.38</v>
          </cell>
          <cell r="S109">
            <v>1.38</v>
          </cell>
          <cell r="T109">
            <v>6.2879999999999994</v>
          </cell>
          <cell r="U109">
            <v>5.564601769911504</v>
          </cell>
        </row>
        <row r="110">
          <cell r="O110" t="str">
            <v>回火</v>
          </cell>
          <cell r="Q110">
            <v>1</v>
          </cell>
          <cell r="R110">
            <v>0.08</v>
          </cell>
          <cell r="S110">
            <v>0.08</v>
          </cell>
        </row>
        <row r="111">
          <cell r="O111" t="str">
            <v>磷化</v>
          </cell>
          <cell r="Q111">
            <v>1</v>
          </cell>
          <cell r="R111">
            <v>0.2</v>
          </cell>
          <cell r="S111">
            <v>0.2</v>
          </cell>
        </row>
        <row r="112">
          <cell r="O112" t="str">
            <v>检验</v>
          </cell>
          <cell r="Q112">
            <v>1</v>
          </cell>
          <cell r="R112">
            <v>0.02</v>
          </cell>
          <cell r="S112">
            <v>0.02</v>
          </cell>
        </row>
        <row r="113">
          <cell r="A113"/>
          <cell r="B113" t="str">
            <v>SHT0013320</v>
          </cell>
          <cell r="C113" t="str">
            <v>钢丝焊接总成（汕德卡）</v>
          </cell>
          <cell r="E113">
            <v>1</v>
          </cell>
          <cell r="F113" t="str">
            <v>Q235/φ6.0</v>
          </cell>
          <cell r="G113">
            <v>6</v>
          </cell>
          <cell r="I113">
            <v>5.5</v>
          </cell>
          <cell r="K113">
            <v>0.4022</v>
          </cell>
          <cell r="L113">
            <v>0.4022</v>
          </cell>
          <cell r="M113">
            <v>0</v>
          </cell>
          <cell r="N113">
            <v>2.2121</v>
          </cell>
          <cell r="O113" t="str">
            <v>截料折弯</v>
          </cell>
          <cell r="Q113">
            <v>20</v>
          </cell>
          <cell r="R113">
            <v>0.04</v>
          </cell>
          <cell r="S113">
            <v>0.8</v>
          </cell>
          <cell r="T113">
            <v>4.5551182905982905</v>
          </cell>
          <cell r="U113">
            <v>4.0310781332728238</v>
          </cell>
        </row>
        <row r="114">
          <cell r="O114" t="str">
            <v>焊接</v>
          </cell>
          <cell r="Q114">
            <v>8</v>
          </cell>
          <cell r="R114">
            <v>0.05</v>
          </cell>
          <cell r="S114">
            <v>0.4</v>
          </cell>
        </row>
        <row r="115">
          <cell r="O115" t="str">
            <v>整形</v>
          </cell>
          <cell r="Q115">
            <v>1</v>
          </cell>
          <cell r="R115">
            <v>0.2</v>
          </cell>
          <cell r="S115">
            <v>0.2</v>
          </cell>
        </row>
        <row r="116">
          <cell r="O116" t="str">
            <v>摆件</v>
          </cell>
          <cell r="Q116">
            <v>4</v>
          </cell>
          <cell r="R116">
            <v>0.04</v>
          </cell>
          <cell r="S116">
            <v>0.16</v>
          </cell>
        </row>
        <row r="117">
          <cell r="O117" t="str">
            <v>检具检验</v>
          </cell>
          <cell r="Q117">
            <v>1</v>
          </cell>
          <cell r="R117">
            <v>2.3831908831908829E-2</v>
          </cell>
          <cell r="S117">
            <v>2.3831908831908829E-2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C15A6-4769-4FC0-A2FD-34EBE54003AD}">
  <dimension ref="A1:P269"/>
  <sheetViews>
    <sheetView view="pageBreakPreview" zoomScale="70" zoomScaleNormal="70" zoomScaleSheetLayoutView="70" workbookViewId="0">
      <pane xSplit="5" ySplit="8" topLeftCell="F209" activePane="bottomRight" state="frozen"/>
      <selection pane="topRight" activeCell="F1" sqref="F1"/>
      <selection pane="bottomLeft" activeCell="A9" sqref="A9"/>
      <selection pane="bottomRight" activeCell="J206" sqref="J206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4" width="17.109375" style="2" customWidth="1"/>
    <col min="5" max="5" width="7.77734375" style="2" customWidth="1"/>
    <col min="6" max="6" width="11.109375" style="2" customWidth="1"/>
    <col min="7" max="7" width="10.21875" style="2" customWidth="1"/>
    <col min="8" max="8" width="13.5546875" style="2" customWidth="1"/>
    <col min="9" max="9" width="10.21875" style="2" customWidth="1"/>
    <col min="10" max="10" width="39" style="32" customWidth="1"/>
    <col min="11" max="11" width="13.44140625" style="2" customWidth="1"/>
    <col min="12" max="12" width="14.6640625" style="2" customWidth="1"/>
    <col min="13" max="13" width="12.109375" style="2" customWidth="1"/>
    <col min="14" max="14" width="16.5546875" style="2" customWidth="1"/>
    <col min="15" max="15" width="9.5546875" style="2" bestFit="1" customWidth="1"/>
    <col min="16" max="18" width="8.88671875" style="2"/>
    <col min="19" max="19" width="20.109375" style="2" customWidth="1"/>
    <col min="20" max="257" width="8.88671875" style="2"/>
    <col min="258" max="258" width="5.6640625" style="2" customWidth="1"/>
    <col min="259" max="259" width="10.6640625" style="2" customWidth="1"/>
    <col min="260" max="260" width="26.88671875" style="2" bestFit="1" customWidth="1"/>
    <col min="261" max="261" width="13.77734375" style="2" customWidth="1"/>
    <col min="262" max="262" width="5.44140625" style="2" bestFit="1" customWidth="1"/>
    <col min="263" max="263" width="8.88671875" style="2"/>
    <col min="264" max="264" width="9.33203125" style="2" bestFit="1" customWidth="1"/>
    <col min="265" max="265" width="12.109375" style="2" customWidth="1"/>
    <col min="266" max="513" width="8.88671875" style="2"/>
    <col min="514" max="514" width="5.6640625" style="2" customWidth="1"/>
    <col min="515" max="515" width="10.6640625" style="2" customWidth="1"/>
    <col min="516" max="516" width="26.88671875" style="2" bestFit="1" customWidth="1"/>
    <col min="517" max="517" width="13.77734375" style="2" customWidth="1"/>
    <col min="518" max="518" width="5.44140625" style="2" bestFit="1" customWidth="1"/>
    <col min="519" max="519" width="8.88671875" style="2"/>
    <col min="520" max="520" width="9.33203125" style="2" bestFit="1" customWidth="1"/>
    <col min="521" max="521" width="12.109375" style="2" customWidth="1"/>
    <col min="522" max="769" width="8.88671875" style="2"/>
    <col min="770" max="770" width="5.6640625" style="2" customWidth="1"/>
    <col min="771" max="771" width="10.6640625" style="2" customWidth="1"/>
    <col min="772" max="772" width="26.88671875" style="2" bestFit="1" customWidth="1"/>
    <col min="773" max="773" width="13.77734375" style="2" customWidth="1"/>
    <col min="774" max="774" width="5.44140625" style="2" bestFit="1" customWidth="1"/>
    <col min="775" max="775" width="8.88671875" style="2"/>
    <col min="776" max="776" width="9.33203125" style="2" bestFit="1" customWidth="1"/>
    <col min="777" max="777" width="12.109375" style="2" customWidth="1"/>
    <col min="778" max="1025" width="8.88671875" style="2"/>
    <col min="1026" max="1026" width="5.6640625" style="2" customWidth="1"/>
    <col min="1027" max="1027" width="10.6640625" style="2" customWidth="1"/>
    <col min="1028" max="1028" width="26.88671875" style="2" bestFit="1" customWidth="1"/>
    <col min="1029" max="1029" width="13.77734375" style="2" customWidth="1"/>
    <col min="1030" max="1030" width="5.44140625" style="2" bestFit="1" customWidth="1"/>
    <col min="1031" max="1031" width="8.88671875" style="2"/>
    <col min="1032" max="1032" width="9.33203125" style="2" bestFit="1" customWidth="1"/>
    <col min="1033" max="1033" width="12.109375" style="2" customWidth="1"/>
    <col min="1034" max="1281" width="8.88671875" style="2"/>
    <col min="1282" max="1282" width="5.6640625" style="2" customWidth="1"/>
    <col min="1283" max="1283" width="10.6640625" style="2" customWidth="1"/>
    <col min="1284" max="1284" width="26.88671875" style="2" bestFit="1" customWidth="1"/>
    <col min="1285" max="1285" width="13.77734375" style="2" customWidth="1"/>
    <col min="1286" max="1286" width="5.44140625" style="2" bestFit="1" customWidth="1"/>
    <col min="1287" max="1287" width="8.88671875" style="2"/>
    <col min="1288" max="1288" width="9.33203125" style="2" bestFit="1" customWidth="1"/>
    <col min="1289" max="1289" width="12.109375" style="2" customWidth="1"/>
    <col min="1290" max="1537" width="8.88671875" style="2"/>
    <col min="1538" max="1538" width="5.6640625" style="2" customWidth="1"/>
    <col min="1539" max="1539" width="10.6640625" style="2" customWidth="1"/>
    <col min="1540" max="1540" width="26.88671875" style="2" bestFit="1" customWidth="1"/>
    <col min="1541" max="1541" width="13.77734375" style="2" customWidth="1"/>
    <col min="1542" max="1542" width="5.44140625" style="2" bestFit="1" customWidth="1"/>
    <col min="1543" max="1543" width="8.88671875" style="2"/>
    <col min="1544" max="1544" width="9.33203125" style="2" bestFit="1" customWidth="1"/>
    <col min="1545" max="1545" width="12.109375" style="2" customWidth="1"/>
    <col min="1546" max="1793" width="8.88671875" style="2"/>
    <col min="1794" max="1794" width="5.6640625" style="2" customWidth="1"/>
    <col min="1795" max="1795" width="10.6640625" style="2" customWidth="1"/>
    <col min="1796" max="1796" width="26.88671875" style="2" bestFit="1" customWidth="1"/>
    <col min="1797" max="1797" width="13.77734375" style="2" customWidth="1"/>
    <col min="1798" max="1798" width="5.44140625" style="2" bestFit="1" customWidth="1"/>
    <col min="1799" max="1799" width="8.88671875" style="2"/>
    <col min="1800" max="1800" width="9.33203125" style="2" bestFit="1" customWidth="1"/>
    <col min="1801" max="1801" width="12.109375" style="2" customWidth="1"/>
    <col min="1802" max="2049" width="8.88671875" style="2"/>
    <col min="2050" max="2050" width="5.6640625" style="2" customWidth="1"/>
    <col min="2051" max="2051" width="10.6640625" style="2" customWidth="1"/>
    <col min="2052" max="2052" width="26.88671875" style="2" bestFit="1" customWidth="1"/>
    <col min="2053" max="2053" width="13.77734375" style="2" customWidth="1"/>
    <col min="2054" max="2054" width="5.44140625" style="2" bestFit="1" customWidth="1"/>
    <col min="2055" max="2055" width="8.88671875" style="2"/>
    <col min="2056" max="2056" width="9.33203125" style="2" bestFit="1" customWidth="1"/>
    <col min="2057" max="2057" width="12.109375" style="2" customWidth="1"/>
    <col min="2058" max="2305" width="8.88671875" style="2"/>
    <col min="2306" max="2306" width="5.6640625" style="2" customWidth="1"/>
    <col min="2307" max="2307" width="10.6640625" style="2" customWidth="1"/>
    <col min="2308" max="2308" width="26.88671875" style="2" bestFit="1" customWidth="1"/>
    <col min="2309" max="2309" width="13.77734375" style="2" customWidth="1"/>
    <col min="2310" max="2310" width="5.44140625" style="2" bestFit="1" customWidth="1"/>
    <col min="2311" max="2311" width="8.88671875" style="2"/>
    <col min="2312" max="2312" width="9.33203125" style="2" bestFit="1" customWidth="1"/>
    <col min="2313" max="2313" width="12.109375" style="2" customWidth="1"/>
    <col min="2314" max="2561" width="8.88671875" style="2"/>
    <col min="2562" max="2562" width="5.6640625" style="2" customWidth="1"/>
    <col min="2563" max="2563" width="10.6640625" style="2" customWidth="1"/>
    <col min="2564" max="2564" width="26.88671875" style="2" bestFit="1" customWidth="1"/>
    <col min="2565" max="2565" width="13.77734375" style="2" customWidth="1"/>
    <col min="2566" max="2566" width="5.44140625" style="2" bestFit="1" customWidth="1"/>
    <col min="2567" max="2567" width="8.88671875" style="2"/>
    <col min="2568" max="2568" width="9.33203125" style="2" bestFit="1" customWidth="1"/>
    <col min="2569" max="2569" width="12.109375" style="2" customWidth="1"/>
    <col min="2570" max="2817" width="8.88671875" style="2"/>
    <col min="2818" max="2818" width="5.6640625" style="2" customWidth="1"/>
    <col min="2819" max="2819" width="10.6640625" style="2" customWidth="1"/>
    <col min="2820" max="2820" width="26.88671875" style="2" bestFit="1" customWidth="1"/>
    <col min="2821" max="2821" width="13.77734375" style="2" customWidth="1"/>
    <col min="2822" max="2822" width="5.44140625" style="2" bestFit="1" customWidth="1"/>
    <col min="2823" max="2823" width="8.88671875" style="2"/>
    <col min="2824" max="2824" width="9.33203125" style="2" bestFit="1" customWidth="1"/>
    <col min="2825" max="2825" width="12.109375" style="2" customWidth="1"/>
    <col min="2826" max="3073" width="8.88671875" style="2"/>
    <col min="3074" max="3074" width="5.6640625" style="2" customWidth="1"/>
    <col min="3075" max="3075" width="10.6640625" style="2" customWidth="1"/>
    <col min="3076" max="3076" width="26.88671875" style="2" bestFit="1" customWidth="1"/>
    <col min="3077" max="3077" width="13.77734375" style="2" customWidth="1"/>
    <col min="3078" max="3078" width="5.44140625" style="2" bestFit="1" customWidth="1"/>
    <col min="3079" max="3079" width="8.88671875" style="2"/>
    <col min="3080" max="3080" width="9.33203125" style="2" bestFit="1" customWidth="1"/>
    <col min="3081" max="3081" width="12.109375" style="2" customWidth="1"/>
    <col min="3082" max="3329" width="8.88671875" style="2"/>
    <col min="3330" max="3330" width="5.6640625" style="2" customWidth="1"/>
    <col min="3331" max="3331" width="10.6640625" style="2" customWidth="1"/>
    <col min="3332" max="3332" width="26.88671875" style="2" bestFit="1" customWidth="1"/>
    <col min="3333" max="3333" width="13.77734375" style="2" customWidth="1"/>
    <col min="3334" max="3334" width="5.44140625" style="2" bestFit="1" customWidth="1"/>
    <col min="3335" max="3335" width="8.88671875" style="2"/>
    <col min="3336" max="3336" width="9.33203125" style="2" bestFit="1" customWidth="1"/>
    <col min="3337" max="3337" width="12.109375" style="2" customWidth="1"/>
    <col min="3338" max="3585" width="8.88671875" style="2"/>
    <col min="3586" max="3586" width="5.6640625" style="2" customWidth="1"/>
    <col min="3587" max="3587" width="10.6640625" style="2" customWidth="1"/>
    <col min="3588" max="3588" width="26.88671875" style="2" bestFit="1" customWidth="1"/>
    <col min="3589" max="3589" width="13.77734375" style="2" customWidth="1"/>
    <col min="3590" max="3590" width="5.44140625" style="2" bestFit="1" customWidth="1"/>
    <col min="3591" max="3591" width="8.88671875" style="2"/>
    <col min="3592" max="3592" width="9.33203125" style="2" bestFit="1" customWidth="1"/>
    <col min="3593" max="3593" width="12.109375" style="2" customWidth="1"/>
    <col min="3594" max="3841" width="8.88671875" style="2"/>
    <col min="3842" max="3842" width="5.6640625" style="2" customWidth="1"/>
    <col min="3843" max="3843" width="10.6640625" style="2" customWidth="1"/>
    <col min="3844" max="3844" width="26.88671875" style="2" bestFit="1" customWidth="1"/>
    <col min="3845" max="3845" width="13.77734375" style="2" customWidth="1"/>
    <col min="3846" max="3846" width="5.44140625" style="2" bestFit="1" customWidth="1"/>
    <col min="3847" max="3847" width="8.88671875" style="2"/>
    <col min="3848" max="3848" width="9.33203125" style="2" bestFit="1" customWidth="1"/>
    <col min="3849" max="3849" width="12.109375" style="2" customWidth="1"/>
    <col min="3850" max="4097" width="8.88671875" style="2"/>
    <col min="4098" max="4098" width="5.6640625" style="2" customWidth="1"/>
    <col min="4099" max="4099" width="10.6640625" style="2" customWidth="1"/>
    <col min="4100" max="4100" width="26.88671875" style="2" bestFit="1" customWidth="1"/>
    <col min="4101" max="4101" width="13.77734375" style="2" customWidth="1"/>
    <col min="4102" max="4102" width="5.44140625" style="2" bestFit="1" customWidth="1"/>
    <col min="4103" max="4103" width="8.88671875" style="2"/>
    <col min="4104" max="4104" width="9.33203125" style="2" bestFit="1" customWidth="1"/>
    <col min="4105" max="4105" width="12.109375" style="2" customWidth="1"/>
    <col min="4106" max="4353" width="8.88671875" style="2"/>
    <col min="4354" max="4354" width="5.6640625" style="2" customWidth="1"/>
    <col min="4355" max="4355" width="10.6640625" style="2" customWidth="1"/>
    <col min="4356" max="4356" width="26.88671875" style="2" bestFit="1" customWidth="1"/>
    <col min="4357" max="4357" width="13.77734375" style="2" customWidth="1"/>
    <col min="4358" max="4358" width="5.44140625" style="2" bestFit="1" customWidth="1"/>
    <col min="4359" max="4359" width="8.88671875" style="2"/>
    <col min="4360" max="4360" width="9.33203125" style="2" bestFit="1" customWidth="1"/>
    <col min="4361" max="4361" width="12.109375" style="2" customWidth="1"/>
    <col min="4362" max="4609" width="8.88671875" style="2"/>
    <col min="4610" max="4610" width="5.6640625" style="2" customWidth="1"/>
    <col min="4611" max="4611" width="10.6640625" style="2" customWidth="1"/>
    <col min="4612" max="4612" width="26.88671875" style="2" bestFit="1" customWidth="1"/>
    <col min="4613" max="4613" width="13.77734375" style="2" customWidth="1"/>
    <col min="4614" max="4614" width="5.44140625" style="2" bestFit="1" customWidth="1"/>
    <col min="4615" max="4615" width="8.88671875" style="2"/>
    <col min="4616" max="4616" width="9.33203125" style="2" bestFit="1" customWidth="1"/>
    <col min="4617" max="4617" width="12.109375" style="2" customWidth="1"/>
    <col min="4618" max="4865" width="8.88671875" style="2"/>
    <col min="4866" max="4866" width="5.6640625" style="2" customWidth="1"/>
    <col min="4867" max="4867" width="10.6640625" style="2" customWidth="1"/>
    <col min="4868" max="4868" width="26.88671875" style="2" bestFit="1" customWidth="1"/>
    <col min="4869" max="4869" width="13.77734375" style="2" customWidth="1"/>
    <col min="4870" max="4870" width="5.44140625" style="2" bestFit="1" customWidth="1"/>
    <col min="4871" max="4871" width="8.88671875" style="2"/>
    <col min="4872" max="4872" width="9.33203125" style="2" bestFit="1" customWidth="1"/>
    <col min="4873" max="4873" width="12.109375" style="2" customWidth="1"/>
    <col min="4874" max="5121" width="8.88671875" style="2"/>
    <col min="5122" max="5122" width="5.6640625" style="2" customWidth="1"/>
    <col min="5123" max="5123" width="10.6640625" style="2" customWidth="1"/>
    <col min="5124" max="5124" width="26.88671875" style="2" bestFit="1" customWidth="1"/>
    <col min="5125" max="5125" width="13.77734375" style="2" customWidth="1"/>
    <col min="5126" max="5126" width="5.44140625" style="2" bestFit="1" customWidth="1"/>
    <col min="5127" max="5127" width="8.88671875" style="2"/>
    <col min="5128" max="5128" width="9.33203125" style="2" bestFit="1" customWidth="1"/>
    <col min="5129" max="5129" width="12.109375" style="2" customWidth="1"/>
    <col min="5130" max="5377" width="8.88671875" style="2"/>
    <col min="5378" max="5378" width="5.6640625" style="2" customWidth="1"/>
    <col min="5379" max="5379" width="10.6640625" style="2" customWidth="1"/>
    <col min="5380" max="5380" width="26.88671875" style="2" bestFit="1" customWidth="1"/>
    <col min="5381" max="5381" width="13.77734375" style="2" customWidth="1"/>
    <col min="5382" max="5382" width="5.44140625" style="2" bestFit="1" customWidth="1"/>
    <col min="5383" max="5383" width="8.88671875" style="2"/>
    <col min="5384" max="5384" width="9.33203125" style="2" bestFit="1" customWidth="1"/>
    <col min="5385" max="5385" width="12.109375" style="2" customWidth="1"/>
    <col min="5386" max="5633" width="8.88671875" style="2"/>
    <col min="5634" max="5634" width="5.6640625" style="2" customWidth="1"/>
    <col min="5635" max="5635" width="10.6640625" style="2" customWidth="1"/>
    <col min="5636" max="5636" width="26.88671875" style="2" bestFit="1" customWidth="1"/>
    <col min="5637" max="5637" width="13.77734375" style="2" customWidth="1"/>
    <col min="5638" max="5638" width="5.44140625" style="2" bestFit="1" customWidth="1"/>
    <col min="5639" max="5639" width="8.88671875" style="2"/>
    <col min="5640" max="5640" width="9.33203125" style="2" bestFit="1" customWidth="1"/>
    <col min="5641" max="5641" width="12.109375" style="2" customWidth="1"/>
    <col min="5642" max="5889" width="8.88671875" style="2"/>
    <col min="5890" max="5890" width="5.6640625" style="2" customWidth="1"/>
    <col min="5891" max="5891" width="10.6640625" style="2" customWidth="1"/>
    <col min="5892" max="5892" width="26.88671875" style="2" bestFit="1" customWidth="1"/>
    <col min="5893" max="5893" width="13.77734375" style="2" customWidth="1"/>
    <col min="5894" max="5894" width="5.44140625" style="2" bestFit="1" customWidth="1"/>
    <col min="5895" max="5895" width="8.88671875" style="2"/>
    <col min="5896" max="5896" width="9.33203125" style="2" bestFit="1" customWidth="1"/>
    <col min="5897" max="5897" width="12.109375" style="2" customWidth="1"/>
    <col min="5898" max="6145" width="8.88671875" style="2"/>
    <col min="6146" max="6146" width="5.6640625" style="2" customWidth="1"/>
    <col min="6147" max="6147" width="10.6640625" style="2" customWidth="1"/>
    <col min="6148" max="6148" width="26.88671875" style="2" bestFit="1" customWidth="1"/>
    <col min="6149" max="6149" width="13.77734375" style="2" customWidth="1"/>
    <col min="6150" max="6150" width="5.44140625" style="2" bestFit="1" customWidth="1"/>
    <col min="6151" max="6151" width="8.88671875" style="2"/>
    <col min="6152" max="6152" width="9.33203125" style="2" bestFit="1" customWidth="1"/>
    <col min="6153" max="6153" width="12.109375" style="2" customWidth="1"/>
    <col min="6154" max="6401" width="8.88671875" style="2"/>
    <col min="6402" max="6402" width="5.6640625" style="2" customWidth="1"/>
    <col min="6403" max="6403" width="10.6640625" style="2" customWidth="1"/>
    <col min="6404" max="6404" width="26.88671875" style="2" bestFit="1" customWidth="1"/>
    <col min="6405" max="6405" width="13.77734375" style="2" customWidth="1"/>
    <col min="6406" max="6406" width="5.44140625" style="2" bestFit="1" customWidth="1"/>
    <col min="6407" max="6407" width="8.88671875" style="2"/>
    <col min="6408" max="6408" width="9.33203125" style="2" bestFit="1" customWidth="1"/>
    <col min="6409" max="6409" width="12.109375" style="2" customWidth="1"/>
    <col min="6410" max="6657" width="8.88671875" style="2"/>
    <col min="6658" max="6658" width="5.6640625" style="2" customWidth="1"/>
    <col min="6659" max="6659" width="10.6640625" style="2" customWidth="1"/>
    <col min="6660" max="6660" width="26.88671875" style="2" bestFit="1" customWidth="1"/>
    <col min="6661" max="6661" width="13.77734375" style="2" customWidth="1"/>
    <col min="6662" max="6662" width="5.44140625" style="2" bestFit="1" customWidth="1"/>
    <col min="6663" max="6663" width="8.88671875" style="2"/>
    <col min="6664" max="6664" width="9.33203125" style="2" bestFit="1" customWidth="1"/>
    <col min="6665" max="6665" width="12.109375" style="2" customWidth="1"/>
    <col min="6666" max="6913" width="8.88671875" style="2"/>
    <col min="6914" max="6914" width="5.6640625" style="2" customWidth="1"/>
    <col min="6915" max="6915" width="10.6640625" style="2" customWidth="1"/>
    <col min="6916" max="6916" width="26.88671875" style="2" bestFit="1" customWidth="1"/>
    <col min="6917" max="6917" width="13.77734375" style="2" customWidth="1"/>
    <col min="6918" max="6918" width="5.44140625" style="2" bestFit="1" customWidth="1"/>
    <col min="6919" max="6919" width="8.88671875" style="2"/>
    <col min="6920" max="6920" width="9.33203125" style="2" bestFit="1" customWidth="1"/>
    <col min="6921" max="6921" width="12.109375" style="2" customWidth="1"/>
    <col min="6922" max="7169" width="8.88671875" style="2"/>
    <col min="7170" max="7170" width="5.6640625" style="2" customWidth="1"/>
    <col min="7171" max="7171" width="10.6640625" style="2" customWidth="1"/>
    <col min="7172" max="7172" width="26.88671875" style="2" bestFit="1" customWidth="1"/>
    <col min="7173" max="7173" width="13.77734375" style="2" customWidth="1"/>
    <col min="7174" max="7174" width="5.44140625" style="2" bestFit="1" customWidth="1"/>
    <col min="7175" max="7175" width="8.88671875" style="2"/>
    <col min="7176" max="7176" width="9.33203125" style="2" bestFit="1" customWidth="1"/>
    <col min="7177" max="7177" width="12.109375" style="2" customWidth="1"/>
    <col min="7178" max="7425" width="8.88671875" style="2"/>
    <col min="7426" max="7426" width="5.6640625" style="2" customWidth="1"/>
    <col min="7427" max="7427" width="10.6640625" style="2" customWidth="1"/>
    <col min="7428" max="7428" width="26.88671875" style="2" bestFit="1" customWidth="1"/>
    <col min="7429" max="7429" width="13.77734375" style="2" customWidth="1"/>
    <col min="7430" max="7430" width="5.44140625" style="2" bestFit="1" customWidth="1"/>
    <col min="7431" max="7431" width="8.88671875" style="2"/>
    <col min="7432" max="7432" width="9.33203125" style="2" bestFit="1" customWidth="1"/>
    <col min="7433" max="7433" width="12.109375" style="2" customWidth="1"/>
    <col min="7434" max="7681" width="8.88671875" style="2"/>
    <col min="7682" max="7682" width="5.6640625" style="2" customWidth="1"/>
    <col min="7683" max="7683" width="10.6640625" style="2" customWidth="1"/>
    <col min="7684" max="7684" width="26.88671875" style="2" bestFit="1" customWidth="1"/>
    <col min="7685" max="7685" width="13.77734375" style="2" customWidth="1"/>
    <col min="7686" max="7686" width="5.44140625" style="2" bestFit="1" customWidth="1"/>
    <col min="7687" max="7687" width="8.88671875" style="2"/>
    <col min="7688" max="7688" width="9.33203125" style="2" bestFit="1" customWidth="1"/>
    <col min="7689" max="7689" width="12.109375" style="2" customWidth="1"/>
    <col min="7690" max="7937" width="8.88671875" style="2"/>
    <col min="7938" max="7938" width="5.6640625" style="2" customWidth="1"/>
    <col min="7939" max="7939" width="10.6640625" style="2" customWidth="1"/>
    <col min="7940" max="7940" width="26.88671875" style="2" bestFit="1" customWidth="1"/>
    <col min="7941" max="7941" width="13.77734375" style="2" customWidth="1"/>
    <col min="7942" max="7942" width="5.44140625" style="2" bestFit="1" customWidth="1"/>
    <col min="7943" max="7943" width="8.88671875" style="2"/>
    <col min="7944" max="7944" width="9.33203125" style="2" bestFit="1" customWidth="1"/>
    <col min="7945" max="7945" width="12.109375" style="2" customWidth="1"/>
    <col min="7946" max="8193" width="8.88671875" style="2"/>
    <col min="8194" max="8194" width="5.6640625" style="2" customWidth="1"/>
    <col min="8195" max="8195" width="10.6640625" style="2" customWidth="1"/>
    <col min="8196" max="8196" width="26.88671875" style="2" bestFit="1" customWidth="1"/>
    <col min="8197" max="8197" width="13.77734375" style="2" customWidth="1"/>
    <col min="8198" max="8198" width="5.44140625" style="2" bestFit="1" customWidth="1"/>
    <col min="8199" max="8199" width="8.88671875" style="2"/>
    <col min="8200" max="8200" width="9.33203125" style="2" bestFit="1" customWidth="1"/>
    <col min="8201" max="8201" width="12.109375" style="2" customWidth="1"/>
    <col min="8202" max="8449" width="8.88671875" style="2"/>
    <col min="8450" max="8450" width="5.6640625" style="2" customWidth="1"/>
    <col min="8451" max="8451" width="10.6640625" style="2" customWidth="1"/>
    <col min="8452" max="8452" width="26.88671875" style="2" bestFit="1" customWidth="1"/>
    <col min="8453" max="8453" width="13.77734375" style="2" customWidth="1"/>
    <col min="8454" max="8454" width="5.44140625" style="2" bestFit="1" customWidth="1"/>
    <col min="8455" max="8455" width="8.88671875" style="2"/>
    <col min="8456" max="8456" width="9.33203125" style="2" bestFit="1" customWidth="1"/>
    <col min="8457" max="8457" width="12.109375" style="2" customWidth="1"/>
    <col min="8458" max="8705" width="8.88671875" style="2"/>
    <col min="8706" max="8706" width="5.6640625" style="2" customWidth="1"/>
    <col min="8707" max="8707" width="10.6640625" style="2" customWidth="1"/>
    <col min="8708" max="8708" width="26.88671875" style="2" bestFit="1" customWidth="1"/>
    <col min="8709" max="8709" width="13.77734375" style="2" customWidth="1"/>
    <col min="8710" max="8710" width="5.44140625" style="2" bestFit="1" customWidth="1"/>
    <col min="8711" max="8711" width="8.88671875" style="2"/>
    <col min="8712" max="8712" width="9.33203125" style="2" bestFit="1" customWidth="1"/>
    <col min="8713" max="8713" width="12.109375" style="2" customWidth="1"/>
    <col min="8714" max="8961" width="8.88671875" style="2"/>
    <col min="8962" max="8962" width="5.6640625" style="2" customWidth="1"/>
    <col min="8963" max="8963" width="10.6640625" style="2" customWidth="1"/>
    <col min="8964" max="8964" width="26.88671875" style="2" bestFit="1" customWidth="1"/>
    <col min="8965" max="8965" width="13.77734375" style="2" customWidth="1"/>
    <col min="8966" max="8966" width="5.44140625" style="2" bestFit="1" customWidth="1"/>
    <col min="8967" max="8967" width="8.88671875" style="2"/>
    <col min="8968" max="8968" width="9.33203125" style="2" bestFit="1" customWidth="1"/>
    <col min="8969" max="8969" width="12.109375" style="2" customWidth="1"/>
    <col min="8970" max="9217" width="8.88671875" style="2"/>
    <col min="9218" max="9218" width="5.6640625" style="2" customWidth="1"/>
    <col min="9219" max="9219" width="10.6640625" style="2" customWidth="1"/>
    <col min="9220" max="9220" width="26.88671875" style="2" bestFit="1" customWidth="1"/>
    <col min="9221" max="9221" width="13.77734375" style="2" customWidth="1"/>
    <col min="9222" max="9222" width="5.44140625" style="2" bestFit="1" customWidth="1"/>
    <col min="9223" max="9223" width="8.88671875" style="2"/>
    <col min="9224" max="9224" width="9.33203125" style="2" bestFit="1" customWidth="1"/>
    <col min="9225" max="9225" width="12.109375" style="2" customWidth="1"/>
    <col min="9226" max="9473" width="8.88671875" style="2"/>
    <col min="9474" max="9474" width="5.6640625" style="2" customWidth="1"/>
    <col min="9475" max="9475" width="10.6640625" style="2" customWidth="1"/>
    <col min="9476" max="9476" width="26.88671875" style="2" bestFit="1" customWidth="1"/>
    <col min="9477" max="9477" width="13.77734375" style="2" customWidth="1"/>
    <col min="9478" max="9478" width="5.44140625" style="2" bestFit="1" customWidth="1"/>
    <col min="9479" max="9479" width="8.88671875" style="2"/>
    <col min="9480" max="9480" width="9.33203125" style="2" bestFit="1" customWidth="1"/>
    <col min="9481" max="9481" width="12.109375" style="2" customWidth="1"/>
    <col min="9482" max="9729" width="8.88671875" style="2"/>
    <col min="9730" max="9730" width="5.6640625" style="2" customWidth="1"/>
    <col min="9731" max="9731" width="10.6640625" style="2" customWidth="1"/>
    <col min="9732" max="9732" width="26.88671875" style="2" bestFit="1" customWidth="1"/>
    <col min="9733" max="9733" width="13.77734375" style="2" customWidth="1"/>
    <col min="9734" max="9734" width="5.44140625" style="2" bestFit="1" customWidth="1"/>
    <col min="9735" max="9735" width="8.88671875" style="2"/>
    <col min="9736" max="9736" width="9.33203125" style="2" bestFit="1" customWidth="1"/>
    <col min="9737" max="9737" width="12.109375" style="2" customWidth="1"/>
    <col min="9738" max="9985" width="8.88671875" style="2"/>
    <col min="9986" max="9986" width="5.6640625" style="2" customWidth="1"/>
    <col min="9987" max="9987" width="10.6640625" style="2" customWidth="1"/>
    <col min="9988" max="9988" width="26.88671875" style="2" bestFit="1" customWidth="1"/>
    <col min="9989" max="9989" width="13.77734375" style="2" customWidth="1"/>
    <col min="9990" max="9990" width="5.44140625" style="2" bestFit="1" customWidth="1"/>
    <col min="9991" max="9991" width="8.88671875" style="2"/>
    <col min="9992" max="9992" width="9.33203125" style="2" bestFit="1" customWidth="1"/>
    <col min="9993" max="9993" width="12.109375" style="2" customWidth="1"/>
    <col min="9994" max="10241" width="8.88671875" style="2"/>
    <col min="10242" max="10242" width="5.6640625" style="2" customWidth="1"/>
    <col min="10243" max="10243" width="10.6640625" style="2" customWidth="1"/>
    <col min="10244" max="10244" width="26.88671875" style="2" bestFit="1" customWidth="1"/>
    <col min="10245" max="10245" width="13.77734375" style="2" customWidth="1"/>
    <col min="10246" max="10246" width="5.44140625" style="2" bestFit="1" customWidth="1"/>
    <col min="10247" max="10247" width="8.88671875" style="2"/>
    <col min="10248" max="10248" width="9.33203125" style="2" bestFit="1" customWidth="1"/>
    <col min="10249" max="10249" width="12.109375" style="2" customWidth="1"/>
    <col min="10250" max="10497" width="8.88671875" style="2"/>
    <col min="10498" max="10498" width="5.6640625" style="2" customWidth="1"/>
    <col min="10499" max="10499" width="10.6640625" style="2" customWidth="1"/>
    <col min="10500" max="10500" width="26.88671875" style="2" bestFit="1" customWidth="1"/>
    <col min="10501" max="10501" width="13.77734375" style="2" customWidth="1"/>
    <col min="10502" max="10502" width="5.44140625" style="2" bestFit="1" customWidth="1"/>
    <col min="10503" max="10503" width="8.88671875" style="2"/>
    <col min="10504" max="10504" width="9.33203125" style="2" bestFit="1" customWidth="1"/>
    <col min="10505" max="10505" width="12.109375" style="2" customWidth="1"/>
    <col min="10506" max="10753" width="8.88671875" style="2"/>
    <col min="10754" max="10754" width="5.6640625" style="2" customWidth="1"/>
    <col min="10755" max="10755" width="10.6640625" style="2" customWidth="1"/>
    <col min="10756" max="10756" width="26.88671875" style="2" bestFit="1" customWidth="1"/>
    <col min="10757" max="10757" width="13.77734375" style="2" customWidth="1"/>
    <col min="10758" max="10758" width="5.44140625" style="2" bestFit="1" customWidth="1"/>
    <col min="10759" max="10759" width="8.88671875" style="2"/>
    <col min="10760" max="10760" width="9.33203125" style="2" bestFit="1" customWidth="1"/>
    <col min="10761" max="10761" width="12.109375" style="2" customWidth="1"/>
    <col min="10762" max="11009" width="8.88671875" style="2"/>
    <col min="11010" max="11010" width="5.6640625" style="2" customWidth="1"/>
    <col min="11011" max="11011" width="10.6640625" style="2" customWidth="1"/>
    <col min="11012" max="11012" width="26.88671875" style="2" bestFit="1" customWidth="1"/>
    <col min="11013" max="11013" width="13.77734375" style="2" customWidth="1"/>
    <col min="11014" max="11014" width="5.44140625" style="2" bestFit="1" customWidth="1"/>
    <col min="11015" max="11015" width="8.88671875" style="2"/>
    <col min="11016" max="11016" width="9.33203125" style="2" bestFit="1" customWidth="1"/>
    <col min="11017" max="11017" width="12.109375" style="2" customWidth="1"/>
    <col min="11018" max="11265" width="8.88671875" style="2"/>
    <col min="11266" max="11266" width="5.6640625" style="2" customWidth="1"/>
    <col min="11267" max="11267" width="10.6640625" style="2" customWidth="1"/>
    <col min="11268" max="11268" width="26.88671875" style="2" bestFit="1" customWidth="1"/>
    <col min="11269" max="11269" width="13.77734375" style="2" customWidth="1"/>
    <col min="11270" max="11270" width="5.44140625" style="2" bestFit="1" customWidth="1"/>
    <col min="11271" max="11271" width="8.88671875" style="2"/>
    <col min="11272" max="11272" width="9.33203125" style="2" bestFit="1" customWidth="1"/>
    <col min="11273" max="11273" width="12.109375" style="2" customWidth="1"/>
    <col min="11274" max="11521" width="8.88671875" style="2"/>
    <col min="11522" max="11522" width="5.6640625" style="2" customWidth="1"/>
    <col min="11523" max="11523" width="10.6640625" style="2" customWidth="1"/>
    <col min="11524" max="11524" width="26.88671875" style="2" bestFit="1" customWidth="1"/>
    <col min="11525" max="11525" width="13.77734375" style="2" customWidth="1"/>
    <col min="11526" max="11526" width="5.44140625" style="2" bestFit="1" customWidth="1"/>
    <col min="11527" max="11527" width="8.88671875" style="2"/>
    <col min="11528" max="11528" width="9.33203125" style="2" bestFit="1" customWidth="1"/>
    <col min="11529" max="11529" width="12.109375" style="2" customWidth="1"/>
    <col min="11530" max="11777" width="8.88671875" style="2"/>
    <col min="11778" max="11778" width="5.6640625" style="2" customWidth="1"/>
    <col min="11779" max="11779" width="10.6640625" style="2" customWidth="1"/>
    <col min="11780" max="11780" width="26.88671875" style="2" bestFit="1" customWidth="1"/>
    <col min="11781" max="11781" width="13.77734375" style="2" customWidth="1"/>
    <col min="11782" max="11782" width="5.44140625" style="2" bestFit="1" customWidth="1"/>
    <col min="11783" max="11783" width="8.88671875" style="2"/>
    <col min="11784" max="11784" width="9.33203125" style="2" bestFit="1" customWidth="1"/>
    <col min="11785" max="11785" width="12.109375" style="2" customWidth="1"/>
    <col min="11786" max="12033" width="8.88671875" style="2"/>
    <col min="12034" max="12034" width="5.6640625" style="2" customWidth="1"/>
    <col min="12035" max="12035" width="10.6640625" style="2" customWidth="1"/>
    <col min="12036" max="12036" width="26.88671875" style="2" bestFit="1" customWidth="1"/>
    <col min="12037" max="12037" width="13.77734375" style="2" customWidth="1"/>
    <col min="12038" max="12038" width="5.44140625" style="2" bestFit="1" customWidth="1"/>
    <col min="12039" max="12039" width="8.88671875" style="2"/>
    <col min="12040" max="12040" width="9.33203125" style="2" bestFit="1" customWidth="1"/>
    <col min="12041" max="12041" width="12.109375" style="2" customWidth="1"/>
    <col min="12042" max="12289" width="8.88671875" style="2"/>
    <col min="12290" max="12290" width="5.6640625" style="2" customWidth="1"/>
    <col min="12291" max="12291" width="10.6640625" style="2" customWidth="1"/>
    <col min="12292" max="12292" width="26.88671875" style="2" bestFit="1" customWidth="1"/>
    <col min="12293" max="12293" width="13.77734375" style="2" customWidth="1"/>
    <col min="12294" max="12294" width="5.44140625" style="2" bestFit="1" customWidth="1"/>
    <col min="12295" max="12295" width="8.88671875" style="2"/>
    <col min="12296" max="12296" width="9.33203125" style="2" bestFit="1" customWidth="1"/>
    <col min="12297" max="12297" width="12.109375" style="2" customWidth="1"/>
    <col min="12298" max="12545" width="8.88671875" style="2"/>
    <col min="12546" max="12546" width="5.6640625" style="2" customWidth="1"/>
    <col min="12547" max="12547" width="10.6640625" style="2" customWidth="1"/>
    <col min="12548" max="12548" width="26.88671875" style="2" bestFit="1" customWidth="1"/>
    <col min="12549" max="12549" width="13.77734375" style="2" customWidth="1"/>
    <col min="12550" max="12550" width="5.44140625" style="2" bestFit="1" customWidth="1"/>
    <col min="12551" max="12551" width="8.88671875" style="2"/>
    <col min="12552" max="12552" width="9.33203125" style="2" bestFit="1" customWidth="1"/>
    <col min="12553" max="12553" width="12.109375" style="2" customWidth="1"/>
    <col min="12554" max="12801" width="8.88671875" style="2"/>
    <col min="12802" max="12802" width="5.6640625" style="2" customWidth="1"/>
    <col min="12803" max="12803" width="10.6640625" style="2" customWidth="1"/>
    <col min="12804" max="12804" width="26.88671875" style="2" bestFit="1" customWidth="1"/>
    <col min="12805" max="12805" width="13.77734375" style="2" customWidth="1"/>
    <col min="12806" max="12806" width="5.44140625" style="2" bestFit="1" customWidth="1"/>
    <col min="12807" max="12807" width="8.88671875" style="2"/>
    <col min="12808" max="12808" width="9.33203125" style="2" bestFit="1" customWidth="1"/>
    <col min="12809" max="12809" width="12.109375" style="2" customWidth="1"/>
    <col min="12810" max="13057" width="8.88671875" style="2"/>
    <col min="13058" max="13058" width="5.6640625" style="2" customWidth="1"/>
    <col min="13059" max="13059" width="10.6640625" style="2" customWidth="1"/>
    <col min="13060" max="13060" width="26.88671875" style="2" bestFit="1" customWidth="1"/>
    <col min="13061" max="13061" width="13.77734375" style="2" customWidth="1"/>
    <col min="13062" max="13062" width="5.44140625" style="2" bestFit="1" customWidth="1"/>
    <col min="13063" max="13063" width="8.88671875" style="2"/>
    <col min="13064" max="13064" width="9.33203125" style="2" bestFit="1" customWidth="1"/>
    <col min="13065" max="13065" width="12.109375" style="2" customWidth="1"/>
    <col min="13066" max="13313" width="8.88671875" style="2"/>
    <col min="13314" max="13314" width="5.6640625" style="2" customWidth="1"/>
    <col min="13315" max="13315" width="10.6640625" style="2" customWidth="1"/>
    <col min="13316" max="13316" width="26.88671875" style="2" bestFit="1" customWidth="1"/>
    <col min="13317" max="13317" width="13.77734375" style="2" customWidth="1"/>
    <col min="13318" max="13318" width="5.44140625" style="2" bestFit="1" customWidth="1"/>
    <col min="13319" max="13319" width="8.88671875" style="2"/>
    <col min="13320" max="13320" width="9.33203125" style="2" bestFit="1" customWidth="1"/>
    <col min="13321" max="13321" width="12.109375" style="2" customWidth="1"/>
    <col min="13322" max="13569" width="8.88671875" style="2"/>
    <col min="13570" max="13570" width="5.6640625" style="2" customWidth="1"/>
    <col min="13571" max="13571" width="10.6640625" style="2" customWidth="1"/>
    <col min="13572" max="13572" width="26.88671875" style="2" bestFit="1" customWidth="1"/>
    <col min="13573" max="13573" width="13.77734375" style="2" customWidth="1"/>
    <col min="13574" max="13574" width="5.44140625" style="2" bestFit="1" customWidth="1"/>
    <col min="13575" max="13575" width="8.88671875" style="2"/>
    <col min="13576" max="13576" width="9.33203125" style="2" bestFit="1" customWidth="1"/>
    <col min="13577" max="13577" width="12.109375" style="2" customWidth="1"/>
    <col min="13578" max="13825" width="8.88671875" style="2"/>
    <col min="13826" max="13826" width="5.6640625" style="2" customWidth="1"/>
    <col min="13827" max="13827" width="10.6640625" style="2" customWidth="1"/>
    <col min="13828" max="13828" width="26.88671875" style="2" bestFit="1" customWidth="1"/>
    <col min="13829" max="13829" width="13.77734375" style="2" customWidth="1"/>
    <col min="13830" max="13830" width="5.44140625" style="2" bestFit="1" customWidth="1"/>
    <col min="13831" max="13831" width="8.88671875" style="2"/>
    <col min="13832" max="13832" width="9.33203125" style="2" bestFit="1" customWidth="1"/>
    <col min="13833" max="13833" width="12.109375" style="2" customWidth="1"/>
    <col min="13834" max="14081" width="8.88671875" style="2"/>
    <col min="14082" max="14082" width="5.6640625" style="2" customWidth="1"/>
    <col min="14083" max="14083" width="10.6640625" style="2" customWidth="1"/>
    <col min="14084" max="14084" width="26.88671875" style="2" bestFit="1" customWidth="1"/>
    <col min="14085" max="14085" width="13.77734375" style="2" customWidth="1"/>
    <col min="14086" max="14086" width="5.44140625" style="2" bestFit="1" customWidth="1"/>
    <col min="14087" max="14087" width="8.88671875" style="2"/>
    <col min="14088" max="14088" width="9.33203125" style="2" bestFit="1" customWidth="1"/>
    <col min="14089" max="14089" width="12.109375" style="2" customWidth="1"/>
    <col min="14090" max="14337" width="8.88671875" style="2"/>
    <col min="14338" max="14338" width="5.6640625" style="2" customWidth="1"/>
    <col min="14339" max="14339" width="10.6640625" style="2" customWidth="1"/>
    <col min="14340" max="14340" width="26.88671875" style="2" bestFit="1" customWidth="1"/>
    <col min="14341" max="14341" width="13.77734375" style="2" customWidth="1"/>
    <col min="14342" max="14342" width="5.44140625" style="2" bestFit="1" customWidth="1"/>
    <col min="14343" max="14343" width="8.88671875" style="2"/>
    <col min="14344" max="14344" width="9.33203125" style="2" bestFit="1" customWidth="1"/>
    <col min="14345" max="14345" width="12.109375" style="2" customWidth="1"/>
    <col min="14346" max="14593" width="8.88671875" style="2"/>
    <col min="14594" max="14594" width="5.6640625" style="2" customWidth="1"/>
    <col min="14595" max="14595" width="10.6640625" style="2" customWidth="1"/>
    <col min="14596" max="14596" width="26.88671875" style="2" bestFit="1" customWidth="1"/>
    <col min="14597" max="14597" width="13.77734375" style="2" customWidth="1"/>
    <col min="14598" max="14598" width="5.44140625" style="2" bestFit="1" customWidth="1"/>
    <col min="14599" max="14599" width="8.88671875" style="2"/>
    <col min="14600" max="14600" width="9.33203125" style="2" bestFit="1" customWidth="1"/>
    <col min="14601" max="14601" width="12.109375" style="2" customWidth="1"/>
    <col min="14602" max="14849" width="8.88671875" style="2"/>
    <col min="14850" max="14850" width="5.6640625" style="2" customWidth="1"/>
    <col min="14851" max="14851" width="10.6640625" style="2" customWidth="1"/>
    <col min="14852" max="14852" width="26.88671875" style="2" bestFit="1" customWidth="1"/>
    <col min="14853" max="14853" width="13.77734375" style="2" customWidth="1"/>
    <col min="14854" max="14854" width="5.44140625" style="2" bestFit="1" customWidth="1"/>
    <col min="14855" max="14855" width="8.88671875" style="2"/>
    <col min="14856" max="14856" width="9.33203125" style="2" bestFit="1" customWidth="1"/>
    <col min="14857" max="14857" width="12.109375" style="2" customWidth="1"/>
    <col min="14858" max="15105" width="8.88671875" style="2"/>
    <col min="15106" max="15106" width="5.6640625" style="2" customWidth="1"/>
    <col min="15107" max="15107" width="10.6640625" style="2" customWidth="1"/>
    <col min="15108" max="15108" width="26.88671875" style="2" bestFit="1" customWidth="1"/>
    <col min="15109" max="15109" width="13.77734375" style="2" customWidth="1"/>
    <col min="15110" max="15110" width="5.44140625" style="2" bestFit="1" customWidth="1"/>
    <col min="15111" max="15111" width="8.88671875" style="2"/>
    <col min="15112" max="15112" width="9.33203125" style="2" bestFit="1" customWidth="1"/>
    <col min="15113" max="15113" width="12.109375" style="2" customWidth="1"/>
    <col min="15114" max="15361" width="8.88671875" style="2"/>
    <col min="15362" max="15362" width="5.6640625" style="2" customWidth="1"/>
    <col min="15363" max="15363" width="10.6640625" style="2" customWidth="1"/>
    <col min="15364" max="15364" width="26.88671875" style="2" bestFit="1" customWidth="1"/>
    <col min="15365" max="15365" width="13.77734375" style="2" customWidth="1"/>
    <col min="15366" max="15366" width="5.44140625" style="2" bestFit="1" customWidth="1"/>
    <col min="15367" max="15367" width="8.88671875" style="2"/>
    <col min="15368" max="15368" width="9.33203125" style="2" bestFit="1" customWidth="1"/>
    <col min="15369" max="15369" width="12.109375" style="2" customWidth="1"/>
    <col min="15370" max="15617" width="8.88671875" style="2"/>
    <col min="15618" max="15618" width="5.6640625" style="2" customWidth="1"/>
    <col min="15619" max="15619" width="10.6640625" style="2" customWidth="1"/>
    <col min="15620" max="15620" width="26.88671875" style="2" bestFit="1" customWidth="1"/>
    <col min="15621" max="15621" width="13.77734375" style="2" customWidth="1"/>
    <col min="15622" max="15622" width="5.44140625" style="2" bestFit="1" customWidth="1"/>
    <col min="15623" max="15623" width="8.88671875" style="2"/>
    <col min="15624" max="15624" width="9.33203125" style="2" bestFit="1" customWidth="1"/>
    <col min="15625" max="15625" width="12.109375" style="2" customWidth="1"/>
    <col min="15626" max="15873" width="8.88671875" style="2"/>
    <col min="15874" max="15874" width="5.6640625" style="2" customWidth="1"/>
    <col min="15875" max="15875" width="10.6640625" style="2" customWidth="1"/>
    <col min="15876" max="15876" width="26.88671875" style="2" bestFit="1" customWidth="1"/>
    <col min="15877" max="15877" width="13.77734375" style="2" customWidth="1"/>
    <col min="15878" max="15878" width="5.44140625" style="2" bestFit="1" customWidth="1"/>
    <col min="15879" max="15879" width="8.88671875" style="2"/>
    <col min="15880" max="15880" width="9.33203125" style="2" bestFit="1" customWidth="1"/>
    <col min="15881" max="15881" width="12.109375" style="2" customWidth="1"/>
    <col min="15882" max="16129" width="8.88671875" style="2"/>
    <col min="16130" max="16130" width="5.6640625" style="2" customWidth="1"/>
    <col min="16131" max="16131" width="10.6640625" style="2" customWidth="1"/>
    <col min="16132" max="16132" width="26.88671875" style="2" bestFit="1" customWidth="1"/>
    <col min="16133" max="16133" width="13.77734375" style="2" customWidth="1"/>
    <col min="16134" max="16134" width="5.44140625" style="2" bestFit="1" customWidth="1"/>
    <col min="16135" max="16135" width="8.88671875" style="2"/>
    <col min="16136" max="16136" width="9.33203125" style="2" bestFit="1" customWidth="1"/>
    <col min="16137" max="16137" width="12.109375" style="2" customWidth="1"/>
    <col min="16138" max="16384" width="8.88671875" style="2"/>
  </cols>
  <sheetData>
    <row r="1" spans="1:14" ht="22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49"/>
    </row>
    <row r="2" spans="1:14" ht="15.6">
      <c r="A2" s="99" t="s">
        <v>704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50"/>
    </row>
    <row r="3" spans="1:14" ht="17.399999999999999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26"/>
    </row>
    <row r="4" spans="1:14" ht="15.6">
      <c r="A4" s="100" t="s">
        <v>687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26"/>
    </row>
    <row r="5" spans="1:14" ht="28.5" customHeight="1">
      <c r="A5" s="89" t="s">
        <v>4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48"/>
    </row>
    <row r="6" spans="1:14" ht="15.6">
      <c r="A6" s="97" t="s">
        <v>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51"/>
    </row>
    <row r="7" spans="1:14" ht="39" customHeight="1">
      <c r="A7" s="92" t="s">
        <v>6</v>
      </c>
      <c r="B7" s="93" t="s">
        <v>7</v>
      </c>
      <c r="C7" s="94" t="s">
        <v>8</v>
      </c>
      <c r="D7" s="94" t="s">
        <v>9</v>
      </c>
      <c r="E7" s="52"/>
      <c r="F7" s="95" t="s">
        <v>10</v>
      </c>
      <c r="G7" s="95"/>
      <c r="H7" s="96" t="s">
        <v>11</v>
      </c>
      <c r="I7" s="96"/>
      <c r="J7" s="96"/>
      <c r="K7" s="55" t="s">
        <v>12</v>
      </c>
      <c r="L7" s="90" t="s">
        <v>13</v>
      </c>
      <c r="M7" s="53"/>
    </row>
    <row r="8" spans="1:14" ht="30" customHeight="1">
      <c r="A8" s="92"/>
      <c r="B8" s="93"/>
      <c r="C8" s="94"/>
      <c r="D8" s="94"/>
      <c r="E8" s="52"/>
      <c r="F8" s="9" t="s">
        <v>14</v>
      </c>
      <c r="G8" s="9" t="s">
        <v>228</v>
      </c>
      <c r="H8" s="54" t="s">
        <v>15</v>
      </c>
      <c r="I8" s="54" t="s">
        <v>16</v>
      </c>
      <c r="J8" s="54" t="s">
        <v>17</v>
      </c>
      <c r="K8" s="9" t="s">
        <v>228</v>
      </c>
      <c r="L8" s="90"/>
      <c r="M8" s="53"/>
      <c r="N8" s="2" t="s">
        <v>698</v>
      </c>
    </row>
    <row r="9" spans="1:14" s="72" customFormat="1" ht="34.799999999999997" customHeight="1">
      <c r="A9" s="65">
        <v>1</v>
      </c>
      <c r="B9" s="35" t="s">
        <v>684</v>
      </c>
      <c r="C9" s="36" t="s">
        <v>37</v>
      </c>
      <c r="D9" s="66"/>
      <c r="E9" s="66" t="s">
        <v>38</v>
      </c>
      <c r="F9" s="67">
        <v>0.378</v>
      </c>
      <c r="G9" s="68">
        <f>F9*0.98</f>
        <v>0.37043999999999999</v>
      </c>
      <c r="H9" s="69" t="s">
        <v>694</v>
      </c>
      <c r="I9" s="69">
        <v>0</v>
      </c>
      <c r="J9" s="69" t="s">
        <v>694</v>
      </c>
      <c r="K9" s="67">
        <f>G9+I9</f>
        <v>0.37043999999999999</v>
      </c>
      <c r="L9" s="15" t="s">
        <v>79</v>
      </c>
      <c r="M9" s="70"/>
      <c r="N9" s="71" t="e">
        <f>VLOOKUP(B9,'[1]数据 (2)'!$E$3:$M$103,9,0)</f>
        <v>#N/A</v>
      </c>
    </row>
    <row r="10" spans="1:14" s="72" customFormat="1" ht="34.799999999999997" customHeight="1">
      <c r="A10" s="65">
        <v>2</v>
      </c>
      <c r="B10" s="35" t="s">
        <v>39</v>
      </c>
      <c r="C10" s="36" t="s">
        <v>40</v>
      </c>
      <c r="D10" s="66"/>
      <c r="E10" s="66" t="s">
        <v>38</v>
      </c>
      <c r="F10" s="67">
        <v>0.22500000000000001</v>
      </c>
      <c r="G10" s="68">
        <f t="shared" ref="G10:G30" si="0">F10*0.98</f>
        <v>0.2205</v>
      </c>
      <c r="H10" s="69" t="s">
        <v>694</v>
      </c>
      <c r="I10" s="69">
        <v>0</v>
      </c>
      <c r="J10" s="69" t="s">
        <v>694</v>
      </c>
      <c r="K10" s="67">
        <f t="shared" ref="K10:K43" si="1">G10+I10</f>
        <v>0.2205</v>
      </c>
      <c r="L10" s="15" t="s">
        <v>79</v>
      </c>
      <c r="M10" s="70"/>
      <c r="N10" s="71" t="e">
        <f>VLOOKUP(B10,'[1]数据 (2)'!$E$3:$M$103,9,0)</f>
        <v>#N/A</v>
      </c>
    </row>
    <row r="11" spans="1:14" s="72" customFormat="1" ht="34.799999999999997" customHeight="1">
      <c r="A11" s="65">
        <v>3</v>
      </c>
      <c r="B11" s="35" t="s">
        <v>41</v>
      </c>
      <c r="C11" s="36" t="s">
        <v>42</v>
      </c>
      <c r="D11" s="66"/>
      <c r="E11" s="66" t="s">
        <v>38</v>
      </c>
      <c r="F11" s="67">
        <v>0.20799999999999999</v>
      </c>
      <c r="G11" s="68">
        <f t="shared" si="0"/>
        <v>0.20383999999999999</v>
      </c>
      <c r="H11" s="69" t="s">
        <v>694</v>
      </c>
      <c r="I11" s="69">
        <v>0</v>
      </c>
      <c r="J11" s="69" t="s">
        <v>694</v>
      </c>
      <c r="K11" s="67">
        <f t="shared" si="1"/>
        <v>0.20383999999999999</v>
      </c>
      <c r="L11" s="15" t="s">
        <v>79</v>
      </c>
      <c r="M11" s="70"/>
      <c r="N11" s="71" t="e">
        <f>VLOOKUP(B11,'[1]数据 (2)'!$E$3:$M$103,9,0)</f>
        <v>#N/A</v>
      </c>
    </row>
    <row r="12" spans="1:14" s="72" customFormat="1" ht="34.799999999999997" customHeight="1">
      <c r="A12" s="65">
        <v>4</v>
      </c>
      <c r="B12" s="35" t="s">
        <v>43</v>
      </c>
      <c r="C12" s="36" t="s">
        <v>44</v>
      </c>
      <c r="D12" s="66"/>
      <c r="E12" s="66" t="s">
        <v>38</v>
      </c>
      <c r="F12" s="67">
        <v>0.14000000000000001</v>
      </c>
      <c r="G12" s="68">
        <f t="shared" si="0"/>
        <v>0.13720000000000002</v>
      </c>
      <c r="H12" s="69" t="s">
        <v>694</v>
      </c>
      <c r="I12" s="69">
        <v>0</v>
      </c>
      <c r="J12" s="69" t="s">
        <v>694</v>
      </c>
      <c r="K12" s="67">
        <f t="shared" si="1"/>
        <v>0.13720000000000002</v>
      </c>
      <c r="L12" s="15" t="s">
        <v>80</v>
      </c>
      <c r="M12" s="70"/>
      <c r="N12" s="71" t="e">
        <f>VLOOKUP(B12,'[1]数据 (2)'!$E$3:$M$103,9,0)</f>
        <v>#N/A</v>
      </c>
    </row>
    <row r="13" spans="1:14" s="72" customFormat="1" ht="34.799999999999997" customHeight="1">
      <c r="A13" s="65">
        <v>5</v>
      </c>
      <c r="B13" s="35" t="s">
        <v>45</v>
      </c>
      <c r="C13" s="36" t="s">
        <v>46</v>
      </c>
      <c r="D13" s="66"/>
      <c r="E13" s="66" t="s">
        <v>38</v>
      </c>
      <c r="F13" s="67">
        <v>0.14000000000000001</v>
      </c>
      <c r="G13" s="68">
        <f t="shared" si="0"/>
        <v>0.13720000000000002</v>
      </c>
      <c r="H13" s="69" t="s">
        <v>694</v>
      </c>
      <c r="I13" s="69">
        <v>0</v>
      </c>
      <c r="J13" s="69" t="s">
        <v>694</v>
      </c>
      <c r="K13" s="67">
        <f t="shared" si="1"/>
        <v>0.13720000000000002</v>
      </c>
      <c r="L13" s="15" t="s">
        <v>80</v>
      </c>
      <c r="M13" s="70"/>
      <c r="N13" s="71" t="e">
        <f>VLOOKUP(B13,'[1]数据 (2)'!$E$3:$M$103,9,0)</f>
        <v>#N/A</v>
      </c>
    </row>
    <row r="14" spans="1:14" s="72" customFormat="1" ht="34.799999999999997" customHeight="1">
      <c r="A14" s="65">
        <v>6</v>
      </c>
      <c r="B14" s="35" t="s">
        <v>47</v>
      </c>
      <c r="C14" s="36" t="s">
        <v>48</v>
      </c>
      <c r="D14" s="66"/>
      <c r="E14" s="66" t="s">
        <v>38</v>
      </c>
      <c r="F14" s="67">
        <v>0.104</v>
      </c>
      <c r="G14" s="68">
        <f t="shared" si="0"/>
        <v>0.10192</v>
      </c>
      <c r="H14" s="69" t="s">
        <v>694</v>
      </c>
      <c r="I14" s="69">
        <v>0</v>
      </c>
      <c r="J14" s="69" t="s">
        <v>694</v>
      </c>
      <c r="K14" s="67">
        <f t="shared" si="1"/>
        <v>0.10192</v>
      </c>
      <c r="L14" s="15" t="s">
        <v>80</v>
      </c>
      <c r="M14" s="70"/>
      <c r="N14" s="71" t="e">
        <f>VLOOKUP(B14,'[1]数据 (2)'!$E$3:$M$103,9,0)</f>
        <v>#N/A</v>
      </c>
    </row>
    <row r="15" spans="1:14" s="72" customFormat="1" ht="34.799999999999997" customHeight="1">
      <c r="A15" s="65">
        <v>7</v>
      </c>
      <c r="B15" s="35" t="s">
        <v>49</v>
      </c>
      <c r="C15" s="36" t="s">
        <v>50</v>
      </c>
      <c r="D15" s="66"/>
      <c r="E15" s="66" t="s">
        <v>38</v>
      </c>
      <c r="F15" s="67">
        <v>7.0000000000000007E-2</v>
      </c>
      <c r="G15" s="68">
        <f t="shared" si="0"/>
        <v>6.8600000000000008E-2</v>
      </c>
      <c r="H15" s="69" t="s">
        <v>694</v>
      </c>
      <c r="I15" s="69">
        <v>0</v>
      </c>
      <c r="J15" s="69" t="s">
        <v>694</v>
      </c>
      <c r="K15" s="67">
        <f t="shared" si="1"/>
        <v>6.8600000000000008E-2</v>
      </c>
      <c r="L15" s="15" t="s">
        <v>80</v>
      </c>
      <c r="M15" s="70"/>
      <c r="N15" s="71" t="e">
        <f>VLOOKUP(B15,'[1]数据 (2)'!$E$3:$M$103,9,0)</f>
        <v>#N/A</v>
      </c>
    </row>
    <row r="16" spans="1:14" s="72" customFormat="1" ht="34.799999999999997" customHeight="1">
      <c r="A16" s="65">
        <v>8</v>
      </c>
      <c r="B16" s="35" t="s">
        <v>51</v>
      </c>
      <c r="C16" s="36" t="s">
        <v>52</v>
      </c>
      <c r="D16" s="66"/>
      <c r="E16" s="66" t="s">
        <v>38</v>
      </c>
      <c r="F16" s="67">
        <v>3.15</v>
      </c>
      <c r="G16" s="68">
        <f t="shared" si="0"/>
        <v>3.0869999999999997</v>
      </c>
      <c r="H16" s="69" t="s">
        <v>694</v>
      </c>
      <c r="I16" s="69">
        <v>0</v>
      </c>
      <c r="J16" s="69" t="s">
        <v>694</v>
      </c>
      <c r="K16" s="67">
        <f t="shared" si="1"/>
        <v>3.0869999999999997</v>
      </c>
      <c r="L16" s="15" t="s">
        <v>80</v>
      </c>
      <c r="M16" s="70"/>
      <c r="N16" s="71" t="e">
        <f>VLOOKUP(B16,'[1]数据 (2)'!$E$3:$M$103,9,0)</f>
        <v>#N/A</v>
      </c>
    </row>
    <row r="17" spans="1:14" s="72" customFormat="1" ht="34.799999999999997" customHeight="1">
      <c r="A17" s="65">
        <v>9</v>
      </c>
      <c r="B17" s="35" t="s">
        <v>53</v>
      </c>
      <c r="C17" s="36" t="s">
        <v>54</v>
      </c>
      <c r="D17" s="66"/>
      <c r="E17" s="66" t="s">
        <v>38</v>
      </c>
      <c r="F17" s="67">
        <v>0.13</v>
      </c>
      <c r="G17" s="68">
        <f t="shared" si="0"/>
        <v>0.12740000000000001</v>
      </c>
      <c r="H17" s="69" t="s">
        <v>694</v>
      </c>
      <c r="I17" s="69">
        <v>0</v>
      </c>
      <c r="J17" s="69" t="s">
        <v>694</v>
      </c>
      <c r="K17" s="67">
        <f t="shared" si="1"/>
        <v>0.12740000000000001</v>
      </c>
      <c r="L17" s="15" t="s">
        <v>80</v>
      </c>
      <c r="M17" s="70"/>
      <c r="N17" s="71" t="e">
        <f>VLOOKUP(B17,'[1]数据 (2)'!$E$3:$M$103,9,0)</f>
        <v>#N/A</v>
      </c>
    </row>
    <row r="18" spans="1:14" s="72" customFormat="1" ht="34.799999999999997" customHeight="1">
      <c r="A18" s="65">
        <v>10</v>
      </c>
      <c r="B18" s="35" t="s">
        <v>55</v>
      </c>
      <c r="C18" s="36" t="s">
        <v>56</v>
      </c>
      <c r="D18" s="66"/>
      <c r="E18" s="66" t="s">
        <v>38</v>
      </c>
      <c r="F18" s="67">
        <v>0.13</v>
      </c>
      <c r="G18" s="68">
        <f t="shared" si="0"/>
        <v>0.12740000000000001</v>
      </c>
      <c r="H18" s="69" t="s">
        <v>694</v>
      </c>
      <c r="I18" s="69">
        <v>0</v>
      </c>
      <c r="J18" s="69" t="s">
        <v>694</v>
      </c>
      <c r="K18" s="67">
        <f t="shared" si="1"/>
        <v>0.12740000000000001</v>
      </c>
      <c r="L18" s="15" t="s">
        <v>80</v>
      </c>
      <c r="M18" s="70"/>
      <c r="N18" s="71" t="e">
        <f>VLOOKUP(B18,'[1]数据 (2)'!$E$3:$M$103,9,0)</f>
        <v>#N/A</v>
      </c>
    </row>
    <row r="19" spans="1:14" s="72" customFormat="1" ht="34.799999999999997" customHeight="1">
      <c r="A19" s="65">
        <v>11</v>
      </c>
      <c r="B19" s="35" t="s">
        <v>57</v>
      </c>
      <c r="C19" s="36" t="s">
        <v>58</v>
      </c>
      <c r="D19" s="66"/>
      <c r="E19" s="66" t="s">
        <v>38</v>
      </c>
      <c r="F19" s="67">
        <v>7.0000000000000007E-2</v>
      </c>
      <c r="G19" s="68">
        <f t="shared" si="0"/>
        <v>6.8600000000000008E-2</v>
      </c>
      <c r="H19" s="69" t="s">
        <v>694</v>
      </c>
      <c r="I19" s="69">
        <v>0</v>
      </c>
      <c r="J19" s="69" t="s">
        <v>694</v>
      </c>
      <c r="K19" s="67">
        <f t="shared" si="1"/>
        <v>6.8600000000000008E-2</v>
      </c>
      <c r="L19" s="15" t="s">
        <v>80</v>
      </c>
      <c r="M19" s="70"/>
      <c r="N19" s="71" t="e">
        <f>VLOOKUP(B19,'[1]数据 (2)'!$E$3:$M$103,9,0)</f>
        <v>#N/A</v>
      </c>
    </row>
    <row r="20" spans="1:14" s="72" customFormat="1" ht="34.799999999999997" customHeight="1">
      <c r="A20" s="65">
        <v>12</v>
      </c>
      <c r="B20" s="35" t="s">
        <v>59</v>
      </c>
      <c r="C20" s="36" t="s">
        <v>60</v>
      </c>
      <c r="D20" s="66"/>
      <c r="E20" s="66" t="s">
        <v>38</v>
      </c>
      <c r="F20" s="67">
        <v>0.12</v>
      </c>
      <c r="G20" s="68">
        <f t="shared" si="0"/>
        <v>0.1176</v>
      </c>
      <c r="H20" s="69" t="s">
        <v>694</v>
      </c>
      <c r="I20" s="69">
        <v>0</v>
      </c>
      <c r="J20" s="69" t="s">
        <v>694</v>
      </c>
      <c r="K20" s="67">
        <f t="shared" si="1"/>
        <v>0.1176</v>
      </c>
      <c r="L20" s="15" t="s">
        <v>80</v>
      </c>
      <c r="M20" s="70"/>
      <c r="N20" s="71" t="e">
        <f>VLOOKUP(B20,'[1]数据 (2)'!$E$3:$M$103,9,0)</f>
        <v>#N/A</v>
      </c>
    </row>
    <row r="21" spans="1:14" s="72" customFormat="1" ht="34.799999999999997" customHeight="1">
      <c r="A21" s="65">
        <v>13</v>
      </c>
      <c r="B21" s="35" t="s">
        <v>61</v>
      </c>
      <c r="C21" s="36" t="s">
        <v>62</v>
      </c>
      <c r="D21" s="66"/>
      <c r="E21" s="66" t="s">
        <v>38</v>
      </c>
      <c r="F21" s="67">
        <v>0.14000000000000001</v>
      </c>
      <c r="G21" s="68">
        <f t="shared" si="0"/>
        <v>0.13720000000000002</v>
      </c>
      <c r="H21" s="69" t="s">
        <v>694</v>
      </c>
      <c r="I21" s="69">
        <v>0</v>
      </c>
      <c r="J21" s="69" t="s">
        <v>694</v>
      </c>
      <c r="K21" s="67">
        <f t="shared" si="1"/>
        <v>0.13720000000000002</v>
      </c>
      <c r="L21" s="15" t="s">
        <v>81</v>
      </c>
      <c r="M21" s="70"/>
      <c r="N21" s="71" t="e">
        <f>VLOOKUP(B21,'[1]数据 (2)'!$E$3:$M$103,9,0)</f>
        <v>#N/A</v>
      </c>
    </row>
    <row r="22" spans="1:14" s="72" customFormat="1" ht="34.799999999999997" customHeight="1">
      <c r="A22" s="65">
        <v>14</v>
      </c>
      <c r="B22" s="35" t="s">
        <v>63</v>
      </c>
      <c r="C22" s="36" t="s">
        <v>64</v>
      </c>
      <c r="D22" s="66"/>
      <c r="E22" s="66" t="s">
        <v>38</v>
      </c>
      <c r="F22" s="67">
        <v>0.14000000000000001</v>
      </c>
      <c r="G22" s="68">
        <f t="shared" si="0"/>
        <v>0.13720000000000002</v>
      </c>
      <c r="H22" s="69" t="s">
        <v>694</v>
      </c>
      <c r="I22" s="69">
        <v>0</v>
      </c>
      <c r="J22" s="69" t="s">
        <v>694</v>
      </c>
      <c r="K22" s="67">
        <f t="shared" si="1"/>
        <v>0.13720000000000002</v>
      </c>
      <c r="L22" s="15" t="s">
        <v>81</v>
      </c>
      <c r="M22" s="70"/>
      <c r="N22" s="71" t="e">
        <f>VLOOKUP(B22,'[1]数据 (2)'!$E$3:$M$103,9,0)</f>
        <v>#N/A</v>
      </c>
    </row>
    <row r="23" spans="1:14" s="72" customFormat="1" ht="34.799999999999997" customHeight="1">
      <c r="A23" s="65">
        <v>15</v>
      </c>
      <c r="B23" s="35" t="s">
        <v>65</v>
      </c>
      <c r="C23" s="36" t="s">
        <v>66</v>
      </c>
      <c r="D23" s="66"/>
      <c r="E23" s="66" t="s">
        <v>38</v>
      </c>
      <c r="F23" s="67">
        <v>7.0000000000000007E-2</v>
      </c>
      <c r="G23" s="68">
        <f t="shared" si="0"/>
        <v>6.8600000000000008E-2</v>
      </c>
      <c r="H23" s="69" t="s">
        <v>694</v>
      </c>
      <c r="I23" s="69">
        <v>0</v>
      </c>
      <c r="J23" s="69" t="s">
        <v>694</v>
      </c>
      <c r="K23" s="67">
        <f t="shared" si="1"/>
        <v>6.8600000000000008E-2</v>
      </c>
      <c r="L23" s="15" t="s">
        <v>81</v>
      </c>
      <c r="M23" s="70"/>
      <c r="N23" s="71" t="e">
        <f>VLOOKUP(B23,'[1]数据 (2)'!$E$3:$M$103,9,0)</f>
        <v>#N/A</v>
      </c>
    </row>
    <row r="24" spans="1:14" s="72" customFormat="1" ht="34.799999999999997" customHeight="1">
      <c r="A24" s="65">
        <v>16</v>
      </c>
      <c r="B24" s="35" t="s">
        <v>67</v>
      </c>
      <c r="C24" s="36" t="s">
        <v>68</v>
      </c>
      <c r="D24" s="66"/>
      <c r="E24" s="66" t="s">
        <v>38</v>
      </c>
      <c r="F24" s="67">
        <v>0.14000000000000001</v>
      </c>
      <c r="G24" s="68">
        <f t="shared" si="0"/>
        <v>0.13720000000000002</v>
      </c>
      <c r="H24" s="69" t="s">
        <v>694</v>
      </c>
      <c r="I24" s="69">
        <v>0</v>
      </c>
      <c r="J24" s="69" t="s">
        <v>694</v>
      </c>
      <c r="K24" s="67">
        <f t="shared" si="1"/>
        <v>0.13720000000000002</v>
      </c>
      <c r="L24" s="15" t="s">
        <v>81</v>
      </c>
      <c r="M24" s="70"/>
      <c r="N24" s="71" t="e">
        <f>VLOOKUP(B24,'[1]数据 (2)'!$E$3:$M$103,9,0)</f>
        <v>#N/A</v>
      </c>
    </row>
    <row r="25" spans="1:14" s="72" customFormat="1" ht="34.799999999999997" customHeight="1">
      <c r="A25" s="65">
        <v>17</v>
      </c>
      <c r="B25" s="35" t="s">
        <v>69</v>
      </c>
      <c r="C25" s="36" t="s">
        <v>70</v>
      </c>
      <c r="D25" s="66"/>
      <c r="E25" s="66" t="s">
        <v>38</v>
      </c>
      <c r="F25" s="67">
        <v>0.14000000000000001</v>
      </c>
      <c r="G25" s="68">
        <f t="shared" si="0"/>
        <v>0.13720000000000002</v>
      </c>
      <c r="H25" s="69" t="s">
        <v>694</v>
      </c>
      <c r="I25" s="69">
        <v>0</v>
      </c>
      <c r="J25" s="69" t="s">
        <v>694</v>
      </c>
      <c r="K25" s="67">
        <f t="shared" si="1"/>
        <v>0.13720000000000002</v>
      </c>
      <c r="L25" s="15" t="s">
        <v>81</v>
      </c>
      <c r="M25" s="70"/>
      <c r="N25" s="71" t="e">
        <f>VLOOKUP(B25,'[1]数据 (2)'!$E$3:$M$103,9,0)</f>
        <v>#N/A</v>
      </c>
    </row>
    <row r="26" spans="1:14" s="72" customFormat="1" ht="34.799999999999997" customHeight="1">
      <c r="A26" s="65">
        <v>18</v>
      </c>
      <c r="B26" s="35" t="s">
        <v>71</v>
      </c>
      <c r="C26" s="36" t="s">
        <v>72</v>
      </c>
      <c r="D26" s="66"/>
      <c r="E26" s="66" t="s">
        <v>38</v>
      </c>
      <c r="F26" s="67">
        <v>7.0000000000000007E-2</v>
      </c>
      <c r="G26" s="68">
        <f t="shared" si="0"/>
        <v>6.8600000000000008E-2</v>
      </c>
      <c r="H26" s="69" t="s">
        <v>694</v>
      </c>
      <c r="I26" s="69">
        <v>0</v>
      </c>
      <c r="J26" s="69" t="s">
        <v>694</v>
      </c>
      <c r="K26" s="67">
        <f t="shared" si="1"/>
        <v>6.8600000000000008E-2</v>
      </c>
      <c r="L26" s="15" t="s">
        <v>81</v>
      </c>
      <c r="M26" s="70"/>
      <c r="N26" s="71" t="e">
        <f>VLOOKUP(B26,'[1]数据 (2)'!$E$3:$M$103,9,0)</f>
        <v>#N/A</v>
      </c>
    </row>
    <row r="27" spans="1:14" s="72" customFormat="1" ht="34.799999999999997" customHeight="1">
      <c r="A27" s="65">
        <v>19</v>
      </c>
      <c r="B27" s="35" t="s">
        <v>73</v>
      </c>
      <c r="C27" s="36" t="s">
        <v>74</v>
      </c>
      <c r="D27" s="66"/>
      <c r="E27" s="66" t="s">
        <v>38</v>
      </c>
      <c r="F27" s="67">
        <v>0.13</v>
      </c>
      <c r="G27" s="68">
        <f t="shared" si="0"/>
        <v>0.12740000000000001</v>
      </c>
      <c r="H27" s="69" t="s">
        <v>694</v>
      </c>
      <c r="I27" s="69">
        <v>0</v>
      </c>
      <c r="J27" s="69" t="s">
        <v>694</v>
      </c>
      <c r="K27" s="67">
        <f t="shared" si="1"/>
        <v>0.12740000000000001</v>
      </c>
      <c r="L27" s="15" t="s">
        <v>81</v>
      </c>
      <c r="M27" s="70"/>
      <c r="N27" s="71" t="e">
        <f>VLOOKUP(B27,'[1]数据 (2)'!$E$3:$M$103,9,0)</f>
        <v>#N/A</v>
      </c>
    </row>
    <row r="28" spans="1:14" s="72" customFormat="1" ht="34.799999999999997" customHeight="1">
      <c r="A28" s="65">
        <v>20</v>
      </c>
      <c r="B28" s="35" t="s">
        <v>75</v>
      </c>
      <c r="C28" s="36" t="s">
        <v>76</v>
      </c>
      <c r="D28" s="66"/>
      <c r="E28" s="66" t="s">
        <v>38</v>
      </c>
      <c r="F28" s="67">
        <v>0.2</v>
      </c>
      <c r="G28" s="68">
        <f t="shared" si="0"/>
        <v>0.19600000000000001</v>
      </c>
      <c r="H28" s="69" t="s">
        <v>694</v>
      </c>
      <c r="I28" s="69">
        <v>0</v>
      </c>
      <c r="J28" s="69" t="s">
        <v>694</v>
      </c>
      <c r="K28" s="67">
        <f t="shared" si="1"/>
        <v>0.19600000000000001</v>
      </c>
      <c r="L28" s="15" t="s">
        <v>81</v>
      </c>
      <c r="M28" s="70"/>
      <c r="N28" s="71" t="e">
        <f>VLOOKUP(B28,'[1]数据 (2)'!$E$3:$M$103,9,0)</f>
        <v>#N/A</v>
      </c>
    </row>
    <row r="29" spans="1:14" s="72" customFormat="1" ht="34.799999999999997" customHeight="1">
      <c r="A29" s="65">
        <v>21</v>
      </c>
      <c r="B29" s="35" t="s">
        <v>77</v>
      </c>
      <c r="C29" s="36" t="s">
        <v>78</v>
      </c>
      <c r="D29" s="66"/>
      <c r="E29" s="66" t="s">
        <v>38</v>
      </c>
      <c r="F29" s="67">
        <v>0.2</v>
      </c>
      <c r="G29" s="68">
        <f t="shared" si="0"/>
        <v>0.19600000000000001</v>
      </c>
      <c r="H29" s="69" t="s">
        <v>694</v>
      </c>
      <c r="I29" s="69">
        <v>0</v>
      </c>
      <c r="J29" s="69" t="s">
        <v>694</v>
      </c>
      <c r="K29" s="67">
        <f t="shared" si="1"/>
        <v>0.19600000000000001</v>
      </c>
      <c r="L29" s="15" t="s">
        <v>81</v>
      </c>
      <c r="M29" s="70"/>
      <c r="N29" s="71" t="e">
        <f>VLOOKUP(B29,'[1]数据 (2)'!$E$3:$M$103,9,0)</f>
        <v>#N/A</v>
      </c>
    </row>
    <row r="30" spans="1:14" s="72" customFormat="1" ht="34.799999999999997" customHeight="1">
      <c r="A30" s="65">
        <v>22</v>
      </c>
      <c r="B30" s="35" t="s">
        <v>695</v>
      </c>
      <c r="C30" s="36" t="s">
        <v>83</v>
      </c>
      <c r="D30" s="66"/>
      <c r="E30" s="66" t="s">
        <v>38</v>
      </c>
      <c r="F30" s="67">
        <v>26.189999999999998</v>
      </c>
      <c r="G30" s="68">
        <f t="shared" si="0"/>
        <v>25.666199999999996</v>
      </c>
      <c r="H30" s="69" t="s">
        <v>694</v>
      </c>
      <c r="I30" s="69">
        <v>0</v>
      </c>
      <c r="J30" s="69" t="s">
        <v>694</v>
      </c>
      <c r="K30" s="67">
        <f>G30+I30</f>
        <v>25.666199999999996</v>
      </c>
      <c r="L30" s="15"/>
      <c r="M30" s="70"/>
      <c r="N30" s="71">
        <f>VLOOKUP(B30,'[1]数据 (2)'!$E$3:$M$103,9,0)</f>
        <v>11.379595500000001</v>
      </c>
    </row>
    <row r="31" spans="1:14" s="72" customFormat="1" ht="34.799999999999997" customHeight="1">
      <c r="A31" s="65">
        <v>23</v>
      </c>
      <c r="B31" s="35" t="s">
        <v>84</v>
      </c>
      <c r="C31" s="36" t="s">
        <v>85</v>
      </c>
      <c r="D31" s="66"/>
      <c r="E31" s="66" t="s">
        <v>38</v>
      </c>
      <c r="F31" s="67">
        <v>0.72575400000000001</v>
      </c>
      <c r="G31" s="68">
        <v>0.57999999999999996</v>
      </c>
      <c r="H31" s="69" t="s">
        <v>694</v>
      </c>
      <c r="I31" s="69">
        <v>0</v>
      </c>
      <c r="J31" s="69" t="s">
        <v>694</v>
      </c>
      <c r="K31" s="67">
        <f t="shared" si="1"/>
        <v>0.57999999999999996</v>
      </c>
      <c r="L31" s="15"/>
      <c r="M31" s="70"/>
      <c r="N31" s="71">
        <f>VLOOKUP(B31,'[1]数据 (2)'!$E$3:$M$103,9,0)</f>
        <v>0.59817149999999997</v>
      </c>
    </row>
    <row r="32" spans="1:14" s="72" customFormat="1" ht="34.799999999999997" customHeight="1">
      <c r="A32" s="65">
        <v>24</v>
      </c>
      <c r="B32" s="35" t="s">
        <v>86</v>
      </c>
      <c r="C32" s="36" t="s">
        <v>87</v>
      </c>
      <c r="D32" s="66"/>
      <c r="E32" s="66" t="s">
        <v>38</v>
      </c>
      <c r="F32" s="67">
        <v>0.35938500000000001</v>
      </c>
      <c r="G32" s="68">
        <f>F32*0.98</f>
        <v>0.35219729999999999</v>
      </c>
      <c r="H32" s="69" t="s">
        <v>694</v>
      </c>
      <c r="I32" s="69">
        <v>0</v>
      </c>
      <c r="J32" s="69" t="s">
        <v>694</v>
      </c>
      <c r="K32" s="67">
        <f t="shared" si="1"/>
        <v>0.35219729999999999</v>
      </c>
      <c r="L32" s="15"/>
      <c r="M32" s="70"/>
      <c r="N32" s="71" t="e">
        <f>VLOOKUP(B32,'[1]数据 (2)'!$E$3:$M$103,9,0)</f>
        <v>#N/A</v>
      </c>
    </row>
    <row r="33" spans="1:14" s="72" customFormat="1" ht="34.799999999999997" customHeight="1">
      <c r="A33" s="65">
        <v>25</v>
      </c>
      <c r="B33" s="35" t="s">
        <v>88</v>
      </c>
      <c r="C33" s="36" t="s">
        <v>89</v>
      </c>
      <c r="D33" s="66"/>
      <c r="E33" s="66" t="s">
        <v>38</v>
      </c>
      <c r="F33" s="67">
        <v>0.13822499999999999</v>
      </c>
      <c r="G33" s="68">
        <f t="shared" ref="G33:G40" si="2">F33*0.98</f>
        <v>0.13546049999999998</v>
      </c>
      <c r="H33" s="69" t="s">
        <v>694</v>
      </c>
      <c r="I33" s="69">
        <v>0</v>
      </c>
      <c r="J33" s="69" t="s">
        <v>694</v>
      </c>
      <c r="K33" s="67">
        <f t="shared" si="1"/>
        <v>0.13546049999999998</v>
      </c>
      <c r="L33" s="15"/>
      <c r="M33" s="70"/>
      <c r="N33" s="71" t="e">
        <f>VLOOKUP(B33,'[1]数据 (2)'!$E$3:$M$103,9,0)</f>
        <v>#N/A</v>
      </c>
    </row>
    <row r="34" spans="1:14" s="72" customFormat="1" ht="34.799999999999997" customHeight="1">
      <c r="A34" s="65">
        <v>26</v>
      </c>
      <c r="B34" s="35" t="s">
        <v>92</v>
      </c>
      <c r="C34" s="36" t="s">
        <v>93</v>
      </c>
      <c r="D34" s="66"/>
      <c r="E34" s="66" t="s">
        <v>38</v>
      </c>
      <c r="F34" s="67">
        <v>0.15</v>
      </c>
      <c r="G34" s="68">
        <f t="shared" si="2"/>
        <v>0.14699999999999999</v>
      </c>
      <c r="H34" s="69" t="s">
        <v>694</v>
      </c>
      <c r="I34" s="69">
        <v>0</v>
      </c>
      <c r="J34" s="69" t="s">
        <v>694</v>
      </c>
      <c r="K34" s="67">
        <f t="shared" si="1"/>
        <v>0.14699999999999999</v>
      </c>
      <c r="L34" s="15" t="s">
        <v>81</v>
      </c>
      <c r="M34" s="70"/>
      <c r="N34" s="71">
        <f>VLOOKUP(B34,'[1]数据 (2)'!$E$3:$M$103,9,0)</f>
        <v>9.5579999999999998E-2</v>
      </c>
    </row>
    <row r="35" spans="1:14" s="72" customFormat="1" ht="34.799999999999997" customHeight="1">
      <c r="A35" s="65">
        <v>27</v>
      </c>
      <c r="B35" s="35" t="s">
        <v>90</v>
      </c>
      <c r="C35" s="36" t="s">
        <v>91</v>
      </c>
      <c r="D35" s="66"/>
      <c r="E35" s="66" t="s">
        <v>38</v>
      </c>
      <c r="F35" s="67">
        <v>0.15</v>
      </c>
      <c r="G35" s="68">
        <f t="shared" si="2"/>
        <v>0.14699999999999999</v>
      </c>
      <c r="H35" s="69" t="s">
        <v>694</v>
      </c>
      <c r="I35" s="69">
        <v>0</v>
      </c>
      <c r="J35" s="69" t="s">
        <v>694</v>
      </c>
      <c r="K35" s="67">
        <f t="shared" si="1"/>
        <v>0.14699999999999999</v>
      </c>
      <c r="L35" s="15" t="s">
        <v>81</v>
      </c>
      <c r="M35" s="70"/>
      <c r="N35" s="71">
        <f>VLOOKUP(B35,'[1]数据 (2)'!$E$3:$M$103,9,0)</f>
        <v>8.7614999999999998E-2</v>
      </c>
    </row>
    <row r="36" spans="1:14" s="72" customFormat="1" ht="34.799999999999997" customHeight="1">
      <c r="A36" s="65">
        <v>28</v>
      </c>
      <c r="B36" s="35" t="s">
        <v>94</v>
      </c>
      <c r="C36" s="36" t="s">
        <v>95</v>
      </c>
      <c r="D36" s="66"/>
      <c r="E36" s="66" t="s">
        <v>38</v>
      </c>
      <c r="F36" s="67">
        <v>22.5</v>
      </c>
      <c r="G36" s="68">
        <f t="shared" si="2"/>
        <v>22.05</v>
      </c>
      <c r="H36" s="69" t="s">
        <v>694</v>
      </c>
      <c r="I36" s="69">
        <v>0</v>
      </c>
      <c r="J36" s="69" t="s">
        <v>694</v>
      </c>
      <c r="K36" s="67">
        <f t="shared" si="1"/>
        <v>22.05</v>
      </c>
      <c r="L36" s="15" t="s">
        <v>98</v>
      </c>
      <c r="M36" s="70"/>
      <c r="N36" s="71">
        <f>VLOOKUP(B36,'[1]数据 (2)'!$E$3:$M$103,9,0)</f>
        <v>13.89096</v>
      </c>
    </row>
    <row r="37" spans="1:14" s="72" customFormat="1" ht="34.799999999999997" customHeight="1">
      <c r="A37" s="65">
        <v>29</v>
      </c>
      <c r="B37" s="35" t="s">
        <v>96</v>
      </c>
      <c r="C37" s="36" t="s">
        <v>97</v>
      </c>
      <c r="D37" s="66"/>
      <c r="E37" s="66" t="s">
        <v>38</v>
      </c>
      <c r="F37" s="67">
        <v>15</v>
      </c>
      <c r="G37" s="68">
        <f t="shared" si="2"/>
        <v>14.7</v>
      </c>
      <c r="H37" s="69" t="s">
        <v>694</v>
      </c>
      <c r="I37" s="69">
        <v>0</v>
      </c>
      <c r="J37" s="69" t="s">
        <v>694</v>
      </c>
      <c r="K37" s="67">
        <f t="shared" si="1"/>
        <v>14.7</v>
      </c>
      <c r="L37" s="15" t="s">
        <v>98</v>
      </c>
      <c r="M37" s="70"/>
      <c r="N37" s="71" t="e">
        <f>VLOOKUP(B37,'[1]数据 (2)'!$E$3:$M$103,9,0)</f>
        <v>#N/A</v>
      </c>
    </row>
    <row r="38" spans="1:14" s="72" customFormat="1" ht="34.799999999999997" customHeight="1">
      <c r="A38" s="65">
        <v>30</v>
      </c>
      <c r="B38" s="15" t="s">
        <v>99</v>
      </c>
      <c r="C38" s="15" t="s">
        <v>100</v>
      </c>
      <c r="D38" s="66"/>
      <c r="E38" s="73" t="s">
        <v>101</v>
      </c>
      <c r="F38" s="67">
        <v>4.1963099999999995</v>
      </c>
      <c r="G38" s="68">
        <f t="shared" si="2"/>
        <v>4.112383799999999</v>
      </c>
      <c r="H38" s="69" t="s">
        <v>694</v>
      </c>
      <c r="I38" s="67">
        <v>0</v>
      </c>
      <c r="J38" s="69" t="s">
        <v>694</v>
      </c>
      <c r="K38" s="67">
        <f t="shared" si="1"/>
        <v>4.112383799999999</v>
      </c>
      <c r="L38" s="15" t="s">
        <v>102</v>
      </c>
      <c r="M38" s="70"/>
      <c r="N38" s="71">
        <f>VLOOKUP(B38,'[1]数据 (2)'!$E$3:$M$103,9,0)</f>
        <v>2.2931235000000001</v>
      </c>
    </row>
    <row r="39" spans="1:14" s="72" customFormat="1" ht="34.799999999999997" customHeight="1">
      <c r="A39" s="65">
        <v>31</v>
      </c>
      <c r="B39" s="15" t="s">
        <v>103</v>
      </c>
      <c r="C39" s="15" t="s">
        <v>82</v>
      </c>
      <c r="D39" s="66"/>
      <c r="E39" s="73" t="s">
        <v>101</v>
      </c>
      <c r="F39" s="67">
        <v>23.205300000000001</v>
      </c>
      <c r="G39" s="68">
        <f>F39*0.98</f>
        <v>22.741194</v>
      </c>
      <c r="H39" s="69" t="s">
        <v>694</v>
      </c>
      <c r="I39" s="67">
        <v>0</v>
      </c>
      <c r="J39" s="69" t="s">
        <v>694</v>
      </c>
      <c r="K39" s="67">
        <f t="shared" si="1"/>
        <v>22.741194</v>
      </c>
      <c r="L39" s="15" t="s">
        <v>102</v>
      </c>
      <c r="M39" s="70"/>
      <c r="N39" s="71">
        <f>VLOOKUP(B39,'[1]数据 (2)'!$E$3:$M$103,9,0)</f>
        <v>10.656373500000001</v>
      </c>
    </row>
    <row r="40" spans="1:14" s="72" customFormat="1" ht="34.799999999999997" customHeight="1">
      <c r="A40" s="65">
        <v>32</v>
      </c>
      <c r="B40" s="15" t="s">
        <v>104</v>
      </c>
      <c r="C40" s="15" t="s">
        <v>105</v>
      </c>
      <c r="D40" s="66"/>
      <c r="E40" s="73" t="s">
        <v>101</v>
      </c>
      <c r="F40" s="67">
        <f>0.355*7.9646+12*0.05-0.059*7.9646-2*0.05</f>
        <v>2.8575215999999997</v>
      </c>
      <c r="G40" s="68">
        <f t="shared" si="2"/>
        <v>2.8003711679999994</v>
      </c>
      <c r="H40" s="69" t="s">
        <v>694</v>
      </c>
      <c r="I40" s="67">
        <v>0</v>
      </c>
      <c r="J40" s="69" t="s">
        <v>694</v>
      </c>
      <c r="K40" s="67">
        <f t="shared" si="1"/>
        <v>2.8003711679999994</v>
      </c>
      <c r="L40" s="15" t="s">
        <v>102</v>
      </c>
      <c r="M40" s="70"/>
      <c r="N40" s="71">
        <f>VLOOKUP(B40,'[1]数据 (2)'!$E$3:$M$103,9,0)</f>
        <v>2.8275749999999999</v>
      </c>
    </row>
    <row r="41" spans="1:14" s="72" customFormat="1" ht="58.2" customHeight="1">
      <c r="A41" s="65">
        <v>33</v>
      </c>
      <c r="B41" s="62" t="s">
        <v>106</v>
      </c>
      <c r="C41" s="63" t="s">
        <v>107</v>
      </c>
      <c r="D41" s="66"/>
      <c r="E41" s="73" t="s">
        <v>101</v>
      </c>
      <c r="F41" s="67">
        <f>0.1459*7.9646</f>
        <v>1.16203514</v>
      </c>
      <c r="G41" s="68">
        <f>F41*0.98</f>
        <v>1.1387944371999998</v>
      </c>
      <c r="H41" s="69">
        <v>1500</v>
      </c>
      <c r="I41" s="67">
        <f>H41/100000</f>
        <v>1.4999999999999999E-2</v>
      </c>
      <c r="J41" s="74" t="s">
        <v>108</v>
      </c>
      <c r="K41" s="67">
        <f t="shared" si="1"/>
        <v>1.1537944371999997</v>
      </c>
      <c r="L41" s="15" t="s">
        <v>102</v>
      </c>
      <c r="M41" s="70"/>
      <c r="N41" s="71">
        <f>VLOOKUP(B41,'[1]数据 (2)'!$E$3:$M$103,9,0)</f>
        <v>1.1620934999999999</v>
      </c>
    </row>
    <row r="42" spans="1:14" s="72" customFormat="1" ht="58.2" customHeight="1">
      <c r="A42" s="65">
        <v>34</v>
      </c>
      <c r="B42" s="62" t="s">
        <v>109</v>
      </c>
      <c r="C42" s="62" t="s">
        <v>110</v>
      </c>
      <c r="D42" s="66"/>
      <c r="E42" s="73" t="s">
        <v>101</v>
      </c>
      <c r="F42" s="67">
        <f>0.1446*7.9646</f>
        <v>1.1516811600000001</v>
      </c>
      <c r="G42" s="68">
        <f t="shared" ref="G42:G105" si="3">F42*0.98</f>
        <v>1.1286475368</v>
      </c>
      <c r="H42" s="69">
        <v>3000</v>
      </c>
      <c r="I42" s="67">
        <f>H42/10000</f>
        <v>0.3</v>
      </c>
      <c r="J42" s="74" t="s">
        <v>111</v>
      </c>
      <c r="K42" s="67">
        <f t="shared" si="1"/>
        <v>1.4286475368</v>
      </c>
      <c r="L42" s="15" t="s">
        <v>102</v>
      </c>
      <c r="M42" s="70"/>
      <c r="N42" s="71">
        <f>VLOOKUP(B42,'[1]数据 (2)'!$E$3:$M$103,9,0)</f>
        <v>0.82039499999999999</v>
      </c>
    </row>
    <row r="43" spans="1:14" s="72" customFormat="1" ht="58.2" customHeight="1">
      <c r="A43" s="65">
        <v>35</v>
      </c>
      <c r="B43" s="62" t="s">
        <v>112</v>
      </c>
      <c r="C43" s="62" t="s">
        <v>113</v>
      </c>
      <c r="D43" s="66"/>
      <c r="E43" s="73" t="s">
        <v>101</v>
      </c>
      <c r="F43" s="67">
        <f>0.1446*7.9646</f>
        <v>1.1516811600000001</v>
      </c>
      <c r="G43" s="68">
        <f t="shared" si="3"/>
        <v>1.1286475368</v>
      </c>
      <c r="H43" s="69">
        <v>3000</v>
      </c>
      <c r="I43" s="67">
        <f>H43/10000</f>
        <v>0.3</v>
      </c>
      <c r="J43" s="74" t="s">
        <v>111</v>
      </c>
      <c r="K43" s="67">
        <f t="shared" si="1"/>
        <v>1.4286475368</v>
      </c>
      <c r="L43" s="15" t="s">
        <v>102</v>
      </c>
      <c r="M43" s="70"/>
      <c r="N43" s="71">
        <f>VLOOKUP(B43,'[1]数据 (2)'!$E$3:$M$103,9,0)</f>
        <v>0.82039499999999999</v>
      </c>
    </row>
    <row r="44" spans="1:14" s="72" customFormat="1" ht="34.799999999999997" customHeight="1">
      <c r="A44" s="65">
        <v>36</v>
      </c>
      <c r="B44" s="35" t="s">
        <v>114</v>
      </c>
      <c r="C44" s="36" t="s">
        <v>115</v>
      </c>
      <c r="D44" s="66" t="s">
        <v>116</v>
      </c>
      <c r="E44" s="66" t="s">
        <v>38</v>
      </c>
      <c r="F44" s="67">
        <v>0.367983</v>
      </c>
      <c r="G44" s="68">
        <f t="shared" si="3"/>
        <v>0.36062334000000001</v>
      </c>
      <c r="H44" s="69" t="s">
        <v>694</v>
      </c>
      <c r="I44" s="67">
        <v>0</v>
      </c>
      <c r="J44" s="69" t="s">
        <v>694</v>
      </c>
      <c r="K44" s="67">
        <f t="shared" ref="K44" si="4">G44+I44</f>
        <v>0.36062334000000001</v>
      </c>
      <c r="L44" s="15"/>
      <c r="M44" s="70"/>
      <c r="N44" s="71">
        <f>VLOOKUP(B44,'[1]数据 (2)'!$E$3:$M$103,9,0)</f>
        <v>0.367983</v>
      </c>
    </row>
    <row r="45" spans="1:14" s="72" customFormat="1" ht="34.799999999999997" customHeight="1">
      <c r="A45" s="65">
        <v>37</v>
      </c>
      <c r="B45" s="35" t="s">
        <v>117</v>
      </c>
      <c r="C45" s="36" t="s">
        <v>118</v>
      </c>
      <c r="D45" s="66" t="s">
        <v>119</v>
      </c>
      <c r="E45" s="66" t="s">
        <v>38</v>
      </c>
      <c r="F45" s="67">
        <v>0.2195</v>
      </c>
      <c r="G45" s="68">
        <f t="shared" si="3"/>
        <v>0.21511</v>
      </c>
      <c r="H45" s="69" t="s">
        <v>694</v>
      </c>
      <c r="I45" s="67">
        <v>0</v>
      </c>
      <c r="J45" s="69" t="s">
        <v>694</v>
      </c>
      <c r="K45" s="67">
        <f t="shared" ref="K45:K66" si="5">G45+I45</f>
        <v>0.21511</v>
      </c>
      <c r="L45" s="15"/>
      <c r="M45" s="70"/>
      <c r="N45" s="71" t="e">
        <f>VLOOKUP(B45,'[1]数据 (2)'!$E$3:$M$103,9,0)</f>
        <v>#N/A</v>
      </c>
    </row>
    <row r="46" spans="1:14" s="72" customFormat="1" ht="34.799999999999997" customHeight="1">
      <c r="A46" s="65">
        <v>38</v>
      </c>
      <c r="B46" s="35" t="s">
        <v>120</v>
      </c>
      <c r="C46" s="36" t="s">
        <v>121</v>
      </c>
      <c r="D46" s="66" t="s">
        <v>122</v>
      </c>
      <c r="E46" s="66" t="s">
        <v>38</v>
      </c>
      <c r="F46" s="67">
        <v>0.2195</v>
      </c>
      <c r="G46" s="68">
        <f t="shared" si="3"/>
        <v>0.21511</v>
      </c>
      <c r="H46" s="69" t="s">
        <v>694</v>
      </c>
      <c r="I46" s="67">
        <v>0</v>
      </c>
      <c r="J46" s="69" t="s">
        <v>694</v>
      </c>
      <c r="K46" s="67">
        <f t="shared" si="5"/>
        <v>0.21511</v>
      </c>
      <c r="L46" s="15"/>
      <c r="M46" s="70"/>
      <c r="N46" s="71" t="e">
        <f>VLOOKUP(B46,'[1]数据 (2)'!$E$3:$M$103,9,0)</f>
        <v>#N/A</v>
      </c>
    </row>
    <row r="47" spans="1:14" s="72" customFormat="1" ht="34.799999999999997" customHeight="1">
      <c r="A47" s="65">
        <v>39</v>
      </c>
      <c r="B47" s="35" t="s">
        <v>123</v>
      </c>
      <c r="C47" s="36" t="s">
        <v>124</v>
      </c>
      <c r="D47" s="66" t="s">
        <v>125</v>
      </c>
      <c r="E47" s="66" t="s">
        <v>38</v>
      </c>
      <c r="F47" s="67">
        <v>1.344492</v>
      </c>
      <c r="G47" s="68">
        <f t="shared" si="3"/>
        <v>1.3176021600000001</v>
      </c>
      <c r="H47" s="69" t="s">
        <v>694</v>
      </c>
      <c r="I47" s="67">
        <v>0</v>
      </c>
      <c r="J47" s="69" t="s">
        <v>694</v>
      </c>
      <c r="K47" s="67">
        <f t="shared" si="5"/>
        <v>1.3176021600000001</v>
      </c>
      <c r="L47" s="15"/>
      <c r="M47" s="70"/>
      <c r="N47" s="71">
        <f>VLOOKUP(B47,'[1]数据 (2)'!$E$3:$M$103,9,0)</f>
        <v>1.344492</v>
      </c>
    </row>
    <row r="48" spans="1:14" s="72" customFormat="1" ht="34.799999999999997" customHeight="1">
      <c r="A48" s="65">
        <v>40</v>
      </c>
      <c r="B48" s="35" t="s">
        <v>126</v>
      </c>
      <c r="C48" s="36" t="s">
        <v>127</v>
      </c>
      <c r="D48" s="66" t="s">
        <v>128</v>
      </c>
      <c r="E48" s="66" t="s">
        <v>38</v>
      </c>
      <c r="F48" s="67">
        <v>0.28992600000000002</v>
      </c>
      <c r="G48" s="68">
        <f t="shared" si="3"/>
        <v>0.28412747999999999</v>
      </c>
      <c r="H48" s="69" t="s">
        <v>694</v>
      </c>
      <c r="I48" s="67">
        <v>0</v>
      </c>
      <c r="J48" s="69" t="s">
        <v>694</v>
      </c>
      <c r="K48" s="67">
        <f t="shared" si="5"/>
        <v>0.28412747999999999</v>
      </c>
      <c r="L48" s="15"/>
      <c r="M48" s="70"/>
      <c r="N48" s="71">
        <f>VLOOKUP(B48,'[1]数据 (2)'!$E$3:$M$103,9,0)</f>
        <v>0.30585599999999996</v>
      </c>
    </row>
    <row r="49" spans="1:14" s="72" customFormat="1" ht="34.799999999999997" customHeight="1">
      <c r="A49" s="65">
        <v>41</v>
      </c>
      <c r="B49" s="35" t="s">
        <v>129</v>
      </c>
      <c r="C49" s="36" t="s">
        <v>130</v>
      </c>
      <c r="D49" s="66" t="s">
        <v>131</v>
      </c>
      <c r="E49" s="66" t="s">
        <v>38</v>
      </c>
      <c r="F49" s="67">
        <v>0.59339249999999999</v>
      </c>
      <c r="G49" s="68">
        <f t="shared" si="3"/>
        <v>0.58152464999999998</v>
      </c>
      <c r="H49" s="69" t="s">
        <v>694</v>
      </c>
      <c r="I49" s="67">
        <v>0</v>
      </c>
      <c r="J49" s="69" t="s">
        <v>694</v>
      </c>
      <c r="K49" s="67">
        <f t="shared" si="5"/>
        <v>0.58152464999999998</v>
      </c>
      <c r="L49" s="15"/>
      <c r="M49" s="70"/>
      <c r="N49" s="71">
        <f>VLOOKUP(B49,'[1]数据 (2)'!$E$3:$M$103,9,0)</f>
        <v>0.59339249999999999</v>
      </c>
    </row>
    <row r="50" spans="1:14" s="72" customFormat="1" ht="34.799999999999997" customHeight="1">
      <c r="A50" s="65">
        <v>42</v>
      </c>
      <c r="B50" s="35" t="s">
        <v>132</v>
      </c>
      <c r="C50" s="36" t="s">
        <v>133</v>
      </c>
      <c r="D50" s="66"/>
      <c r="E50" s="66" t="s">
        <v>38</v>
      </c>
      <c r="F50" s="67">
        <v>0.98765999999999998</v>
      </c>
      <c r="G50" s="68">
        <f t="shared" si="3"/>
        <v>0.96790679999999996</v>
      </c>
      <c r="H50" s="69" t="s">
        <v>694</v>
      </c>
      <c r="I50" s="67">
        <v>0</v>
      </c>
      <c r="J50" s="69" t="s">
        <v>694</v>
      </c>
      <c r="K50" s="67">
        <f t="shared" si="5"/>
        <v>0.96790679999999996</v>
      </c>
      <c r="L50" s="15"/>
      <c r="M50" s="70"/>
      <c r="N50" s="71">
        <f>VLOOKUP(B50,'[1]数据 (2)'!$E$3:$M$103,9,0)</f>
        <v>0.80685450000000003</v>
      </c>
    </row>
    <row r="51" spans="1:14" s="72" customFormat="1" ht="34.799999999999997" customHeight="1">
      <c r="A51" s="65">
        <v>43</v>
      </c>
      <c r="B51" s="35" t="s">
        <v>134</v>
      </c>
      <c r="C51" s="36" t="s">
        <v>135</v>
      </c>
      <c r="D51" s="66"/>
      <c r="E51" s="66" t="s">
        <v>38</v>
      </c>
      <c r="F51" s="67">
        <v>5.4377400000000007</v>
      </c>
      <c r="G51" s="68">
        <f t="shared" si="3"/>
        <v>5.3289852000000009</v>
      </c>
      <c r="H51" s="69" t="s">
        <v>694</v>
      </c>
      <c r="I51" s="67">
        <v>0</v>
      </c>
      <c r="J51" s="69" t="s">
        <v>694</v>
      </c>
      <c r="K51" s="67">
        <f t="shared" si="5"/>
        <v>5.3289852000000009</v>
      </c>
      <c r="L51" s="15"/>
      <c r="M51" s="70"/>
      <c r="N51" s="71" t="e">
        <f>VLOOKUP(B51,'[1]数据 (2)'!$E$3:$M$103,9,0)</f>
        <v>#N/A</v>
      </c>
    </row>
    <row r="52" spans="1:14" s="72" customFormat="1" ht="34.799999999999997" customHeight="1">
      <c r="A52" s="65">
        <v>44</v>
      </c>
      <c r="B52" s="35" t="s">
        <v>136</v>
      </c>
      <c r="C52" s="36" t="s">
        <v>137</v>
      </c>
      <c r="D52" s="66"/>
      <c r="E52" s="66" t="s">
        <v>38</v>
      </c>
      <c r="F52" s="67">
        <v>1.30626</v>
      </c>
      <c r="G52" s="68">
        <f t="shared" si="3"/>
        <v>1.2801347999999999</v>
      </c>
      <c r="H52" s="69" t="s">
        <v>694</v>
      </c>
      <c r="I52" s="67">
        <v>0</v>
      </c>
      <c r="J52" s="69" t="s">
        <v>694</v>
      </c>
      <c r="K52" s="67">
        <f t="shared" si="5"/>
        <v>1.2801347999999999</v>
      </c>
      <c r="L52" s="15"/>
      <c r="M52" s="70"/>
      <c r="N52" s="71" t="e">
        <f>VLOOKUP(B52,'[1]数据 (2)'!$E$3:$M$103,9,0)</f>
        <v>#N/A</v>
      </c>
    </row>
    <row r="53" spans="1:14" s="72" customFormat="1" ht="34.799999999999997" customHeight="1">
      <c r="A53" s="65">
        <v>45</v>
      </c>
      <c r="B53" s="35" t="s">
        <v>138</v>
      </c>
      <c r="C53" s="36" t="s">
        <v>139</v>
      </c>
      <c r="D53" s="66"/>
      <c r="E53" s="66" t="s">
        <v>38</v>
      </c>
      <c r="F53" s="67">
        <v>0.23475200000000004</v>
      </c>
      <c r="G53" s="68">
        <f t="shared" si="3"/>
        <v>0.23005696000000003</v>
      </c>
      <c r="H53" s="69" t="s">
        <v>694</v>
      </c>
      <c r="I53" s="67">
        <v>0</v>
      </c>
      <c r="J53" s="69" t="s">
        <v>694</v>
      </c>
      <c r="K53" s="67">
        <f t="shared" si="5"/>
        <v>0.23005696000000003</v>
      </c>
      <c r="L53" s="15"/>
      <c r="M53" s="70"/>
      <c r="N53" s="71" t="e">
        <f>VLOOKUP(B53,'[1]数据 (2)'!$E$3:$M$103,9,0)</f>
        <v>#N/A</v>
      </c>
    </row>
    <row r="54" spans="1:14" s="72" customFormat="1" ht="34.799999999999997" customHeight="1">
      <c r="A54" s="65">
        <v>46</v>
      </c>
      <c r="B54" s="35" t="s">
        <v>140</v>
      </c>
      <c r="C54" s="36" t="s">
        <v>141</v>
      </c>
      <c r="D54" s="66" t="s">
        <v>142</v>
      </c>
      <c r="E54" s="66" t="s">
        <v>38</v>
      </c>
      <c r="F54" s="67">
        <v>1.123065</v>
      </c>
      <c r="G54" s="68">
        <f t="shared" si="3"/>
        <v>1.1006037</v>
      </c>
      <c r="H54" s="69" t="s">
        <v>694</v>
      </c>
      <c r="I54" s="67">
        <v>0</v>
      </c>
      <c r="J54" s="69" t="s">
        <v>694</v>
      </c>
      <c r="K54" s="67">
        <f t="shared" si="5"/>
        <v>1.1006037</v>
      </c>
      <c r="L54" s="15"/>
      <c r="M54" s="70"/>
      <c r="N54" s="71">
        <f>VLOOKUP(B54,'[1]数据 (2)'!$E$3:$M$103,9,0)</f>
        <v>0.4675455</v>
      </c>
    </row>
    <row r="55" spans="1:14" s="72" customFormat="1" ht="34.799999999999997" customHeight="1">
      <c r="A55" s="65">
        <v>47</v>
      </c>
      <c r="B55" s="35" t="s">
        <v>143</v>
      </c>
      <c r="C55" s="36" t="s">
        <v>144</v>
      </c>
      <c r="D55" s="66" t="s">
        <v>145</v>
      </c>
      <c r="E55" s="66" t="s">
        <v>38</v>
      </c>
      <c r="F55" s="67">
        <v>0.72481499999999999</v>
      </c>
      <c r="G55" s="68">
        <f t="shared" si="3"/>
        <v>0.71031869999999997</v>
      </c>
      <c r="H55" s="69" t="s">
        <v>694</v>
      </c>
      <c r="I55" s="67">
        <v>0</v>
      </c>
      <c r="J55" s="69" t="s">
        <v>694</v>
      </c>
      <c r="K55" s="67">
        <f t="shared" si="5"/>
        <v>0.71031869999999997</v>
      </c>
      <c r="L55" s="15"/>
      <c r="M55" s="70"/>
      <c r="N55" s="71">
        <f>VLOOKUP(B55,'[1]数据 (2)'!$E$3:$M$103,9,0)</f>
        <v>0.4675455</v>
      </c>
    </row>
    <row r="56" spans="1:14" s="72" customFormat="1" ht="34.799999999999997" customHeight="1">
      <c r="A56" s="65">
        <v>48</v>
      </c>
      <c r="B56" s="35" t="s">
        <v>146</v>
      </c>
      <c r="C56" s="36" t="s">
        <v>147</v>
      </c>
      <c r="D56" s="66" t="s">
        <v>148</v>
      </c>
      <c r="E56" s="66" t="s">
        <v>38</v>
      </c>
      <c r="F56" s="67">
        <v>1.81602</v>
      </c>
      <c r="G56" s="68">
        <f t="shared" si="3"/>
        <v>1.7796995999999998</v>
      </c>
      <c r="H56" s="69" t="s">
        <v>694</v>
      </c>
      <c r="I56" s="67">
        <v>0</v>
      </c>
      <c r="J56" s="69" t="s">
        <v>694</v>
      </c>
      <c r="K56" s="67">
        <f t="shared" si="5"/>
        <v>1.7796995999999998</v>
      </c>
      <c r="L56" s="15"/>
      <c r="M56" s="70"/>
      <c r="N56" s="71">
        <f>VLOOKUP(B56,'[1]数据 (2)'!$E$3:$M$103,9,0)</f>
        <v>0.4675455</v>
      </c>
    </row>
    <row r="57" spans="1:14" s="72" customFormat="1" ht="34.799999999999997" customHeight="1">
      <c r="A57" s="65">
        <v>49</v>
      </c>
      <c r="B57" s="35" t="s">
        <v>149</v>
      </c>
      <c r="C57" s="36" t="s">
        <v>150</v>
      </c>
      <c r="D57" s="66" t="s">
        <v>151</v>
      </c>
      <c r="E57" s="66" t="s">
        <v>38</v>
      </c>
      <c r="F57" s="67">
        <v>1.123065</v>
      </c>
      <c r="G57" s="68">
        <f t="shared" si="3"/>
        <v>1.1006037</v>
      </c>
      <c r="H57" s="69" t="s">
        <v>694</v>
      </c>
      <c r="I57" s="67">
        <v>0</v>
      </c>
      <c r="J57" s="69" t="s">
        <v>694</v>
      </c>
      <c r="K57" s="67">
        <f t="shared" si="5"/>
        <v>1.1006037</v>
      </c>
      <c r="L57" s="15"/>
      <c r="M57" s="70"/>
      <c r="N57" s="71">
        <f>VLOOKUP(B57,'[1]数据 (2)'!$E$3:$M$103,9,0)</f>
        <v>0.4675455</v>
      </c>
    </row>
    <row r="58" spans="1:14" s="72" customFormat="1" ht="34.799999999999997" customHeight="1">
      <c r="A58" s="65">
        <v>50</v>
      </c>
      <c r="B58" s="35" t="s">
        <v>152</v>
      </c>
      <c r="C58" s="36" t="s">
        <v>153</v>
      </c>
      <c r="D58" s="66" t="s">
        <v>154</v>
      </c>
      <c r="E58" s="66" t="s">
        <v>38</v>
      </c>
      <c r="F58" s="67">
        <v>0.72481499999999999</v>
      </c>
      <c r="G58" s="68">
        <f t="shared" si="3"/>
        <v>0.71031869999999997</v>
      </c>
      <c r="H58" s="69" t="s">
        <v>694</v>
      </c>
      <c r="I58" s="67">
        <v>0</v>
      </c>
      <c r="J58" s="69" t="s">
        <v>694</v>
      </c>
      <c r="K58" s="67">
        <f t="shared" si="5"/>
        <v>0.71031869999999997</v>
      </c>
      <c r="L58" s="15"/>
      <c r="M58" s="70"/>
      <c r="N58" s="71">
        <f>VLOOKUP(B58,'[1]数据 (2)'!$E$3:$M$103,9,0)</f>
        <v>0.4675455</v>
      </c>
    </row>
    <row r="59" spans="1:14" s="72" customFormat="1" ht="34.799999999999997" customHeight="1">
      <c r="A59" s="65">
        <v>51</v>
      </c>
      <c r="B59" s="35" t="s">
        <v>155</v>
      </c>
      <c r="C59" s="36" t="s">
        <v>156</v>
      </c>
      <c r="D59" s="66" t="s">
        <v>157</v>
      </c>
      <c r="E59" s="66" t="s">
        <v>38</v>
      </c>
      <c r="F59" s="67">
        <v>1.81602</v>
      </c>
      <c r="G59" s="68">
        <f t="shared" si="3"/>
        <v>1.7796995999999998</v>
      </c>
      <c r="H59" s="69" t="s">
        <v>694</v>
      </c>
      <c r="I59" s="67">
        <v>0</v>
      </c>
      <c r="J59" s="69" t="s">
        <v>694</v>
      </c>
      <c r="K59" s="67">
        <f t="shared" si="5"/>
        <v>1.7796995999999998</v>
      </c>
      <c r="L59" s="15"/>
      <c r="M59" s="70"/>
      <c r="N59" s="71">
        <f>VLOOKUP(B59,'[1]数据 (2)'!$E$3:$M$103,9,0)</f>
        <v>0.4675455</v>
      </c>
    </row>
    <row r="60" spans="1:14" s="72" customFormat="1" ht="34.799999999999997" customHeight="1">
      <c r="A60" s="65">
        <v>52</v>
      </c>
      <c r="B60" s="35" t="s">
        <v>158</v>
      </c>
      <c r="C60" s="36" t="s">
        <v>159</v>
      </c>
      <c r="D60" s="66" t="s">
        <v>160</v>
      </c>
      <c r="E60" s="66" t="s">
        <v>38</v>
      </c>
      <c r="F60" s="67">
        <v>1.42</v>
      </c>
      <c r="G60" s="68">
        <f t="shared" si="3"/>
        <v>1.3915999999999999</v>
      </c>
      <c r="H60" s="69" t="s">
        <v>694</v>
      </c>
      <c r="I60" s="67">
        <v>0</v>
      </c>
      <c r="J60" s="69" t="s">
        <v>694</v>
      </c>
      <c r="K60" s="67">
        <f t="shared" si="5"/>
        <v>1.3915999999999999</v>
      </c>
      <c r="L60" s="15"/>
      <c r="M60" s="70"/>
      <c r="N60" s="71">
        <f>VLOOKUP(B60,'[1]数据 (2)'!$E$3:$M$103,9,0)</f>
        <v>1.06731</v>
      </c>
    </row>
    <row r="61" spans="1:14" s="72" customFormat="1" ht="34.799999999999997" customHeight="1">
      <c r="A61" s="65">
        <v>53</v>
      </c>
      <c r="B61" s="35" t="s">
        <v>161</v>
      </c>
      <c r="C61" s="36" t="s">
        <v>162</v>
      </c>
      <c r="D61" s="66" t="s">
        <v>163</v>
      </c>
      <c r="E61" s="66" t="s">
        <v>38</v>
      </c>
      <c r="F61" s="67">
        <v>0.1</v>
      </c>
      <c r="G61" s="68">
        <f t="shared" si="3"/>
        <v>9.8000000000000004E-2</v>
      </c>
      <c r="H61" s="69" t="s">
        <v>694</v>
      </c>
      <c r="I61" s="67">
        <v>0</v>
      </c>
      <c r="J61" s="69" t="s">
        <v>694</v>
      </c>
      <c r="K61" s="67">
        <f t="shared" si="5"/>
        <v>9.8000000000000004E-2</v>
      </c>
      <c r="L61" s="15"/>
      <c r="M61" s="70"/>
      <c r="N61" s="71" t="e">
        <f>VLOOKUP(B61,'[1]数据 (2)'!$E$3:$M$103,9,0)</f>
        <v>#N/A</v>
      </c>
    </row>
    <row r="62" spans="1:14" s="72" customFormat="1" ht="34.799999999999997" customHeight="1">
      <c r="A62" s="65">
        <v>54</v>
      </c>
      <c r="B62" s="35" t="s">
        <v>164</v>
      </c>
      <c r="C62" s="36" t="s">
        <v>165</v>
      </c>
      <c r="D62" s="66"/>
      <c r="E62" s="66" t="s">
        <v>38</v>
      </c>
      <c r="F62" s="67">
        <v>0.19600000000000001</v>
      </c>
      <c r="G62" s="68">
        <f t="shared" si="3"/>
        <v>0.19208</v>
      </c>
      <c r="H62" s="69" t="s">
        <v>694</v>
      </c>
      <c r="I62" s="67">
        <v>0</v>
      </c>
      <c r="J62" s="69" t="s">
        <v>694</v>
      </c>
      <c r="K62" s="67">
        <f t="shared" si="5"/>
        <v>0.19208</v>
      </c>
      <c r="L62" s="15"/>
      <c r="M62" s="70"/>
      <c r="N62" s="71" t="e">
        <f>VLOOKUP(B62,'[1]数据 (2)'!$E$3:$M$103,9,0)</f>
        <v>#N/A</v>
      </c>
    </row>
    <row r="63" spans="1:14" s="72" customFormat="1" ht="34.799999999999997" customHeight="1">
      <c r="A63" s="65">
        <v>55</v>
      </c>
      <c r="B63" s="35" t="s">
        <v>166</v>
      </c>
      <c r="C63" s="36" t="s">
        <v>167</v>
      </c>
      <c r="D63" s="66"/>
      <c r="E63" s="66" t="s">
        <v>38</v>
      </c>
      <c r="F63" s="67">
        <v>0.50975999999999999</v>
      </c>
      <c r="G63" s="68">
        <f t="shared" si="3"/>
        <v>0.49956479999999998</v>
      </c>
      <c r="H63" s="69" t="s">
        <v>694</v>
      </c>
      <c r="I63" s="67">
        <v>0</v>
      </c>
      <c r="J63" s="69" t="s">
        <v>694</v>
      </c>
      <c r="K63" s="67">
        <f t="shared" si="5"/>
        <v>0.49956479999999998</v>
      </c>
      <c r="L63" s="15"/>
      <c r="M63" s="70"/>
      <c r="N63" s="71">
        <f>VLOOKUP(B63,'[1]数据 (2)'!$E$3:$M$103,9,0)</f>
        <v>0.50975999999999999</v>
      </c>
    </row>
    <row r="64" spans="1:14" s="72" customFormat="1" ht="34.799999999999997" customHeight="1">
      <c r="A64" s="65">
        <v>56</v>
      </c>
      <c r="B64" s="35" t="s">
        <v>168</v>
      </c>
      <c r="C64" s="36" t="s">
        <v>169</v>
      </c>
      <c r="D64" s="66"/>
      <c r="E64" s="66" t="s">
        <v>38</v>
      </c>
      <c r="F64" s="67">
        <v>0.89606249999999998</v>
      </c>
      <c r="G64" s="68">
        <f t="shared" si="3"/>
        <v>0.87814124999999998</v>
      </c>
      <c r="H64" s="69" t="s">
        <v>694</v>
      </c>
      <c r="I64" s="67">
        <v>0</v>
      </c>
      <c r="J64" s="69" t="s">
        <v>694</v>
      </c>
      <c r="K64" s="67">
        <f t="shared" si="5"/>
        <v>0.87814124999999998</v>
      </c>
      <c r="L64" s="15"/>
      <c r="M64" s="70"/>
      <c r="N64" s="71">
        <f>VLOOKUP(B64,'[1]数据 (2)'!$E$3:$M$103,9,0)</f>
        <v>0.89606249999999998</v>
      </c>
    </row>
    <row r="65" spans="1:14" s="72" customFormat="1" ht="34.799999999999997" customHeight="1">
      <c r="A65" s="65">
        <v>57</v>
      </c>
      <c r="B65" s="15" t="s">
        <v>170</v>
      </c>
      <c r="C65" s="15" t="s">
        <v>171</v>
      </c>
      <c r="D65" s="66"/>
      <c r="E65" s="66" t="s">
        <v>38</v>
      </c>
      <c r="F65" s="75">
        <v>1.0282814999999998</v>
      </c>
      <c r="G65" s="68">
        <f t="shared" si="3"/>
        <v>1.0077158699999997</v>
      </c>
      <c r="H65" s="69" t="s">
        <v>694</v>
      </c>
      <c r="I65" s="67">
        <v>0</v>
      </c>
      <c r="J65" s="69" t="s">
        <v>694</v>
      </c>
      <c r="K65" s="67">
        <f t="shared" si="5"/>
        <v>1.0077158699999997</v>
      </c>
      <c r="L65" s="15" t="s">
        <v>102</v>
      </c>
      <c r="M65" s="70"/>
      <c r="N65" s="71">
        <f>VLOOKUP(B65,'[1]数据 (2)'!$E$3:$M$103,9,0)</f>
        <v>1.0282814999999998</v>
      </c>
    </row>
    <row r="66" spans="1:14" s="72" customFormat="1" ht="34.799999999999997" customHeight="1">
      <c r="A66" s="65">
        <v>58</v>
      </c>
      <c r="B66" s="15" t="s">
        <v>172</v>
      </c>
      <c r="C66" s="15" t="s">
        <v>173</v>
      </c>
      <c r="D66" s="66"/>
      <c r="E66" s="66" t="s">
        <v>38</v>
      </c>
      <c r="F66" s="75">
        <v>1.0282814999999998</v>
      </c>
      <c r="G66" s="68">
        <f t="shared" si="3"/>
        <v>1.0077158699999997</v>
      </c>
      <c r="H66" s="69" t="s">
        <v>694</v>
      </c>
      <c r="I66" s="67">
        <v>0</v>
      </c>
      <c r="J66" s="69" t="s">
        <v>694</v>
      </c>
      <c r="K66" s="67">
        <f t="shared" si="5"/>
        <v>1.0077158699999997</v>
      </c>
      <c r="L66" s="15" t="s">
        <v>102</v>
      </c>
      <c r="M66" s="70"/>
      <c r="N66" s="71">
        <f>VLOOKUP(B66,'[1]数据 (2)'!$E$3:$M$103,9,0)</f>
        <v>1.0282814999999998</v>
      </c>
    </row>
    <row r="67" spans="1:14" s="72" customFormat="1" ht="34.799999999999997" customHeight="1">
      <c r="A67" s="65">
        <v>59</v>
      </c>
      <c r="B67" s="35" t="s">
        <v>174</v>
      </c>
      <c r="C67" s="36" t="s">
        <v>175</v>
      </c>
      <c r="D67" s="66"/>
      <c r="E67" s="66" t="s">
        <v>38</v>
      </c>
      <c r="F67" s="67">
        <v>0.621</v>
      </c>
      <c r="G67" s="68">
        <f t="shared" si="3"/>
        <v>0.60858000000000001</v>
      </c>
      <c r="H67" s="69" t="s">
        <v>694</v>
      </c>
      <c r="I67" s="67">
        <v>0</v>
      </c>
      <c r="J67" s="69" t="s">
        <v>694</v>
      </c>
      <c r="K67" s="67">
        <f t="shared" ref="K67:K130" si="6">G67+I67</f>
        <v>0.60858000000000001</v>
      </c>
      <c r="L67" s="15"/>
      <c r="M67" s="70"/>
      <c r="N67" s="71">
        <f>VLOOKUP(B67,'[1]数据 (2)'!$E$3:$M$103,9,0)</f>
        <v>0.56551499999999999</v>
      </c>
    </row>
    <row r="68" spans="1:14" s="72" customFormat="1" ht="34.799999999999997" customHeight="1">
      <c r="A68" s="65">
        <v>60</v>
      </c>
      <c r="B68" s="35" t="s">
        <v>176</v>
      </c>
      <c r="C68" s="36" t="s">
        <v>177</v>
      </c>
      <c r="D68" s="66"/>
      <c r="E68" s="66" t="s">
        <v>38</v>
      </c>
      <c r="F68" s="67">
        <v>0.29609999999999997</v>
      </c>
      <c r="G68" s="68">
        <f t="shared" si="3"/>
        <v>0.29017799999999999</v>
      </c>
      <c r="H68" s="69" t="s">
        <v>694</v>
      </c>
      <c r="I68" s="67">
        <v>0</v>
      </c>
      <c r="J68" s="69" t="s">
        <v>694</v>
      </c>
      <c r="K68" s="67">
        <f t="shared" si="6"/>
        <v>0.29017799999999999</v>
      </c>
      <c r="L68" s="15"/>
      <c r="M68" s="70"/>
      <c r="N68" s="71">
        <f>VLOOKUP(B68,'[1]数据 (2)'!$E$3:$M$103,9,0)</f>
        <v>0.26204849999999996</v>
      </c>
    </row>
    <row r="69" spans="1:14" s="72" customFormat="1" ht="34.799999999999997" customHeight="1">
      <c r="A69" s="65">
        <v>61</v>
      </c>
      <c r="B69" s="15" t="s">
        <v>178</v>
      </c>
      <c r="C69" s="15" t="s">
        <v>179</v>
      </c>
      <c r="D69" s="66"/>
      <c r="E69" s="66" t="s">
        <v>38</v>
      </c>
      <c r="F69" s="67">
        <v>0.41</v>
      </c>
      <c r="G69" s="68">
        <f t="shared" si="3"/>
        <v>0.40179999999999999</v>
      </c>
      <c r="H69" s="69">
        <v>6000</v>
      </c>
      <c r="I69" s="67">
        <f>H69/100000</f>
        <v>0.06</v>
      </c>
      <c r="J69" s="76" t="s">
        <v>180</v>
      </c>
      <c r="K69" s="67">
        <f t="shared" si="6"/>
        <v>0.46179999999999999</v>
      </c>
      <c r="L69" s="67"/>
      <c r="M69" s="70"/>
      <c r="N69" s="71" t="e">
        <f>VLOOKUP(B69,'[1]数据 (2)'!$E$3:$M$103,9,0)</f>
        <v>#N/A</v>
      </c>
    </row>
    <row r="70" spans="1:14" s="72" customFormat="1" ht="34.799999999999997" customHeight="1">
      <c r="A70" s="65">
        <v>62</v>
      </c>
      <c r="B70" s="35" t="s">
        <v>181</v>
      </c>
      <c r="C70" s="36" t="s">
        <v>182</v>
      </c>
      <c r="D70" s="66"/>
      <c r="E70" s="66" t="s">
        <v>38</v>
      </c>
      <c r="F70" s="58">
        <v>0.36796460176991153</v>
      </c>
      <c r="G70" s="68">
        <f t="shared" si="3"/>
        <v>0.36060530973451327</v>
      </c>
      <c r="H70" s="69" t="s">
        <v>694</v>
      </c>
      <c r="I70" s="67">
        <v>0</v>
      </c>
      <c r="J70" s="69" t="s">
        <v>694</v>
      </c>
      <c r="K70" s="67">
        <f t="shared" si="6"/>
        <v>0.36060530973451327</v>
      </c>
      <c r="L70" s="15"/>
      <c r="M70" s="70"/>
      <c r="N70" s="71">
        <f>VLOOKUP(B70,'[1]数据 (2)'!$E$3:$M$103,9,0)</f>
        <v>0.367983</v>
      </c>
    </row>
    <row r="71" spans="1:14" s="72" customFormat="1" ht="34.799999999999997" customHeight="1">
      <c r="A71" s="65">
        <v>63</v>
      </c>
      <c r="B71" s="35" t="s">
        <v>18</v>
      </c>
      <c r="C71" s="36" t="s">
        <v>19</v>
      </c>
      <c r="D71" s="66"/>
      <c r="E71" s="66" t="s">
        <v>38</v>
      </c>
      <c r="F71" s="58">
        <v>0.11771200000000002</v>
      </c>
      <c r="G71" s="68">
        <f t="shared" si="3"/>
        <v>0.11535776000000002</v>
      </c>
      <c r="H71" s="69" t="s">
        <v>694</v>
      </c>
      <c r="I71" s="67">
        <v>0</v>
      </c>
      <c r="J71" s="69" t="s">
        <v>694</v>
      </c>
      <c r="K71" s="67">
        <f t="shared" si="6"/>
        <v>0.11535776000000002</v>
      </c>
      <c r="L71" s="15"/>
      <c r="M71" s="70"/>
      <c r="N71" s="71" t="e">
        <f>VLOOKUP(B71,'[1]数据 (2)'!$E$3:$M$103,9,0)</f>
        <v>#N/A</v>
      </c>
    </row>
    <row r="72" spans="1:14" s="72" customFormat="1" ht="34.799999999999997" customHeight="1">
      <c r="A72" s="65">
        <v>64</v>
      </c>
      <c r="B72" s="35" t="s">
        <v>20</v>
      </c>
      <c r="C72" s="36" t="s">
        <v>21</v>
      </c>
      <c r="D72" s="66"/>
      <c r="E72" s="66" t="s">
        <v>38</v>
      </c>
      <c r="F72" s="58">
        <v>0.186</v>
      </c>
      <c r="G72" s="68">
        <f t="shared" si="3"/>
        <v>0.18228</v>
      </c>
      <c r="H72" s="69" t="s">
        <v>694</v>
      </c>
      <c r="I72" s="67">
        <v>0</v>
      </c>
      <c r="J72" s="69" t="s">
        <v>694</v>
      </c>
      <c r="K72" s="67">
        <f t="shared" si="6"/>
        <v>0.18228</v>
      </c>
      <c r="L72" s="15"/>
      <c r="M72" s="70"/>
      <c r="N72" s="71" t="e">
        <f>VLOOKUP(B72,'[1]数据 (2)'!$E$3:$M$103,9,0)</f>
        <v>#N/A</v>
      </c>
    </row>
    <row r="73" spans="1:14" s="72" customFormat="1" ht="34.799999999999997" customHeight="1">
      <c r="A73" s="65">
        <v>65</v>
      </c>
      <c r="B73" s="35" t="s">
        <v>22</v>
      </c>
      <c r="C73" s="36" t="s">
        <v>23</v>
      </c>
      <c r="D73" s="66"/>
      <c r="E73" s="66" t="s">
        <v>38</v>
      </c>
      <c r="F73" s="58">
        <v>0.34</v>
      </c>
      <c r="G73" s="68">
        <f t="shared" si="3"/>
        <v>0.3332</v>
      </c>
      <c r="H73" s="69" t="s">
        <v>694</v>
      </c>
      <c r="I73" s="67">
        <v>0</v>
      </c>
      <c r="J73" s="69" t="s">
        <v>694</v>
      </c>
      <c r="K73" s="67">
        <f t="shared" si="6"/>
        <v>0.3332</v>
      </c>
      <c r="L73" s="15"/>
      <c r="M73" s="70"/>
      <c r="N73" s="71" t="e">
        <f>VLOOKUP(B73,'[1]数据 (2)'!$E$3:$M$103,9,0)</f>
        <v>#N/A</v>
      </c>
    </row>
    <row r="74" spans="1:14" s="72" customFormat="1" ht="34.799999999999997" customHeight="1">
      <c r="A74" s="65">
        <v>66</v>
      </c>
      <c r="B74" s="35" t="s">
        <v>24</v>
      </c>
      <c r="C74" s="36" t="s">
        <v>25</v>
      </c>
      <c r="D74" s="66"/>
      <c r="E74" s="66" t="s">
        <v>38</v>
      </c>
      <c r="F74" s="58">
        <v>0.3090265486725664</v>
      </c>
      <c r="G74" s="68">
        <f t="shared" si="3"/>
        <v>0.30284601769911507</v>
      </c>
      <c r="H74" s="69" t="s">
        <v>694</v>
      </c>
      <c r="I74" s="67">
        <v>0</v>
      </c>
      <c r="J74" s="69" t="s">
        <v>694</v>
      </c>
      <c r="K74" s="67">
        <f t="shared" si="6"/>
        <v>0.30284601769911507</v>
      </c>
      <c r="L74" s="15"/>
      <c r="M74" s="70"/>
      <c r="N74" s="71" t="e">
        <f>VLOOKUP(B74,'[1]数据 (2)'!$E$3:$M$103,9,0)</f>
        <v>#N/A</v>
      </c>
    </row>
    <row r="75" spans="1:14" s="72" customFormat="1" ht="34.799999999999997" customHeight="1">
      <c r="A75" s="65">
        <v>67</v>
      </c>
      <c r="B75" s="35" t="s">
        <v>26</v>
      </c>
      <c r="C75" s="36" t="s">
        <v>27</v>
      </c>
      <c r="D75" s="66"/>
      <c r="E75" s="66" t="s">
        <v>38</v>
      </c>
      <c r="F75" s="58">
        <v>9.8448000000000022E-2</v>
      </c>
      <c r="G75" s="68">
        <f t="shared" si="3"/>
        <v>9.6479040000000016E-2</v>
      </c>
      <c r="H75" s="69" t="s">
        <v>694</v>
      </c>
      <c r="I75" s="67">
        <v>0</v>
      </c>
      <c r="J75" s="69" t="s">
        <v>694</v>
      </c>
      <c r="K75" s="67">
        <f t="shared" si="6"/>
        <v>9.6479040000000016E-2</v>
      </c>
      <c r="L75" s="15"/>
      <c r="M75" s="70"/>
      <c r="N75" s="71">
        <f>VLOOKUP(B75,'[1]数据 (2)'!$E$3:$M$103,9,0)</f>
        <v>7.0888499999999993E-2</v>
      </c>
    </row>
    <row r="76" spans="1:14" s="72" customFormat="1" ht="34.799999999999997" customHeight="1">
      <c r="A76" s="65">
        <v>68</v>
      </c>
      <c r="B76" s="35" t="s">
        <v>183</v>
      </c>
      <c r="C76" s="36" t="s">
        <v>184</v>
      </c>
      <c r="D76" s="66"/>
      <c r="E76" s="66" t="s">
        <v>38</v>
      </c>
      <c r="F76" s="67">
        <v>0.185</v>
      </c>
      <c r="G76" s="68">
        <f t="shared" si="3"/>
        <v>0.18129999999999999</v>
      </c>
      <c r="H76" s="69" t="s">
        <v>694</v>
      </c>
      <c r="I76" s="67">
        <v>0</v>
      </c>
      <c r="J76" s="69" t="s">
        <v>694</v>
      </c>
      <c r="K76" s="67">
        <f t="shared" si="6"/>
        <v>0.18129999999999999</v>
      </c>
      <c r="L76" s="15"/>
      <c r="M76" s="70"/>
      <c r="N76" s="71">
        <f>VLOOKUP(B76,'[1]数据 (2)'!$E$3:$M$103,9,0)</f>
        <v>0.105138</v>
      </c>
    </row>
    <row r="77" spans="1:14" s="72" customFormat="1" ht="34.799999999999997" customHeight="1">
      <c r="A77" s="65">
        <v>69</v>
      </c>
      <c r="B77" s="35" t="s">
        <v>185</v>
      </c>
      <c r="C77" s="36" t="s">
        <v>186</v>
      </c>
      <c r="D77" s="66"/>
      <c r="E77" s="66" t="s">
        <v>38</v>
      </c>
      <c r="F77" s="67">
        <v>0.246</v>
      </c>
      <c r="G77" s="68">
        <f t="shared" si="3"/>
        <v>0.24107999999999999</v>
      </c>
      <c r="H77" s="69" t="s">
        <v>694</v>
      </c>
      <c r="I77" s="67">
        <v>0</v>
      </c>
      <c r="J77" s="69" t="s">
        <v>694</v>
      </c>
      <c r="K77" s="67">
        <f t="shared" si="6"/>
        <v>0.24107999999999999</v>
      </c>
      <c r="L77" s="15"/>
      <c r="M77" s="70"/>
      <c r="N77" s="71">
        <f>VLOOKUP(B77,'[1]数据 (2)'!$E$3:$M$103,9,0)</f>
        <v>0.140184</v>
      </c>
    </row>
    <row r="78" spans="1:14" s="72" customFormat="1" ht="34.799999999999997" customHeight="1">
      <c r="A78" s="65">
        <v>70</v>
      </c>
      <c r="B78" s="35" t="s">
        <v>187</v>
      </c>
      <c r="C78" s="36" t="s">
        <v>188</v>
      </c>
      <c r="D78" s="66"/>
      <c r="E78" s="66" t="s">
        <v>38</v>
      </c>
      <c r="F78" s="67">
        <v>0.154</v>
      </c>
      <c r="G78" s="68">
        <f t="shared" si="3"/>
        <v>0.15092</v>
      </c>
      <c r="H78" s="69" t="s">
        <v>694</v>
      </c>
      <c r="I78" s="67">
        <v>0</v>
      </c>
      <c r="J78" s="69" t="s">
        <v>694</v>
      </c>
      <c r="K78" s="67">
        <f t="shared" si="6"/>
        <v>0.15092</v>
      </c>
      <c r="L78" s="15"/>
      <c r="M78" s="70"/>
      <c r="N78" s="71">
        <f>VLOOKUP(B78,'[1]数据 (2)'!$E$3:$M$103,9,0)</f>
        <v>8.7614999999999998E-2</v>
      </c>
    </row>
    <row r="79" spans="1:14" s="72" customFormat="1" ht="34.799999999999997" customHeight="1">
      <c r="A79" s="65">
        <v>71</v>
      </c>
      <c r="B79" s="35" t="s">
        <v>189</v>
      </c>
      <c r="C79" s="36" t="s">
        <v>188</v>
      </c>
      <c r="D79" s="66"/>
      <c r="E79" s="66" t="s">
        <v>38</v>
      </c>
      <c r="F79" s="67">
        <v>0.122</v>
      </c>
      <c r="G79" s="68">
        <f t="shared" si="3"/>
        <v>0.11956</v>
      </c>
      <c r="H79" s="69" t="s">
        <v>694</v>
      </c>
      <c r="I79" s="67">
        <v>0</v>
      </c>
      <c r="J79" s="69" t="s">
        <v>694</v>
      </c>
      <c r="K79" s="67">
        <f t="shared" si="6"/>
        <v>0.11956</v>
      </c>
      <c r="L79" s="15"/>
      <c r="M79" s="70"/>
      <c r="N79" s="71">
        <f>VLOOKUP(B79,'[1]数据 (2)'!$E$3:$M$103,9,0)</f>
        <v>5.5754999999999999E-2</v>
      </c>
    </row>
    <row r="80" spans="1:14" s="72" customFormat="1" ht="34.799999999999997" customHeight="1">
      <c r="A80" s="65">
        <v>72</v>
      </c>
      <c r="B80" s="35" t="s">
        <v>190</v>
      </c>
      <c r="C80" s="36" t="s">
        <v>191</v>
      </c>
      <c r="D80" s="66"/>
      <c r="E80" s="66" t="s">
        <v>38</v>
      </c>
      <c r="F80" s="67">
        <v>3.05</v>
      </c>
      <c r="G80" s="68">
        <f t="shared" si="3"/>
        <v>2.9889999999999999</v>
      </c>
      <c r="H80" s="69" t="s">
        <v>694</v>
      </c>
      <c r="I80" s="67">
        <v>0</v>
      </c>
      <c r="J80" s="69" t="s">
        <v>694</v>
      </c>
      <c r="K80" s="67">
        <f t="shared" si="6"/>
        <v>2.9889999999999999</v>
      </c>
      <c r="L80" s="15"/>
      <c r="M80" s="70"/>
      <c r="N80" s="71" t="e">
        <f>VLOOKUP(B80,'[1]数据 (2)'!$E$3:$M$103,9,0)</f>
        <v>#N/A</v>
      </c>
    </row>
    <row r="81" spans="1:14" s="72" customFormat="1" ht="34.799999999999997" customHeight="1">
      <c r="A81" s="65">
        <v>73</v>
      </c>
      <c r="B81" s="35" t="s">
        <v>192</v>
      </c>
      <c r="C81" s="36" t="s">
        <v>193</v>
      </c>
      <c r="D81" s="66"/>
      <c r="E81" s="66" t="s">
        <v>38</v>
      </c>
      <c r="F81" s="67">
        <v>0.14000000000000001</v>
      </c>
      <c r="G81" s="68">
        <f t="shared" si="3"/>
        <v>0.13720000000000002</v>
      </c>
      <c r="H81" s="69" t="s">
        <v>694</v>
      </c>
      <c r="I81" s="67">
        <v>0</v>
      </c>
      <c r="J81" s="69" t="s">
        <v>694</v>
      </c>
      <c r="K81" s="67">
        <f t="shared" si="6"/>
        <v>0.13720000000000002</v>
      </c>
      <c r="L81" s="15"/>
      <c r="M81" s="70"/>
      <c r="N81" s="71">
        <f>VLOOKUP(B81,'[1]数据 (2)'!$E$3:$M$103,9,0)</f>
        <v>8.2835999999999993E-2</v>
      </c>
    </row>
    <row r="82" spans="1:14" s="72" customFormat="1" ht="34.799999999999997" customHeight="1">
      <c r="A82" s="65">
        <v>74</v>
      </c>
      <c r="B82" s="35" t="s">
        <v>194</v>
      </c>
      <c r="C82" s="36" t="s">
        <v>195</v>
      </c>
      <c r="D82" s="66"/>
      <c r="E82" s="66" t="s">
        <v>38</v>
      </c>
      <c r="F82" s="67">
        <v>4.72</v>
      </c>
      <c r="G82" s="68">
        <f t="shared" si="3"/>
        <v>4.6255999999999995</v>
      </c>
      <c r="H82" s="69" t="s">
        <v>694</v>
      </c>
      <c r="I82" s="67">
        <v>0</v>
      </c>
      <c r="J82" s="69" t="s">
        <v>694</v>
      </c>
      <c r="K82" s="67">
        <f t="shared" si="6"/>
        <v>4.6255999999999995</v>
      </c>
      <c r="L82" s="15"/>
      <c r="M82" s="70"/>
      <c r="N82" s="71">
        <f>VLOOKUP(B82,'[1]数据 (2)'!$E$3:$M$103,9,0)</f>
        <v>3.1947615000000003</v>
      </c>
    </row>
    <row r="83" spans="1:14" s="72" customFormat="1" ht="34.799999999999997" customHeight="1">
      <c r="A83" s="65">
        <v>75</v>
      </c>
      <c r="B83" s="35" t="s">
        <v>196</v>
      </c>
      <c r="C83" s="36" t="s">
        <v>197</v>
      </c>
      <c r="D83" s="66"/>
      <c r="E83" s="66" t="s">
        <v>38</v>
      </c>
      <c r="F83" s="67">
        <v>3.6160000000000001</v>
      </c>
      <c r="G83" s="68">
        <f t="shared" si="3"/>
        <v>3.5436800000000002</v>
      </c>
      <c r="H83" s="69" t="s">
        <v>694</v>
      </c>
      <c r="I83" s="67">
        <v>0</v>
      </c>
      <c r="J83" s="69" t="s">
        <v>694</v>
      </c>
      <c r="K83" s="67">
        <f t="shared" si="6"/>
        <v>3.5436800000000002</v>
      </c>
      <c r="L83" s="15"/>
      <c r="M83" s="70"/>
      <c r="N83" s="71" t="e">
        <f>VLOOKUP(B83,'[1]数据 (2)'!$E$3:$M$103,9,0)</f>
        <v>#N/A</v>
      </c>
    </row>
    <row r="84" spans="1:14" s="72" customFormat="1" ht="34.799999999999997" customHeight="1">
      <c r="A84" s="65">
        <v>76</v>
      </c>
      <c r="B84" s="35" t="s">
        <v>198</v>
      </c>
      <c r="C84" s="36" t="s">
        <v>199</v>
      </c>
      <c r="D84" s="66"/>
      <c r="E84" s="66" t="s">
        <v>38</v>
      </c>
      <c r="F84" s="67">
        <v>0.23699999999999999</v>
      </c>
      <c r="G84" s="68">
        <f t="shared" si="3"/>
        <v>0.23225999999999999</v>
      </c>
      <c r="H84" s="69" t="s">
        <v>694</v>
      </c>
      <c r="I84" s="67">
        <v>0</v>
      </c>
      <c r="J84" s="69" t="s">
        <v>694</v>
      </c>
      <c r="K84" s="67">
        <f t="shared" si="6"/>
        <v>0.23225999999999999</v>
      </c>
      <c r="L84" s="15"/>
      <c r="M84" s="70"/>
      <c r="N84" s="71" t="e">
        <f>VLOOKUP(B84,'[1]数据 (2)'!$E$3:$M$103,9,0)</f>
        <v>#N/A</v>
      </c>
    </row>
    <row r="85" spans="1:14" s="72" customFormat="1" ht="34.799999999999997" customHeight="1">
      <c r="A85" s="65">
        <v>77</v>
      </c>
      <c r="B85" s="35" t="s">
        <v>200</v>
      </c>
      <c r="C85" s="36" t="s">
        <v>201</v>
      </c>
      <c r="D85" s="66"/>
      <c r="E85" s="66" t="s">
        <v>38</v>
      </c>
      <c r="F85" s="67">
        <v>0.16800000000000001</v>
      </c>
      <c r="G85" s="68">
        <f t="shared" si="3"/>
        <v>0.16464000000000001</v>
      </c>
      <c r="H85" s="69" t="s">
        <v>694</v>
      </c>
      <c r="I85" s="67">
        <v>0</v>
      </c>
      <c r="J85" s="69" t="s">
        <v>694</v>
      </c>
      <c r="K85" s="67">
        <f t="shared" si="6"/>
        <v>0.16464000000000001</v>
      </c>
      <c r="L85" s="15"/>
      <c r="M85" s="70"/>
      <c r="N85" s="71" t="e">
        <f>VLOOKUP(B85,'[1]数据 (2)'!$E$3:$M$103,9,0)</f>
        <v>#N/A</v>
      </c>
    </row>
    <row r="86" spans="1:14" s="72" customFormat="1" ht="34.799999999999997" customHeight="1">
      <c r="A86" s="65">
        <v>78</v>
      </c>
      <c r="B86" s="35" t="s">
        <v>202</v>
      </c>
      <c r="C86" s="36" t="s">
        <v>203</v>
      </c>
      <c r="D86" s="66"/>
      <c r="E86" s="66" t="s">
        <v>38</v>
      </c>
      <c r="F86" s="67">
        <v>0.1</v>
      </c>
      <c r="G86" s="68">
        <f t="shared" si="3"/>
        <v>9.8000000000000004E-2</v>
      </c>
      <c r="H86" s="69" t="s">
        <v>694</v>
      </c>
      <c r="I86" s="67">
        <v>0</v>
      </c>
      <c r="J86" s="69" t="s">
        <v>694</v>
      </c>
      <c r="K86" s="67">
        <f t="shared" si="6"/>
        <v>9.8000000000000004E-2</v>
      </c>
      <c r="L86" s="15"/>
      <c r="M86" s="70"/>
      <c r="N86" s="71" t="e">
        <f>VLOOKUP(B86,'[1]数据 (2)'!$E$3:$M$103,9,0)</f>
        <v>#N/A</v>
      </c>
    </row>
    <row r="87" spans="1:14" s="72" customFormat="1" ht="34.799999999999997" customHeight="1">
      <c r="A87" s="65">
        <v>79</v>
      </c>
      <c r="B87" s="35" t="s">
        <v>204</v>
      </c>
      <c r="C87" s="36" t="s">
        <v>205</v>
      </c>
      <c r="D87" s="66"/>
      <c r="E87" s="66" t="s">
        <v>38</v>
      </c>
      <c r="F87" s="67">
        <v>0.12</v>
      </c>
      <c r="G87" s="68">
        <f t="shared" si="3"/>
        <v>0.1176</v>
      </c>
      <c r="H87" s="69" t="s">
        <v>694</v>
      </c>
      <c r="I87" s="67">
        <v>0</v>
      </c>
      <c r="J87" s="69" t="s">
        <v>694</v>
      </c>
      <c r="K87" s="67">
        <f t="shared" si="6"/>
        <v>0.1176</v>
      </c>
      <c r="L87" s="15"/>
      <c r="M87" s="70"/>
      <c r="N87" s="71" t="e">
        <f>VLOOKUP(B87,'[1]数据 (2)'!$E$3:$M$103,9,0)</f>
        <v>#N/A</v>
      </c>
    </row>
    <row r="88" spans="1:14" s="72" customFormat="1" ht="34.799999999999997" customHeight="1">
      <c r="A88" s="65">
        <v>80</v>
      </c>
      <c r="B88" s="35" t="s">
        <v>206</v>
      </c>
      <c r="C88" s="36" t="s">
        <v>207</v>
      </c>
      <c r="D88" s="66"/>
      <c r="E88" s="66" t="s">
        <v>38</v>
      </c>
      <c r="F88" s="67">
        <v>0.16800000000000001</v>
      </c>
      <c r="G88" s="68">
        <f t="shared" si="3"/>
        <v>0.16464000000000001</v>
      </c>
      <c r="H88" s="69" t="s">
        <v>694</v>
      </c>
      <c r="I88" s="67">
        <v>0</v>
      </c>
      <c r="J88" s="69" t="s">
        <v>694</v>
      </c>
      <c r="K88" s="67">
        <f t="shared" si="6"/>
        <v>0.16464000000000001</v>
      </c>
      <c r="L88" s="15"/>
      <c r="M88" s="70"/>
      <c r="N88" s="71" t="e">
        <f>VLOOKUP(B88,'[1]数据 (2)'!$E$3:$M$103,9,0)</f>
        <v>#N/A</v>
      </c>
    </row>
    <row r="89" spans="1:14" s="72" customFormat="1" ht="34.799999999999997" customHeight="1">
      <c r="A89" s="65">
        <v>81</v>
      </c>
      <c r="B89" s="35" t="s">
        <v>208</v>
      </c>
      <c r="C89" s="36" t="s">
        <v>209</v>
      </c>
      <c r="D89" s="66"/>
      <c r="E89" s="66" t="s">
        <v>38</v>
      </c>
      <c r="F89" s="67">
        <v>0.188</v>
      </c>
      <c r="G89" s="68">
        <f t="shared" si="3"/>
        <v>0.18423999999999999</v>
      </c>
      <c r="H89" s="69" t="s">
        <v>694</v>
      </c>
      <c r="I89" s="67">
        <v>0</v>
      </c>
      <c r="J89" s="69" t="s">
        <v>694</v>
      </c>
      <c r="K89" s="67">
        <f t="shared" si="6"/>
        <v>0.18423999999999999</v>
      </c>
      <c r="L89" s="15"/>
      <c r="M89" s="70"/>
      <c r="N89" s="71" t="e">
        <f>VLOOKUP(B89,'[1]数据 (2)'!$E$3:$M$103,9,0)</f>
        <v>#N/A</v>
      </c>
    </row>
    <row r="90" spans="1:14" s="72" customFormat="1" ht="34.799999999999997" customHeight="1">
      <c r="A90" s="65">
        <v>82</v>
      </c>
      <c r="B90" s="35" t="s">
        <v>210</v>
      </c>
      <c r="C90" s="36" t="s">
        <v>211</v>
      </c>
      <c r="D90" s="66"/>
      <c r="E90" s="66" t="s">
        <v>38</v>
      </c>
      <c r="F90" s="67">
        <v>0.44</v>
      </c>
      <c r="G90" s="68">
        <f t="shared" si="3"/>
        <v>0.43119999999999997</v>
      </c>
      <c r="H90" s="69" t="s">
        <v>694</v>
      </c>
      <c r="I90" s="67">
        <v>0</v>
      </c>
      <c r="J90" s="69" t="s">
        <v>694</v>
      </c>
      <c r="K90" s="67">
        <f t="shared" si="6"/>
        <v>0.43119999999999997</v>
      </c>
      <c r="L90" s="15"/>
      <c r="M90" s="70"/>
      <c r="N90" s="71" t="e">
        <f>VLOOKUP(B90,'[1]数据 (2)'!$E$3:$M$103,9,0)</f>
        <v>#N/A</v>
      </c>
    </row>
    <row r="91" spans="1:14" s="72" customFormat="1" ht="34.799999999999997" customHeight="1">
      <c r="A91" s="65">
        <v>83</v>
      </c>
      <c r="B91" s="35" t="s">
        <v>212</v>
      </c>
      <c r="C91" s="36" t="s">
        <v>213</v>
      </c>
      <c r="D91" s="66"/>
      <c r="E91" s="66" t="s">
        <v>38</v>
      </c>
      <c r="F91" s="67">
        <v>0.19</v>
      </c>
      <c r="G91" s="68">
        <f t="shared" si="3"/>
        <v>0.1862</v>
      </c>
      <c r="H91" s="69" t="s">
        <v>694</v>
      </c>
      <c r="I91" s="67">
        <v>0</v>
      </c>
      <c r="J91" s="69" t="s">
        <v>694</v>
      </c>
      <c r="K91" s="67">
        <f t="shared" si="6"/>
        <v>0.1862</v>
      </c>
      <c r="L91" s="15"/>
      <c r="M91" s="70"/>
      <c r="N91" s="71" t="e">
        <f>VLOOKUP(B91,'[1]数据 (2)'!$E$3:$M$103,9,0)</f>
        <v>#N/A</v>
      </c>
    </row>
    <row r="92" spans="1:14" s="72" customFormat="1" ht="34.799999999999997" customHeight="1">
      <c r="A92" s="65">
        <v>84</v>
      </c>
      <c r="B92" s="35" t="s">
        <v>214</v>
      </c>
      <c r="C92" s="36" t="s">
        <v>215</v>
      </c>
      <c r="D92" s="66"/>
      <c r="E92" s="66" t="s">
        <v>38</v>
      </c>
      <c r="F92" s="67">
        <v>0.19</v>
      </c>
      <c r="G92" s="68">
        <f t="shared" si="3"/>
        <v>0.1862</v>
      </c>
      <c r="H92" s="69" t="s">
        <v>694</v>
      </c>
      <c r="I92" s="67">
        <v>0</v>
      </c>
      <c r="J92" s="69" t="s">
        <v>694</v>
      </c>
      <c r="K92" s="67">
        <f t="shared" si="6"/>
        <v>0.1862</v>
      </c>
      <c r="L92" s="15"/>
      <c r="M92" s="70"/>
      <c r="N92" s="71" t="e">
        <f>VLOOKUP(B92,'[1]数据 (2)'!$E$3:$M$103,9,0)</f>
        <v>#N/A</v>
      </c>
    </row>
    <row r="93" spans="1:14" s="72" customFormat="1" ht="34.799999999999997" customHeight="1">
      <c r="A93" s="65">
        <v>85</v>
      </c>
      <c r="B93" s="35" t="s">
        <v>216</v>
      </c>
      <c r="C93" s="36" t="s">
        <v>217</v>
      </c>
      <c r="D93" s="66"/>
      <c r="E93" s="66" t="s">
        <v>38</v>
      </c>
      <c r="F93" s="67">
        <v>0.214</v>
      </c>
      <c r="G93" s="68">
        <f t="shared" si="3"/>
        <v>0.20971999999999999</v>
      </c>
      <c r="H93" s="69" t="s">
        <v>694</v>
      </c>
      <c r="I93" s="67">
        <v>0</v>
      </c>
      <c r="J93" s="69" t="s">
        <v>694</v>
      </c>
      <c r="K93" s="67">
        <f t="shared" si="6"/>
        <v>0.20971999999999999</v>
      </c>
      <c r="L93" s="15"/>
      <c r="M93" s="70"/>
      <c r="N93" s="71" t="e">
        <f>VLOOKUP(B93,'[1]数据 (2)'!$E$3:$M$103,9,0)</f>
        <v>#N/A</v>
      </c>
    </row>
    <row r="94" spans="1:14" s="72" customFormat="1" ht="34.799999999999997" customHeight="1">
      <c r="A94" s="65">
        <v>86</v>
      </c>
      <c r="B94" s="35" t="s">
        <v>218</v>
      </c>
      <c r="C94" s="36" t="s">
        <v>219</v>
      </c>
      <c r="D94" s="66"/>
      <c r="E94" s="66" t="s">
        <v>38</v>
      </c>
      <c r="F94" s="67">
        <v>0.214</v>
      </c>
      <c r="G94" s="68">
        <f t="shared" si="3"/>
        <v>0.20971999999999999</v>
      </c>
      <c r="H94" s="69" t="s">
        <v>694</v>
      </c>
      <c r="I94" s="67">
        <v>0</v>
      </c>
      <c r="J94" s="69" t="s">
        <v>694</v>
      </c>
      <c r="K94" s="67">
        <f t="shared" si="6"/>
        <v>0.20971999999999999</v>
      </c>
      <c r="L94" s="15"/>
      <c r="M94" s="70"/>
      <c r="N94" s="71" t="e">
        <f>VLOOKUP(B94,'[1]数据 (2)'!$E$3:$M$103,9,0)</f>
        <v>#N/A</v>
      </c>
    </row>
    <row r="95" spans="1:14" s="72" customFormat="1" ht="34.799999999999997" customHeight="1">
      <c r="A95" s="65">
        <v>87</v>
      </c>
      <c r="B95" s="35" t="s">
        <v>220</v>
      </c>
      <c r="C95" s="36" t="s">
        <v>221</v>
      </c>
      <c r="D95" s="66"/>
      <c r="E95" s="66" t="s">
        <v>38</v>
      </c>
      <c r="F95" s="67">
        <v>4.72</v>
      </c>
      <c r="G95" s="68">
        <f t="shared" si="3"/>
        <v>4.6255999999999995</v>
      </c>
      <c r="H95" s="69" t="s">
        <v>694</v>
      </c>
      <c r="I95" s="67">
        <v>0</v>
      </c>
      <c r="J95" s="69" t="s">
        <v>694</v>
      </c>
      <c r="K95" s="67">
        <f t="shared" si="6"/>
        <v>4.6255999999999995</v>
      </c>
      <c r="L95" s="15"/>
      <c r="M95" s="70"/>
      <c r="N95" s="71">
        <f>VLOOKUP(B95,'[1]数据 (2)'!$E$3:$M$103,9,0)</f>
        <v>3.2035230000000001</v>
      </c>
    </row>
    <row r="96" spans="1:14" s="72" customFormat="1" ht="34.799999999999997" customHeight="1">
      <c r="A96" s="65">
        <v>88</v>
      </c>
      <c r="B96" s="35" t="s">
        <v>222</v>
      </c>
      <c r="C96" s="36" t="s">
        <v>223</v>
      </c>
      <c r="D96" s="66"/>
      <c r="E96" s="66" t="s">
        <v>38</v>
      </c>
      <c r="F96" s="67">
        <v>0.185</v>
      </c>
      <c r="G96" s="68">
        <f t="shared" si="3"/>
        <v>0.18129999999999999</v>
      </c>
      <c r="H96" s="69" t="s">
        <v>694</v>
      </c>
      <c r="I96" s="67">
        <v>0</v>
      </c>
      <c r="J96" s="69" t="s">
        <v>694</v>
      </c>
      <c r="K96" s="67">
        <f t="shared" si="6"/>
        <v>0.18129999999999999</v>
      </c>
      <c r="L96" s="15"/>
      <c r="M96" s="70"/>
      <c r="N96" s="71">
        <f>VLOOKUP(B96,'[1]数据 (2)'!$E$3:$M$103,9,0)</f>
        <v>0.101952</v>
      </c>
    </row>
    <row r="97" spans="1:14" s="72" customFormat="1" ht="34.799999999999997" customHeight="1">
      <c r="A97" s="65">
        <v>89</v>
      </c>
      <c r="B97" s="35" t="s">
        <v>224</v>
      </c>
      <c r="C97" s="36" t="s">
        <v>225</v>
      </c>
      <c r="D97" s="66"/>
      <c r="E97" s="66" t="s">
        <v>38</v>
      </c>
      <c r="F97" s="67">
        <v>0.27500000000000002</v>
      </c>
      <c r="G97" s="68">
        <f t="shared" si="3"/>
        <v>0.26950000000000002</v>
      </c>
      <c r="H97" s="69" t="s">
        <v>694</v>
      </c>
      <c r="I97" s="67">
        <v>0</v>
      </c>
      <c r="J97" s="69" t="s">
        <v>694</v>
      </c>
      <c r="K97" s="67">
        <f t="shared" si="6"/>
        <v>0.26950000000000002</v>
      </c>
      <c r="L97" s="15"/>
      <c r="M97" s="70"/>
      <c r="N97" s="71" t="e">
        <f>VLOOKUP(B97,'[1]数据 (2)'!$E$3:$M$103,9,0)</f>
        <v>#N/A</v>
      </c>
    </row>
    <row r="98" spans="1:14" s="72" customFormat="1" ht="34.799999999999997" customHeight="1">
      <c r="A98" s="65">
        <v>90</v>
      </c>
      <c r="B98" s="35" t="s">
        <v>226</v>
      </c>
      <c r="C98" s="36" t="s">
        <v>227</v>
      </c>
      <c r="D98" s="66"/>
      <c r="E98" s="66" t="s">
        <v>38</v>
      </c>
      <c r="F98" s="67">
        <v>0.25</v>
      </c>
      <c r="G98" s="68">
        <f t="shared" si="3"/>
        <v>0.245</v>
      </c>
      <c r="H98" s="69" t="s">
        <v>694</v>
      </c>
      <c r="I98" s="67">
        <v>0</v>
      </c>
      <c r="J98" s="69" t="s">
        <v>694</v>
      </c>
      <c r="K98" s="67">
        <f t="shared" si="6"/>
        <v>0.245</v>
      </c>
      <c r="L98" s="15"/>
      <c r="M98" s="70"/>
      <c r="N98" s="71" t="e">
        <f>VLOOKUP(B98,'[1]数据 (2)'!$E$3:$M$103,9,0)</f>
        <v>#N/A</v>
      </c>
    </row>
    <row r="99" spans="1:14" s="72" customFormat="1" ht="34.799999999999997" customHeight="1">
      <c r="A99" s="65">
        <v>91</v>
      </c>
      <c r="B99" s="35" t="s">
        <v>230</v>
      </c>
      <c r="C99" s="36" t="s">
        <v>231</v>
      </c>
      <c r="D99" s="66" t="s">
        <v>232</v>
      </c>
      <c r="E99" s="66" t="s">
        <v>38</v>
      </c>
      <c r="F99" s="58">
        <v>0.83667692307692287</v>
      </c>
      <c r="G99" s="68">
        <f t="shared" si="3"/>
        <v>0.81994338461538441</v>
      </c>
      <c r="H99" s="69" t="s">
        <v>694</v>
      </c>
      <c r="I99" s="67">
        <v>0</v>
      </c>
      <c r="J99" s="69" t="s">
        <v>694</v>
      </c>
      <c r="K99" s="67">
        <f t="shared" si="6"/>
        <v>0.81994338461538441</v>
      </c>
      <c r="L99" s="15"/>
      <c r="M99" s="70"/>
      <c r="N99" s="71" t="e">
        <f>VLOOKUP(B99,'[1]数据 (2)'!$E$3:$M$103,9,0)</f>
        <v>#N/A</v>
      </c>
    </row>
    <row r="100" spans="1:14" s="72" customFormat="1" ht="34.799999999999997" customHeight="1">
      <c r="A100" s="65">
        <v>92</v>
      </c>
      <c r="B100" s="35" t="s">
        <v>233</v>
      </c>
      <c r="C100" s="36" t="s">
        <v>234</v>
      </c>
      <c r="D100" s="66" t="s">
        <v>235</v>
      </c>
      <c r="E100" s="66" t="s">
        <v>38</v>
      </c>
      <c r="F100" s="58">
        <v>0.67421538461538455</v>
      </c>
      <c r="G100" s="68">
        <f t="shared" si="3"/>
        <v>0.66073107692307687</v>
      </c>
      <c r="H100" s="69" t="s">
        <v>694</v>
      </c>
      <c r="I100" s="67">
        <v>0</v>
      </c>
      <c r="J100" s="69" t="s">
        <v>694</v>
      </c>
      <c r="K100" s="67">
        <f t="shared" si="6"/>
        <v>0.66073107692307687</v>
      </c>
      <c r="L100" s="15"/>
      <c r="M100" s="70"/>
      <c r="N100" s="71" t="e">
        <f>VLOOKUP(B100,'[1]数据 (2)'!$E$3:$M$103,9,0)</f>
        <v>#N/A</v>
      </c>
    </row>
    <row r="101" spans="1:14" s="72" customFormat="1" ht="34.799999999999997" customHeight="1">
      <c r="A101" s="65">
        <v>93</v>
      </c>
      <c r="B101" s="35" t="s">
        <v>236</v>
      </c>
      <c r="C101" s="36" t="s">
        <v>237</v>
      </c>
      <c r="D101" s="66" t="s">
        <v>238</v>
      </c>
      <c r="E101" s="66" t="s">
        <v>38</v>
      </c>
      <c r="F101" s="58">
        <v>0.4142769230769236</v>
      </c>
      <c r="G101" s="68">
        <f t="shared" si="3"/>
        <v>0.40599138461538514</v>
      </c>
      <c r="H101" s="69" t="s">
        <v>694</v>
      </c>
      <c r="I101" s="67">
        <v>0</v>
      </c>
      <c r="J101" s="69" t="s">
        <v>694</v>
      </c>
      <c r="K101" s="67">
        <f t="shared" si="6"/>
        <v>0.40599138461538514</v>
      </c>
      <c r="L101" s="15"/>
      <c r="M101" s="70"/>
      <c r="N101" s="71" t="e">
        <f>VLOOKUP(B101,'[1]数据 (2)'!$E$3:$M$103,9,0)</f>
        <v>#N/A</v>
      </c>
    </row>
    <row r="102" spans="1:14" s="72" customFormat="1" ht="34.799999999999997" customHeight="1">
      <c r="A102" s="65">
        <v>94</v>
      </c>
      <c r="B102" s="35" t="s">
        <v>239</v>
      </c>
      <c r="C102" s="36" t="s">
        <v>240</v>
      </c>
      <c r="D102" s="66" t="s">
        <v>241</v>
      </c>
      <c r="E102" s="66" t="s">
        <v>38</v>
      </c>
      <c r="F102" s="58">
        <v>0.77169230769230723</v>
      </c>
      <c r="G102" s="68">
        <f t="shared" si="3"/>
        <v>0.7562584615384611</v>
      </c>
      <c r="H102" s="69" t="s">
        <v>694</v>
      </c>
      <c r="I102" s="67">
        <v>0</v>
      </c>
      <c r="J102" s="69" t="s">
        <v>694</v>
      </c>
      <c r="K102" s="67">
        <f t="shared" si="6"/>
        <v>0.7562584615384611</v>
      </c>
      <c r="L102" s="15"/>
      <c r="M102" s="70"/>
      <c r="N102" s="71" t="e">
        <f>VLOOKUP(B102,'[1]数据 (2)'!$E$3:$M$103,9,0)</f>
        <v>#N/A</v>
      </c>
    </row>
    <row r="103" spans="1:14" s="72" customFormat="1" ht="34.799999999999997" customHeight="1">
      <c r="A103" s="65">
        <v>95</v>
      </c>
      <c r="B103" s="35" t="s">
        <v>242</v>
      </c>
      <c r="C103" s="36" t="s">
        <v>243</v>
      </c>
      <c r="D103" s="66" t="s">
        <v>244</v>
      </c>
      <c r="E103" s="66" t="s">
        <v>38</v>
      </c>
      <c r="F103" s="58">
        <v>0.58470923076923109</v>
      </c>
      <c r="G103" s="68">
        <f t="shared" si="3"/>
        <v>0.57301504615384646</v>
      </c>
      <c r="H103" s="69" t="s">
        <v>694</v>
      </c>
      <c r="I103" s="67">
        <v>0</v>
      </c>
      <c r="J103" s="69" t="s">
        <v>694</v>
      </c>
      <c r="K103" s="67">
        <f t="shared" si="6"/>
        <v>0.57301504615384646</v>
      </c>
      <c r="L103" s="15"/>
      <c r="M103" s="70"/>
      <c r="N103" s="71" t="e">
        <f>VLOOKUP(B103,'[1]数据 (2)'!$E$3:$M$103,9,0)</f>
        <v>#N/A</v>
      </c>
    </row>
    <row r="104" spans="1:14" s="72" customFormat="1" ht="34.799999999999997" customHeight="1">
      <c r="A104" s="65">
        <v>96</v>
      </c>
      <c r="B104" s="35" t="s">
        <v>245</v>
      </c>
      <c r="C104" s="36" t="s">
        <v>246</v>
      </c>
      <c r="D104" s="66" t="s">
        <v>247</v>
      </c>
      <c r="E104" s="66" t="s">
        <v>38</v>
      </c>
      <c r="F104" s="58">
        <v>0.50261538461538491</v>
      </c>
      <c r="G104" s="68">
        <f t="shared" si="3"/>
        <v>0.49256307692307721</v>
      </c>
      <c r="H104" s="69" t="s">
        <v>694</v>
      </c>
      <c r="I104" s="67">
        <v>0</v>
      </c>
      <c r="J104" s="69" t="s">
        <v>694</v>
      </c>
      <c r="K104" s="67">
        <f t="shared" si="6"/>
        <v>0.49256307692307721</v>
      </c>
      <c r="L104" s="15"/>
      <c r="M104" s="70"/>
      <c r="N104" s="71" t="e">
        <f>VLOOKUP(B104,'[1]数据 (2)'!$E$3:$M$103,9,0)</f>
        <v>#N/A</v>
      </c>
    </row>
    <row r="105" spans="1:14" s="72" customFormat="1" ht="34.799999999999997" customHeight="1">
      <c r="A105" s="65">
        <v>97</v>
      </c>
      <c r="B105" s="35" t="s">
        <v>248</v>
      </c>
      <c r="C105" s="36" t="s">
        <v>249</v>
      </c>
      <c r="D105" s="66" t="s">
        <v>250</v>
      </c>
      <c r="E105" s="66" t="s">
        <v>38</v>
      </c>
      <c r="F105" s="58">
        <v>0.43052307692307706</v>
      </c>
      <c r="G105" s="68">
        <f t="shared" si="3"/>
        <v>0.4219126153846155</v>
      </c>
      <c r="H105" s="69" t="s">
        <v>694</v>
      </c>
      <c r="I105" s="67">
        <v>0</v>
      </c>
      <c r="J105" s="69" t="s">
        <v>694</v>
      </c>
      <c r="K105" s="67">
        <f t="shared" si="6"/>
        <v>0.4219126153846155</v>
      </c>
      <c r="L105" s="15"/>
      <c r="M105" s="70"/>
      <c r="N105" s="71" t="e">
        <f>VLOOKUP(B105,'[1]数据 (2)'!$E$3:$M$103,9,0)</f>
        <v>#N/A</v>
      </c>
    </row>
    <row r="106" spans="1:14" s="72" customFormat="1" ht="34.799999999999997" customHeight="1">
      <c r="A106" s="65">
        <v>98</v>
      </c>
      <c r="B106" s="35" t="s">
        <v>251</v>
      </c>
      <c r="C106" s="36" t="s">
        <v>252</v>
      </c>
      <c r="D106" s="66" t="s">
        <v>253</v>
      </c>
      <c r="E106" s="66" t="s">
        <v>38</v>
      </c>
      <c r="F106" s="58">
        <v>1.2464861538461509</v>
      </c>
      <c r="G106" s="68">
        <f t="shared" ref="G106:G169" si="7">F106*0.98</f>
        <v>1.2215564307692279</v>
      </c>
      <c r="H106" s="69" t="s">
        <v>694</v>
      </c>
      <c r="I106" s="67">
        <v>0</v>
      </c>
      <c r="J106" s="69" t="s">
        <v>694</v>
      </c>
      <c r="K106" s="67">
        <f t="shared" si="6"/>
        <v>1.2215564307692279</v>
      </c>
      <c r="L106" s="15"/>
      <c r="M106" s="70"/>
      <c r="N106" s="71" t="e">
        <f>VLOOKUP(B106,'[1]数据 (2)'!$E$3:$M$103,9,0)</f>
        <v>#N/A</v>
      </c>
    </row>
    <row r="107" spans="1:14" s="72" customFormat="1" ht="34.799999999999997" customHeight="1">
      <c r="A107" s="65">
        <v>99</v>
      </c>
      <c r="B107" s="35" t="s">
        <v>254</v>
      </c>
      <c r="C107" s="36" t="s">
        <v>255</v>
      </c>
      <c r="D107" s="66" t="s">
        <v>256</v>
      </c>
      <c r="E107" s="66" t="s">
        <v>38</v>
      </c>
      <c r="F107" s="58">
        <v>0.84479999999999966</v>
      </c>
      <c r="G107" s="68">
        <f t="shared" si="7"/>
        <v>0.82790399999999964</v>
      </c>
      <c r="H107" s="69" t="s">
        <v>694</v>
      </c>
      <c r="I107" s="67">
        <v>0</v>
      </c>
      <c r="J107" s="69" t="s">
        <v>694</v>
      </c>
      <c r="K107" s="67">
        <f t="shared" si="6"/>
        <v>0.82790399999999964</v>
      </c>
      <c r="L107" s="15"/>
      <c r="M107" s="70"/>
      <c r="N107" s="71" t="e">
        <f>VLOOKUP(B107,'[1]数据 (2)'!$E$3:$M$103,9,0)</f>
        <v>#N/A</v>
      </c>
    </row>
    <row r="108" spans="1:14" s="72" customFormat="1" ht="34.799999999999997" customHeight="1">
      <c r="A108" s="65">
        <v>100</v>
      </c>
      <c r="B108" s="35" t="s">
        <v>257</v>
      </c>
      <c r="C108" s="36" t="s">
        <v>258</v>
      </c>
      <c r="D108" s="66" t="s">
        <v>259</v>
      </c>
      <c r="E108" s="66" t="s">
        <v>38</v>
      </c>
      <c r="F108" s="58">
        <v>0.1868053846153849</v>
      </c>
      <c r="G108" s="68">
        <f t="shared" si="7"/>
        <v>0.1830692769230772</v>
      </c>
      <c r="H108" s="69" t="s">
        <v>694</v>
      </c>
      <c r="I108" s="67">
        <v>0</v>
      </c>
      <c r="J108" s="69" t="s">
        <v>694</v>
      </c>
      <c r="K108" s="67">
        <f t="shared" si="6"/>
        <v>0.1830692769230772</v>
      </c>
      <c r="L108" s="15"/>
      <c r="M108" s="70"/>
      <c r="N108" s="71" t="e">
        <f>VLOOKUP(B108,'[1]数据 (2)'!$E$3:$M$103,9,0)</f>
        <v>#N/A</v>
      </c>
    </row>
    <row r="109" spans="1:14" s="72" customFormat="1" ht="34.799999999999997" customHeight="1">
      <c r="A109" s="65">
        <v>101</v>
      </c>
      <c r="B109" s="35" t="s">
        <v>260</v>
      </c>
      <c r="C109" s="36" t="s">
        <v>261</v>
      </c>
      <c r="D109" s="66" t="s">
        <v>262</v>
      </c>
      <c r="E109" s="66" t="s">
        <v>38</v>
      </c>
      <c r="F109" s="58">
        <v>0.41876999999999998</v>
      </c>
      <c r="G109" s="68">
        <f t="shared" si="7"/>
        <v>0.41039459999999994</v>
      </c>
      <c r="H109" s="69" t="s">
        <v>694</v>
      </c>
      <c r="I109" s="67">
        <v>0</v>
      </c>
      <c r="J109" s="69" t="s">
        <v>694</v>
      </c>
      <c r="K109" s="67">
        <f t="shared" si="6"/>
        <v>0.41039459999999994</v>
      </c>
      <c r="L109" s="15"/>
      <c r="M109" s="70"/>
      <c r="N109" s="71" t="e">
        <f>VLOOKUP(B109,'[1]数据 (2)'!$E$3:$M$103,9,0)</f>
        <v>#N/A</v>
      </c>
    </row>
    <row r="110" spans="1:14" s="72" customFormat="1" ht="34.799999999999997" customHeight="1">
      <c r="A110" s="65">
        <v>102</v>
      </c>
      <c r="B110" s="35" t="s">
        <v>263</v>
      </c>
      <c r="C110" s="36" t="s">
        <v>264</v>
      </c>
      <c r="D110" s="66" t="s">
        <v>265</v>
      </c>
      <c r="E110" s="66" t="s">
        <v>38</v>
      </c>
      <c r="F110" s="58">
        <v>0.40015800000000001</v>
      </c>
      <c r="G110" s="68">
        <f t="shared" si="7"/>
        <v>0.39215484</v>
      </c>
      <c r="H110" s="69" t="s">
        <v>694</v>
      </c>
      <c r="I110" s="67">
        <v>0</v>
      </c>
      <c r="J110" s="69" t="s">
        <v>694</v>
      </c>
      <c r="K110" s="67">
        <f t="shared" si="6"/>
        <v>0.39215484</v>
      </c>
      <c r="L110" s="15"/>
      <c r="M110" s="70"/>
      <c r="N110" s="71" t="e">
        <f>VLOOKUP(B110,'[1]数据 (2)'!$E$3:$M$103,9,0)</f>
        <v>#N/A</v>
      </c>
    </row>
    <row r="111" spans="1:14" s="72" customFormat="1" ht="34.799999999999997" customHeight="1">
      <c r="A111" s="65">
        <v>103</v>
      </c>
      <c r="B111" s="35" t="s">
        <v>266</v>
      </c>
      <c r="C111" s="36" t="s">
        <v>267</v>
      </c>
      <c r="D111" s="66" t="s">
        <v>268</v>
      </c>
      <c r="E111" s="66" t="s">
        <v>38</v>
      </c>
      <c r="F111" s="58">
        <v>0.34432200000000002</v>
      </c>
      <c r="G111" s="68">
        <f t="shared" si="7"/>
        <v>0.33743556000000002</v>
      </c>
      <c r="H111" s="69" t="s">
        <v>694</v>
      </c>
      <c r="I111" s="67">
        <v>0</v>
      </c>
      <c r="J111" s="69" t="s">
        <v>694</v>
      </c>
      <c r="K111" s="67">
        <f t="shared" si="6"/>
        <v>0.33743556000000002</v>
      </c>
      <c r="L111" s="15"/>
      <c r="M111" s="70"/>
      <c r="N111" s="71" t="e">
        <f>VLOOKUP(B111,'[1]数据 (2)'!$E$3:$M$103,9,0)</f>
        <v>#N/A</v>
      </c>
    </row>
    <row r="112" spans="1:14" s="72" customFormat="1" ht="34.799999999999997" customHeight="1">
      <c r="A112" s="65">
        <v>104</v>
      </c>
      <c r="B112" s="35" t="s">
        <v>269</v>
      </c>
      <c r="C112" s="36" t="s">
        <v>270</v>
      </c>
      <c r="D112" s="66" t="s">
        <v>271</v>
      </c>
      <c r="E112" s="66" t="s">
        <v>38</v>
      </c>
      <c r="F112" s="58">
        <v>0.54905399999999993</v>
      </c>
      <c r="G112" s="68">
        <f t="shared" si="7"/>
        <v>0.53807291999999995</v>
      </c>
      <c r="H112" s="69" t="s">
        <v>694</v>
      </c>
      <c r="I112" s="67">
        <v>0</v>
      </c>
      <c r="J112" s="69" t="s">
        <v>694</v>
      </c>
      <c r="K112" s="67">
        <f t="shared" si="6"/>
        <v>0.53807291999999995</v>
      </c>
      <c r="L112" s="15"/>
      <c r="M112" s="70"/>
      <c r="N112" s="71" t="e">
        <f>VLOOKUP(B112,'[1]数据 (2)'!$E$3:$M$103,9,0)</f>
        <v>#N/A</v>
      </c>
    </row>
    <row r="113" spans="1:14" s="72" customFormat="1" ht="34.799999999999997" customHeight="1">
      <c r="A113" s="65">
        <v>105</v>
      </c>
      <c r="B113" s="35" t="s">
        <v>272</v>
      </c>
      <c r="C113" s="36" t="s">
        <v>273</v>
      </c>
      <c r="D113" s="66" t="s">
        <v>274</v>
      </c>
      <c r="E113" s="66" t="s">
        <v>38</v>
      </c>
      <c r="F113" s="58">
        <v>0.15820200000000001</v>
      </c>
      <c r="G113" s="68">
        <f t="shared" si="7"/>
        <v>0.15503796</v>
      </c>
      <c r="H113" s="69" t="s">
        <v>694</v>
      </c>
      <c r="I113" s="67">
        <v>0</v>
      </c>
      <c r="J113" s="69" t="s">
        <v>694</v>
      </c>
      <c r="K113" s="67">
        <f t="shared" si="6"/>
        <v>0.15503796</v>
      </c>
      <c r="L113" s="15"/>
      <c r="M113" s="70"/>
      <c r="N113" s="71" t="e">
        <f>VLOOKUP(B113,'[1]数据 (2)'!$E$3:$M$103,9,0)</f>
        <v>#N/A</v>
      </c>
    </row>
    <row r="114" spans="1:14" s="72" customFormat="1" ht="34.799999999999997" customHeight="1">
      <c r="A114" s="65">
        <v>106</v>
      </c>
      <c r="B114" s="35" t="s">
        <v>275</v>
      </c>
      <c r="C114" s="36" t="s">
        <v>276</v>
      </c>
      <c r="D114" s="66" t="s">
        <v>277</v>
      </c>
      <c r="E114" s="66" t="s">
        <v>38</v>
      </c>
      <c r="F114" s="58">
        <v>0.79100999999999999</v>
      </c>
      <c r="G114" s="68">
        <f t="shared" si="7"/>
        <v>0.77518979999999993</v>
      </c>
      <c r="H114" s="69" t="s">
        <v>694</v>
      </c>
      <c r="I114" s="67">
        <v>0</v>
      </c>
      <c r="J114" s="69" t="s">
        <v>694</v>
      </c>
      <c r="K114" s="67">
        <f t="shared" si="6"/>
        <v>0.77518979999999993</v>
      </c>
      <c r="L114" s="15"/>
      <c r="M114" s="70"/>
      <c r="N114" s="71" t="e">
        <f>VLOOKUP(B114,'[1]数据 (2)'!$E$3:$M$103,9,0)</f>
        <v>#N/A</v>
      </c>
    </row>
    <row r="115" spans="1:14" s="72" customFormat="1" ht="34.799999999999997" customHeight="1">
      <c r="A115" s="65">
        <v>107</v>
      </c>
      <c r="B115" s="35" t="s">
        <v>278</v>
      </c>
      <c r="C115" s="36" t="s">
        <v>279</v>
      </c>
      <c r="D115" s="66" t="s">
        <v>280</v>
      </c>
      <c r="E115" s="66" t="s">
        <v>38</v>
      </c>
      <c r="F115" s="58">
        <v>0.76309199999999999</v>
      </c>
      <c r="G115" s="68">
        <f t="shared" si="7"/>
        <v>0.74783016000000002</v>
      </c>
      <c r="H115" s="69" t="s">
        <v>694</v>
      </c>
      <c r="I115" s="67">
        <v>0</v>
      </c>
      <c r="J115" s="69" t="s">
        <v>694</v>
      </c>
      <c r="K115" s="67">
        <f t="shared" si="6"/>
        <v>0.74783016000000002</v>
      </c>
      <c r="L115" s="15"/>
      <c r="M115" s="70"/>
      <c r="N115" s="71" t="e">
        <f>VLOOKUP(B115,'[1]数据 (2)'!$E$3:$M$103,9,0)</f>
        <v>#N/A</v>
      </c>
    </row>
    <row r="116" spans="1:14" s="72" customFormat="1" ht="34.799999999999997" customHeight="1">
      <c r="A116" s="65">
        <v>108</v>
      </c>
      <c r="B116" s="35" t="s">
        <v>281</v>
      </c>
      <c r="C116" s="36" t="s">
        <v>282</v>
      </c>
      <c r="D116" s="66" t="s">
        <v>283</v>
      </c>
      <c r="E116" s="66" t="s">
        <v>38</v>
      </c>
      <c r="F116" s="58">
        <v>0.47460599999999997</v>
      </c>
      <c r="G116" s="68">
        <f t="shared" si="7"/>
        <v>0.46511387999999998</v>
      </c>
      <c r="H116" s="69" t="s">
        <v>694</v>
      </c>
      <c r="I116" s="67">
        <v>0</v>
      </c>
      <c r="J116" s="69" t="s">
        <v>694</v>
      </c>
      <c r="K116" s="67">
        <f t="shared" si="6"/>
        <v>0.46511387999999998</v>
      </c>
      <c r="L116" s="15"/>
      <c r="M116" s="70"/>
      <c r="N116" s="71" t="e">
        <f>VLOOKUP(B116,'[1]数据 (2)'!$E$3:$M$103,9,0)</f>
        <v>#N/A</v>
      </c>
    </row>
    <row r="117" spans="1:14" s="72" customFormat="1" ht="34.799999999999997" customHeight="1">
      <c r="A117" s="65">
        <v>109</v>
      </c>
      <c r="B117" s="35" t="s">
        <v>284</v>
      </c>
      <c r="C117" s="36" t="s">
        <v>285</v>
      </c>
      <c r="D117" s="66" t="s">
        <v>286</v>
      </c>
      <c r="E117" s="66" t="s">
        <v>38</v>
      </c>
      <c r="F117" s="58">
        <v>0.32571</v>
      </c>
      <c r="G117" s="68">
        <f t="shared" si="7"/>
        <v>0.31919579999999997</v>
      </c>
      <c r="H117" s="69" t="s">
        <v>694</v>
      </c>
      <c r="I117" s="67">
        <v>0</v>
      </c>
      <c r="J117" s="69" t="s">
        <v>694</v>
      </c>
      <c r="K117" s="67">
        <f t="shared" si="6"/>
        <v>0.31919579999999997</v>
      </c>
      <c r="L117" s="15"/>
      <c r="M117" s="70"/>
      <c r="N117" s="71" t="e">
        <f>VLOOKUP(B117,'[1]数据 (2)'!$E$3:$M$103,9,0)</f>
        <v>#N/A</v>
      </c>
    </row>
    <row r="118" spans="1:14" s="72" customFormat="1" ht="34.799999999999997" customHeight="1">
      <c r="A118" s="65">
        <v>110</v>
      </c>
      <c r="B118" s="35" t="s">
        <v>287</v>
      </c>
      <c r="C118" s="36" t="s">
        <v>288</v>
      </c>
      <c r="D118" s="66" t="s">
        <v>289</v>
      </c>
      <c r="E118" s="66" t="s">
        <v>38</v>
      </c>
      <c r="F118" s="58">
        <v>0.23265</v>
      </c>
      <c r="G118" s="68">
        <f t="shared" si="7"/>
        <v>0.22799700000000001</v>
      </c>
      <c r="H118" s="69" t="s">
        <v>694</v>
      </c>
      <c r="I118" s="67">
        <v>0</v>
      </c>
      <c r="J118" s="69" t="s">
        <v>694</v>
      </c>
      <c r="K118" s="67">
        <f t="shared" si="6"/>
        <v>0.22799700000000001</v>
      </c>
      <c r="L118" s="15"/>
      <c r="M118" s="70"/>
      <c r="N118" s="71" t="e">
        <f>VLOOKUP(B118,'[1]数据 (2)'!$E$3:$M$103,9,0)</f>
        <v>#N/A</v>
      </c>
    </row>
    <row r="119" spans="1:14" s="72" customFormat="1" ht="34.799999999999997" customHeight="1">
      <c r="A119" s="65">
        <v>111</v>
      </c>
      <c r="B119" s="35" t="s">
        <v>290</v>
      </c>
      <c r="C119" s="36" t="s">
        <v>291</v>
      </c>
      <c r="D119" s="66" t="s">
        <v>292</v>
      </c>
      <c r="E119" s="66" t="s">
        <v>38</v>
      </c>
      <c r="F119" s="58">
        <v>5.4759946153846233</v>
      </c>
      <c r="G119" s="68">
        <f t="shared" si="7"/>
        <v>5.366474723076931</v>
      </c>
      <c r="H119" s="69" t="s">
        <v>694</v>
      </c>
      <c r="I119" s="67">
        <v>0</v>
      </c>
      <c r="J119" s="69" t="s">
        <v>694</v>
      </c>
      <c r="K119" s="67">
        <f t="shared" si="6"/>
        <v>5.366474723076931</v>
      </c>
      <c r="L119" s="15"/>
      <c r="M119" s="70"/>
      <c r="N119" s="71" t="e">
        <f>VLOOKUP(B119,'[1]数据 (2)'!$E$3:$M$103,9,0)</f>
        <v>#N/A</v>
      </c>
    </row>
    <row r="120" spans="1:14" s="72" customFormat="1" ht="34.799999999999997" customHeight="1">
      <c r="A120" s="65">
        <v>112</v>
      </c>
      <c r="B120" s="35" t="s">
        <v>293</v>
      </c>
      <c r="C120" s="36" t="s">
        <v>294</v>
      </c>
      <c r="D120" s="66" t="s">
        <v>295</v>
      </c>
      <c r="E120" s="66" t="s">
        <v>38</v>
      </c>
      <c r="F120" s="58">
        <v>7.2041538461538499</v>
      </c>
      <c r="G120" s="68">
        <f t="shared" si="7"/>
        <v>7.0600707692307729</v>
      </c>
      <c r="H120" s="69" t="s">
        <v>694</v>
      </c>
      <c r="I120" s="67">
        <v>0</v>
      </c>
      <c r="J120" s="69" t="s">
        <v>694</v>
      </c>
      <c r="K120" s="67">
        <f t="shared" si="6"/>
        <v>7.0600707692307729</v>
      </c>
      <c r="L120" s="15"/>
      <c r="M120" s="70"/>
      <c r="N120" s="71" t="e">
        <f>VLOOKUP(B120,'[1]数据 (2)'!$E$3:$M$103,9,0)</f>
        <v>#N/A</v>
      </c>
    </row>
    <row r="121" spans="1:14" s="72" customFormat="1" ht="34.799999999999997" customHeight="1">
      <c r="A121" s="65">
        <v>113</v>
      </c>
      <c r="B121" s="35" t="s">
        <v>296</v>
      </c>
      <c r="C121" s="36" t="s">
        <v>297</v>
      </c>
      <c r="D121" s="66" t="s">
        <v>298</v>
      </c>
      <c r="E121" s="66" t="s">
        <v>38</v>
      </c>
      <c r="F121" s="58">
        <v>0.95245615384615379</v>
      </c>
      <c r="G121" s="68">
        <f t="shared" si="7"/>
        <v>0.93340703076923071</v>
      </c>
      <c r="H121" s="69" t="s">
        <v>694</v>
      </c>
      <c r="I121" s="67">
        <v>0</v>
      </c>
      <c r="J121" s="69" t="s">
        <v>694</v>
      </c>
      <c r="K121" s="67">
        <f t="shared" si="6"/>
        <v>0.93340703076923071</v>
      </c>
      <c r="L121" s="15"/>
      <c r="M121" s="70"/>
      <c r="N121" s="71" t="e">
        <f>VLOOKUP(B121,'[1]数据 (2)'!$E$3:$M$103,9,0)</f>
        <v>#N/A</v>
      </c>
    </row>
    <row r="122" spans="1:14" s="72" customFormat="1" ht="34.799999999999997" customHeight="1">
      <c r="A122" s="65">
        <v>114</v>
      </c>
      <c r="B122" s="35" t="s">
        <v>299</v>
      </c>
      <c r="C122" s="36" t="s">
        <v>300</v>
      </c>
      <c r="D122" s="66" t="s">
        <v>301</v>
      </c>
      <c r="E122" s="66" t="s">
        <v>38</v>
      </c>
      <c r="F122" s="58">
        <v>0.52800000000000069</v>
      </c>
      <c r="G122" s="68">
        <f t="shared" si="7"/>
        <v>0.51744000000000068</v>
      </c>
      <c r="H122" s="69" t="s">
        <v>694</v>
      </c>
      <c r="I122" s="67">
        <v>0</v>
      </c>
      <c r="J122" s="69" t="s">
        <v>694</v>
      </c>
      <c r="K122" s="67">
        <f t="shared" si="6"/>
        <v>0.51744000000000068</v>
      </c>
      <c r="L122" s="15"/>
      <c r="M122" s="70"/>
      <c r="N122" s="71" t="e">
        <f>VLOOKUP(B122,'[1]数据 (2)'!$E$3:$M$103,9,0)</f>
        <v>#N/A</v>
      </c>
    </row>
    <row r="123" spans="1:14" s="72" customFormat="1" ht="34.799999999999997" customHeight="1">
      <c r="A123" s="65">
        <v>115</v>
      </c>
      <c r="B123" s="35" t="s">
        <v>302</v>
      </c>
      <c r="C123" s="36" t="s">
        <v>303</v>
      </c>
      <c r="D123" s="66" t="s">
        <v>304</v>
      </c>
      <c r="E123" s="66" t="s">
        <v>38</v>
      </c>
      <c r="F123" s="58">
        <v>0.74051999999999996</v>
      </c>
      <c r="G123" s="68">
        <f t="shared" si="7"/>
        <v>0.72570959999999995</v>
      </c>
      <c r="H123" s="69" t="s">
        <v>694</v>
      </c>
      <c r="I123" s="67">
        <v>0</v>
      </c>
      <c r="J123" s="69" t="s">
        <v>694</v>
      </c>
      <c r="K123" s="67">
        <f t="shared" si="6"/>
        <v>0.72570959999999995</v>
      </c>
      <c r="L123" s="15"/>
      <c r="M123" s="70"/>
      <c r="N123" s="71" t="e">
        <f>VLOOKUP(B123,'[1]数据 (2)'!$E$3:$M$103,9,0)</f>
        <v>#N/A</v>
      </c>
    </row>
    <row r="124" spans="1:14" s="72" customFormat="1" ht="34.799999999999997" customHeight="1">
      <c r="A124" s="65">
        <v>116</v>
      </c>
      <c r="B124" s="35" t="s">
        <v>305</v>
      </c>
      <c r="C124" s="36" t="s">
        <v>306</v>
      </c>
      <c r="D124" s="66" t="s">
        <v>307</v>
      </c>
      <c r="E124" s="66" t="s">
        <v>38</v>
      </c>
      <c r="F124" s="58">
        <v>0.13319307692307739</v>
      </c>
      <c r="G124" s="68">
        <f t="shared" si="7"/>
        <v>0.13052921538461584</v>
      </c>
      <c r="H124" s="69" t="s">
        <v>694</v>
      </c>
      <c r="I124" s="67">
        <v>0</v>
      </c>
      <c r="J124" s="69" t="s">
        <v>694</v>
      </c>
      <c r="K124" s="67">
        <f t="shared" si="6"/>
        <v>0.13052921538461584</v>
      </c>
      <c r="L124" s="15"/>
      <c r="M124" s="70"/>
      <c r="N124" s="71" t="e">
        <f>VLOOKUP(B124,'[1]数据 (2)'!$E$3:$M$103,9,0)</f>
        <v>#N/A</v>
      </c>
    </row>
    <row r="125" spans="1:14" s="72" customFormat="1" ht="34.799999999999997" customHeight="1">
      <c r="A125" s="65">
        <v>117</v>
      </c>
      <c r="B125" s="35" t="s">
        <v>308</v>
      </c>
      <c r="C125" s="36" t="s">
        <v>309</v>
      </c>
      <c r="D125" s="66" t="s">
        <v>310</v>
      </c>
      <c r="E125" s="66" t="s">
        <v>38</v>
      </c>
      <c r="F125" s="58">
        <v>0.11225076923076983</v>
      </c>
      <c r="G125" s="68">
        <f t="shared" si="7"/>
        <v>0.11000575384615444</v>
      </c>
      <c r="H125" s="69" t="s">
        <v>694</v>
      </c>
      <c r="I125" s="67">
        <v>0</v>
      </c>
      <c r="J125" s="69" t="s">
        <v>694</v>
      </c>
      <c r="K125" s="67">
        <f t="shared" si="6"/>
        <v>0.11000575384615444</v>
      </c>
      <c r="L125" s="15"/>
      <c r="M125" s="70"/>
      <c r="N125" s="71" t="e">
        <f>VLOOKUP(B125,'[1]数据 (2)'!$E$3:$M$103,9,0)</f>
        <v>#N/A</v>
      </c>
    </row>
    <row r="126" spans="1:14" s="72" customFormat="1" ht="34.799999999999997" customHeight="1">
      <c r="A126" s="65">
        <v>118</v>
      </c>
      <c r="B126" s="35" t="s">
        <v>311</v>
      </c>
      <c r="C126" s="36" t="s">
        <v>312</v>
      </c>
      <c r="D126" s="66" t="s">
        <v>313</v>
      </c>
      <c r="E126" s="66" t="s">
        <v>38</v>
      </c>
      <c r="F126" s="58">
        <v>0.12565384615384623</v>
      </c>
      <c r="G126" s="68">
        <f t="shared" si="7"/>
        <v>0.1231407692307693</v>
      </c>
      <c r="H126" s="69" t="s">
        <v>694</v>
      </c>
      <c r="I126" s="67">
        <v>0</v>
      </c>
      <c r="J126" s="69" t="s">
        <v>694</v>
      </c>
      <c r="K126" s="67">
        <f t="shared" si="6"/>
        <v>0.1231407692307693</v>
      </c>
      <c r="L126" s="15"/>
      <c r="M126" s="70"/>
      <c r="N126" s="71" t="e">
        <f>VLOOKUP(B126,'[1]数据 (2)'!$E$3:$M$103,9,0)</f>
        <v>#N/A</v>
      </c>
    </row>
    <row r="127" spans="1:14" s="72" customFormat="1" ht="34.799999999999997" customHeight="1">
      <c r="A127" s="65">
        <v>119</v>
      </c>
      <c r="B127" s="35" t="s">
        <v>314</v>
      </c>
      <c r="C127" s="36" t="s">
        <v>315</v>
      </c>
      <c r="D127" s="66" t="s">
        <v>316</v>
      </c>
      <c r="E127" s="66" t="s">
        <v>38</v>
      </c>
      <c r="F127" s="58">
        <v>0.48586153846153868</v>
      </c>
      <c r="G127" s="68">
        <f t="shared" si="7"/>
        <v>0.47614430769230792</v>
      </c>
      <c r="H127" s="69" t="s">
        <v>694</v>
      </c>
      <c r="I127" s="67">
        <v>0</v>
      </c>
      <c r="J127" s="69" t="s">
        <v>694</v>
      </c>
      <c r="K127" s="67">
        <f t="shared" si="6"/>
        <v>0.47614430769230792</v>
      </c>
      <c r="L127" s="15"/>
      <c r="M127" s="70"/>
      <c r="N127" s="71" t="e">
        <f>VLOOKUP(B127,'[1]数据 (2)'!$E$3:$M$103,9,0)</f>
        <v>#N/A</v>
      </c>
    </row>
    <row r="128" spans="1:14" s="72" customFormat="1" ht="34.799999999999997" customHeight="1">
      <c r="A128" s="65">
        <v>120</v>
      </c>
      <c r="B128" s="35" t="s">
        <v>317</v>
      </c>
      <c r="C128" s="36" t="s">
        <v>318</v>
      </c>
      <c r="D128" s="66" t="s">
        <v>319</v>
      </c>
      <c r="E128" s="66" t="s">
        <v>38</v>
      </c>
      <c r="F128" s="58">
        <v>0.70868769230769246</v>
      </c>
      <c r="G128" s="68">
        <f t="shared" si="7"/>
        <v>0.69451393846153864</v>
      </c>
      <c r="H128" s="69" t="s">
        <v>694</v>
      </c>
      <c r="I128" s="67">
        <v>0</v>
      </c>
      <c r="J128" s="69" t="s">
        <v>694</v>
      </c>
      <c r="K128" s="67">
        <f t="shared" si="6"/>
        <v>0.69451393846153864</v>
      </c>
      <c r="L128" s="15"/>
      <c r="M128" s="70"/>
      <c r="N128" s="71" t="e">
        <f>VLOOKUP(B128,'[1]数据 (2)'!$E$3:$M$103,9,0)</f>
        <v>#N/A</v>
      </c>
    </row>
    <row r="129" spans="1:14" s="72" customFormat="1" ht="34.799999999999997" customHeight="1">
      <c r="A129" s="65">
        <v>121</v>
      </c>
      <c r="B129" s="35" t="s">
        <v>320</v>
      </c>
      <c r="C129" s="36" t="s">
        <v>321</v>
      </c>
      <c r="D129" s="66" t="s">
        <v>322</v>
      </c>
      <c r="E129" s="66" t="s">
        <v>38</v>
      </c>
      <c r="F129" s="58">
        <v>0.56544230769230752</v>
      </c>
      <c r="G129" s="68">
        <f t="shared" si="7"/>
        <v>0.55413346153846132</v>
      </c>
      <c r="H129" s="69" t="s">
        <v>694</v>
      </c>
      <c r="I129" s="67">
        <v>0</v>
      </c>
      <c r="J129" s="69" t="s">
        <v>694</v>
      </c>
      <c r="K129" s="67">
        <f t="shared" si="6"/>
        <v>0.55413346153846132</v>
      </c>
      <c r="L129" s="15"/>
      <c r="M129" s="70"/>
      <c r="N129" s="71" t="e">
        <f>VLOOKUP(B129,'[1]数据 (2)'!$E$3:$M$103,9,0)</f>
        <v>#N/A</v>
      </c>
    </row>
    <row r="130" spans="1:14" s="72" customFormat="1" ht="34.799999999999997" customHeight="1">
      <c r="A130" s="65">
        <v>122</v>
      </c>
      <c r="B130" s="35" t="s">
        <v>323</v>
      </c>
      <c r="C130" s="36" t="s">
        <v>324</v>
      </c>
      <c r="D130" s="66" t="s">
        <v>325</v>
      </c>
      <c r="E130" s="66" t="s">
        <v>38</v>
      </c>
      <c r="F130" s="58">
        <v>1.0931884615384624</v>
      </c>
      <c r="G130" s="68">
        <f t="shared" si="7"/>
        <v>1.0713246923076931</v>
      </c>
      <c r="H130" s="69" t="s">
        <v>694</v>
      </c>
      <c r="I130" s="67">
        <v>0</v>
      </c>
      <c r="J130" s="69" t="s">
        <v>694</v>
      </c>
      <c r="K130" s="67">
        <f t="shared" si="6"/>
        <v>1.0713246923076931</v>
      </c>
      <c r="L130" s="15"/>
      <c r="M130" s="70"/>
      <c r="N130" s="71" t="e">
        <f>VLOOKUP(B130,'[1]数据 (2)'!$E$3:$M$103,9,0)</f>
        <v>#N/A</v>
      </c>
    </row>
    <row r="131" spans="1:14" s="72" customFormat="1" ht="34.799999999999997" customHeight="1">
      <c r="A131" s="65">
        <v>123</v>
      </c>
      <c r="B131" s="35" t="s">
        <v>326</v>
      </c>
      <c r="C131" s="36" t="s">
        <v>327</v>
      </c>
      <c r="D131" s="66" t="s">
        <v>328</v>
      </c>
      <c r="E131" s="66" t="s">
        <v>38</v>
      </c>
      <c r="F131" s="58">
        <v>0.70868769230769246</v>
      </c>
      <c r="G131" s="68">
        <f t="shared" si="7"/>
        <v>0.69451393846153864</v>
      </c>
      <c r="H131" s="69" t="s">
        <v>694</v>
      </c>
      <c r="I131" s="67">
        <v>0</v>
      </c>
      <c r="J131" s="69" t="s">
        <v>694</v>
      </c>
      <c r="K131" s="67">
        <f t="shared" ref="K131:K194" si="8">G131+I131</f>
        <v>0.69451393846153864</v>
      </c>
      <c r="L131" s="15"/>
      <c r="M131" s="70"/>
      <c r="N131" s="71" t="e">
        <f>VLOOKUP(B131,'[1]数据 (2)'!$E$3:$M$103,9,0)</f>
        <v>#N/A</v>
      </c>
    </row>
    <row r="132" spans="1:14" s="72" customFormat="1" ht="34.799999999999997" customHeight="1">
      <c r="A132" s="65">
        <v>124</v>
      </c>
      <c r="B132" s="35" t="s">
        <v>329</v>
      </c>
      <c r="C132" s="36" t="s">
        <v>330</v>
      </c>
      <c r="D132" s="66" t="s">
        <v>331</v>
      </c>
      <c r="E132" s="66" t="s">
        <v>38</v>
      </c>
      <c r="F132" s="58">
        <v>0.45235384615384622</v>
      </c>
      <c r="G132" s="68">
        <f t="shared" si="7"/>
        <v>0.44330676923076928</v>
      </c>
      <c r="H132" s="69" t="s">
        <v>694</v>
      </c>
      <c r="I132" s="67">
        <v>0</v>
      </c>
      <c r="J132" s="69" t="s">
        <v>694</v>
      </c>
      <c r="K132" s="67">
        <f t="shared" si="8"/>
        <v>0.44330676923076928</v>
      </c>
      <c r="L132" s="15"/>
      <c r="M132" s="70"/>
      <c r="N132" s="71" t="e">
        <f>VLOOKUP(B132,'[1]数据 (2)'!$E$3:$M$103,9,0)</f>
        <v>#N/A</v>
      </c>
    </row>
    <row r="133" spans="1:14" s="72" customFormat="1" ht="34.799999999999997" customHeight="1">
      <c r="A133" s="65">
        <v>125</v>
      </c>
      <c r="B133" s="35" t="s">
        <v>332</v>
      </c>
      <c r="C133" s="36" t="s">
        <v>333</v>
      </c>
      <c r="D133" s="66" t="s">
        <v>334</v>
      </c>
      <c r="E133" s="66" t="s">
        <v>38</v>
      </c>
      <c r="F133" s="58">
        <v>0.24293076923076984</v>
      </c>
      <c r="G133" s="68">
        <f t="shared" si="7"/>
        <v>0.23807215384615443</v>
      </c>
      <c r="H133" s="69" t="s">
        <v>694</v>
      </c>
      <c r="I133" s="67">
        <v>0</v>
      </c>
      <c r="J133" s="69" t="s">
        <v>694</v>
      </c>
      <c r="K133" s="67">
        <f t="shared" si="8"/>
        <v>0.23807215384615443</v>
      </c>
      <c r="L133" s="15"/>
      <c r="M133" s="70"/>
      <c r="N133" s="71" t="e">
        <f>VLOOKUP(B133,'[1]数据 (2)'!$E$3:$M$103,9,0)</f>
        <v>#N/A</v>
      </c>
    </row>
    <row r="134" spans="1:14" s="72" customFormat="1" ht="34.799999999999997" customHeight="1">
      <c r="A134" s="65">
        <v>126</v>
      </c>
      <c r="B134" s="35" t="s">
        <v>335</v>
      </c>
      <c r="C134" s="36" t="s">
        <v>336</v>
      </c>
      <c r="D134" s="66" t="s">
        <v>337</v>
      </c>
      <c r="E134" s="66" t="s">
        <v>38</v>
      </c>
      <c r="F134" s="58">
        <v>1.0127699999999999</v>
      </c>
      <c r="G134" s="68">
        <f t="shared" si="7"/>
        <v>0.99251459999999991</v>
      </c>
      <c r="H134" s="69" t="s">
        <v>694</v>
      </c>
      <c r="I134" s="67">
        <v>0</v>
      </c>
      <c r="J134" s="69" t="s">
        <v>694</v>
      </c>
      <c r="K134" s="67">
        <f t="shared" si="8"/>
        <v>0.99251459999999991</v>
      </c>
      <c r="L134" s="15"/>
      <c r="M134" s="70"/>
      <c r="N134" s="71" t="e">
        <f>VLOOKUP(B134,'[1]数据 (2)'!$E$3:$M$103,9,0)</f>
        <v>#N/A</v>
      </c>
    </row>
    <row r="135" spans="1:14" s="72" customFormat="1" ht="34.799999999999997" customHeight="1">
      <c r="A135" s="65">
        <v>127</v>
      </c>
      <c r="B135" s="35" t="s">
        <v>338</v>
      </c>
      <c r="C135" s="36" t="s">
        <v>339</v>
      </c>
      <c r="D135" s="66" t="s">
        <v>340</v>
      </c>
      <c r="E135" s="66" t="s">
        <v>38</v>
      </c>
      <c r="F135" s="58">
        <v>0.27917999999999998</v>
      </c>
      <c r="G135" s="68">
        <f t="shared" si="7"/>
        <v>0.27359639999999996</v>
      </c>
      <c r="H135" s="69" t="s">
        <v>694</v>
      </c>
      <c r="I135" s="67">
        <v>0</v>
      </c>
      <c r="J135" s="69" t="s">
        <v>694</v>
      </c>
      <c r="K135" s="67">
        <f t="shared" si="8"/>
        <v>0.27359639999999996</v>
      </c>
      <c r="L135" s="15"/>
      <c r="M135" s="70"/>
      <c r="N135" s="71" t="e">
        <f>VLOOKUP(B135,'[1]数据 (2)'!$E$3:$M$103,9,0)</f>
        <v>#N/A</v>
      </c>
    </row>
    <row r="136" spans="1:14" s="72" customFormat="1" ht="34.799999999999997" customHeight="1">
      <c r="A136" s="65">
        <v>128</v>
      </c>
      <c r="B136" s="35" t="s">
        <v>341</v>
      </c>
      <c r="C136" s="36" t="s">
        <v>342</v>
      </c>
      <c r="D136" s="66" t="s">
        <v>343</v>
      </c>
      <c r="E136" s="66" t="s">
        <v>38</v>
      </c>
      <c r="F136" s="58">
        <v>1.02366</v>
      </c>
      <c r="G136" s="68">
        <f t="shared" si="7"/>
        <v>1.0031867999999999</v>
      </c>
      <c r="H136" s="69" t="s">
        <v>694</v>
      </c>
      <c r="I136" s="67">
        <v>0</v>
      </c>
      <c r="J136" s="69" t="s">
        <v>694</v>
      </c>
      <c r="K136" s="67">
        <f t="shared" si="8"/>
        <v>1.0031867999999999</v>
      </c>
      <c r="L136" s="15"/>
      <c r="M136" s="70"/>
      <c r="N136" s="71" t="e">
        <f>VLOOKUP(B136,'[1]数据 (2)'!$E$3:$M$103,9,0)</f>
        <v>#N/A</v>
      </c>
    </row>
    <row r="137" spans="1:14" s="72" customFormat="1" ht="34.799999999999997" customHeight="1">
      <c r="A137" s="65">
        <v>129</v>
      </c>
      <c r="B137" s="35" t="s">
        <v>344</v>
      </c>
      <c r="C137" s="36" t="s">
        <v>345</v>
      </c>
      <c r="D137" s="66" t="s">
        <v>346</v>
      </c>
      <c r="E137" s="66" t="s">
        <v>38</v>
      </c>
      <c r="F137" s="58">
        <v>1.2097799999999999</v>
      </c>
      <c r="G137" s="68">
        <f t="shared" si="7"/>
        <v>1.1855843999999998</v>
      </c>
      <c r="H137" s="69" t="s">
        <v>694</v>
      </c>
      <c r="I137" s="67">
        <v>0</v>
      </c>
      <c r="J137" s="69" t="s">
        <v>694</v>
      </c>
      <c r="K137" s="67">
        <f t="shared" si="8"/>
        <v>1.1855843999999998</v>
      </c>
      <c r="L137" s="15"/>
      <c r="M137" s="70"/>
      <c r="N137" s="71" t="e">
        <f>VLOOKUP(B137,'[1]数据 (2)'!$E$3:$M$103,9,0)</f>
        <v>#N/A</v>
      </c>
    </row>
    <row r="138" spans="1:14" s="72" customFormat="1" ht="34.799999999999997" customHeight="1">
      <c r="A138" s="65">
        <v>130</v>
      </c>
      <c r="B138" s="35" t="s">
        <v>347</v>
      </c>
      <c r="C138" s="36" t="s">
        <v>348</v>
      </c>
      <c r="D138" s="66" t="s">
        <v>349</v>
      </c>
      <c r="E138" s="66" t="s">
        <v>38</v>
      </c>
      <c r="F138" s="58">
        <v>1.3958999999999999</v>
      </c>
      <c r="G138" s="68">
        <f t="shared" si="7"/>
        <v>1.3679819999999998</v>
      </c>
      <c r="H138" s="69" t="s">
        <v>694</v>
      </c>
      <c r="I138" s="67">
        <v>0</v>
      </c>
      <c r="J138" s="69" t="s">
        <v>694</v>
      </c>
      <c r="K138" s="67">
        <f t="shared" si="8"/>
        <v>1.3679819999999998</v>
      </c>
      <c r="L138" s="15"/>
      <c r="M138" s="70"/>
      <c r="N138" s="71" t="e">
        <f>VLOOKUP(B138,'[1]数据 (2)'!$E$3:$M$103,9,0)</f>
        <v>#N/A</v>
      </c>
    </row>
    <row r="139" spans="1:14" s="72" customFormat="1" ht="34.799999999999997" customHeight="1">
      <c r="A139" s="65">
        <v>131</v>
      </c>
      <c r="B139" s="35" t="s">
        <v>350</v>
      </c>
      <c r="C139" s="36" t="s">
        <v>351</v>
      </c>
      <c r="D139" s="66" t="s">
        <v>352</v>
      </c>
      <c r="E139" s="66" t="s">
        <v>38</v>
      </c>
      <c r="F139" s="58">
        <v>0.19266923076923115</v>
      </c>
      <c r="G139" s="68">
        <f t="shared" si="7"/>
        <v>0.18881584615384653</v>
      </c>
      <c r="H139" s="69" t="s">
        <v>694</v>
      </c>
      <c r="I139" s="67">
        <v>0</v>
      </c>
      <c r="J139" s="69" t="s">
        <v>694</v>
      </c>
      <c r="K139" s="67">
        <f t="shared" si="8"/>
        <v>0.18881584615384653</v>
      </c>
      <c r="L139" s="15"/>
      <c r="M139" s="70"/>
      <c r="N139" s="71" t="e">
        <f>VLOOKUP(B139,'[1]数据 (2)'!$E$3:$M$103,9,0)</f>
        <v>#N/A</v>
      </c>
    </row>
    <row r="140" spans="1:14" s="72" customFormat="1" ht="34.799999999999997" customHeight="1">
      <c r="A140" s="65">
        <v>132</v>
      </c>
      <c r="B140" s="35" t="s">
        <v>353</v>
      </c>
      <c r="C140" s="36" t="s">
        <v>354</v>
      </c>
      <c r="D140" s="66" t="s">
        <v>355</v>
      </c>
      <c r="E140" s="66" t="s">
        <v>38</v>
      </c>
      <c r="F140" s="58">
        <v>0.52774615384615475</v>
      </c>
      <c r="G140" s="68">
        <f t="shared" si="7"/>
        <v>0.51719123076923168</v>
      </c>
      <c r="H140" s="69" t="s">
        <v>694</v>
      </c>
      <c r="I140" s="67">
        <v>0</v>
      </c>
      <c r="J140" s="69" t="s">
        <v>694</v>
      </c>
      <c r="K140" s="67">
        <f t="shared" si="8"/>
        <v>0.51719123076923168</v>
      </c>
      <c r="L140" s="15"/>
      <c r="M140" s="70"/>
      <c r="N140" s="71">
        <f>VLOOKUP(B140,'[1]数据 (2)'!$E$3:$M$103,9,0)</f>
        <v>0.55754999999999999</v>
      </c>
    </row>
    <row r="141" spans="1:14" s="72" customFormat="1" ht="34.799999999999997" customHeight="1">
      <c r="A141" s="65">
        <v>133</v>
      </c>
      <c r="B141" s="35" t="s">
        <v>356</v>
      </c>
      <c r="C141" s="36" t="s">
        <v>357</v>
      </c>
      <c r="D141" s="66" t="s">
        <v>358</v>
      </c>
      <c r="E141" s="66" t="s">
        <v>38</v>
      </c>
      <c r="F141" s="58">
        <v>1.3495223076923115</v>
      </c>
      <c r="G141" s="68">
        <f t="shared" si="7"/>
        <v>1.3225318615384654</v>
      </c>
      <c r="H141" s="69" t="s">
        <v>694</v>
      </c>
      <c r="I141" s="67">
        <v>0</v>
      </c>
      <c r="J141" s="69" t="s">
        <v>694</v>
      </c>
      <c r="K141" s="67">
        <f t="shared" si="8"/>
        <v>1.3225318615384654</v>
      </c>
      <c r="L141" s="15"/>
      <c r="M141" s="70"/>
      <c r="N141" s="71">
        <f>VLOOKUP(B141,'[1]数据 (2)'!$E$3:$M$103,9,0)</f>
        <v>1.425735</v>
      </c>
    </row>
    <row r="142" spans="1:14" s="72" customFormat="1" ht="34.799999999999997" customHeight="1">
      <c r="A142" s="65">
        <v>134</v>
      </c>
      <c r="B142" s="35" t="s">
        <v>359</v>
      </c>
      <c r="C142" s="36" t="s">
        <v>360</v>
      </c>
      <c r="D142" s="66" t="s">
        <v>361</v>
      </c>
      <c r="E142" s="66" t="s">
        <v>38</v>
      </c>
      <c r="F142" s="58">
        <v>1.6335</v>
      </c>
      <c r="G142" s="68">
        <f t="shared" si="7"/>
        <v>1.60083</v>
      </c>
      <c r="H142" s="69" t="s">
        <v>694</v>
      </c>
      <c r="I142" s="67">
        <v>0</v>
      </c>
      <c r="J142" s="69" t="s">
        <v>694</v>
      </c>
      <c r="K142" s="67">
        <f t="shared" si="8"/>
        <v>1.60083</v>
      </c>
      <c r="L142" s="15"/>
      <c r="M142" s="70"/>
      <c r="N142" s="71" t="e">
        <f>VLOOKUP(B142,'[1]数据 (2)'!$E$3:$M$103,9,0)</f>
        <v>#N/A</v>
      </c>
    </row>
    <row r="143" spans="1:14" s="72" customFormat="1" ht="34.799999999999997" customHeight="1">
      <c r="A143" s="65">
        <v>135</v>
      </c>
      <c r="B143" s="35" t="s">
        <v>362</v>
      </c>
      <c r="C143" s="36" t="s">
        <v>363</v>
      </c>
      <c r="D143" s="66" t="s">
        <v>364</v>
      </c>
      <c r="E143" s="66" t="s">
        <v>38</v>
      </c>
      <c r="F143" s="58">
        <v>7.5392307692307634E-2</v>
      </c>
      <c r="G143" s="68">
        <f t="shared" si="7"/>
        <v>7.3884461538461482E-2</v>
      </c>
      <c r="H143" s="69" t="s">
        <v>694</v>
      </c>
      <c r="I143" s="67">
        <v>0</v>
      </c>
      <c r="J143" s="69" t="s">
        <v>694</v>
      </c>
      <c r="K143" s="67">
        <f t="shared" si="8"/>
        <v>7.3884461538461482E-2</v>
      </c>
      <c r="L143" s="15"/>
      <c r="M143" s="70"/>
      <c r="N143" s="71" t="e">
        <f>VLOOKUP(B143,'[1]数据 (2)'!$E$3:$M$103,9,0)</f>
        <v>#N/A</v>
      </c>
    </row>
    <row r="144" spans="1:14" s="72" customFormat="1" ht="34.799999999999997" customHeight="1">
      <c r="A144" s="65">
        <v>136</v>
      </c>
      <c r="B144" s="35" t="s">
        <v>365</v>
      </c>
      <c r="C144" s="36" t="s">
        <v>366</v>
      </c>
      <c r="D144" s="66" t="s">
        <v>367</v>
      </c>
      <c r="E144" s="66" t="s">
        <v>38</v>
      </c>
      <c r="F144" s="58">
        <v>0.43559999999999999</v>
      </c>
      <c r="G144" s="68">
        <f t="shared" si="7"/>
        <v>0.42688799999999999</v>
      </c>
      <c r="H144" s="69" t="s">
        <v>694</v>
      </c>
      <c r="I144" s="67">
        <v>0</v>
      </c>
      <c r="J144" s="69" t="s">
        <v>694</v>
      </c>
      <c r="K144" s="67">
        <f t="shared" si="8"/>
        <v>0.42688799999999999</v>
      </c>
      <c r="L144" s="15"/>
      <c r="M144" s="70"/>
      <c r="N144" s="71">
        <f>VLOOKUP(B144,'[1]数据 (2)'!$E$3:$M$103,9,0)</f>
        <v>0.47789999999999999</v>
      </c>
    </row>
    <row r="145" spans="1:14" s="72" customFormat="1" ht="34.799999999999997" customHeight="1">
      <c r="A145" s="65">
        <v>137</v>
      </c>
      <c r="B145" s="35" t="s">
        <v>368</v>
      </c>
      <c r="C145" s="36" t="s">
        <v>369</v>
      </c>
      <c r="D145" s="66" t="s">
        <v>370</v>
      </c>
      <c r="E145" s="66" t="s">
        <v>38</v>
      </c>
      <c r="F145" s="58">
        <v>0.43559999999999999</v>
      </c>
      <c r="G145" s="68">
        <f t="shared" si="7"/>
        <v>0.42688799999999999</v>
      </c>
      <c r="H145" s="69" t="s">
        <v>694</v>
      </c>
      <c r="I145" s="67">
        <v>0</v>
      </c>
      <c r="J145" s="69" t="s">
        <v>694</v>
      </c>
      <c r="K145" s="67">
        <f t="shared" si="8"/>
        <v>0.42688799999999999</v>
      </c>
      <c r="L145" s="15"/>
      <c r="M145" s="70"/>
      <c r="N145" s="71">
        <f>VLOOKUP(B145,'[1]数据 (2)'!$E$3:$M$103,9,0)</f>
        <v>0.43807499999999999</v>
      </c>
    </row>
    <row r="146" spans="1:14" s="72" customFormat="1" ht="34.799999999999997" customHeight="1">
      <c r="A146" s="65">
        <v>138</v>
      </c>
      <c r="B146" s="35" t="s">
        <v>371</v>
      </c>
      <c r="C146" s="36" t="s">
        <v>372</v>
      </c>
      <c r="D146" s="66" t="s">
        <v>373</v>
      </c>
      <c r="E146" s="66" t="s">
        <v>38</v>
      </c>
      <c r="F146" s="58">
        <v>0.37696153846153874</v>
      </c>
      <c r="G146" s="68">
        <f t="shared" si="7"/>
        <v>0.36942230769230794</v>
      </c>
      <c r="H146" s="69" t="s">
        <v>694</v>
      </c>
      <c r="I146" s="67">
        <v>0</v>
      </c>
      <c r="J146" s="69" t="s">
        <v>694</v>
      </c>
      <c r="K146" s="67">
        <f t="shared" si="8"/>
        <v>0.36942230769230794</v>
      </c>
      <c r="L146" s="15"/>
      <c r="M146" s="70"/>
      <c r="N146" s="71">
        <f>VLOOKUP(B146,'[1]数据 (2)'!$E$3:$M$103,9,0)</f>
        <v>0.39824999999999999</v>
      </c>
    </row>
    <row r="147" spans="1:14" s="72" customFormat="1" ht="34.799999999999997" customHeight="1">
      <c r="A147" s="65">
        <v>139</v>
      </c>
      <c r="B147" s="35" t="s">
        <v>374</v>
      </c>
      <c r="C147" s="36" t="s">
        <v>375</v>
      </c>
      <c r="D147" s="66" t="s">
        <v>376</v>
      </c>
      <c r="E147" s="66" t="s">
        <v>38</v>
      </c>
      <c r="F147" s="58">
        <v>0.37696153846153874</v>
      </c>
      <c r="G147" s="68">
        <f t="shared" si="7"/>
        <v>0.36942230769230794</v>
      </c>
      <c r="H147" s="69" t="s">
        <v>694</v>
      </c>
      <c r="I147" s="67">
        <v>0</v>
      </c>
      <c r="J147" s="69" t="s">
        <v>694</v>
      </c>
      <c r="K147" s="67">
        <f t="shared" si="8"/>
        <v>0.36942230769230794</v>
      </c>
      <c r="L147" s="15"/>
      <c r="M147" s="70"/>
      <c r="N147" s="71">
        <f>VLOOKUP(B147,'[1]数据 (2)'!$E$3:$M$103,9,0)</f>
        <v>0.39824999999999999</v>
      </c>
    </row>
    <row r="148" spans="1:14" s="72" customFormat="1" ht="34.799999999999997" customHeight="1">
      <c r="A148" s="65">
        <v>140</v>
      </c>
      <c r="B148" s="35" t="s">
        <v>377</v>
      </c>
      <c r="C148" s="36" t="s">
        <v>378</v>
      </c>
      <c r="D148" s="66" t="s">
        <v>379</v>
      </c>
      <c r="E148" s="66" t="s">
        <v>38</v>
      </c>
      <c r="F148" s="58">
        <v>0.49004999999999999</v>
      </c>
      <c r="G148" s="68">
        <f t="shared" si="7"/>
        <v>0.48024899999999998</v>
      </c>
      <c r="H148" s="69" t="s">
        <v>694</v>
      </c>
      <c r="I148" s="67">
        <v>0</v>
      </c>
      <c r="J148" s="69" t="s">
        <v>694</v>
      </c>
      <c r="K148" s="67">
        <f t="shared" si="8"/>
        <v>0.48024899999999998</v>
      </c>
      <c r="L148" s="15"/>
      <c r="M148" s="70"/>
      <c r="N148" s="71" t="e">
        <f>VLOOKUP(B148,'[1]数据 (2)'!$E$3:$M$103,9,0)</f>
        <v>#N/A</v>
      </c>
    </row>
    <row r="149" spans="1:14" s="72" customFormat="1" ht="34.799999999999997" customHeight="1">
      <c r="A149" s="65">
        <v>141</v>
      </c>
      <c r="B149" s="35" t="s">
        <v>380</v>
      </c>
      <c r="C149" s="36" t="s">
        <v>381</v>
      </c>
      <c r="D149" s="66" t="s">
        <v>382</v>
      </c>
      <c r="E149" s="66" t="s">
        <v>38</v>
      </c>
      <c r="F149" s="58">
        <v>1.3989461538461607</v>
      </c>
      <c r="G149" s="68">
        <f t="shared" si="7"/>
        <v>1.3709672307692375</v>
      </c>
      <c r="H149" s="69" t="s">
        <v>694</v>
      </c>
      <c r="I149" s="67">
        <v>0</v>
      </c>
      <c r="J149" s="69" t="s">
        <v>694</v>
      </c>
      <c r="K149" s="67">
        <f t="shared" si="8"/>
        <v>1.3709672307692375</v>
      </c>
      <c r="L149" s="15"/>
      <c r="M149" s="70"/>
      <c r="N149" s="71" t="e">
        <f>VLOOKUP(B149,'[1]数据 (2)'!$E$3:$M$103,9,0)</f>
        <v>#N/A</v>
      </c>
    </row>
    <row r="150" spans="1:14" s="72" customFormat="1" ht="34.799999999999997" customHeight="1">
      <c r="A150" s="65">
        <v>142</v>
      </c>
      <c r="B150" s="35" t="s">
        <v>383</v>
      </c>
      <c r="C150" s="36" t="s">
        <v>384</v>
      </c>
      <c r="D150" s="66" t="s">
        <v>385</v>
      </c>
      <c r="E150" s="66" t="s">
        <v>38</v>
      </c>
      <c r="F150" s="58">
        <v>0.42811781896551687</v>
      </c>
      <c r="G150" s="68">
        <f t="shared" si="7"/>
        <v>0.41955546258620652</v>
      </c>
      <c r="H150" s="69" t="s">
        <v>694</v>
      </c>
      <c r="I150" s="67">
        <v>0</v>
      </c>
      <c r="J150" s="69" t="s">
        <v>694</v>
      </c>
      <c r="K150" s="67">
        <f t="shared" si="8"/>
        <v>0.41955546258620652</v>
      </c>
      <c r="L150" s="15"/>
      <c r="M150" s="70"/>
      <c r="N150" s="71">
        <f>VLOOKUP(B150,'[1]数据 (2)'!$E$3:$M$103,9,0)</f>
        <v>0.44842950000000004</v>
      </c>
    </row>
    <row r="151" spans="1:14" s="72" customFormat="1" ht="34.799999999999997" customHeight="1">
      <c r="A151" s="65">
        <v>143</v>
      </c>
      <c r="B151" s="35" t="s">
        <v>386</v>
      </c>
      <c r="C151" s="36" t="s">
        <v>387</v>
      </c>
      <c r="D151" s="66" t="s">
        <v>388</v>
      </c>
      <c r="E151" s="66" t="s">
        <v>38</v>
      </c>
      <c r="F151" s="58">
        <v>0.29234017241379323</v>
      </c>
      <c r="G151" s="68">
        <f t="shared" si="7"/>
        <v>0.28649336896551736</v>
      </c>
      <c r="H151" s="69" t="s">
        <v>694</v>
      </c>
      <c r="I151" s="67">
        <v>0</v>
      </c>
      <c r="J151" s="69" t="s">
        <v>694</v>
      </c>
      <c r="K151" s="67">
        <f t="shared" si="8"/>
        <v>0.28649336896551736</v>
      </c>
      <c r="L151" s="15"/>
      <c r="M151" s="70"/>
      <c r="N151" s="71">
        <f>VLOOKUP(B151,'[1]数据 (2)'!$E$3:$M$103,9,0)</f>
        <v>0.27558899999999997</v>
      </c>
    </row>
    <row r="152" spans="1:14" s="72" customFormat="1" ht="34.799999999999997" customHeight="1">
      <c r="A152" s="65">
        <v>144</v>
      </c>
      <c r="B152" s="35" t="s">
        <v>389</v>
      </c>
      <c r="C152" s="36" t="s">
        <v>390</v>
      </c>
      <c r="D152" s="66" t="s">
        <v>391</v>
      </c>
      <c r="E152" s="66" t="s">
        <v>38</v>
      </c>
      <c r="F152" s="58">
        <v>0.38781543103448313</v>
      </c>
      <c r="G152" s="68">
        <f t="shared" si="7"/>
        <v>0.38005912241379347</v>
      </c>
      <c r="H152" s="69" t="s">
        <v>694</v>
      </c>
      <c r="I152" s="67">
        <v>0</v>
      </c>
      <c r="J152" s="69" t="s">
        <v>694</v>
      </c>
      <c r="K152" s="67">
        <f t="shared" si="8"/>
        <v>0.38005912241379347</v>
      </c>
      <c r="L152" s="15"/>
      <c r="M152" s="70"/>
      <c r="N152" s="71">
        <f>VLOOKUP(B152,'[1]数据 (2)'!$E$3:$M$103,9,0)</f>
        <v>0.36559350000000002</v>
      </c>
    </row>
    <row r="153" spans="1:14" s="72" customFormat="1" ht="34.799999999999997" customHeight="1">
      <c r="A153" s="65">
        <v>145</v>
      </c>
      <c r="B153" s="35" t="s">
        <v>392</v>
      </c>
      <c r="C153" s="36" t="s">
        <v>393</v>
      </c>
      <c r="D153" s="66" t="s">
        <v>394</v>
      </c>
      <c r="E153" s="66" t="s">
        <v>38</v>
      </c>
      <c r="F153" s="58">
        <v>0.37091715517241353</v>
      </c>
      <c r="G153" s="68">
        <f t="shared" si="7"/>
        <v>0.36349881206896523</v>
      </c>
      <c r="H153" s="69" t="s">
        <v>694</v>
      </c>
      <c r="I153" s="67">
        <v>0</v>
      </c>
      <c r="J153" s="69" t="s">
        <v>694</v>
      </c>
      <c r="K153" s="67">
        <f t="shared" si="8"/>
        <v>0.36349881206896523</v>
      </c>
      <c r="L153" s="15"/>
      <c r="M153" s="70"/>
      <c r="N153" s="71">
        <f>VLOOKUP(B153,'[1]数据 (2)'!$E$3:$M$103,9,0)</f>
        <v>0.34966350000000002</v>
      </c>
    </row>
    <row r="154" spans="1:14" s="72" customFormat="1" ht="34.799999999999997" customHeight="1">
      <c r="A154" s="65">
        <v>146</v>
      </c>
      <c r="B154" s="35" t="s">
        <v>395</v>
      </c>
      <c r="C154" s="36" t="s">
        <v>396</v>
      </c>
      <c r="D154" s="66" t="s">
        <v>397</v>
      </c>
      <c r="E154" s="66" t="s">
        <v>38</v>
      </c>
      <c r="F154" s="58">
        <v>0.56859660000000001</v>
      </c>
      <c r="G154" s="68">
        <f t="shared" si="7"/>
        <v>0.55722466800000003</v>
      </c>
      <c r="H154" s="69" t="s">
        <v>694</v>
      </c>
      <c r="I154" s="67">
        <v>0</v>
      </c>
      <c r="J154" s="69" t="s">
        <v>694</v>
      </c>
      <c r="K154" s="67">
        <f t="shared" si="8"/>
        <v>0.55722466800000003</v>
      </c>
      <c r="L154" s="15"/>
      <c r="M154" s="70"/>
      <c r="N154" s="71">
        <f>VLOOKUP(B154,'[1]数据 (2)'!$E$3:$M$103,9,0)</f>
        <v>0.68419350000000001</v>
      </c>
    </row>
    <row r="155" spans="1:14" s="72" customFormat="1" ht="34.799999999999997" customHeight="1">
      <c r="A155" s="65">
        <v>147</v>
      </c>
      <c r="B155" s="35" t="s">
        <v>398</v>
      </c>
      <c r="C155" s="36" t="s">
        <v>399</v>
      </c>
      <c r="D155" s="66" t="s">
        <v>400</v>
      </c>
      <c r="E155" s="66" t="s">
        <v>38</v>
      </c>
      <c r="F155" s="58">
        <v>1.7945968965517196</v>
      </c>
      <c r="G155" s="68">
        <f t="shared" si="7"/>
        <v>1.7587049586206851</v>
      </c>
      <c r="H155" s="69" t="s">
        <v>694</v>
      </c>
      <c r="I155" s="67">
        <v>0</v>
      </c>
      <c r="J155" s="69" t="s">
        <v>694</v>
      </c>
      <c r="K155" s="67">
        <f t="shared" si="8"/>
        <v>1.7587049586206851</v>
      </c>
      <c r="L155" s="15"/>
      <c r="M155" s="70"/>
      <c r="N155" s="71">
        <f>VLOOKUP(B155,'[1]数据 (2)'!$E$3:$M$103,9,0)</f>
        <v>1.87974</v>
      </c>
    </row>
    <row r="156" spans="1:14" s="72" customFormat="1" ht="34.799999999999997" customHeight="1">
      <c r="A156" s="65">
        <v>148</v>
      </c>
      <c r="B156" s="35" t="s">
        <v>401</v>
      </c>
      <c r="C156" s="36" t="s">
        <v>402</v>
      </c>
      <c r="D156" s="66" t="s">
        <v>403</v>
      </c>
      <c r="E156" s="66" t="s">
        <v>38</v>
      </c>
      <c r="F156" s="58">
        <v>0.46994105172413814</v>
      </c>
      <c r="G156" s="68">
        <f t="shared" si="7"/>
        <v>0.46054223068965539</v>
      </c>
      <c r="H156" s="69" t="s">
        <v>694</v>
      </c>
      <c r="I156" s="67">
        <v>0</v>
      </c>
      <c r="J156" s="69" t="s">
        <v>694</v>
      </c>
      <c r="K156" s="67">
        <f t="shared" si="8"/>
        <v>0.46054223068965539</v>
      </c>
      <c r="L156" s="15"/>
      <c r="M156" s="70"/>
      <c r="N156" s="71">
        <f>VLOOKUP(B156,'[1]数据 (2)'!$E$3:$M$103,9,0)</f>
        <v>0.49223699999999998</v>
      </c>
    </row>
    <row r="157" spans="1:14" s="72" customFormat="1" ht="34.799999999999997" customHeight="1">
      <c r="A157" s="65">
        <v>149</v>
      </c>
      <c r="B157" s="35" t="s">
        <v>404</v>
      </c>
      <c r="C157" s="36" t="s">
        <v>405</v>
      </c>
      <c r="D157" s="66" t="s">
        <v>406</v>
      </c>
      <c r="E157" s="66" t="s">
        <v>38</v>
      </c>
      <c r="F157" s="58">
        <v>0.38105612068965511</v>
      </c>
      <c r="G157" s="68">
        <f t="shared" si="7"/>
        <v>0.37343499827586202</v>
      </c>
      <c r="H157" s="69" t="s">
        <v>694</v>
      </c>
      <c r="I157" s="67">
        <v>0</v>
      </c>
      <c r="J157" s="69" t="s">
        <v>694</v>
      </c>
      <c r="K157" s="67">
        <f t="shared" si="8"/>
        <v>0.37343499827586202</v>
      </c>
      <c r="L157" s="15"/>
      <c r="M157" s="70"/>
      <c r="N157" s="71">
        <f>VLOOKUP(B157,'[1]数据 (2)'!$E$3:$M$103,9,0)</f>
        <v>0.35922150000000003</v>
      </c>
    </row>
    <row r="158" spans="1:14" s="72" customFormat="1" ht="34.799999999999997" customHeight="1">
      <c r="A158" s="65">
        <v>150</v>
      </c>
      <c r="B158" s="35" t="s">
        <v>407</v>
      </c>
      <c r="C158" s="36" t="s">
        <v>408</v>
      </c>
      <c r="D158" s="66" t="s">
        <v>409</v>
      </c>
      <c r="E158" s="66" t="s">
        <v>38</v>
      </c>
      <c r="F158" s="58">
        <v>0.38190103448275842</v>
      </c>
      <c r="G158" s="68">
        <f t="shared" si="7"/>
        <v>0.37426301379310323</v>
      </c>
      <c r="H158" s="69" t="s">
        <v>694</v>
      </c>
      <c r="I158" s="67">
        <v>0</v>
      </c>
      <c r="J158" s="69" t="s">
        <v>694</v>
      </c>
      <c r="K158" s="67">
        <f t="shared" si="8"/>
        <v>0.37426301379310323</v>
      </c>
      <c r="L158" s="15"/>
      <c r="M158" s="70"/>
      <c r="N158" s="71">
        <f>VLOOKUP(B158,'[1]数据 (2)'!$E$3:$M$103,9,0)</f>
        <v>0.36001799999999995</v>
      </c>
    </row>
    <row r="159" spans="1:14" s="72" customFormat="1" ht="34.799999999999997" customHeight="1">
      <c r="A159" s="65">
        <v>151</v>
      </c>
      <c r="B159" s="35" t="s">
        <v>410</v>
      </c>
      <c r="C159" s="36" t="s">
        <v>411</v>
      </c>
      <c r="D159" s="66" t="s">
        <v>412</v>
      </c>
      <c r="E159" s="66" t="s">
        <v>38</v>
      </c>
      <c r="F159" s="58">
        <v>0.27713172413793041</v>
      </c>
      <c r="G159" s="68">
        <f t="shared" si="7"/>
        <v>0.27158908965517181</v>
      </c>
      <c r="H159" s="69" t="s">
        <v>694</v>
      </c>
      <c r="I159" s="67">
        <v>0</v>
      </c>
      <c r="J159" s="69" t="s">
        <v>694</v>
      </c>
      <c r="K159" s="67">
        <f t="shared" si="8"/>
        <v>0.27158908965517181</v>
      </c>
      <c r="L159" s="15"/>
      <c r="M159" s="70"/>
      <c r="N159" s="71">
        <f>VLOOKUP(B159,'[1]数据 (2)'!$E$3:$M$103,9,0)</f>
        <v>0.26125200000000004</v>
      </c>
    </row>
    <row r="160" spans="1:14" s="72" customFormat="1" ht="34.799999999999997" customHeight="1">
      <c r="A160" s="65">
        <v>152</v>
      </c>
      <c r="B160" s="35" t="s">
        <v>413</v>
      </c>
      <c r="C160" s="36" t="s">
        <v>414</v>
      </c>
      <c r="D160" s="66" t="s">
        <v>415</v>
      </c>
      <c r="E160" s="66" t="s">
        <v>38</v>
      </c>
      <c r="F160" s="58">
        <v>0.5704577999999999</v>
      </c>
      <c r="G160" s="68">
        <f t="shared" si="7"/>
        <v>0.55904864399999987</v>
      </c>
      <c r="H160" s="69" t="s">
        <v>694</v>
      </c>
      <c r="I160" s="67">
        <v>0</v>
      </c>
      <c r="J160" s="69" t="s">
        <v>694</v>
      </c>
      <c r="K160" s="67">
        <f t="shared" si="8"/>
        <v>0.55904864399999987</v>
      </c>
      <c r="L160" s="15"/>
      <c r="M160" s="70"/>
      <c r="N160" s="71">
        <f>VLOOKUP(B160,'[1]数据 (2)'!$E$3:$M$103,9,0)</f>
        <v>0.69136200000000003</v>
      </c>
    </row>
    <row r="161" spans="1:14" s="72" customFormat="1" ht="34.799999999999997" customHeight="1">
      <c r="A161" s="65">
        <v>153</v>
      </c>
      <c r="B161" s="35" t="s">
        <v>416</v>
      </c>
      <c r="C161" s="36" t="s">
        <v>417</v>
      </c>
      <c r="D161" s="66" t="s">
        <v>418</v>
      </c>
      <c r="E161" s="66" t="s">
        <v>38</v>
      </c>
      <c r="F161" s="58">
        <v>0.37598663793103376</v>
      </c>
      <c r="G161" s="68">
        <f t="shared" si="7"/>
        <v>0.3684669051724131</v>
      </c>
      <c r="H161" s="69" t="s">
        <v>694</v>
      </c>
      <c r="I161" s="67">
        <v>0</v>
      </c>
      <c r="J161" s="69" t="s">
        <v>694</v>
      </c>
      <c r="K161" s="67">
        <f t="shared" si="8"/>
        <v>0.3684669051724131</v>
      </c>
      <c r="L161" s="15"/>
      <c r="M161" s="70"/>
      <c r="N161" s="71">
        <f>VLOOKUP(B161,'[1]数据 (2)'!$E$3:$M$103,9,0)</f>
        <v>0.35444249999999999</v>
      </c>
    </row>
    <row r="162" spans="1:14" s="72" customFormat="1" ht="34.799999999999997" customHeight="1">
      <c r="A162" s="65">
        <v>154</v>
      </c>
      <c r="B162" s="35" t="s">
        <v>419</v>
      </c>
      <c r="C162" s="36" t="s">
        <v>420</v>
      </c>
      <c r="D162" s="66" t="s">
        <v>421</v>
      </c>
      <c r="E162" s="66" t="s">
        <v>38</v>
      </c>
      <c r="F162" s="58">
        <v>2.6699275862068887</v>
      </c>
      <c r="G162" s="68">
        <f t="shared" si="7"/>
        <v>2.6165290344827508</v>
      </c>
      <c r="H162" s="69" t="s">
        <v>694</v>
      </c>
      <c r="I162" s="67">
        <v>0</v>
      </c>
      <c r="J162" s="69" t="s">
        <v>694</v>
      </c>
      <c r="K162" s="67">
        <f t="shared" si="8"/>
        <v>2.6165290344827508</v>
      </c>
      <c r="L162" s="15"/>
      <c r="M162" s="70"/>
      <c r="N162" s="71">
        <f>VLOOKUP(B162,'[1]数据 (2)'!$E$3:$M$103,9,0)</f>
        <v>2.5400385000000001</v>
      </c>
    </row>
    <row r="163" spans="1:14" s="72" customFormat="1" ht="34.799999999999997" customHeight="1">
      <c r="A163" s="65">
        <v>155</v>
      </c>
      <c r="B163" s="35" t="s">
        <v>422</v>
      </c>
      <c r="C163" s="36" t="s">
        <v>423</v>
      </c>
      <c r="D163" s="66" t="s">
        <v>424</v>
      </c>
      <c r="E163" s="66" t="s">
        <v>38</v>
      </c>
      <c r="F163" s="58">
        <v>0.73107692307692251</v>
      </c>
      <c r="G163" s="68">
        <f t="shared" si="7"/>
        <v>0.71645538461538405</v>
      </c>
      <c r="H163" s="69" t="s">
        <v>694</v>
      </c>
      <c r="I163" s="67">
        <v>0</v>
      </c>
      <c r="J163" s="69" t="s">
        <v>694</v>
      </c>
      <c r="K163" s="67">
        <f t="shared" si="8"/>
        <v>0.71645538461538405</v>
      </c>
      <c r="L163" s="15"/>
      <c r="M163" s="70"/>
      <c r="N163" s="71">
        <f>VLOOKUP(B163,'[1]数据 (2)'!$E$3:$M$103,9,0)</f>
        <v>0.59498550000000006</v>
      </c>
    </row>
    <row r="164" spans="1:14" s="72" customFormat="1" ht="34.799999999999997" customHeight="1">
      <c r="A164" s="65">
        <v>156</v>
      </c>
      <c r="B164" s="35"/>
      <c r="C164" s="36" t="s">
        <v>425</v>
      </c>
      <c r="D164" s="66" t="s">
        <v>426</v>
      </c>
      <c r="E164" s="66" t="s">
        <v>38</v>
      </c>
      <c r="F164" s="58">
        <v>0.28481538461538491</v>
      </c>
      <c r="G164" s="68">
        <f t="shared" si="7"/>
        <v>0.27911907692307719</v>
      </c>
      <c r="H164" s="69" t="s">
        <v>694</v>
      </c>
      <c r="I164" s="67">
        <v>0</v>
      </c>
      <c r="J164" s="69" t="s">
        <v>694</v>
      </c>
      <c r="K164" s="67">
        <f t="shared" si="8"/>
        <v>0.27911907692307719</v>
      </c>
      <c r="L164" s="15"/>
      <c r="M164" s="70"/>
      <c r="N164" s="71" t="e">
        <f>VLOOKUP(B164,'[1]数据 (2)'!$E$3:$M$103,9,0)</f>
        <v>#N/A</v>
      </c>
    </row>
    <row r="165" spans="1:14" s="72" customFormat="1" ht="34.799999999999997" customHeight="1">
      <c r="A165" s="65">
        <v>157</v>
      </c>
      <c r="B165" s="35" t="s">
        <v>427</v>
      </c>
      <c r="C165" s="36" t="s">
        <v>428</v>
      </c>
      <c r="D165" s="66" t="s">
        <v>429</v>
      </c>
      <c r="E165" s="66" t="s">
        <v>38</v>
      </c>
      <c r="F165" s="58">
        <v>0.21779999999999999</v>
      </c>
      <c r="G165" s="68">
        <f t="shared" si="7"/>
        <v>0.21344399999999999</v>
      </c>
      <c r="H165" s="69" t="s">
        <v>694</v>
      </c>
      <c r="I165" s="67">
        <v>0</v>
      </c>
      <c r="J165" s="69" t="s">
        <v>694</v>
      </c>
      <c r="K165" s="67">
        <f t="shared" si="8"/>
        <v>0.21344399999999999</v>
      </c>
      <c r="L165" s="15"/>
      <c r="M165" s="70"/>
      <c r="N165" s="71">
        <f>VLOOKUP(B165,'[1]数据 (2)'!$E$3:$M$103,9,0)</f>
        <v>0.246915</v>
      </c>
    </row>
    <row r="166" spans="1:14" s="72" customFormat="1" ht="34.799999999999997" customHeight="1">
      <c r="A166" s="65">
        <v>158</v>
      </c>
      <c r="B166" s="35"/>
      <c r="C166" s="36" t="s">
        <v>430</v>
      </c>
      <c r="D166" s="66" t="s">
        <v>431</v>
      </c>
      <c r="E166" s="66" t="s">
        <v>38</v>
      </c>
      <c r="F166" s="58">
        <v>0.25968461538461507</v>
      </c>
      <c r="G166" s="68">
        <f t="shared" si="7"/>
        <v>0.25449092307692278</v>
      </c>
      <c r="H166" s="69" t="s">
        <v>694</v>
      </c>
      <c r="I166" s="67">
        <v>0</v>
      </c>
      <c r="J166" s="69" t="s">
        <v>694</v>
      </c>
      <c r="K166" s="67">
        <f t="shared" si="8"/>
        <v>0.25449092307692278</v>
      </c>
      <c r="L166" s="15"/>
      <c r="M166" s="70"/>
      <c r="N166" s="71" t="e">
        <f>VLOOKUP(B166,'[1]数据 (2)'!$E$3:$M$103,9,0)</f>
        <v>#N/A</v>
      </c>
    </row>
    <row r="167" spans="1:14" s="72" customFormat="1" ht="34.799999999999997" customHeight="1">
      <c r="A167" s="65">
        <v>159</v>
      </c>
      <c r="B167" s="35" t="s">
        <v>432</v>
      </c>
      <c r="C167" s="36" t="s">
        <v>433</v>
      </c>
      <c r="D167" s="66" t="s">
        <v>434</v>
      </c>
      <c r="E167" s="66" t="s">
        <v>38</v>
      </c>
      <c r="F167" s="58">
        <v>0.18612000000000001</v>
      </c>
      <c r="G167" s="68">
        <f t="shared" si="7"/>
        <v>0.18239759999999999</v>
      </c>
      <c r="H167" s="69" t="s">
        <v>694</v>
      </c>
      <c r="I167" s="67">
        <v>0</v>
      </c>
      <c r="J167" s="69" t="s">
        <v>694</v>
      </c>
      <c r="K167" s="67">
        <f t="shared" si="8"/>
        <v>0.18239759999999999</v>
      </c>
      <c r="L167" s="15"/>
      <c r="M167" s="70"/>
      <c r="N167" s="71" t="e">
        <f>VLOOKUP(B167,'[1]数据 (2)'!$E$3:$M$103,9,0)</f>
        <v>#N/A</v>
      </c>
    </row>
    <row r="168" spans="1:14" s="72" customFormat="1" ht="34.799999999999997" customHeight="1">
      <c r="A168" s="65">
        <v>160</v>
      </c>
      <c r="B168" s="35" t="s">
        <v>435</v>
      </c>
      <c r="C168" s="36" t="s">
        <v>436</v>
      </c>
      <c r="D168" s="66" t="s">
        <v>437</v>
      </c>
      <c r="E168" s="66" t="s">
        <v>38</v>
      </c>
      <c r="F168" s="58">
        <v>0.15820200000000001</v>
      </c>
      <c r="G168" s="68">
        <f t="shared" si="7"/>
        <v>0.15503796</v>
      </c>
      <c r="H168" s="69" t="s">
        <v>694</v>
      </c>
      <c r="I168" s="67">
        <v>0</v>
      </c>
      <c r="J168" s="69" t="s">
        <v>694</v>
      </c>
      <c r="K168" s="67">
        <f t="shared" si="8"/>
        <v>0.15503796</v>
      </c>
      <c r="L168" s="15"/>
      <c r="M168" s="70"/>
      <c r="N168" s="71" t="e">
        <f>VLOOKUP(B168,'[1]数据 (2)'!$E$3:$M$103,9,0)</f>
        <v>#N/A</v>
      </c>
    </row>
    <row r="169" spans="1:14" s="72" customFormat="1" ht="34.799999999999997" customHeight="1">
      <c r="A169" s="65">
        <v>161</v>
      </c>
      <c r="B169" s="35" t="s">
        <v>438</v>
      </c>
      <c r="C169" s="36" t="s">
        <v>439</v>
      </c>
      <c r="D169" s="66" t="s">
        <v>440</v>
      </c>
      <c r="E169" s="66" t="s">
        <v>38</v>
      </c>
      <c r="F169" s="58">
        <v>1.7320732758620676</v>
      </c>
      <c r="G169" s="68">
        <f t="shared" si="7"/>
        <v>1.6974318103448263</v>
      </c>
      <c r="H169" s="69" t="s">
        <v>694</v>
      </c>
      <c r="I169" s="67">
        <v>0</v>
      </c>
      <c r="J169" s="69" t="s">
        <v>694</v>
      </c>
      <c r="K169" s="67">
        <f t="shared" si="8"/>
        <v>1.6974318103448263</v>
      </c>
      <c r="L169" s="15"/>
      <c r="M169" s="70"/>
      <c r="N169" s="71" t="e">
        <f>VLOOKUP(B169,'[1]数据 (2)'!$E$3:$M$103,9,0)</f>
        <v>#N/A</v>
      </c>
    </row>
    <row r="170" spans="1:14" s="72" customFormat="1" ht="34.799999999999997" customHeight="1">
      <c r="A170" s="65">
        <v>162</v>
      </c>
      <c r="B170" s="35" t="s">
        <v>441</v>
      </c>
      <c r="C170" s="36" t="s">
        <v>442</v>
      </c>
      <c r="D170" s="66" t="s">
        <v>443</v>
      </c>
      <c r="E170" s="66" t="s">
        <v>38</v>
      </c>
      <c r="F170" s="58">
        <v>1.3518620689655167</v>
      </c>
      <c r="G170" s="68">
        <f t="shared" ref="G170:G194" si="9">F170*0.98</f>
        <v>1.3248248275862065</v>
      </c>
      <c r="H170" s="69" t="s">
        <v>694</v>
      </c>
      <c r="I170" s="67">
        <v>0</v>
      </c>
      <c r="J170" s="69" t="s">
        <v>694</v>
      </c>
      <c r="K170" s="67">
        <f t="shared" si="8"/>
        <v>1.3248248275862065</v>
      </c>
      <c r="L170" s="15"/>
      <c r="M170" s="70"/>
      <c r="N170" s="71" t="e">
        <f>VLOOKUP(B170,'[1]数据 (2)'!$E$3:$M$103,9,0)</f>
        <v>#N/A</v>
      </c>
    </row>
    <row r="171" spans="1:14" s="72" customFormat="1" ht="34.799999999999997" customHeight="1">
      <c r="A171" s="65">
        <v>163</v>
      </c>
      <c r="B171" s="35" t="s">
        <v>444</v>
      </c>
      <c r="C171" s="36" t="s">
        <v>445</v>
      </c>
      <c r="D171" s="66" t="s">
        <v>446</v>
      </c>
      <c r="E171" s="66" t="s">
        <v>38</v>
      </c>
      <c r="F171" s="58">
        <v>0.94921199999999994</v>
      </c>
      <c r="G171" s="68">
        <f t="shared" si="9"/>
        <v>0.93022775999999996</v>
      </c>
      <c r="H171" s="69" t="s">
        <v>694</v>
      </c>
      <c r="I171" s="67">
        <v>0</v>
      </c>
      <c r="J171" s="69" t="s">
        <v>694</v>
      </c>
      <c r="K171" s="67">
        <f t="shared" si="8"/>
        <v>0.93022775999999996</v>
      </c>
      <c r="L171" s="15"/>
      <c r="M171" s="70"/>
      <c r="N171" s="71">
        <f>VLOOKUP(B171,'[1]数据 (2)'!$E$3:$M$103,9,0)</f>
        <v>0.81242999999999999</v>
      </c>
    </row>
    <row r="172" spans="1:14" s="72" customFormat="1" ht="34.799999999999997" customHeight="1">
      <c r="A172" s="65">
        <v>164</v>
      </c>
      <c r="B172" s="35" t="s">
        <v>447</v>
      </c>
      <c r="C172" s="36" t="s">
        <v>448</v>
      </c>
      <c r="D172" s="66" t="s">
        <v>449</v>
      </c>
      <c r="E172" s="66" t="s">
        <v>38</v>
      </c>
      <c r="F172" s="58">
        <v>2.7359639999999996</v>
      </c>
      <c r="G172" s="68">
        <f t="shared" si="9"/>
        <v>2.6812447199999996</v>
      </c>
      <c r="H172" s="69" t="s">
        <v>694</v>
      </c>
      <c r="I172" s="67">
        <v>0</v>
      </c>
      <c r="J172" s="69" t="s">
        <v>694</v>
      </c>
      <c r="K172" s="67">
        <f t="shared" si="8"/>
        <v>2.6812447199999996</v>
      </c>
      <c r="L172" s="15"/>
      <c r="M172" s="70"/>
      <c r="N172" s="71" t="e">
        <f>VLOOKUP(B172,'[1]数据 (2)'!$E$3:$M$103,9,0)</f>
        <v>#N/A</v>
      </c>
    </row>
    <row r="173" spans="1:14" s="72" customFormat="1" ht="34.799999999999997" customHeight="1">
      <c r="A173" s="65">
        <v>165</v>
      </c>
      <c r="B173" s="35" t="s">
        <v>450</v>
      </c>
      <c r="C173" s="36" t="s">
        <v>451</v>
      </c>
      <c r="D173" s="66" t="s">
        <v>452</v>
      </c>
      <c r="E173" s="66" t="s">
        <v>38</v>
      </c>
      <c r="F173" s="58">
        <v>2.7359639999999996</v>
      </c>
      <c r="G173" s="68">
        <f t="shared" si="9"/>
        <v>2.6812447199999996</v>
      </c>
      <c r="H173" s="69" t="s">
        <v>694</v>
      </c>
      <c r="I173" s="67">
        <v>0</v>
      </c>
      <c r="J173" s="69" t="s">
        <v>694</v>
      </c>
      <c r="K173" s="67">
        <f t="shared" si="8"/>
        <v>2.6812447199999996</v>
      </c>
      <c r="L173" s="15"/>
      <c r="M173" s="70"/>
      <c r="N173" s="71" t="e">
        <f>VLOOKUP(B173,'[1]数据 (2)'!$E$3:$M$103,9,0)</f>
        <v>#N/A</v>
      </c>
    </row>
    <row r="174" spans="1:14" s="72" customFormat="1" ht="34.799999999999997" customHeight="1">
      <c r="A174" s="65">
        <v>166</v>
      </c>
      <c r="B174" s="35" t="s">
        <v>453</v>
      </c>
      <c r="C174" s="36" t="s">
        <v>454</v>
      </c>
      <c r="D174" s="66" t="s">
        <v>455</v>
      </c>
      <c r="E174" s="66" t="s">
        <v>38</v>
      </c>
      <c r="F174" s="58">
        <v>0.63280800000000004</v>
      </c>
      <c r="G174" s="68">
        <f t="shared" si="9"/>
        <v>0.62015184000000001</v>
      </c>
      <c r="H174" s="69" t="s">
        <v>694</v>
      </c>
      <c r="I174" s="67">
        <v>0</v>
      </c>
      <c r="J174" s="69" t="s">
        <v>694</v>
      </c>
      <c r="K174" s="67">
        <f t="shared" si="8"/>
        <v>0.62015184000000001</v>
      </c>
      <c r="L174" s="15"/>
      <c r="M174" s="70"/>
      <c r="N174" s="71" t="e">
        <f>VLOOKUP(B174,'[1]数据 (2)'!$E$3:$M$103,9,0)</f>
        <v>#N/A</v>
      </c>
    </row>
    <row r="175" spans="1:14" s="72" customFormat="1" ht="34.799999999999997" customHeight="1">
      <c r="A175" s="65">
        <v>167</v>
      </c>
      <c r="B175" s="35" t="s">
        <v>456</v>
      </c>
      <c r="C175" s="36" t="s">
        <v>457</v>
      </c>
      <c r="D175" s="66" t="s">
        <v>458</v>
      </c>
      <c r="E175" s="66" t="s">
        <v>38</v>
      </c>
      <c r="F175" s="58">
        <v>0.66072600000000004</v>
      </c>
      <c r="G175" s="68">
        <f t="shared" si="9"/>
        <v>0.64751148000000003</v>
      </c>
      <c r="H175" s="69" t="s">
        <v>694</v>
      </c>
      <c r="I175" s="67">
        <v>0</v>
      </c>
      <c r="J175" s="69" t="s">
        <v>694</v>
      </c>
      <c r="K175" s="67">
        <f t="shared" si="8"/>
        <v>0.64751148000000003</v>
      </c>
      <c r="L175" s="15"/>
      <c r="M175" s="70"/>
      <c r="N175" s="71" t="e">
        <f>VLOOKUP(B175,'[1]数据 (2)'!$E$3:$M$103,9,0)</f>
        <v>#N/A</v>
      </c>
    </row>
    <row r="176" spans="1:14" s="72" customFormat="1" ht="34.799999999999997" customHeight="1">
      <c r="A176" s="65">
        <v>168</v>
      </c>
      <c r="B176" s="35" t="s">
        <v>459</v>
      </c>
      <c r="C176" s="36" t="s">
        <v>460</v>
      </c>
      <c r="D176" s="66" t="s">
        <v>461</v>
      </c>
      <c r="E176" s="66" t="s">
        <v>38</v>
      </c>
      <c r="F176" s="58">
        <v>0.32571</v>
      </c>
      <c r="G176" s="68">
        <f t="shared" si="9"/>
        <v>0.31919579999999997</v>
      </c>
      <c r="H176" s="69" t="s">
        <v>694</v>
      </c>
      <c r="I176" s="67">
        <v>0</v>
      </c>
      <c r="J176" s="69" t="s">
        <v>694</v>
      </c>
      <c r="K176" s="67">
        <f t="shared" si="8"/>
        <v>0.31919579999999997</v>
      </c>
      <c r="L176" s="15"/>
      <c r="M176" s="70"/>
      <c r="N176" s="71" t="e">
        <f>VLOOKUP(B176,'[1]数据 (2)'!$E$3:$M$103,9,0)</f>
        <v>#N/A</v>
      </c>
    </row>
    <row r="177" spans="1:14" s="72" customFormat="1" ht="34.799999999999997" customHeight="1">
      <c r="A177" s="65">
        <v>169</v>
      </c>
      <c r="B177" s="35" t="s">
        <v>462</v>
      </c>
      <c r="C177" s="36" t="s">
        <v>463</v>
      </c>
      <c r="D177" s="66" t="s">
        <v>464</v>
      </c>
      <c r="E177" s="66" t="s">
        <v>38</v>
      </c>
      <c r="F177" s="58">
        <v>0.23265</v>
      </c>
      <c r="G177" s="68">
        <f t="shared" si="9"/>
        <v>0.22799700000000001</v>
      </c>
      <c r="H177" s="69" t="s">
        <v>694</v>
      </c>
      <c r="I177" s="67">
        <v>0</v>
      </c>
      <c r="J177" s="69" t="s">
        <v>694</v>
      </c>
      <c r="K177" s="67">
        <f t="shared" si="8"/>
        <v>0.22799700000000001</v>
      </c>
      <c r="L177" s="15"/>
      <c r="M177" s="70"/>
      <c r="N177" s="71" t="e">
        <f>VLOOKUP(B177,'[1]数据 (2)'!$E$3:$M$103,9,0)</f>
        <v>#N/A</v>
      </c>
    </row>
    <row r="178" spans="1:14" s="72" customFormat="1" ht="34.799999999999997" customHeight="1">
      <c r="A178" s="65">
        <v>170</v>
      </c>
      <c r="B178" s="35" t="s">
        <v>465</v>
      </c>
      <c r="C178" s="36" t="s">
        <v>466</v>
      </c>
      <c r="D178" s="66" t="s">
        <v>467</v>
      </c>
      <c r="E178" s="66" t="s">
        <v>38</v>
      </c>
      <c r="F178" s="58">
        <v>1.1669723999999999</v>
      </c>
      <c r="G178" s="68">
        <f t="shared" si="9"/>
        <v>1.1436329519999999</v>
      </c>
      <c r="H178" s="69" t="s">
        <v>694</v>
      </c>
      <c r="I178" s="67">
        <v>0</v>
      </c>
      <c r="J178" s="69" t="s">
        <v>694</v>
      </c>
      <c r="K178" s="67">
        <f t="shared" si="8"/>
        <v>1.1436329519999999</v>
      </c>
      <c r="L178" s="15"/>
      <c r="M178" s="70"/>
      <c r="N178" s="71" t="e">
        <f>VLOOKUP(B178,'[1]数据 (2)'!$E$3:$M$103,9,0)</f>
        <v>#N/A</v>
      </c>
    </row>
    <row r="179" spans="1:14" s="72" customFormat="1" ht="34.799999999999997" customHeight="1">
      <c r="A179" s="65">
        <v>171</v>
      </c>
      <c r="B179" s="35" t="s">
        <v>468</v>
      </c>
      <c r="C179" s="36" t="s">
        <v>469</v>
      </c>
      <c r="D179" s="66" t="s">
        <v>470</v>
      </c>
      <c r="E179" s="66" t="s">
        <v>38</v>
      </c>
      <c r="F179" s="58">
        <v>0.26056799999999997</v>
      </c>
      <c r="G179" s="68">
        <f t="shared" si="9"/>
        <v>0.25535663999999997</v>
      </c>
      <c r="H179" s="69" t="s">
        <v>694</v>
      </c>
      <c r="I179" s="67">
        <v>0</v>
      </c>
      <c r="J179" s="69" t="s">
        <v>694</v>
      </c>
      <c r="K179" s="67">
        <f t="shared" si="8"/>
        <v>0.25535663999999997</v>
      </c>
      <c r="L179" s="15"/>
      <c r="M179" s="70"/>
      <c r="N179" s="71" t="e">
        <f>VLOOKUP(B179,'[1]数据 (2)'!$E$3:$M$103,9,0)</f>
        <v>#N/A</v>
      </c>
    </row>
    <row r="180" spans="1:14" s="72" customFormat="1" ht="34.799999999999997" customHeight="1">
      <c r="A180" s="65">
        <v>172</v>
      </c>
      <c r="B180" s="35" t="s">
        <v>471</v>
      </c>
      <c r="C180" s="36" t="s">
        <v>472</v>
      </c>
      <c r="D180" s="66" t="s">
        <v>473</v>
      </c>
      <c r="E180" s="66" t="s">
        <v>38</v>
      </c>
      <c r="F180" s="58">
        <v>0.54905399999999993</v>
      </c>
      <c r="G180" s="68">
        <f t="shared" si="9"/>
        <v>0.53807291999999995</v>
      </c>
      <c r="H180" s="69" t="s">
        <v>694</v>
      </c>
      <c r="I180" s="67">
        <v>0</v>
      </c>
      <c r="J180" s="69" t="s">
        <v>694</v>
      </c>
      <c r="K180" s="67">
        <f t="shared" si="8"/>
        <v>0.53807291999999995</v>
      </c>
      <c r="L180" s="15"/>
      <c r="M180" s="70"/>
      <c r="N180" s="71" t="e">
        <f>VLOOKUP(B180,'[1]数据 (2)'!$E$3:$M$103,9,0)</f>
        <v>#N/A</v>
      </c>
    </row>
    <row r="181" spans="1:14" s="72" customFormat="1" ht="34.799999999999997" customHeight="1">
      <c r="A181" s="65">
        <v>173</v>
      </c>
      <c r="B181" s="35" t="s">
        <v>474</v>
      </c>
      <c r="C181" s="36" t="s">
        <v>475</v>
      </c>
      <c r="D181" s="66" t="s">
        <v>476</v>
      </c>
      <c r="E181" s="66" t="s">
        <v>38</v>
      </c>
      <c r="F181" s="58">
        <v>0.1172556</v>
      </c>
      <c r="G181" s="68">
        <f t="shared" si="9"/>
        <v>0.11491048800000001</v>
      </c>
      <c r="H181" s="69" t="s">
        <v>694</v>
      </c>
      <c r="I181" s="67">
        <v>0</v>
      </c>
      <c r="J181" s="69" t="s">
        <v>694</v>
      </c>
      <c r="K181" s="67">
        <f t="shared" si="8"/>
        <v>0.11491048800000001</v>
      </c>
      <c r="L181" s="15"/>
      <c r="M181" s="70"/>
      <c r="N181" s="71" t="e">
        <f>VLOOKUP(B181,'[1]数据 (2)'!$E$3:$M$103,9,0)</f>
        <v>#N/A</v>
      </c>
    </row>
    <row r="182" spans="1:14" s="72" customFormat="1" ht="34.799999999999997" customHeight="1">
      <c r="A182" s="65">
        <v>174</v>
      </c>
      <c r="B182" s="35" t="s">
        <v>477</v>
      </c>
      <c r="C182" s="36" t="s">
        <v>475</v>
      </c>
      <c r="D182" s="66" t="s">
        <v>478</v>
      </c>
      <c r="E182" s="66" t="s">
        <v>38</v>
      </c>
      <c r="F182" s="58">
        <v>0.1274922</v>
      </c>
      <c r="G182" s="68">
        <v>6.6109500000000002E-2</v>
      </c>
      <c r="H182" s="69" t="s">
        <v>694</v>
      </c>
      <c r="I182" s="67">
        <v>0</v>
      </c>
      <c r="J182" s="69" t="s">
        <v>694</v>
      </c>
      <c r="K182" s="67">
        <f t="shared" si="8"/>
        <v>6.6109500000000002E-2</v>
      </c>
      <c r="L182" s="15"/>
      <c r="M182" s="70"/>
      <c r="N182" s="71">
        <f>VLOOKUP(B182,'[1]数据 (2)'!$E$3:$M$103,9,0)</f>
        <v>6.6109500000000002E-2</v>
      </c>
    </row>
    <row r="183" spans="1:14" s="72" customFormat="1" ht="34.799999999999997" customHeight="1">
      <c r="A183" s="65">
        <v>175</v>
      </c>
      <c r="B183" s="35" t="s">
        <v>479</v>
      </c>
      <c r="C183" s="36" t="s">
        <v>480</v>
      </c>
      <c r="D183" s="66" t="s">
        <v>481</v>
      </c>
      <c r="E183" s="66" t="s">
        <v>38</v>
      </c>
      <c r="F183" s="58">
        <v>17.327772</v>
      </c>
      <c r="G183" s="68">
        <f t="shared" si="9"/>
        <v>16.98121656</v>
      </c>
      <c r="H183" s="69" t="s">
        <v>694</v>
      </c>
      <c r="I183" s="67">
        <v>0</v>
      </c>
      <c r="J183" s="69" t="s">
        <v>694</v>
      </c>
      <c r="K183" s="67">
        <f t="shared" si="8"/>
        <v>16.98121656</v>
      </c>
      <c r="L183" s="15"/>
      <c r="M183" s="70"/>
      <c r="N183" s="71" t="e">
        <f>VLOOKUP(B183,'[1]数据 (2)'!$E$3:$M$103,9,0)</f>
        <v>#N/A</v>
      </c>
    </row>
    <row r="184" spans="1:14" s="72" customFormat="1" ht="34.799999999999997" customHeight="1">
      <c r="A184" s="65">
        <v>176</v>
      </c>
      <c r="B184" s="35" t="s">
        <v>482</v>
      </c>
      <c r="C184" s="36" t="s">
        <v>483</v>
      </c>
      <c r="D184" s="66" t="s">
        <v>484</v>
      </c>
      <c r="E184" s="66" t="s">
        <v>38</v>
      </c>
      <c r="F184" s="58">
        <v>0.99760319999999991</v>
      </c>
      <c r="G184" s="68">
        <f t="shared" si="9"/>
        <v>0.97765113599999987</v>
      </c>
      <c r="H184" s="69" t="s">
        <v>694</v>
      </c>
      <c r="I184" s="67">
        <v>0</v>
      </c>
      <c r="J184" s="69" t="s">
        <v>694</v>
      </c>
      <c r="K184" s="67">
        <f t="shared" si="8"/>
        <v>0.97765113599999987</v>
      </c>
      <c r="L184" s="15"/>
      <c r="M184" s="70"/>
      <c r="N184" s="71" t="e">
        <f>VLOOKUP(B184,'[1]数据 (2)'!$E$3:$M$103,9,0)</f>
        <v>#N/A</v>
      </c>
    </row>
    <row r="185" spans="1:14" s="72" customFormat="1" ht="34.799999999999997" customHeight="1">
      <c r="A185" s="65">
        <v>177</v>
      </c>
      <c r="B185" s="35" t="s">
        <v>485</v>
      </c>
      <c r="C185" s="36" t="s">
        <v>486</v>
      </c>
      <c r="D185" s="66" t="s">
        <v>487</v>
      </c>
      <c r="E185" s="66" t="s">
        <v>38</v>
      </c>
      <c r="F185" s="58">
        <v>1.7997803999999999</v>
      </c>
      <c r="G185" s="68">
        <f t="shared" si="9"/>
        <v>1.7637847919999998</v>
      </c>
      <c r="H185" s="69" t="s">
        <v>694</v>
      </c>
      <c r="I185" s="67">
        <v>0</v>
      </c>
      <c r="J185" s="69" t="s">
        <v>694</v>
      </c>
      <c r="K185" s="67">
        <f t="shared" si="8"/>
        <v>1.7637847919999998</v>
      </c>
      <c r="L185" s="15"/>
      <c r="M185" s="70"/>
      <c r="N185" s="71" t="e">
        <f>VLOOKUP(B185,'[1]数据 (2)'!$E$3:$M$103,9,0)</f>
        <v>#N/A</v>
      </c>
    </row>
    <row r="186" spans="1:14" s="72" customFormat="1" ht="34.799999999999997" customHeight="1">
      <c r="A186" s="65">
        <v>178</v>
      </c>
      <c r="B186" s="35" t="s">
        <v>488</v>
      </c>
      <c r="C186" s="36" t="s">
        <v>489</v>
      </c>
      <c r="D186" s="66" t="s">
        <v>490</v>
      </c>
      <c r="E186" s="66" t="s">
        <v>38</v>
      </c>
      <c r="F186" s="58">
        <v>0.31369799999999998</v>
      </c>
      <c r="G186" s="68">
        <f t="shared" si="9"/>
        <v>0.30742403999999995</v>
      </c>
      <c r="H186" s="69" t="s">
        <v>694</v>
      </c>
      <c r="I186" s="67">
        <v>0</v>
      </c>
      <c r="J186" s="69" t="s">
        <v>694</v>
      </c>
      <c r="K186" s="67">
        <f t="shared" si="8"/>
        <v>0.30742403999999995</v>
      </c>
      <c r="L186" s="15"/>
      <c r="M186" s="70"/>
      <c r="N186" s="71" t="e">
        <f>VLOOKUP(B186,'[1]数据 (2)'!$E$3:$M$103,9,0)</f>
        <v>#N/A</v>
      </c>
    </row>
    <row r="187" spans="1:14" s="72" customFormat="1" ht="34.799999999999997" customHeight="1">
      <c r="A187" s="65">
        <v>179</v>
      </c>
      <c r="B187" s="35" t="s">
        <v>491</v>
      </c>
      <c r="C187" s="36" t="s">
        <v>492</v>
      </c>
      <c r="D187" s="66" t="s">
        <v>493</v>
      </c>
      <c r="E187" s="66" t="s">
        <v>38</v>
      </c>
      <c r="F187" s="58">
        <v>0.20247779999999999</v>
      </c>
      <c r="G187" s="68">
        <f t="shared" si="9"/>
        <v>0.19842824399999998</v>
      </c>
      <c r="H187" s="69" t="s">
        <v>694</v>
      </c>
      <c r="I187" s="67">
        <v>0</v>
      </c>
      <c r="J187" s="69" t="s">
        <v>694</v>
      </c>
      <c r="K187" s="67">
        <f t="shared" si="8"/>
        <v>0.19842824399999998</v>
      </c>
      <c r="L187" s="15"/>
      <c r="M187" s="70"/>
      <c r="N187" s="71" t="e">
        <f>VLOOKUP(B187,'[1]数据 (2)'!$E$3:$M$103,9,0)</f>
        <v>#N/A</v>
      </c>
    </row>
    <row r="188" spans="1:14" s="72" customFormat="1" ht="34.799999999999997" customHeight="1">
      <c r="A188" s="65">
        <v>180</v>
      </c>
      <c r="B188" s="35" t="s">
        <v>494</v>
      </c>
      <c r="C188" s="36" t="s">
        <v>21</v>
      </c>
      <c r="D188" s="66" t="s">
        <v>495</v>
      </c>
      <c r="E188" s="66" t="s">
        <v>38</v>
      </c>
      <c r="F188" s="58">
        <v>0.13403459999999998</v>
      </c>
      <c r="G188" s="68">
        <f t="shared" si="9"/>
        <v>0.13135390799999996</v>
      </c>
      <c r="H188" s="69" t="s">
        <v>694</v>
      </c>
      <c r="I188" s="67">
        <v>0</v>
      </c>
      <c r="J188" s="69" t="s">
        <v>694</v>
      </c>
      <c r="K188" s="67">
        <f t="shared" si="8"/>
        <v>0.13135390799999996</v>
      </c>
      <c r="L188" s="15"/>
      <c r="M188" s="70"/>
      <c r="N188" s="71" t="e">
        <f>VLOOKUP(B188,'[1]数据 (2)'!$E$3:$M$103,9,0)</f>
        <v>#N/A</v>
      </c>
    </row>
    <row r="189" spans="1:14" s="72" customFormat="1" ht="34.799999999999997" customHeight="1">
      <c r="A189" s="65">
        <v>181</v>
      </c>
      <c r="B189" s="35" t="s">
        <v>496</v>
      </c>
      <c r="C189" s="36" t="s">
        <v>497</v>
      </c>
      <c r="D189" s="66" t="s">
        <v>498</v>
      </c>
      <c r="E189" s="66" t="s">
        <v>38</v>
      </c>
      <c r="F189" s="58">
        <v>0.28517999999999999</v>
      </c>
      <c r="G189" s="68">
        <f t="shared" si="9"/>
        <v>0.27947639999999996</v>
      </c>
      <c r="H189" s="69" t="s">
        <v>694</v>
      </c>
      <c r="I189" s="67">
        <v>0</v>
      </c>
      <c r="J189" s="69" t="s">
        <v>694</v>
      </c>
      <c r="K189" s="67">
        <f t="shared" si="8"/>
        <v>0.27947639999999996</v>
      </c>
      <c r="L189" s="15"/>
      <c r="M189" s="70"/>
      <c r="N189" s="71" t="e">
        <f>VLOOKUP(B189,'[1]数据 (2)'!$E$3:$M$103,9,0)</f>
        <v>#N/A</v>
      </c>
    </row>
    <row r="190" spans="1:14" s="72" customFormat="1" ht="34.799999999999997" customHeight="1">
      <c r="A190" s="65">
        <v>182</v>
      </c>
      <c r="B190" s="35" t="s">
        <v>499</v>
      </c>
      <c r="C190" s="36" t="s">
        <v>500</v>
      </c>
      <c r="D190" s="66" t="s">
        <v>501</v>
      </c>
      <c r="E190" s="66" t="s">
        <v>38</v>
      </c>
      <c r="F190" s="58">
        <v>0.13935796</v>
      </c>
      <c r="G190" s="68">
        <f t="shared" si="9"/>
        <v>0.1365708008</v>
      </c>
      <c r="H190" s="69" t="s">
        <v>694</v>
      </c>
      <c r="I190" s="67">
        <v>0</v>
      </c>
      <c r="J190" s="69" t="s">
        <v>694</v>
      </c>
      <c r="K190" s="67">
        <f t="shared" si="8"/>
        <v>0.1365708008</v>
      </c>
      <c r="L190" s="15"/>
      <c r="M190" s="70"/>
      <c r="N190" s="71" t="e">
        <f>VLOOKUP(B190,'[1]数据 (2)'!$E$3:$M$103,9,0)</f>
        <v>#N/A</v>
      </c>
    </row>
    <row r="191" spans="1:14" s="72" customFormat="1" ht="34.799999999999997" customHeight="1">
      <c r="A191" s="65">
        <v>183</v>
      </c>
      <c r="B191" s="35" t="s">
        <v>502</v>
      </c>
      <c r="C191" s="36" t="s">
        <v>503</v>
      </c>
      <c r="D191" s="66" t="s">
        <v>504</v>
      </c>
      <c r="E191" s="66" t="s">
        <v>38</v>
      </c>
      <c r="F191" s="58">
        <v>0.1176</v>
      </c>
      <c r="G191" s="68">
        <f t="shared" si="9"/>
        <v>0.11524799999999999</v>
      </c>
      <c r="H191" s="69" t="s">
        <v>694</v>
      </c>
      <c r="I191" s="67">
        <v>0</v>
      </c>
      <c r="J191" s="69" t="s">
        <v>694</v>
      </c>
      <c r="K191" s="67">
        <f t="shared" si="8"/>
        <v>0.11524799999999999</v>
      </c>
      <c r="L191" s="15"/>
      <c r="M191" s="70"/>
      <c r="N191" s="71" t="e">
        <f>VLOOKUP(B191,'[1]数据 (2)'!$E$3:$M$103,9,0)</f>
        <v>#N/A</v>
      </c>
    </row>
    <row r="192" spans="1:14" s="72" customFormat="1" ht="34.799999999999997" customHeight="1">
      <c r="A192" s="65">
        <v>184</v>
      </c>
      <c r="B192" s="35" t="s">
        <v>505</v>
      </c>
      <c r="C192" s="36" t="s">
        <v>506</v>
      </c>
      <c r="D192" s="66" t="s">
        <v>507</v>
      </c>
      <c r="E192" s="66" t="s">
        <v>38</v>
      </c>
      <c r="F192" s="58">
        <v>0.29399999999999998</v>
      </c>
      <c r="G192" s="68">
        <f t="shared" si="9"/>
        <v>0.28811999999999999</v>
      </c>
      <c r="H192" s="69" t="s">
        <v>694</v>
      </c>
      <c r="I192" s="67">
        <v>0</v>
      </c>
      <c r="J192" s="69" t="s">
        <v>694</v>
      </c>
      <c r="K192" s="67">
        <f t="shared" si="8"/>
        <v>0.28811999999999999</v>
      </c>
      <c r="L192" s="15"/>
      <c r="M192" s="70"/>
      <c r="N192" s="71" t="e">
        <f>VLOOKUP(B192,'[1]数据 (2)'!$E$3:$M$103,9,0)</f>
        <v>#N/A</v>
      </c>
    </row>
    <row r="193" spans="1:14" s="72" customFormat="1" ht="34.799999999999997" customHeight="1">
      <c r="A193" s="65">
        <v>185</v>
      </c>
      <c r="B193" s="35" t="s">
        <v>696</v>
      </c>
      <c r="C193" s="36" t="s">
        <v>508</v>
      </c>
      <c r="D193" s="66" t="s">
        <v>509</v>
      </c>
      <c r="E193" s="66" t="s">
        <v>38</v>
      </c>
      <c r="F193" s="58">
        <v>4.38</v>
      </c>
      <c r="G193" s="68">
        <f t="shared" si="9"/>
        <v>4.2923999999999998</v>
      </c>
      <c r="H193" s="69" t="s">
        <v>694</v>
      </c>
      <c r="I193" s="67">
        <v>0</v>
      </c>
      <c r="J193" s="69" t="s">
        <v>694</v>
      </c>
      <c r="K193" s="67">
        <f t="shared" si="8"/>
        <v>4.2923999999999998</v>
      </c>
      <c r="L193" s="15"/>
      <c r="M193" s="70"/>
      <c r="N193" s="71">
        <f>VLOOKUP(B193,'[1]数据 (2)'!$E$3:$M$103,9,0)</f>
        <v>3.1214835000000001</v>
      </c>
    </row>
    <row r="194" spans="1:14" s="72" customFormat="1" ht="34.799999999999997" customHeight="1">
      <c r="A194" s="65">
        <v>186</v>
      </c>
      <c r="B194" s="35"/>
      <c r="C194" s="36" t="s">
        <v>510</v>
      </c>
      <c r="D194" s="66" t="s">
        <v>511</v>
      </c>
      <c r="E194" s="66" t="s">
        <v>38</v>
      </c>
      <c r="F194" s="58">
        <v>1.26</v>
      </c>
      <c r="G194" s="68">
        <f t="shared" si="9"/>
        <v>1.2347999999999999</v>
      </c>
      <c r="H194" s="69" t="s">
        <v>694</v>
      </c>
      <c r="I194" s="67">
        <v>0</v>
      </c>
      <c r="J194" s="69" t="s">
        <v>694</v>
      </c>
      <c r="K194" s="67">
        <f t="shared" si="8"/>
        <v>1.2347999999999999</v>
      </c>
      <c r="L194" s="15"/>
      <c r="M194" s="70"/>
      <c r="N194" s="71" t="e">
        <f>VLOOKUP(B194,'[1]数据 (2)'!$E$3:$M$103,9,0)</f>
        <v>#N/A</v>
      </c>
    </row>
    <row r="195" spans="1:14" s="72" customFormat="1" ht="34.799999999999997" customHeight="1">
      <c r="A195" s="65">
        <v>187</v>
      </c>
      <c r="B195" s="35" t="s">
        <v>512</v>
      </c>
      <c r="C195" s="36" t="s">
        <v>513</v>
      </c>
      <c r="D195" s="66" t="s">
        <v>514</v>
      </c>
      <c r="E195" s="66" t="s">
        <v>38</v>
      </c>
      <c r="F195" s="58">
        <v>1.85</v>
      </c>
      <c r="G195" s="77">
        <v>0.88</v>
      </c>
      <c r="H195" s="69" t="s">
        <v>694</v>
      </c>
      <c r="I195" s="67">
        <v>0</v>
      </c>
      <c r="J195" s="69" t="s">
        <v>694</v>
      </c>
      <c r="K195" s="67">
        <f t="shared" ref="K195:K257" si="10">G195+I195</f>
        <v>0.88</v>
      </c>
      <c r="L195" s="15"/>
      <c r="M195" s="70"/>
      <c r="N195" s="71" t="e">
        <f>VLOOKUP(B195,'[1]数据 (2)'!$E$3:$M$103,9,0)</f>
        <v>#N/A</v>
      </c>
    </row>
    <row r="196" spans="1:14" s="72" customFormat="1" ht="34.799999999999997" customHeight="1">
      <c r="A196" s="65">
        <v>188</v>
      </c>
      <c r="B196" s="35" t="s">
        <v>515</v>
      </c>
      <c r="C196" s="36" t="s">
        <v>516</v>
      </c>
      <c r="D196" s="66" t="s">
        <v>517</v>
      </c>
      <c r="E196" s="66" t="s">
        <v>38</v>
      </c>
      <c r="F196" s="58">
        <v>0.85</v>
      </c>
      <c r="G196" s="77">
        <v>0.67200000000000004</v>
      </c>
      <c r="H196" s="69" t="s">
        <v>694</v>
      </c>
      <c r="I196" s="67">
        <v>0</v>
      </c>
      <c r="J196" s="69" t="s">
        <v>694</v>
      </c>
      <c r="K196" s="67">
        <f t="shared" si="10"/>
        <v>0.67200000000000004</v>
      </c>
      <c r="L196" s="15"/>
      <c r="M196" s="70"/>
      <c r="N196" s="71">
        <f>VLOOKUP(B196,'[1]数据 (2)'!$E$3:$M$103,9,0)</f>
        <v>0.57188700000000003</v>
      </c>
    </row>
    <row r="197" spans="1:14" s="72" customFormat="1" ht="34.799999999999997" customHeight="1">
      <c r="A197" s="65">
        <v>189</v>
      </c>
      <c r="B197" s="35" t="s">
        <v>518</v>
      </c>
      <c r="C197" s="36" t="s">
        <v>519</v>
      </c>
      <c r="D197" s="66" t="s">
        <v>520</v>
      </c>
      <c r="E197" s="66" t="s">
        <v>38</v>
      </c>
      <c r="F197" s="58">
        <v>0.26</v>
      </c>
      <c r="G197" s="68">
        <f t="shared" ref="G197:G256" si="11">F197*0.98</f>
        <v>0.25480000000000003</v>
      </c>
      <c r="H197" s="69" t="s">
        <v>694</v>
      </c>
      <c r="I197" s="67">
        <v>0</v>
      </c>
      <c r="J197" s="69" t="s">
        <v>694</v>
      </c>
      <c r="K197" s="67">
        <f t="shared" si="10"/>
        <v>0.25480000000000003</v>
      </c>
      <c r="L197" s="15"/>
      <c r="M197" s="70"/>
      <c r="N197" s="71" t="e">
        <f>VLOOKUP(B197,'[1]数据 (2)'!$E$3:$M$103,9,0)</f>
        <v>#N/A</v>
      </c>
    </row>
    <row r="198" spans="1:14" s="72" customFormat="1" ht="34.799999999999997" customHeight="1">
      <c r="A198" s="65">
        <v>190</v>
      </c>
      <c r="B198" s="35" t="s">
        <v>521</v>
      </c>
      <c r="C198" s="36" t="s">
        <v>522</v>
      </c>
      <c r="D198" s="66" t="s">
        <v>523</v>
      </c>
      <c r="E198" s="66" t="s">
        <v>38</v>
      </c>
      <c r="F198" s="58">
        <v>1.54</v>
      </c>
      <c r="G198" s="68">
        <f t="shared" si="11"/>
        <v>1.5092000000000001</v>
      </c>
      <c r="H198" s="69" t="s">
        <v>694</v>
      </c>
      <c r="I198" s="67">
        <v>0</v>
      </c>
      <c r="J198" s="69" t="s">
        <v>694</v>
      </c>
      <c r="K198" s="67">
        <f t="shared" si="10"/>
        <v>1.5092000000000001</v>
      </c>
      <c r="L198" s="15"/>
      <c r="M198" s="70"/>
      <c r="N198" s="71" t="e">
        <f>VLOOKUP(B198,'[1]数据 (2)'!$E$3:$M$103,9,0)</f>
        <v>#N/A</v>
      </c>
    </row>
    <row r="199" spans="1:14" s="72" customFormat="1" ht="34.799999999999997" customHeight="1">
      <c r="A199" s="65">
        <v>191</v>
      </c>
      <c r="B199" s="35" t="s">
        <v>524</v>
      </c>
      <c r="C199" s="36" t="s">
        <v>115</v>
      </c>
      <c r="D199" s="66" t="s">
        <v>116</v>
      </c>
      <c r="E199" s="66" t="s">
        <v>38</v>
      </c>
      <c r="F199" s="58">
        <v>0.71299999999999997</v>
      </c>
      <c r="G199" s="68">
        <f t="shared" si="11"/>
        <v>0.69873999999999992</v>
      </c>
      <c r="H199" s="69" t="s">
        <v>694</v>
      </c>
      <c r="I199" s="67">
        <v>0</v>
      </c>
      <c r="J199" s="69" t="s">
        <v>694</v>
      </c>
      <c r="K199" s="67">
        <f t="shared" si="10"/>
        <v>0.69873999999999992</v>
      </c>
      <c r="L199" s="15"/>
      <c r="M199" s="70"/>
      <c r="N199" s="71" t="e">
        <f>VLOOKUP(B199,'[1]数据 (2)'!$E$3:$M$103,9,0)</f>
        <v>#N/A</v>
      </c>
    </row>
    <row r="200" spans="1:14" s="72" customFormat="1" ht="34.799999999999997" customHeight="1">
      <c r="A200" s="65">
        <v>192</v>
      </c>
      <c r="B200" s="35"/>
      <c r="C200" s="36" t="s">
        <v>525</v>
      </c>
      <c r="D200" s="66" t="s">
        <v>526</v>
      </c>
      <c r="E200" s="66" t="s">
        <v>38</v>
      </c>
      <c r="F200" s="58">
        <v>15.82</v>
      </c>
      <c r="G200" s="68">
        <f t="shared" si="11"/>
        <v>15.5036</v>
      </c>
      <c r="H200" s="69" t="s">
        <v>694</v>
      </c>
      <c r="I200" s="67">
        <v>0</v>
      </c>
      <c r="J200" s="69" t="s">
        <v>694</v>
      </c>
      <c r="K200" s="67">
        <f t="shared" si="10"/>
        <v>15.5036</v>
      </c>
      <c r="L200" s="15"/>
      <c r="M200" s="70"/>
      <c r="N200" s="71" t="e">
        <f>VLOOKUP(B200,'[1]数据 (2)'!$E$3:$M$103,9,0)</f>
        <v>#N/A</v>
      </c>
    </row>
    <row r="201" spans="1:14" s="72" customFormat="1" ht="34.799999999999997" customHeight="1">
      <c r="A201" s="65">
        <v>193</v>
      </c>
      <c r="B201" s="35" t="s">
        <v>527</v>
      </c>
      <c r="C201" s="36" t="s">
        <v>528</v>
      </c>
      <c r="D201" s="66" t="s">
        <v>529</v>
      </c>
      <c r="E201" s="66" t="s">
        <v>38</v>
      </c>
      <c r="F201" s="58">
        <v>0.52</v>
      </c>
      <c r="G201" s="68">
        <f t="shared" si="11"/>
        <v>0.50960000000000005</v>
      </c>
      <c r="H201" s="69" t="s">
        <v>694</v>
      </c>
      <c r="I201" s="67">
        <v>0</v>
      </c>
      <c r="J201" s="69" t="s">
        <v>694</v>
      </c>
      <c r="K201" s="67">
        <f t="shared" si="10"/>
        <v>0.50960000000000005</v>
      </c>
      <c r="L201" s="15"/>
      <c r="M201" s="70"/>
      <c r="N201" s="71" t="e">
        <f>VLOOKUP(B201,'[1]数据 (2)'!$E$3:$M$103,9,0)</f>
        <v>#N/A</v>
      </c>
    </row>
    <row r="202" spans="1:14" s="72" customFormat="1" ht="34.799999999999997" customHeight="1">
      <c r="A202" s="65">
        <v>194</v>
      </c>
      <c r="B202" s="35" t="s">
        <v>530</v>
      </c>
      <c r="C202" s="36" t="s">
        <v>531</v>
      </c>
      <c r="D202" s="66" t="s">
        <v>532</v>
      </c>
      <c r="E202" s="66" t="s">
        <v>38</v>
      </c>
      <c r="F202" s="58">
        <v>0.48</v>
      </c>
      <c r="G202" s="68">
        <f t="shared" si="11"/>
        <v>0.47039999999999998</v>
      </c>
      <c r="H202" s="69" t="s">
        <v>694</v>
      </c>
      <c r="I202" s="67">
        <v>0</v>
      </c>
      <c r="J202" s="69" t="s">
        <v>694</v>
      </c>
      <c r="K202" s="67">
        <f t="shared" si="10"/>
        <v>0.47039999999999998</v>
      </c>
      <c r="L202" s="15"/>
      <c r="M202" s="70"/>
      <c r="N202" s="71" t="e">
        <f>VLOOKUP(B202,'[1]数据 (2)'!$E$3:$M$103,9,0)</f>
        <v>#N/A</v>
      </c>
    </row>
    <row r="203" spans="1:14" s="72" customFormat="1" ht="34.799999999999997" customHeight="1">
      <c r="A203" s="65">
        <v>195</v>
      </c>
      <c r="B203" s="35" t="s">
        <v>533</v>
      </c>
      <c r="C203" s="36" t="s">
        <v>534</v>
      </c>
      <c r="D203" s="66" t="s">
        <v>535</v>
      </c>
      <c r="E203" s="66" t="s">
        <v>38</v>
      </c>
      <c r="F203" s="58">
        <v>0.17</v>
      </c>
      <c r="G203" s="68">
        <f t="shared" si="11"/>
        <v>0.1666</v>
      </c>
      <c r="H203" s="69" t="s">
        <v>694</v>
      </c>
      <c r="I203" s="67">
        <v>0</v>
      </c>
      <c r="J203" s="69" t="s">
        <v>694</v>
      </c>
      <c r="K203" s="67">
        <f t="shared" si="10"/>
        <v>0.1666</v>
      </c>
      <c r="L203" s="15"/>
      <c r="M203" s="70"/>
      <c r="N203" s="71">
        <f>VLOOKUP(B203,'[1]数据 (2)'!$E$3:$M$103,9,0)</f>
        <v>0.135405</v>
      </c>
    </row>
    <row r="204" spans="1:14" s="72" customFormat="1" ht="34.799999999999997" customHeight="1">
      <c r="A204" s="65">
        <v>196</v>
      </c>
      <c r="B204" s="35" t="s">
        <v>536</v>
      </c>
      <c r="C204" s="36" t="s">
        <v>537</v>
      </c>
      <c r="D204" s="66" t="s">
        <v>538</v>
      </c>
      <c r="E204" s="66" t="s">
        <v>38</v>
      </c>
      <c r="F204" s="58">
        <v>0.5</v>
      </c>
      <c r="G204" s="68">
        <f t="shared" si="11"/>
        <v>0.49</v>
      </c>
      <c r="H204" s="69" t="s">
        <v>694</v>
      </c>
      <c r="I204" s="67">
        <v>0</v>
      </c>
      <c r="J204" s="69" t="s">
        <v>694</v>
      </c>
      <c r="K204" s="67">
        <f t="shared" si="10"/>
        <v>0.49</v>
      </c>
      <c r="L204" s="15"/>
      <c r="M204" s="70"/>
      <c r="N204" s="71">
        <f>VLOOKUP(B204,'[1]数据 (2)'!$E$3:$M$103,9,0)</f>
        <v>0.54958499999999999</v>
      </c>
    </row>
    <row r="205" spans="1:14" s="72" customFormat="1" ht="34.799999999999997" customHeight="1">
      <c r="A205" s="65">
        <v>197</v>
      </c>
      <c r="B205" s="35" t="s">
        <v>539</v>
      </c>
      <c r="C205" s="36" t="s">
        <v>540</v>
      </c>
      <c r="D205" s="66" t="s">
        <v>541</v>
      </c>
      <c r="E205" s="66" t="s">
        <v>38</v>
      </c>
      <c r="F205" s="58">
        <v>0.24</v>
      </c>
      <c r="G205" s="68">
        <f t="shared" si="11"/>
        <v>0.23519999999999999</v>
      </c>
      <c r="H205" s="69" t="s">
        <v>694</v>
      </c>
      <c r="I205" s="67">
        <v>0</v>
      </c>
      <c r="J205" s="69" t="s">
        <v>694</v>
      </c>
      <c r="K205" s="67">
        <f t="shared" si="10"/>
        <v>0.23519999999999999</v>
      </c>
      <c r="L205" s="15"/>
      <c r="M205" s="70"/>
      <c r="N205" s="71">
        <f>VLOOKUP(B205,'[1]数据 (2)'!$E$3:$M$103,9,0)</f>
        <v>0.19116</v>
      </c>
    </row>
    <row r="206" spans="1:14" s="72" customFormat="1" ht="34.799999999999997" customHeight="1">
      <c r="A206" s="65">
        <v>198</v>
      </c>
      <c r="B206" s="35" t="s">
        <v>542</v>
      </c>
      <c r="C206" s="36" t="s">
        <v>543</v>
      </c>
      <c r="D206" s="66" t="s">
        <v>544</v>
      </c>
      <c r="E206" s="66" t="s">
        <v>38</v>
      </c>
      <c r="F206" s="58">
        <v>0.47</v>
      </c>
      <c r="G206" s="68">
        <f t="shared" si="11"/>
        <v>0.46059999999999995</v>
      </c>
      <c r="H206" s="69" t="s">
        <v>694</v>
      </c>
      <c r="I206" s="67">
        <v>0</v>
      </c>
      <c r="J206" s="69" t="s">
        <v>694</v>
      </c>
      <c r="K206" s="67">
        <f t="shared" si="10"/>
        <v>0.46059999999999995</v>
      </c>
      <c r="L206" s="15"/>
      <c r="M206" s="70"/>
      <c r="N206" s="71">
        <f>VLOOKUP(B206,'[1]数据 (2)'!$E$3:$M$103,9,0)</f>
        <v>0.49382999999999999</v>
      </c>
    </row>
    <row r="207" spans="1:14" s="72" customFormat="1" ht="34.799999999999997" customHeight="1">
      <c r="A207" s="65">
        <v>199</v>
      </c>
      <c r="B207" s="35" t="s">
        <v>545</v>
      </c>
      <c r="C207" s="36" t="s">
        <v>546</v>
      </c>
      <c r="D207" s="66" t="s">
        <v>547</v>
      </c>
      <c r="E207" s="66" t="s">
        <v>38</v>
      </c>
      <c r="F207" s="58">
        <v>0.16</v>
      </c>
      <c r="G207" s="68">
        <f t="shared" si="11"/>
        <v>0.15679999999999999</v>
      </c>
      <c r="H207" s="69" t="s">
        <v>694</v>
      </c>
      <c r="I207" s="67">
        <v>0</v>
      </c>
      <c r="J207" s="69" t="s">
        <v>694</v>
      </c>
      <c r="K207" s="67">
        <f t="shared" si="10"/>
        <v>0.15679999999999999</v>
      </c>
      <c r="L207" s="15"/>
      <c r="M207" s="70"/>
      <c r="N207" s="71" t="e">
        <f>VLOOKUP(B207,'[1]数据 (2)'!$E$3:$M$103,9,0)</f>
        <v>#N/A</v>
      </c>
    </row>
    <row r="208" spans="1:14" s="72" customFormat="1" ht="34.799999999999997" customHeight="1">
      <c r="A208" s="65">
        <v>200</v>
      </c>
      <c r="B208" s="35" t="s">
        <v>548</v>
      </c>
      <c r="C208" s="36" t="s">
        <v>549</v>
      </c>
      <c r="D208" s="66" t="s">
        <v>550</v>
      </c>
      <c r="E208" s="66" t="s">
        <v>38</v>
      </c>
      <c r="F208" s="58">
        <v>6.21</v>
      </c>
      <c r="G208" s="68">
        <f t="shared" si="11"/>
        <v>6.0857999999999999</v>
      </c>
      <c r="H208" s="69" t="s">
        <v>694</v>
      </c>
      <c r="I208" s="67">
        <v>0</v>
      </c>
      <c r="J208" s="69" t="s">
        <v>694</v>
      </c>
      <c r="K208" s="67">
        <f t="shared" si="10"/>
        <v>6.0857999999999999</v>
      </c>
      <c r="L208" s="15"/>
      <c r="M208" s="70"/>
      <c r="N208" s="71">
        <f>VLOOKUP(B208,'[1]数据 (2)'!$E$3:$M$103,9,0)</f>
        <v>4.0382550000000004</v>
      </c>
    </row>
    <row r="209" spans="1:16" s="72" customFormat="1" ht="34.799999999999997" customHeight="1">
      <c r="A209" s="65">
        <v>201</v>
      </c>
      <c r="B209" s="35" t="s">
        <v>551</v>
      </c>
      <c r="C209" s="36" t="s">
        <v>552</v>
      </c>
      <c r="D209" s="66" t="s">
        <v>553</v>
      </c>
      <c r="E209" s="66" t="s">
        <v>38</v>
      </c>
      <c r="F209" s="58">
        <v>0.13</v>
      </c>
      <c r="G209" s="68">
        <f t="shared" si="11"/>
        <v>0.12740000000000001</v>
      </c>
      <c r="H209" s="69" t="s">
        <v>694</v>
      </c>
      <c r="I209" s="67">
        <v>0</v>
      </c>
      <c r="J209" s="69" t="s">
        <v>694</v>
      </c>
      <c r="K209" s="67">
        <f t="shared" si="10"/>
        <v>0.12740000000000001</v>
      </c>
      <c r="L209" s="15"/>
      <c r="M209" s="70"/>
      <c r="N209" s="71" t="e">
        <f>VLOOKUP(B209,'[1]数据 (2)'!$E$3:$M$103,9,0)</f>
        <v>#N/A</v>
      </c>
    </row>
    <row r="210" spans="1:16" s="72" customFormat="1" ht="34.799999999999997" customHeight="1">
      <c r="A210" s="65">
        <v>202</v>
      </c>
      <c r="B210" s="35" t="s">
        <v>554</v>
      </c>
      <c r="C210" s="36" t="s">
        <v>555</v>
      </c>
      <c r="D210" s="66" t="s">
        <v>556</v>
      </c>
      <c r="E210" s="66" t="s">
        <v>38</v>
      </c>
      <c r="F210" s="58">
        <v>0.36</v>
      </c>
      <c r="G210" s="68">
        <f t="shared" si="11"/>
        <v>0.3528</v>
      </c>
      <c r="H210" s="69" t="s">
        <v>694</v>
      </c>
      <c r="I210" s="67">
        <v>0</v>
      </c>
      <c r="J210" s="69" t="s">
        <v>694</v>
      </c>
      <c r="K210" s="67">
        <f t="shared" si="10"/>
        <v>0.3528</v>
      </c>
      <c r="L210" s="15"/>
      <c r="M210" s="70"/>
      <c r="N210" s="71">
        <f>VLOOKUP(B210,'[1]数据 (2)'!$E$3:$M$103,9,0)</f>
        <v>7.4074499999999988E-2</v>
      </c>
    </row>
    <row r="211" spans="1:16" s="72" customFormat="1" ht="34.799999999999997" customHeight="1">
      <c r="A211" s="65">
        <v>203</v>
      </c>
      <c r="B211" s="85" t="s">
        <v>705</v>
      </c>
      <c r="C211" s="86" t="s">
        <v>557</v>
      </c>
      <c r="D211" s="66" t="s">
        <v>558</v>
      </c>
      <c r="E211" s="66" t="s">
        <v>38</v>
      </c>
      <c r="F211" s="58">
        <v>8.01</v>
      </c>
      <c r="G211" s="68">
        <f t="shared" si="11"/>
        <v>7.8497999999999992</v>
      </c>
      <c r="H211" s="69" t="s">
        <v>694</v>
      </c>
      <c r="I211" s="67">
        <v>0</v>
      </c>
      <c r="J211" s="69" t="s">
        <v>694</v>
      </c>
      <c r="K211" s="67">
        <f t="shared" si="10"/>
        <v>7.8497999999999992</v>
      </c>
      <c r="L211" s="15"/>
      <c r="M211" s="70"/>
      <c r="N211" s="71">
        <f>VLOOKUP(B211,'[1]数据 (2)'!$E$3:$M$103,9,0)</f>
        <v>3.9856859999999994</v>
      </c>
      <c r="O211" s="72">
        <v>5.1407079646017708</v>
      </c>
      <c r="P211" s="72">
        <v>1600</v>
      </c>
    </row>
    <row r="212" spans="1:16" s="72" customFormat="1" ht="34.799999999999997" customHeight="1">
      <c r="A212" s="65">
        <v>204</v>
      </c>
      <c r="B212" s="85" t="s">
        <v>706</v>
      </c>
      <c r="C212" s="86" t="s">
        <v>559</v>
      </c>
      <c r="D212" s="66" t="s">
        <v>560</v>
      </c>
      <c r="E212" s="66" t="s">
        <v>38</v>
      </c>
      <c r="F212" s="58">
        <v>5.33</v>
      </c>
      <c r="G212" s="68">
        <f t="shared" si="11"/>
        <v>5.2233999999999998</v>
      </c>
      <c r="H212" s="69" t="s">
        <v>694</v>
      </c>
      <c r="I212" s="67">
        <v>0</v>
      </c>
      <c r="J212" s="69" t="s">
        <v>694</v>
      </c>
      <c r="K212" s="67">
        <f t="shared" si="10"/>
        <v>5.2233999999999998</v>
      </c>
      <c r="L212" s="15"/>
      <c r="M212" s="70"/>
      <c r="N212" s="71">
        <f>VLOOKUP(B212,'[1]数据 (2)'!$E$3:$M$103,9,0)</f>
        <v>2.6674784999999996</v>
      </c>
      <c r="O212" s="72">
        <v>4.1898230088495581</v>
      </c>
      <c r="P212" s="72">
        <v>1600</v>
      </c>
    </row>
    <row r="213" spans="1:16" s="72" customFormat="1" ht="34.799999999999997" customHeight="1">
      <c r="A213" s="65">
        <v>205</v>
      </c>
      <c r="B213" s="35" t="s">
        <v>561</v>
      </c>
      <c r="C213" s="36" t="s">
        <v>562</v>
      </c>
      <c r="D213" s="66" t="s">
        <v>563</v>
      </c>
      <c r="E213" s="66" t="s">
        <v>38</v>
      </c>
      <c r="F213" s="58">
        <v>0.72</v>
      </c>
      <c r="G213" s="68">
        <f t="shared" si="11"/>
        <v>0.7056</v>
      </c>
      <c r="H213" s="69" t="s">
        <v>694</v>
      </c>
      <c r="I213" s="67">
        <v>0</v>
      </c>
      <c r="J213" s="69" t="s">
        <v>694</v>
      </c>
      <c r="K213" s="67">
        <f t="shared" si="10"/>
        <v>0.7056</v>
      </c>
      <c r="L213" s="15"/>
      <c r="M213" s="70"/>
      <c r="N213" s="71" t="e">
        <f>VLOOKUP(B213,'[1]数据 (2)'!$E$3:$M$103,9,0)</f>
        <v>#N/A</v>
      </c>
    </row>
    <row r="214" spans="1:16" s="72" customFormat="1" ht="34.799999999999997" customHeight="1">
      <c r="A214" s="65">
        <v>206</v>
      </c>
      <c r="B214" s="35" t="s">
        <v>564</v>
      </c>
      <c r="C214" s="36" t="s">
        <v>565</v>
      </c>
      <c r="D214" s="66" t="s">
        <v>566</v>
      </c>
      <c r="E214" s="66" t="s">
        <v>38</v>
      </c>
      <c r="F214" s="58">
        <v>0.26</v>
      </c>
      <c r="G214" s="68">
        <f t="shared" si="11"/>
        <v>0.25480000000000003</v>
      </c>
      <c r="H214" s="69" t="s">
        <v>694</v>
      </c>
      <c r="I214" s="67">
        <v>0</v>
      </c>
      <c r="J214" s="69" t="s">
        <v>694</v>
      </c>
      <c r="K214" s="67">
        <f t="shared" si="10"/>
        <v>0.25480000000000003</v>
      </c>
      <c r="L214" s="15"/>
      <c r="M214" s="70"/>
      <c r="N214" s="71" t="e">
        <f>VLOOKUP(B214,'[1]数据 (2)'!$E$3:$M$103,9,0)</f>
        <v>#N/A</v>
      </c>
    </row>
    <row r="215" spans="1:16" s="72" customFormat="1" ht="34.799999999999997" customHeight="1">
      <c r="A215" s="65">
        <v>207</v>
      </c>
      <c r="B215" s="35" t="s">
        <v>567</v>
      </c>
      <c r="C215" s="36" t="s">
        <v>568</v>
      </c>
      <c r="D215" s="66" t="s">
        <v>569</v>
      </c>
      <c r="E215" s="66" t="s">
        <v>38</v>
      </c>
      <c r="F215" s="58">
        <v>0.91</v>
      </c>
      <c r="G215" s="68">
        <f t="shared" si="11"/>
        <v>0.89180000000000004</v>
      </c>
      <c r="H215" s="69" t="s">
        <v>694</v>
      </c>
      <c r="I215" s="67">
        <v>0</v>
      </c>
      <c r="J215" s="69" t="s">
        <v>694</v>
      </c>
      <c r="K215" s="67">
        <f t="shared" si="10"/>
        <v>0.89180000000000004</v>
      </c>
      <c r="L215" s="15"/>
      <c r="M215" s="70"/>
      <c r="N215" s="71" t="e">
        <f>VLOOKUP(B215,'[1]数据 (2)'!$E$3:$M$103,9,0)</f>
        <v>#N/A</v>
      </c>
    </row>
    <row r="216" spans="1:16" s="72" customFormat="1" ht="34.799999999999997" customHeight="1">
      <c r="A216" s="65">
        <v>208</v>
      </c>
      <c r="B216" s="35" t="s">
        <v>570</v>
      </c>
      <c r="C216" s="36" t="s">
        <v>571</v>
      </c>
      <c r="D216" s="66" t="s">
        <v>572</v>
      </c>
      <c r="E216" s="66" t="s">
        <v>38</v>
      </c>
      <c r="F216" s="58">
        <v>0.69</v>
      </c>
      <c r="G216" s="68">
        <f t="shared" si="11"/>
        <v>0.67619999999999991</v>
      </c>
      <c r="H216" s="69" t="s">
        <v>694</v>
      </c>
      <c r="I216" s="67">
        <v>0</v>
      </c>
      <c r="J216" s="69" t="s">
        <v>694</v>
      </c>
      <c r="K216" s="67">
        <f t="shared" si="10"/>
        <v>0.67619999999999991</v>
      </c>
      <c r="L216" s="15"/>
      <c r="M216" s="70"/>
      <c r="N216" s="71">
        <f>VLOOKUP(B216,'[1]数据 (2)'!$E$3:$M$103,9,0)</f>
        <v>0.52568999999999999</v>
      </c>
    </row>
    <row r="217" spans="1:16" s="72" customFormat="1" ht="34.799999999999997" customHeight="1">
      <c r="A217" s="65">
        <v>209</v>
      </c>
      <c r="B217" s="35" t="s">
        <v>573</v>
      </c>
      <c r="C217" s="36" t="s">
        <v>574</v>
      </c>
      <c r="D217" s="66" t="s">
        <v>575</v>
      </c>
      <c r="E217" s="66" t="s">
        <v>38</v>
      </c>
      <c r="F217" s="58">
        <v>6.72</v>
      </c>
      <c r="G217" s="68">
        <f t="shared" si="11"/>
        <v>6.5855999999999995</v>
      </c>
      <c r="H217" s="69" t="s">
        <v>694</v>
      </c>
      <c r="I217" s="67">
        <v>0</v>
      </c>
      <c r="J217" s="69" t="s">
        <v>694</v>
      </c>
      <c r="K217" s="67">
        <f t="shared" si="10"/>
        <v>6.5855999999999995</v>
      </c>
      <c r="L217" s="15"/>
      <c r="M217" s="70"/>
      <c r="N217" s="71" t="e">
        <f>VLOOKUP(B217,'[1]数据 (2)'!$E$3:$M$103,9,0)</f>
        <v>#N/A</v>
      </c>
    </row>
    <row r="218" spans="1:16" s="72" customFormat="1" ht="34.799999999999997" customHeight="1">
      <c r="A218" s="65">
        <v>210</v>
      </c>
      <c r="B218" s="35" t="s">
        <v>576</v>
      </c>
      <c r="C218" s="36" t="s">
        <v>577</v>
      </c>
      <c r="D218" s="66" t="s">
        <v>578</v>
      </c>
      <c r="E218" s="66" t="s">
        <v>38</v>
      </c>
      <c r="F218" s="58">
        <v>15.82</v>
      </c>
      <c r="G218" s="68">
        <f t="shared" si="11"/>
        <v>15.5036</v>
      </c>
      <c r="H218" s="69" t="s">
        <v>694</v>
      </c>
      <c r="I218" s="67">
        <v>0</v>
      </c>
      <c r="J218" s="69" t="s">
        <v>694</v>
      </c>
      <c r="K218" s="67">
        <f t="shared" si="10"/>
        <v>15.5036</v>
      </c>
      <c r="L218" s="15"/>
      <c r="M218" s="70"/>
      <c r="N218" s="71">
        <f>VLOOKUP(B218,'[1]数据 (2)'!$E$3:$M$103,9,0)</f>
        <v>4.4309295000000004</v>
      </c>
    </row>
    <row r="219" spans="1:16" s="72" customFormat="1" ht="34.799999999999997" customHeight="1">
      <c r="A219" s="65">
        <v>211</v>
      </c>
      <c r="B219" s="35" t="s">
        <v>579</v>
      </c>
      <c r="C219" s="36" t="s">
        <v>580</v>
      </c>
      <c r="D219" s="66"/>
      <c r="E219" s="66" t="s">
        <v>581</v>
      </c>
      <c r="F219" s="67">
        <v>9.4700000000000006</v>
      </c>
      <c r="G219" s="68">
        <f t="shared" si="11"/>
        <v>9.2805999999999997</v>
      </c>
      <c r="H219" s="69" t="s">
        <v>694</v>
      </c>
      <c r="I219" s="67">
        <v>0</v>
      </c>
      <c r="J219" s="69" t="s">
        <v>694</v>
      </c>
      <c r="K219" s="67">
        <f t="shared" si="10"/>
        <v>9.2805999999999997</v>
      </c>
      <c r="L219" s="15"/>
      <c r="M219" s="70"/>
      <c r="N219" s="71">
        <f>VLOOKUP(B219,'[1]数据 (2)'!$E$3:$M$103,9,0)</f>
        <v>0</v>
      </c>
    </row>
    <row r="220" spans="1:16" s="72" customFormat="1" ht="34.799999999999997" customHeight="1">
      <c r="A220" s="65">
        <v>212</v>
      </c>
      <c r="B220" s="35" t="s">
        <v>582</v>
      </c>
      <c r="C220" s="36" t="s">
        <v>583</v>
      </c>
      <c r="D220" s="66"/>
      <c r="E220" s="66" t="s">
        <v>581</v>
      </c>
      <c r="F220" s="67">
        <v>0.81</v>
      </c>
      <c r="G220" s="68">
        <f t="shared" si="11"/>
        <v>0.79380000000000006</v>
      </c>
      <c r="H220" s="69" t="s">
        <v>694</v>
      </c>
      <c r="I220" s="67">
        <v>0</v>
      </c>
      <c r="J220" s="69" t="s">
        <v>694</v>
      </c>
      <c r="K220" s="67">
        <f t="shared" si="10"/>
        <v>0.79380000000000006</v>
      </c>
      <c r="L220" s="15"/>
      <c r="M220" s="70"/>
      <c r="N220" s="71">
        <f>VLOOKUP(B220,'[1]数据 (2)'!$E$3:$M$103,9,0)</f>
        <v>0.61330499999999999</v>
      </c>
    </row>
    <row r="221" spans="1:16" s="72" customFormat="1" ht="34.799999999999997" customHeight="1">
      <c r="A221" s="65">
        <v>213</v>
      </c>
      <c r="B221" s="35" t="s">
        <v>584</v>
      </c>
      <c r="C221" s="36" t="s">
        <v>585</v>
      </c>
      <c r="D221" s="66"/>
      <c r="E221" s="66" t="s">
        <v>581</v>
      </c>
      <c r="F221" s="67">
        <v>12.71</v>
      </c>
      <c r="G221" s="68">
        <f t="shared" si="11"/>
        <v>12.4558</v>
      </c>
      <c r="H221" s="69" t="s">
        <v>694</v>
      </c>
      <c r="I221" s="67">
        <v>0</v>
      </c>
      <c r="J221" s="69" t="s">
        <v>694</v>
      </c>
      <c r="K221" s="67">
        <f t="shared" si="10"/>
        <v>12.4558</v>
      </c>
      <c r="L221" s="15"/>
      <c r="M221" s="70"/>
      <c r="N221" s="71">
        <f>VLOOKUP(B221,'[1]数据 (2)'!$E$3:$M$103,9,0)</f>
        <v>4.5408465000000007</v>
      </c>
    </row>
    <row r="222" spans="1:16" s="72" customFormat="1" ht="34.799999999999997" customHeight="1">
      <c r="A222" s="65">
        <v>214</v>
      </c>
      <c r="B222" s="35" t="s">
        <v>586</v>
      </c>
      <c r="C222" s="36" t="s">
        <v>587</v>
      </c>
      <c r="D222" s="66"/>
      <c r="E222" s="66" t="s">
        <v>581</v>
      </c>
      <c r="F222" s="67">
        <v>0.78</v>
      </c>
      <c r="G222" s="68">
        <f t="shared" si="11"/>
        <v>0.76439999999999997</v>
      </c>
      <c r="H222" s="69" t="s">
        <v>694</v>
      </c>
      <c r="I222" s="67">
        <v>0</v>
      </c>
      <c r="J222" s="69" t="s">
        <v>694</v>
      </c>
      <c r="K222" s="67">
        <f t="shared" si="10"/>
        <v>0.76439999999999997</v>
      </c>
      <c r="L222" s="15"/>
      <c r="M222" s="70"/>
      <c r="N222" s="71">
        <f>VLOOKUP(B222,'[1]数据 (2)'!$E$3:$M$103,9,0)</f>
        <v>0.57347999999999999</v>
      </c>
    </row>
    <row r="223" spans="1:16" s="72" customFormat="1" ht="34.799999999999997" customHeight="1">
      <c r="A223" s="65">
        <v>215</v>
      </c>
      <c r="B223" s="35" t="s">
        <v>588</v>
      </c>
      <c r="C223" s="36" t="s">
        <v>589</v>
      </c>
      <c r="D223" s="66"/>
      <c r="E223" s="66" t="s">
        <v>581</v>
      </c>
      <c r="F223" s="67">
        <v>2.48</v>
      </c>
      <c r="G223" s="68">
        <f t="shared" si="11"/>
        <v>2.4304000000000001</v>
      </c>
      <c r="H223" s="69" t="s">
        <v>694</v>
      </c>
      <c r="I223" s="67">
        <v>0</v>
      </c>
      <c r="J223" s="69" t="s">
        <v>694</v>
      </c>
      <c r="K223" s="67">
        <f t="shared" si="10"/>
        <v>2.4304000000000001</v>
      </c>
      <c r="L223" s="15"/>
      <c r="M223" s="70"/>
      <c r="N223" s="71">
        <f>VLOOKUP(B223,'[1]数据 (2)'!$E$3:$M$103,9,0)</f>
        <v>1.075275</v>
      </c>
    </row>
    <row r="224" spans="1:16" s="72" customFormat="1" ht="34.799999999999997" customHeight="1">
      <c r="A224" s="65">
        <v>216</v>
      </c>
      <c r="B224" s="35" t="s">
        <v>590</v>
      </c>
      <c r="C224" s="36" t="s">
        <v>591</v>
      </c>
      <c r="D224" s="66"/>
      <c r="E224" s="66" t="s">
        <v>581</v>
      </c>
      <c r="F224" s="67">
        <v>0.75</v>
      </c>
      <c r="G224" s="68">
        <f t="shared" si="11"/>
        <v>0.73499999999999999</v>
      </c>
      <c r="H224" s="69" t="s">
        <v>694</v>
      </c>
      <c r="I224" s="67">
        <v>0</v>
      </c>
      <c r="J224" s="69" t="s">
        <v>694</v>
      </c>
      <c r="K224" s="67">
        <f t="shared" si="10"/>
        <v>0.73499999999999999</v>
      </c>
      <c r="L224" s="15"/>
      <c r="M224" s="70"/>
      <c r="N224" s="71">
        <f>VLOOKUP(B224,'[1]数据 (2)'!$E$3:$M$103,9,0)</f>
        <v>0.53365499999999999</v>
      </c>
    </row>
    <row r="225" spans="1:14" s="72" customFormat="1" ht="34.799999999999997" customHeight="1">
      <c r="A225" s="65">
        <v>217</v>
      </c>
      <c r="B225" s="35" t="s">
        <v>592</v>
      </c>
      <c r="C225" s="36" t="s">
        <v>593</v>
      </c>
      <c r="D225" s="66"/>
      <c r="E225" s="66"/>
      <c r="F225" s="58">
        <v>7.9439655172413762E-2</v>
      </c>
      <c r="G225" s="68">
        <f t="shared" si="11"/>
        <v>7.7850862068965479E-2</v>
      </c>
      <c r="H225" s="69" t="s">
        <v>694</v>
      </c>
      <c r="I225" s="67">
        <v>0</v>
      </c>
      <c r="J225" s="69" t="s">
        <v>694</v>
      </c>
      <c r="K225" s="67">
        <f t="shared" si="10"/>
        <v>7.7850862068965479E-2</v>
      </c>
      <c r="L225" s="15"/>
      <c r="M225" s="70"/>
      <c r="N225" s="71" t="e">
        <f>VLOOKUP(B225,'[1]数据 (2)'!$E$3:$M$103,9,0)</f>
        <v>#N/A</v>
      </c>
    </row>
    <row r="226" spans="1:14" s="72" customFormat="1" ht="34.799999999999997" customHeight="1">
      <c r="A226" s="65">
        <v>218</v>
      </c>
      <c r="B226" s="35" t="s">
        <v>594</v>
      </c>
      <c r="C226" s="36" t="s">
        <v>595</v>
      </c>
      <c r="D226" s="66"/>
      <c r="E226" s="66"/>
      <c r="F226" s="58">
        <v>0.2520341880341882</v>
      </c>
      <c r="G226" s="68">
        <f t="shared" si="11"/>
        <v>0.24699350427350444</v>
      </c>
      <c r="H226" s="69" t="s">
        <v>694</v>
      </c>
      <c r="I226" s="67">
        <v>0</v>
      </c>
      <c r="J226" s="69" t="s">
        <v>694</v>
      </c>
      <c r="K226" s="67">
        <f t="shared" si="10"/>
        <v>0.24699350427350444</v>
      </c>
      <c r="L226" s="15"/>
      <c r="M226" s="70"/>
      <c r="N226" s="71">
        <f>VLOOKUP(B226,'[1]数据 (2)'!$E$3:$M$103,9,0)</f>
        <v>0.19116</v>
      </c>
    </row>
    <row r="227" spans="1:14" s="72" customFormat="1" ht="34.799999999999997" customHeight="1">
      <c r="A227" s="65">
        <v>219</v>
      </c>
      <c r="B227" s="35" t="s">
        <v>596</v>
      </c>
      <c r="C227" s="36" t="s">
        <v>597</v>
      </c>
      <c r="D227" s="66"/>
      <c r="E227" s="66"/>
      <c r="F227" s="58">
        <v>7.9439655172413762E-2</v>
      </c>
      <c r="G227" s="68">
        <f t="shared" si="11"/>
        <v>7.7850862068965479E-2</v>
      </c>
      <c r="H227" s="69" t="s">
        <v>694</v>
      </c>
      <c r="I227" s="67">
        <v>0</v>
      </c>
      <c r="J227" s="69" t="s">
        <v>694</v>
      </c>
      <c r="K227" s="67">
        <f t="shared" si="10"/>
        <v>7.7850862068965479E-2</v>
      </c>
      <c r="L227" s="15"/>
      <c r="M227" s="70"/>
      <c r="N227" s="71" t="e">
        <f>VLOOKUP(B227,'[1]数据 (2)'!$E$3:$M$103,9,0)</f>
        <v>#N/A</v>
      </c>
    </row>
    <row r="228" spans="1:14" s="72" customFormat="1" ht="34.799999999999997" customHeight="1">
      <c r="A228" s="65">
        <v>220</v>
      </c>
      <c r="B228" s="35" t="s">
        <v>598</v>
      </c>
      <c r="C228" s="36" t="s">
        <v>599</v>
      </c>
      <c r="D228" s="66"/>
      <c r="E228" s="66"/>
      <c r="F228" s="58">
        <v>0.27566239316239299</v>
      </c>
      <c r="G228" s="68">
        <f t="shared" si="11"/>
        <v>0.27014914529914513</v>
      </c>
      <c r="H228" s="69" t="s">
        <v>694</v>
      </c>
      <c r="I228" s="67">
        <v>0</v>
      </c>
      <c r="J228" s="69" t="s">
        <v>694</v>
      </c>
      <c r="K228" s="67">
        <f t="shared" si="10"/>
        <v>0.27014914529914513</v>
      </c>
      <c r="L228" s="15"/>
      <c r="M228" s="70"/>
      <c r="N228" s="71">
        <f>VLOOKUP(B228,'[1]数据 (2)'!$E$3:$M$103,9,0)</f>
        <v>0.199125</v>
      </c>
    </row>
    <row r="229" spans="1:14" s="72" customFormat="1" ht="34.799999999999997" customHeight="1" thickBot="1">
      <c r="A229" s="65">
        <v>221</v>
      </c>
      <c r="B229" s="58" t="s">
        <v>601</v>
      </c>
      <c r="C229" s="59" t="s">
        <v>602</v>
      </c>
      <c r="D229" s="78"/>
      <c r="E229" s="79" t="s">
        <v>600</v>
      </c>
      <c r="F229" s="58">
        <v>0.25900000000000001</v>
      </c>
      <c r="G229" s="68">
        <f t="shared" si="11"/>
        <v>0.25381999999999999</v>
      </c>
      <c r="H229" s="69" t="s">
        <v>694</v>
      </c>
      <c r="I229" s="67">
        <v>0</v>
      </c>
      <c r="J229" s="69" t="s">
        <v>694</v>
      </c>
      <c r="K229" s="67">
        <f t="shared" si="10"/>
        <v>0.25381999999999999</v>
      </c>
      <c r="L229" s="15"/>
      <c r="M229" s="70"/>
      <c r="N229" s="71" t="e">
        <f>VLOOKUP(B229,'[1]数据 (2)'!$E$3:$M$103,9,0)</f>
        <v>#N/A</v>
      </c>
    </row>
    <row r="230" spans="1:14" s="72" customFormat="1" ht="34.799999999999997" customHeight="1">
      <c r="A230" s="65">
        <v>222</v>
      </c>
      <c r="B230" s="60" t="s">
        <v>603</v>
      </c>
      <c r="C230" s="61" t="s">
        <v>604</v>
      </c>
      <c r="D230" s="80"/>
      <c r="E230" s="81" t="s">
        <v>605</v>
      </c>
      <c r="F230" s="82">
        <v>2.5</v>
      </c>
      <c r="G230" s="68">
        <f t="shared" si="11"/>
        <v>2.4500000000000002</v>
      </c>
      <c r="H230" s="69" t="s">
        <v>694</v>
      </c>
      <c r="I230" s="67">
        <v>0</v>
      </c>
      <c r="J230" s="69" t="s">
        <v>694</v>
      </c>
      <c r="K230" s="67">
        <f t="shared" si="10"/>
        <v>2.4500000000000002</v>
      </c>
      <c r="L230" s="15"/>
      <c r="M230" s="70"/>
      <c r="N230" s="71" t="e">
        <f>VLOOKUP(B230,'[1]数据 (2)'!$E$3:$M$103,9,0)</f>
        <v>#N/A</v>
      </c>
    </row>
    <row r="231" spans="1:14" s="72" customFormat="1" ht="34.799999999999997" customHeight="1">
      <c r="A231" s="65">
        <v>223</v>
      </c>
      <c r="B231" s="62" t="s">
        <v>606</v>
      </c>
      <c r="C231" s="62" t="s">
        <v>607</v>
      </c>
      <c r="D231" s="62" t="s">
        <v>608</v>
      </c>
      <c r="E231" s="73" t="s">
        <v>600</v>
      </c>
      <c r="F231" s="58">
        <f>VLOOKUP(D231,[2]第一批!$A$4:$U$117,21,0)</f>
        <v>1.3990974207699871</v>
      </c>
      <c r="G231" s="68">
        <f t="shared" si="11"/>
        <v>1.3711154723545873</v>
      </c>
      <c r="H231" s="69" t="s">
        <v>694</v>
      </c>
      <c r="I231" s="67">
        <v>0</v>
      </c>
      <c r="J231" s="69" t="s">
        <v>694</v>
      </c>
      <c r="K231" s="67">
        <f t="shared" si="10"/>
        <v>1.3711154723545873</v>
      </c>
      <c r="L231" s="15"/>
      <c r="M231" s="70"/>
      <c r="N231" s="71" t="e">
        <f>VLOOKUP(B231,'[1]数据 (2)'!$E$3:$M$103,9,0)</f>
        <v>#N/A</v>
      </c>
    </row>
    <row r="232" spans="1:14" s="72" customFormat="1" ht="34.799999999999997" customHeight="1">
      <c r="A232" s="65">
        <v>224</v>
      </c>
      <c r="B232" s="62" t="s">
        <v>609</v>
      </c>
      <c r="C232" s="62" t="s">
        <v>610</v>
      </c>
      <c r="D232" s="62" t="s">
        <v>611</v>
      </c>
      <c r="E232" s="73" t="s">
        <v>600</v>
      </c>
      <c r="F232" s="58">
        <f>VLOOKUP(D232,[2]第一批!$A$4:$U$117,21,0)</f>
        <v>0.78453861281294923</v>
      </c>
      <c r="G232" s="68">
        <f t="shared" si="11"/>
        <v>0.7688478405566902</v>
      </c>
      <c r="H232" s="69" t="s">
        <v>694</v>
      </c>
      <c r="I232" s="67">
        <v>0</v>
      </c>
      <c r="J232" s="69" t="s">
        <v>694</v>
      </c>
      <c r="K232" s="67">
        <f t="shared" si="10"/>
        <v>0.7688478405566902</v>
      </c>
      <c r="L232" s="15"/>
      <c r="M232" s="70"/>
      <c r="N232" s="71" t="e">
        <f>VLOOKUP(B232,'[1]数据 (2)'!$E$3:$M$103,9,0)</f>
        <v>#N/A</v>
      </c>
    </row>
    <row r="233" spans="1:14" s="72" customFormat="1" ht="34.799999999999997" customHeight="1">
      <c r="A233" s="65">
        <v>225</v>
      </c>
      <c r="B233" s="62" t="s">
        <v>612</v>
      </c>
      <c r="C233" s="62" t="s">
        <v>613</v>
      </c>
      <c r="D233" s="62" t="s">
        <v>614</v>
      </c>
      <c r="E233" s="73" t="s">
        <v>600</v>
      </c>
      <c r="F233" s="58">
        <f>VLOOKUP(D233,[2]第一批!$A$4:$U$117,21,0)</f>
        <v>0.18755246955600938</v>
      </c>
      <c r="G233" s="68">
        <f t="shared" si="11"/>
        <v>0.18380142016488918</v>
      </c>
      <c r="H233" s="69" t="s">
        <v>694</v>
      </c>
      <c r="I233" s="67">
        <v>0</v>
      </c>
      <c r="J233" s="69" t="s">
        <v>694</v>
      </c>
      <c r="K233" s="67">
        <f t="shared" si="10"/>
        <v>0.18380142016488918</v>
      </c>
      <c r="L233" s="15"/>
      <c r="M233" s="70"/>
      <c r="N233" s="71" t="e">
        <f>VLOOKUP(B233,'[1]数据 (2)'!$E$3:$M$103,9,0)</f>
        <v>#N/A</v>
      </c>
    </row>
    <row r="234" spans="1:14" s="72" customFormat="1" ht="34.799999999999997" customHeight="1">
      <c r="A234" s="65">
        <v>226</v>
      </c>
      <c r="B234" s="62" t="s">
        <v>615</v>
      </c>
      <c r="C234" s="63" t="s">
        <v>616</v>
      </c>
      <c r="D234" s="62" t="s">
        <v>617</v>
      </c>
      <c r="E234" s="73" t="s">
        <v>600</v>
      </c>
      <c r="F234" s="58">
        <f>VLOOKUP(D234,[2]第一批!$A$4:$U$117,21,0)</f>
        <v>0.51061795628167306</v>
      </c>
      <c r="G234" s="68">
        <f t="shared" si="11"/>
        <v>0.50040559715603961</v>
      </c>
      <c r="H234" s="69" t="s">
        <v>694</v>
      </c>
      <c r="I234" s="67">
        <v>0</v>
      </c>
      <c r="J234" s="69" t="s">
        <v>694</v>
      </c>
      <c r="K234" s="67">
        <f t="shared" si="10"/>
        <v>0.50040559715603961</v>
      </c>
      <c r="L234" s="15"/>
      <c r="M234" s="70"/>
      <c r="N234" s="71">
        <f>VLOOKUP(B234,'[1]数据 (2)'!$E$3:$M$103,9,0)</f>
        <v>0.43010999999999999</v>
      </c>
    </row>
    <row r="235" spans="1:14" s="72" customFormat="1" ht="34.799999999999997" customHeight="1">
      <c r="A235" s="65">
        <v>227</v>
      </c>
      <c r="B235" s="62" t="s">
        <v>618</v>
      </c>
      <c r="C235" s="63" t="s">
        <v>619</v>
      </c>
      <c r="D235" s="62" t="s">
        <v>620</v>
      </c>
      <c r="E235" s="73" t="s">
        <v>600</v>
      </c>
      <c r="F235" s="58">
        <f>VLOOKUP(D235,[2]第一批!$A$4:$U$117,21,0)</f>
        <v>0.51061795628167306</v>
      </c>
      <c r="G235" s="68">
        <f t="shared" si="11"/>
        <v>0.50040559715603961</v>
      </c>
      <c r="H235" s="69" t="s">
        <v>694</v>
      </c>
      <c r="I235" s="67">
        <v>0</v>
      </c>
      <c r="J235" s="69" t="s">
        <v>694</v>
      </c>
      <c r="K235" s="67">
        <f t="shared" si="10"/>
        <v>0.50040559715603961</v>
      </c>
      <c r="L235" s="15"/>
      <c r="M235" s="70"/>
      <c r="N235" s="71">
        <f>VLOOKUP(B235,'[1]数据 (2)'!$E$3:$M$103,9,0)</f>
        <v>0.43010999999999999</v>
      </c>
    </row>
    <row r="236" spans="1:14" s="72" customFormat="1" ht="34.799999999999997" customHeight="1">
      <c r="A236" s="65">
        <v>228</v>
      </c>
      <c r="B236" s="62" t="s">
        <v>621</v>
      </c>
      <c r="C236" s="62" t="s">
        <v>622</v>
      </c>
      <c r="D236" s="62" t="s">
        <v>623</v>
      </c>
      <c r="E236" s="73" t="s">
        <v>600</v>
      </c>
      <c r="F236" s="58">
        <f>VLOOKUP(D236,[2]第一批!$A$4:$U$117,21,0)</f>
        <v>0.37787459344981472</v>
      </c>
      <c r="G236" s="83">
        <v>0.218</v>
      </c>
      <c r="H236" s="69" t="s">
        <v>694</v>
      </c>
      <c r="I236" s="67">
        <v>0</v>
      </c>
      <c r="J236" s="69" t="s">
        <v>694</v>
      </c>
      <c r="K236" s="67">
        <f t="shared" si="10"/>
        <v>0.218</v>
      </c>
      <c r="L236" s="15"/>
      <c r="M236" s="70"/>
      <c r="N236" s="71">
        <f>VLOOKUP(B236,'[1]数据 (2)'!$E$3:$M$103,9,0)</f>
        <v>0.19116</v>
      </c>
    </row>
    <row r="237" spans="1:14" s="72" customFormat="1" ht="34.799999999999997" customHeight="1">
      <c r="A237" s="65">
        <v>229</v>
      </c>
      <c r="B237" s="62" t="s">
        <v>624</v>
      </c>
      <c r="C237" s="62" t="s">
        <v>625</v>
      </c>
      <c r="D237" s="62" t="s">
        <v>626</v>
      </c>
      <c r="E237" s="73" t="s">
        <v>600</v>
      </c>
      <c r="F237" s="58">
        <v>7.5999999999999998E-2</v>
      </c>
      <c r="G237" s="68">
        <f t="shared" si="11"/>
        <v>7.4479999999999991E-2</v>
      </c>
      <c r="H237" s="69" t="s">
        <v>694</v>
      </c>
      <c r="I237" s="67">
        <v>0</v>
      </c>
      <c r="J237" s="69" t="s">
        <v>694</v>
      </c>
      <c r="K237" s="67">
        <f t="shared" si="10"/>
        <v>7.4479999999999991E-2</v>
      </c>
      <c r="L237" s="15"/>
      <c r="M237" s="70"/>
      <c r="N237" s="71">
        <f>VLOOKUP(B237,'[1]数据 (2)'!$E$3:$M$103,9,0)</f>
        <v>2.3895E-2</v>
      </c>
    </row>
    <row r="238" spans="1:14" s="72" customFormat="1" ht="34.799999999999997" customHeight="1">
      <c r="A238" s="65">
        <v>230</v>
      </c>
      <c r="B238" s="62" t="s">
        <v>627</v>
      </c>
      <c r="C238" s="62" t="s">
        <v>628</v>
      </c>
      <c r="D238" s="62" t="s">
        <v>629</v>
      </c>
      <c r="E238" s="73" t="s">
        <v>600</v>
      </c>
      <c r="F238" s="58">
        <v>0.71599999999999997</v>
      </c>
      <c r="G238" s="68">
        <f t="shared" si="11"/>
        <v>0.70167999999999997</v>
      </c>
      <c r="H238" s="69" t="s">
        <v>694</v>
      </c>
      <c r="I238" s="67">
        <v>0</v>
      </c>
      <c r="J238" s="69" t="s">
        <v>694</v>
      </c>
      <c r="K238" s="67">
        <f t="shared" si="10"/>
        <v>0.70167999999999997</v>
      </c>
      <c r="L238" s="15"/>
      <c r="M238" s="70"/>
      <c r="N238" s="71">
        <f>VLOOKUP(B238,'[1]数据 (2)'!$E$3:$M$103,9,0)</f>
        <v>0.6045434999999999</v>
      </c>
    </row>
    <row r="239" spans="1:14" s="72" customFormat="1" ht="34.799999999999997" customHeight="1">
      <c r="A239" s="65">
        <v>231</v>
      </c>
      <c r="B239" s="62" t="s">
        <v>630</v>
      </c>
      <c r="C239" s="62" t="s">
        <v>631</v>
      </c>
      <c r="D239" s="62" t="s">
        <v>632</v>
      </c>
      <c r="E239" s="73" t="s">
        <v>600</v>
      </c>
      <c r="F239" s="58">
        <v>0.3</v>
      </c>
      <c r="G239" s="68">
        <f t="shared" si="11"/>
        <v>0.29399999999999998</v>
      </c>
      <c r="H239" s="69" t="s">
        <v>694</v>
      </c>
      <c r="I239" s="67">
        <v>0</v>
      </c>
      <c r="J239" s="69" t="s">
        <v>694</v>
      </c>
      <c r="K239" s="67">
        <f t="shared" si="10"/>
        <v>0.29399999999999998</v>
      </c>
      <c r="L239" s="15"/>
      <c r="M239" s="70"/>
      <c r="N239" s="71" t="e">
        <f>VLOOKUP(B239,'[1]数据 (2)'!$E$3:$M$103,9,0)</f>
        <v>#N/A</v>
      </c>
    </row>
    <row r="240" spans="1:14" s="72" customFormat="1" ht="34.799999999999997" customHeight="1">
      <c r="A240" s="65">
        <v>232</v>
      </c>
      <c r="B240" s="62" t="s">
        <v>633</v>
      </c>
      <c r="C240" s="62" t="s">
        <v>634</v>
      </c>
      <c r="D240" s="62" t="s">
        <v>635</v>
      </c>
      <c r="E240" s="73" t="s">
        <v>600</v>
      </c>
      <c r="F240" s="58">
        <v>0.35</v>
      </c>
      <c r="G240" s="68">
        <f t="shared" si="11"/>
        <v>0.34299999999999997</v>
      </c>
      <c r="H240" s="69" t="s">
        <v>694</v>
      </c>
      <c r="I240" s="67">
        <v>0</v>
      </c>
      <c r="J240" s="69" t="s">
        <v>694</v>
      </c>
      <c r="K240" s="67">
        <f t="shared" si="10"/>
        <v>0.34299999999999997</v>
      </c>
      <c r="L240" s="15"/>
      <c r="M240" s="70"/>
      <c r="N240" s="71">
        <f>VLOOKUP(B240,'[1]数据 (2)'!$E$3:$M$103,9,0)</f>
        <v>9.0801000000000007E-2</v>
      </c>
    </row>
    <row r="241" spans="1:14" s="72" customFormat="1" ht="34.799999999999997" customHeight="1">
      <c r="A241" s="65">
        <v>233</v>
      </c>
      <c r="B241" s="62" t="s">
        <v>636</v>
      </c>
      <c r="C241" s="62" t="s">
        <v>637</v>
      </c>
      <c r="D241" s="62" t="s">
        <v>638</v>
      </c>
      <c r="E241" s="73" t="s">
        <v>600</v>
      </c>
      <c r="F241" s="58">
        <v>0.20799999999999999</v>
      </c>
      <c r="G241" s="68">
        <f t="shared" si="11"/>
        <v>0.20383999999999999</v>
      </c>
      <c r="H241" s="69" t="s">
        <v>694</v>
      </c>
      <c r="I241" s="67">
        <v>0</v>
      </c>
      <c r="J241" s="69" t="s">
        <v>694</v>
      </c>
      <c r="K241" s="67">
        <f t="shared" si="10"/>
        <v>0.20383999999999999</v>
      </c>
      <c r="L241" s="15"/>
      <c r="M241" s="70"/>
      <c r="N241" s="71">
        <f>VLOOKUP(B241,'[1]数据 (2)'!$E$3:$M$103,9,0)</f>
        <v>0.1600965</v>
      </c>
    </row>
    <row r="242" spans="1:14" s="72" customFormat="1" ht="34.799999999999997" customHeight="1">
      <c r="A242" s="65">
        <v>234</v>
      </c>
      <c r="B242" s="62" t="s">
        <v>639</v>
      </c>
      <c r="C242" s="62" t="s">
        <v>640</v>
      </c>
      <c r="D242" s="62" t="s">
        <v>641</v>
      </c>
      <c r="E242" s="73" t="s">
        <v>600</v>
      </c>
      <c r="F242" s="58">
        <f>VLOOKUP(D242,[2]第一批!$A$4:$U$117,21,0)</f>
        <v>0.6948657438922925</v>
      </c>
      <c r="G242" s="68">
        <f t="shared" si="11"/>
        <v>0.68096842901444665</v>
      </c>
      <c r="H242" s="69" t="s">
        <v>694</v>
      </c>
      <c r="I242" s="67">
        <v>0</v>
      </c>
      <c r="J242" s="69" t="s">
        <v>694</v>
      </c>
      <c r="K242" s="67">
        <f t="shared" si="10"/>
        <v>0.68096842901444665</v>
      </c>
      <c r="L242" s="15"/>
      <c r="M242" s="70"/>
      <c r="N242" s="71">
        <f>VLOOKUP(B242,'[1]数据 (2)'!$E$3:$M$103,9,0)</f>
        <v>0.56551499999999999</v>
      </c>
    </row>
    <row r="243" spans="1:14" s="72" customFormat="1" ht="34.799999999999997" customHeight="1">
      <c r="A243" s="65">
        <v>235</v>
      </c>
      <c r="B243" s="56" t="s">
        <v>642</v>
      </c>
      <c r="C243" s="62" t="s">
        <v>643</v>
      </c>
      <c r="D243" s="62" t="s">
        <v>644</v>
      </c>
      <c r="E243" s="73" t="s">
        <v>600</v>
      </c>
      <c r="F243" s="58">
        <v>1.6180000000000001</v>
      </c>
      <c r="G243" s="68">
        <f t="shared" si="11"/>
        <v>1.5856400000000002</v>
      </c>
      <c r="H243" s="69" t="s">
        <v>694</v>
      </c>
      <c r="I243" s="67">
        <v>0</v>
      </c>
      <c r="J243" s="69" t="s">
        <v>694</v>
      </c>
      <c r="K243" s="67">
        <f t="shared" si="10"/>
        <v>1.5856400000000002</v>
      </c>
      <c r="L243" s="15"/>
      <c r="M243" s="70"/>
      <c r="N243" s="71" t="e">
        <f>VLOOKUP(B243,'[1]数据 (2)'!$E$3:$M$103,9,0)</f>
        <v>#N/A</v>
      </c>
    </row>
    <row r="244" spans="1:14" s="72" customFormat="1" ht="34.799999999999997" customHeight="1">
      <c r="A244" s="65">
        <v>236</v>
      </c>
      <c r="B244" s="57" t="s">
        <v>645</v>
      </c>
      <c r="C244" s="62" t="s">
        <v>646</v>
      </c>
      <c r="D244" s="62" t="s">
        <v>647</v>
      </c>
      <c r="E244" s="73" t="s">
        <v>600</v>
      </c>
      <c r="F244" s="58">
        <f>VLOOKUP(D244,[2]第一批!$A$4:$U$117,21,0)</f>
        <v>0.78406928371530138</v>
      </c>
      <c r="G244" s="68">
        <f t="shared" si="11"/>
        <v>0.76838789804099539</v>
      </c>
      <c r="H244" s="69" t="s">
        <v>694</v>
      </c>
      <c r="I244" s="67">
        <v>0</v>
      </c>
      <c r="J244" s="69" t="s">
        <v>694</v>
      </c>
      <c r="K244" s="67">
        <f t="shared" si="10"/>
        <v>0.76838789804099539</v>
      </c>
      <c r="L244" s="15"/>
      <c r="M244" s="70"/>
      <c r="N244" s="71">
        <f>VLOOKUP(B244,'[1]数据 (2)'!$E$3:$M$103,9,0)</f>
        <v>0.62923499999999999</v>
      </c>
    </row>
    <row r="245" spans="1:14" s="72" customFormat="1" ht="34.799999999999997" customHeight="1">
      <c r="A245" s="65">
        <v>237</v>
      </c>
      <c r="B245" s="56" t="s">
        <v>648</v>
      </c>
      <c r="C245" s="62" t="s">
        <v>649</v>
      </c>
      <c r="D245" s="62" t="s">
        <v>650</v>
      </c>
      <c r="E245" s="73" t="s">
        <v>600</v>
      </c>
      <c r="F245" s="58">
        <v>0.72799999999999998</v>
      </c>
      <c r="G245" s="68">
        <f t="shared" si="11"/>
        <v>0.71343999999999996</v>
      </c>
      <c r="H245" s="69" t="s">
        <v>694</v>
      </c>
      <c r="I245" s="67">
        <v>0</v>
      </c>
      <c r="J245" s="69" t="s">
        <v>694</v>
      </c>
      <c r="K245" s="67">
        <f t="shared" si="10"/>
        <v>0.71343999999999996</v>
      </c>
      <c r="L245" s="15"/>
      <c r="M245" s="70"/>
      <c r="N245" s="71">
        <f>VLOOKUP(B245,'[1]数据 (2)'!$E$3:$M$103,9,0)</f>
        <v>0.61330499999999999</v>
      </c>
    </row>
    <row r="246" spans="1:14" s="72" customFormat="1" ht="34.799999999999997" customHeight="1">
      <c r="A246" s="65">
        <v>238</v>
      </c>
      <c r="B246" s="62" t="s">
        <v>651</v>
      </c>
      <c r="C246" s="62" t="s">
        <v>652</v>
      </c>
      <c r="D246" s="62" t="s">
        <v>653</v>
      </c>
      <c r="E246" s="73" t="s">
        <v>600</v>
      </c>
      <c r="F246" s="58">
        <v>19.797999999999998</v>
      </c>
      <c r="G246" s="68">
        <f t="shared" si="11"/>
        <v>19.40204</v>
      </c>
      <c r="H246" s="69" t="s">
        <v>694</v>
      </c>
      <c r="I246" s="67">
        <v>0</v>
      </c>
      <c r="J246" s="69" t="s">
        <v>694</v>
      </c>
      <c r="K246" s="67">
        <f t="shared" si="10"/>
        <v>19.40204</v>
      </c>
      <c r="L246" s="15"/>
      <c r="M246" s="70"/>
      <c r="N246" s="71">
        <f>VLOOKUP(B246,'[1]数据 (2)'!$E$3:$M$103,9,0)</f>
        <v>6.1967699999999999</v>
      </c>
    </row>
    <row r="247" spans="1:14" s="72" customFormat="1" ht="34.799999999999997" customHeight="1">
      <c r="A247" s="65">
        <v>239</v>
      </c>
      <c r="B247" s="62" t="s">
        <v>654</v>
      </c>
      <c r="C247" s="62" t="s">
        <v>655</v>
      </c>
      <c r="D247" s="62" t="s">
        <v>656</v>
      </c>
      <c r="E247" s="73" t="s">
        <v>600</v>
      </c>
      <c r="F247" s="58">
        <v>0.51700000000000002</v>
      </c>
      <c r="G247" s="68">
        <f t="shared" si="11"/>
        <v>0.50666</v>
      </c>
      <c r="H247" s="69" t="s">
        <v>694</v>
      </c>
      <c r="I247" s="67">
        <v>0</v>
      </c>
      <c r="J247" s="69" t="s">
        <v>694</v>
      </c>
      <c r="K247" s="67">
        <f t="shared" si="10"/>
        <v>0.50666</v>
      </c>
      <c r="L247" s="15"/>
      <c r="M247" s="70"/>
      <c r="N247" s="71" t="e">
        <f>VLOOKUP(B247,'[1]数据 (2)'!$E$3:$M$103,9,0)</f>
        <v>#N/A</v>
      </c>
    </row>
    <row r="248" spans="1:14" s="72" customFormat="1" ht="34.799999999999997" customHeight="1">
      <c r="A248" s="65">
        <v>240</v>
      </c>
      <c r="B248" s="62" t="s">
        <v>657</v>
      </c>
      <c r="C248" s="63" t="s">
        <v>658</v>
      </c>
      <c r="D248" s="62" t="s">
        <v>659</v>
      </c>
      <c r="E248" s="73" t="s">
        <v>600</v>
      </c>
      <c r="F248" s="58">
        <v>1.03</v>
      </c>
      <c r="G248" s="68">
        <f t="shared" si="11"/>
        <v>1.0094000000000001</v>
      </c>
      <c r="H248" s="69" t="s">
        <v>694</v>
      </c>
      <c r="I248" s="67">
        <v>0</v>
      </c>
      <c r="J248" s="69" t="s">
        <v>694</v>
      </c>
      <c r="K248" s="67">
        <f t="shared" si="10"/>
        <v>1.0094000000000001</v>
      </c>
      <c r="L248" s="15"/>
      <c r="M248" s="70"/>
      <c r="N248" s="71">
        <f>VLOOKUP(B248,'[1]数据 (2)'!$E$3:$M$103,9,0)</f>
        <v>0.46196999999999999</v>
      </c>
    </row>
    <row r="249" spans="1:14" s="72" customFormat="1" ht="34.799999999999997" customHeight="1">
      <c r="A249" s="65">
        <v>241</v>
      </c>
      <c r="B249" s="62" t="s">
        <v>660</v>
      </c>
      <c r="C249" s="63" t="s">
        <v>661</v>
      </c>
      <c r="D249" s="62" t="s">
        <v>662</v>
      </c>
      <c r="E249" s="73" t="s">
        <v>600</v>
      </c>
      <c r="F249" s="58">
        <v>0.9</v>
      </c>
      <c r="G249" s="68">
        <f t="shared" si="11"/>
        <v>0.88200000000000001</v>
      </c>
      <c r="H249" s="69" t="s">
        <v>694</v>
      </c>
      <c r="I249" s="67">
        <v>0</v>
      </c>
      <c r="J249" s="69" t="s">
        <v>694</v>
      </c>
      <c r="K249" s="67">
        <f t="shared" si="10"/>
        <v>0.88200000000000001</v>
      </c>
      <c r="L249" s="15"/>
      <c r="M249" s="70"/>
      <c r="N249" s="71">
        <f>VLOOKUP(B249,'[1]数据 (2)'!$E$3:$M$103,9,0)</f>
        <v>0.35045999999999999</v>
      </c>
    </row>
    <row r="250" spans="1:14" s="72" customFormat="1" ht="34.799999999999997" customHeight="1">
      <c r="A250" s="65">
        <v>242</v>
      </c>
      <c r="B250" s="64" t="s">
        <v>663</v>
      </c>
      <c r="C250" s="62" t="s">
        <v>664</v>
      </c>
      <c r="D250" s="62" t="s">
        <v>665</v>
      </c>
      <c r="E250" s="73" t="s">
        <v>600</v>
      </c>
      <c r="F250" s="58">
        <f>VLOOKUP(D250,[2]第一批!$A$4:$U$117,21,0)</f>
        <v>0.57380379698963768</v>
      </c>
      <c r="G250" s="68">
        <f t="shared" si="11"/>
        <v>0.56232772104984496</v>
      </c>
      <c r="H250" s="69" t="s">
        <v>694</v>
      </c>
      <c r="I250" s="67">
        <v>0</v>
      </c>
      <c r="J250" s="69" t="s">
        <v>694</v>
      </c>
      <c r="K250" s="67">
        <f t="shared" si="10"/>
        <v>0.56232772104984496</v>
      </c>
      <c r="L250" s="15"/>
      <c r="M250" s="70"/>
      <c r="N250" s="71">
        <f>VLOOKUP(B250,'[1]数据 (2)'!$E$3:$M$103,9,0)</f>
        <v>0.34249499999999999</v>
      </c>
    </row>
    <row r="251" spans="1:14" s="72" customFormat="1" ht="34.799999999999997" customHeight="1">
      <c r="A251" s="65">
        <v>243</v>
      </c>
      <c r="B251" s="62" t="s">
        <v>666</v>
      </c>
      <c r="C251" s="62" t="s">
        <v>667</v>
      </c>
      <c r="D251" s="62" t="s">
        <v>668</v>
      </c>
      <c r="E251" s="73" t="s">
        <v>600</v>
      </c>
      <c r="F251" s="58">
        <f>VLOOKUP(D251,[2]第一批!$A$4:$U$117,21,0)</f>
        <v>1.2481061946902652</v>
      </c>
      <c r="G251" s="68">
        <f t="shared" si="11"/>
        <v>1.2231440707964598</v>
      </c>
      <c r="H251" s="69" t="s">
        <v>694</v>
      </c>
      <c r="I251" s="67">
        <v>0</v>
      </c>
      <c r="J251" s="69" t="s">
        <v>694</v>
      </c>
      <c r="K251" s="67">
        <f t="shared" si="10"/>
        <v>1.2231440707964598</v>
      </c>
      <c r="L251" s="15"/>
      <c r="M251" s="70"/>
      <c r="N251" s="71" t="e">
        <f>VLOOKUP(B251,'[1]数据 (2)'!$E$3:$M$103,9,0)</f>
        <v>#N/A</v>
      </c>
    </row>
    <row r="252" spans="1:14" s="72" customFormat="1" ht="34.799999999999997" customHeight="1">
      <c r="A252" s="65">
        <v>244</v>
      </c>
      <c r="B252" s="62" t="s">
        <v>669</v>
      </c>
      <c r="C252" s="62" t="s">
        <v>670</v>
      </c>
      <c r="D252" s="62" t="s">
        <v>671</v>
      </c>
      <c r="E252" s="73" t="s">
        <v>600</v>
      </c>
      <c r="F252" s="58">
        <f>VLOOKUP(D252,[2]第一批!$A$4:$U$117,21,0)</f>
        <v>0.61150291203388552</v>
      </c>
      <c r="G252" s="68">
        <f t="shared" si="11"/>
        <v>0.59927285379320783</v>
      </c>
      <c r="H252" s="69" t="s">
        <v>694</v>
      </c>
      <c r="I252" s="67">
        <v>0</v>
      </c>
      <c r="J252" s="69" t="s">
        <v>694</v>
      </c>
      <c r="K252" s="67">
        <f t="shared" si="10"/>
        <v>0.59927285379320783</v>
      </c>
      <c r="L252" s="15"/>
      <c r="M252" s="70"/>
      <c r="N252" s="71" t="e">
        <f>VLOOKUP(B252,'[1]数据 (2)'!$E$3:$M$103,9,0)</f>
        <v>#N/A</v>
      </c>
    </row>
    <row r="253" spans="1:14" s="72" customFormat="1" ht="34.799999999999997" customHeight="1">
      <c r="A253" s="65">
        <v>245</v>
      </c>
      <c r="B253" s="62" t="s">
        <v>672</v>
      </c>
      <c r="C253" s="62" t="s">
        <v>673</v>
      </c>
      <c r="D253" s="62" t="s">
        <v>674</v>
      </c>
      <c r="E253" s="73" t="s">
        <v>600</v>
      </c>
      <c r="F253" s="58">
        <f>VLOOKUP(D253,[2]第一批!$A$4:$U$117,21,0)</f>
        <v>0.53557370849406249</v>
      </c>
      <c r="G253" s="68">
        <f t="shared" si="11"/>
        <v>0.52486223432418122</v>
      </c>
      <c r="H253" s="69" t="s">
        <v>694</v>
      </c>
      <c r="I253" s="67">
        <v>0</v>
      </c>
      <c r="J253" s="69" t="s">
        <v>694</v>
      </c>
      <c r="K253" s="67">
        <f t="shared" si="10"/>
        <v>0.52486223432418122</v>
      </c>
      <c r="L253" s="15"/>
      <c r="M253" s="70"/>
      <c r="N253" s="71" t="e">
        <f>VLOOKUP(B253,'[1]数据 (2)'!$E$3:$M$103,9,0)</f>
        <v>#N/A</v>
      </c>
    </row>
    <row r="254" spans="1:14" s="72" customFormat="1" ht="34.799999999999997" customHeight="1">
      <c r="A254" s="65">
        <v>246</v>
      </c>
      <c r="B254" s="62" t="s">
        <v>675</v>
      </c>
      <c r="C254" s="62" t="s">
        <v>676</v>
      </c>
      <c r="D254" s="62" t="s">
        <v>677</v>
      </c>
      <c r="E254" s="73" t="s">
        <v>600</v>
      </c>
      <c r="F254" s="58">
        <f>VLOOKUP(D254,[2]第一批!$A$4:$U$117,21,0)</f>
        <v>0.61150291203388552</v>
      </c>
      <c r="G254" s="68">
        <f t="shared" si="11"/>
        <v>0.59927285379320783</v>
      </c>
      <c r="H254" s="69" t="s">
        <v>694</v>
      </c>
      <c r="I254" s="67">
        <v>0</v>
      </c>
      <c r="J254" s="69" t="s">
        <v>694</v>
      </c>
      <c r="K254" s="67">
        <f t="shared" si="10"/>
        <v>0.59927285379320783</v>
      </c>
      <c r="L254" s="15"/>
      <c r="M254" s="70"/>
      <c r="N254" s="71" t="e">
        <f>VLOOKUP(B254,'[1]数据 (2)'!$E$3:$M$103,9,0)</f>
        <v>#N/A</v>
      </c>
    </row>
    <row r="255" spans="1:14" s="72" customFormat="1" ht="34.799999999999997" customHeight="1">
      <c r="A255" s="65">
        <v>247</v>
      </c>
      <c r="B255" s="62" t="s">
        <v>678</v>
      </c>
      <c r="C255" s="62" t="s">
        <v>679</v>
      </c>
      <c r="D255" s="62" t="s">
        <v>680</v>
      </c>
      <c r="E255" s="73" t="s">
        <v>600</v>
      </c>
      <c r="F255" s="58">
        <v>0.97499999999999998</v>
      </c>
      <c r="G255" s="68">
        <f t="shared" si="11"/>
        <v>0.95550000000000002</v>
      </c>
      <c r="H255" s="69" t="s">
        <v>694</v>
      </c>
      <c r="I255" s="67">
        <v>0</v>
      </c>
      <c r="J255" s="69" t="s">
        <v>694</v>
      </c>
      <c r="K255" s="67">
        <f t="shared" si="10"/>
        <v>0.95550000000000002</v>
      </c>
      <c r="L255" s="15"/>
      <c r="M255" s="70"/>
      <c r="N255" s="71" t="e">
        <f>VLOOKUP(B255,'[1]数据 (2)'!$E$3:$M$103,9,0)</f>
        <v>#N/A</v>
      </c>
    </row>
    <row r="256" spans="1:14" s="72" customFormat="1" ht="34.799999999999997" customHeight="1">
      <c r="A256" s="65">
        <v>248</v>
      </c>
      <c r="B256" s="62" t="s">
        <v>681</v>
      </c>
      <c r="C256" s="62" t="s">
        <v>682</v>
      </c>
      <c r="D256" s="62" t="s">
        <v>683</v>
      </c>
      <c r="E256" s="73" t="s">
        <v>600</v>
      </c>
      <c r="F256" s="58">
        <v>6.2729999999999997</v>
      </c>
      <c r="G256" s="68">
        <f t="shared" si="11"/>
        <v>6.1475399999999993</v>
      </c>
      <c r="H256" s="69" t="s">
        <v>694</v>
      </c>
      <c r="I256" s="67">
        <v>0</v>
      </c>
      <c r="J256" s="69" t="s">
        <v>694</v>
      </c>
      <c r="K256" s="67">
        <f t="shared" si="10"/>
        <v>6.1475399999999993</v>
      </c>
      <c r="L256" s="15"/>
      <c r="M256" s="70"/>
      <c r="N256" s="71" t="e">
        <f>VLOOKUP(B256,'[1]数据 (2)'!$E$3:$M$103,9,0)</f>
        <v>#N/A</v>
      </c>
    </row>
    <row r="257" spans="1:14" s="72" customFormat="1" ht="34.799999999999997" customHeight="1">
      <c r="A257" s="65">
        <v>249</v>
      </c>
      <c r="B257" s="35" t="s">
        <v>692</v>
      </c>
      <c r="C257" s="36" t="s">
        <v>693</v>
      </c>
      <c r="D257" s="66"/>
      <c r="E257" s="73" t="s">
        <v>600</v>
      </c>
      <c r="F257" s="84">
        <v>0.77256637168141595</v>
      </c>
      <c r="G257" s="77">
        <v>0.77256637168141595</v>
      </c>
      <c r="H257" s="69" t="s">
        <v>694</v>
      </c>
      <c r="I257" s="67">
        <v>0</v>
      </c>
      <c r="J257" s="69" t="s">
        <v>694</v>
      </c>
      <c r="K257" s="67">
        <f t="shared" si="10"/>
        <v>0.77256637168141595</v>
      </c>
      <c r="L257" s="15"/>
      <c r="M257" s="70"/>
      <c r="N257" s="71">
        <f>VLOOKUP(B257,'[1]数据 (2)'!$E$3:$M$103,9,0)</f>
        <v>0.78056999999999999</v>
      </c>
    </row>
    <row r="258" spans="1:14" ht="31.2" customHeight="1">
      <c r="A258" s="91" t="s">
        <v>28</v>
      </c>
      <c r="B258" s="91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16"/>
    </row>
    <row r="259" spans="1:14" ht="31.2" customHeight="1">
      <c r="A259" s="89" t="s">
        <v>229</v>
      </c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16"/>
    </row>
    <row r="260" spans="1:14" ht="31.2" customHeight="1">
      <c r="A260" s="89" t="s">
        <v>29</v>
      </c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17"/>
    </row>
    <row r="261" spans="1:14" ht="31.2" customHeight="1">
      <c r="A261" s="89" t="s">
        <v>30</v>
      </c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17"/>
    </row>
    <row r="262" spans="1:14" ht="31.2" customHeight="1">
      <c r="A262" s="89" t="s">
        <v>31</v>
      </c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17"/>
    </row>
    <row r="263" spans="1:14" ht="33" customHeight="1">
      <c r="A263" s="89" t="s">
        <v>32</v>
      </c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16"/>
    </row>
    <row r="264" spans="1:14" s="23" customFormat="1" ht="15.6">
      <c r="A264" s="18"/>
      <c r="B264" s="19"/>
      <c r="C264" s="18"/>
      <c r="D264" s="18"/>
      <c r="E264" s="18"/>
      <c r="F264" s="18"/>
      <c r="G264" s="20"/>
      <c r="H264" s="20"/>
      <c r="I264" s="20"/>
      <c r="J264" s="21"/>
      <c r="K264" s="20"/>
      <c r="L264" s="20"/>
      <c r="M264" s="22"/>
    </row>
    <row r="265" spans="1:14" s="23" customFormat="1" ht="19.2" customHeight="1">
      <c r="A265" s="24" t="s">
        <v>33</v>
      </c>
      <c r="B265" s="25"/>
      <c r="C265" s="26"/>
      <c r="D265" s="27"/>
      <c r="E265" s="27"/>
      <c r="F265" s="26"/>
      <c r="G265" s="28"/>
      <c r="H265" s="27" t="s">
        <v>34</v>
      </c>
      <c r="I265" s="27"/>
      <c r="J265" s="29"/>
      <c r="K265" s="28"/>
      <c r="L265" s="28"/>
      <c r="M265" s="30"/>
    </row>
    <row r="266" spans="1:14" s="23" customFormat="1" ht="19.2" customHeight="1">
      <c r="A266" s="24"/>
      <c r="B266" s="25"/>
      <c r="C266" s="26"/>
      <c r="D266" s="31"/>
      <c r="E266" s="31"/>
      <c r="F266" s="26"/>
      <c r="G266" s="28"/>
      <c r="H266" s="31"/>
      <c r="I266" s="31"/>
      <c r="J266" s="29"/>
      <c r="K266" s="28"/>
      <c r="L266" s="28"/>
      <c r="M266" s="30"/>
    </row>
    <row r="267" spans="1:14" ht="19.2" customHeight="1">
      <c r="A267" s="24" t="s">
        <v>35</v>
      </c>
      <c r="B267" s="25"/>
      <c r="C267" s="26"/>
      <c r="D267" s="24"/>
      <c r="E267" s="24"/>
      <c r="F267" s="26"/>
      <c r="G267" s="28"/>
      <c r="H267" s="24" t="s">
        <v>35</v>
      </c>
      <c r="I267" s="24"/>
    </row>
    <row r="268" spans="1:14" s="23" customFormat="1" ht="19.2" customHeight="1">
      <c r="A268" s="24"/>
      <c r="B268" s="25"/>
      <c r="C268" s="26"/>
      <c r="D268" s="31"/>
      <c r="E268" s="31"/>
      <c r="F268" s="26"/>
      <c r="G268" s="28"/>
      <c r="H268" s="31"/>
      <c r="I268" s="31"/>
      <c r="J268" s="29"/>
      <c r="K268" s="28"/>
      <c r="L268" s="28"/>
      <c r="M268" s="30"/>
    </row>
    <row r="269" spans="1:14" s="23" customFormat="1" ht="19.2" customHeight="1">
      <c r="A269" s="24" t="s">
        <v>36</v>
      </c>
      <c r="B269" s="24"/>
      <c r="C269" s="18"/>
      <c r="D269" s="24"/>
      <c r="E269" s="24"/>
      <c r="F269" s="18"/>
      <c r="G269" s="28"/>
      <c r="H269" s="24" t="s">
        <v>36</v>
      </c>
      <c r="I269" s="24"/>
      <c r="J269" s="29"/>
      <c r="K269" s="28"/>
      <c r="L269" s="28"/>
      <c r="M269" s="30"/>
    </row>
  </sheetData>
  <autoFilter ref="A8:WVQ256" xr:uid="{054C15A6-4769-4FC0-A2FD-34EBE54003AD}"/>
  <mergeCells count="19">
    <mergeCell ref="A6:L6"/>
    <mergeCell ref="A1:L1"/>
    <mergeCell ref="A2:L2"/>
    <mergeCell ref="A3:L3"/>
    <mergeCell ref="A4:L4"/>
    <mergeCell ref="A5:L5"/>
    <mergeCell ref="A263:L263"/>
    <mergeCell ref="L7:L8"/>
    <mergeCell ref="A258:L258"/>
    <mergeCell ref="A259:L259"/>
    <mergeCell ref="A260:L260"/>
    <mergeCell ref="A261:L261"/>
    <mergeCell ref="A262:L262"/>
    <mergeCell ref="A7:A8"/>
    <mergeCell ref="B7:B8"/>
    <mergeCell ref="C7:C8"/>
    <mergeCell ref="D7:D8"/>
    <mergeCell ref="F7:G7"/>
    <mergeCell ref="H7:J7"/>
  </mergeCells>
  <phoneticPr fontId="5" type="noConversion"/>
  <conditionalFormatting sqref="B1:B1048576">
    <cfRule type="duplicateValues" dxfId="28" priority="1"/>
    <cfRule type="duplicateValues" dxfId="27" priority="2"/>
  </conditionalFormatting>
  <conditionalFormatting sqref="B267">
    <cfRule type="duplicateValues" dxfId="26" priority="6"/>
  </conditionalFormatting>
  <conditionalFormatting sqref="D264:E264">
    <cfRule type="duplicateValues" dxfId="25" priority="7"/>
  </conditionalFormatting>
  <conditionalFormatting sqref="D268:E269 D265:E266">
    <cfRule type="duplicateValues" dxfId="24" priority="4"/>
  </conditionalFormatting>
  <conditionalFormatting sqref="H268:H269 H265:H266">
    <cfRule type="duplicateValues" dxfId="23" priority="3"/>
  </conditionalFormatting>
  <conditionalFormatting sqref="I268:I269 I265:I266">
    <cfRule type="duplicateValues" dxfId="22" priority="5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66" orientation="landscape" r:id="rId1"/>
  <rowBreaks count="1" manualBreakCount="1">
    <brk id="235" max="11" man="1"/>
  </rowBreaks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FEC1D-0B5B-4F7B-895B-834EE450955B}">
  <sheetPr>
    <tabColor rgb="FFFF0000"/>
  </sheetPr>
  <dimension ref="A1:N24"/>
  <sheetViews>
    <sheetView view="pageBreakPreview" zoomScale="70" zoomScaleNormal="70" zoomScaleSheetLayoutView="7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F9" sqref="F9:K9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5" width="7.77734375" style="2" customWidth="1"/>
    <col min="6" max="6" width="9.5546875" style="2" bestFit="1" customWidth="1"/>
    <col min="7" max="7" width="10.21875" style="2" customWidth="1"/>
    <col min="8" max="8" width="13.5546875" style="2" customWidth="1"/>
    <col min="9" max="9" width="10.21875" style="2" customWidth="1"/>
    <col min="10" max="10" width="39" style="32" customWidth="1"/>
    <col min="11" max="12" width="13.44140625" style="2" customWidth="1"/>
    <col min="13" max="13" width="12.109375" style="2" customWidth="1"/>
    <col min="14" max="14" width="16.5546875" style="2" customWidth="1"/>
    <col min="15" max="15" width="9.5546875" style="2" bestFit="1" customWidth="1"/>
    <col min="16" max="18" width="8.88671875" style="2"/>
    <col min="19" max="19" width="20.109375" style="2" customWidth="1"/>
    <col min="20" max="257" width="8.88671875" style="2"/>
    <col min="258" max="258" width="5.6640625" style="2" customWidth="1"/>
    <col min="259" max="259" width="10.6640625" style="2" customWidth="1"/>
    <col min="260" max="260" width="26.88671875" style="2" bestFit="1" customWidth="1"/>
    <col min="261" max="261" width="13.77734375" style="2" customWidth="1"/>
    <col min="262" max="262" width="5.44140625" style="2" bestFit="1" customWidth="1"/>
    <col min="263" max="263" width="8.88671875" style="2"/>
    <col min="264" max="264" width="9.33203125" style="2" bestFit="1" customWidth="1"/>
    <col min="265" max="265" width="12.109375" style="2" customWidth="1"/>
    <col min="266" max="513" width="8.88671875" style="2"/>
    <col min="514" max="514" width="5.6640625" style="2" customWidth="1"/>
    <col min="515" max="515" width="10.6640625" style="2" customWidth="1"/>
    <col min="516" max="516" width="26.88671875" style="2" bestFit="1" customWidth="1"/>
    <col min="517" max="517" width="13.77734375" style="2" customWidth="1"/>
    <col min="518" max="518" width="5.44140625" style="2" bestFit="1" customWidth="1"/>
    <col min="519" max="519" width="8.88671875" style="2"/>
    <col min="520" max="520" width="9.33203125" style="2" bestFit="1" customWidth="1"/>
    <col min="521" max="521" width="12.109375" style="2" customWidth="1"/>
    <col min="522" max="769" width="8.88671875" style="2"/>
    <col min="770" max="770" width="5.6640625" style="2" customWidth="1"/>
    <col min="771" max="771" width="10.6640625" style="2" customWidth="1"/>
    <col min="772" max="772" width="26.88671875" style="2" bestFit="1" customWidth="1"/>
    <col min="773" max="773" width="13.77734375" style="2" customWidth="1"/>
    <col min="774" max="774" width="5.44140625" style="2" bestFit="1" customWidth="1"/>
    <col min="775" max="775" width="8.88671875" style="2"/>
    <col min="776" max="776" width="9.33203125" style="2" bestFit="1" customWidth="1"/>
    <col min="777" max="777" width="12.109375" style="2" customWidth="1"/>
    <col min="778" max="1025" width="8.88671875" style="2"/>
    <col min="1026" max="1026" width="5.6640625" style="2" customWidth="1"/>
    <col min="1027" max="1027" width="10.6640625" style="2" customWidth="1"/>
    <col min="1028" max="1028" width="26.88671875" style="2" bestFit="1" customWidth="1"/>
    <col min="1029" max="1029" width="13.77734375" style="2" customWidth="1"/>
    <col min="1030" max="1030" width="5.44140625" style="2" bestFit="1" customWidth="1"/>
    <col min="1031" max="1031" width="8.88671875" style="2"/>
    <col min="1032" max="1032" width="9.33203125" style="2" bestFit="1" customWidth="1"/>
    <col min="1033" max="1033" width="12.109375" style="2" customWidth="1"/>
    <col min="1034" max="1281" width="8.88671875" style="2"/>
    <col min="1282" max="1282" width="5.6640625" style="2" customWidth="1"/>
    <col min="1283" max="1283" width="10.6640625" style="2" customWidth="1"/>
    <col min="1284" max="1284" width="26.88671875" style="2" bestFit="1" customWidth="1"/>
    <col min="1285" max="1285" width="13.77734375" style="2" customWidth="1"/>
    <col min="1286" max="1286" width="5.44140625" style="2" bestFit="1" customWidth="1"/>
    <col min="1287" max="1287" width="8.88671875" style="2"/>
    <col min="1288" max="1288" width="9.33203125" style="2" bestFit="1" customWidth="1"/>
    <col min="1289" max="1289" width="12.109375" style="2" customWidth="1"/>
    <col min="1290" max="1537" width="8.88671875" style="2"/>
    <col min="1538" max="1538" width="5.6640625" style="2" customWidth="1"/>
    <col min="1539" max="1539" width="10.6640625" style="2" customWidth="1"/>
    <col min="1540" max="1540" width="26.88671875" style="2" bestFit="1" customWidth="1"/>
    <col min="1541" max="1541" width="13.77734375" style="2" customWidth="1"/>
    <col min="1542" max="1542" width="5.44140625" style="2" bestFit="1" customWidth="1"/>
    <col min="1543" max="1543" width="8.88671875" style="2"/>
    <col min="1544" max="1544" width="9.33203125" style="2" bestFit="1" customWidth="1"/>
    <col min="1545" max="1545" width="12.109375" style="2" customWidth="1"/>
    <col min="1546" max="1793" width="8.88671875" style="2"/>
    <col min="1794" max="1794" width="5.6640625" style="2" customWidth="1"/>
    <col min="1795" max="1795" width="10.6640625" style="2" customWidth="1"/>
    <col min="1796" max="1796" width="26.88671875" style="2" bestFit="1" customWidth="1"/>
    <col min="1797" max="1797" width="13.77734375" style="2" customWidth="1"/>
    <col min="1798" max="1798" width="5.44140625" style="2" bestFit="1" customWidth="1"/>
    <col min="1799" max="1799" width="8.88671875" style="2"/>
    <col min="1800" max="1800" width="9.33203125" style="2" bestFit="1" customWidth="1"/>
    <col min="1801" max="1801" width="12.109375" style="2" customWidth="1"/>
    <col min="1802" max="2049" width="8.88671875" style="2"/>
    <col min="2050" max="2050" width="5.6640625" style="2" customWidth="1"/>
    <col min="2051" max="2051" width="10.6640625" style="2" customWidth="1"/>
    <col min="2052" max="2052" width="26.88671875" style="2" bestFit="1" customWidth="1"/>
    <col min="2053" max="2053" width="13.77734375" style="2" customWidth="1"/>
    <col min="2054" max="2054" width="5.44140625" style="2" bestFit="1" customWidth="1"/>
    <col min="2055" max="2055" width="8.88671875" style="2"/>
    <col min="2056" max="2056" width="9.33203125" style="2" bestFit="1" customWidth="1"/>
    <col min="2057" max="2057" width="12.109375" style="2" customWidth="1"/>
    <col min="2058" max="2305" width="8.88671875" style="2"/>
    <col min="2306" max="2306" width="5.6640625" style="2" customWidth="1"/>
    <col min="2307" max="2307" width="10.6640625" style="2" customWidth="1"/>
    <col min="2308" max="2308" width="26.88671875" style="2" bestFit="1" customWidth="1"/>
    <col min="2309" max="2309" width="13.77734375" style="2" customWidth="1"/>
    <col min="2310" max="2310" width="5.44140625" style="2" bestFit="1" customWidth="1"/>
    <col min="2311" max="2311" width="8.88671875" style="2"/>
    <col min="2312" max="2312" width="9.33203125" style="2" bestFit="1" customWidth="1"/>
    <col min="2313" max="2313" width="12.109375" style="2" customWidth="1"/>
    <col min="2314" max="2561" width="8.88671875" style="2"/>
    <col min="2562" max="2562" width="5.6640625" style="2" customWidth="1"/>
    <col min="2563" max="2563" width="10.6640625" style="2" customWidth="1"/>
    <col min="2564" max="2564" width="26.88671875" style="2" bestFit="1" customWidth="1"/>
    <col min="2565" max="2565" width="13.77734375" style="2" customWidth="1"/>
    <col min="2566" max="2566" width="5.44140625" style="2" bestFit="1" customWidth="1"/>
    <col min="2567" max="2567" width="8.88671875" style="2"/>
    <col min="2568" max="2568" width="9.33203125" style="2" bestFit="1" customWidth="1"/>
    <col min="2569" max="2569" width="12.109375" style="2" customWidth="1"/>
    <col min="2570" max="2817" width="8.88671875" style="2"/>
    <col min="2818" max="2818" width="5.6640625" style="2" customWidth="1"/>
    <col min="2819" max="2819" width="10.6640625" style="2" customWidth="1"/>
    <col min="2820" max="2820" width="26.88671875" style="2" bestFit="1" customWidth="1"/>
    <col min="2821" max="2821" width="13.77734375" style="2" customWidth="1"/>
    <col min="2822" max="2822" width="5.44140625" style="2" bestFit="1" customWidth="1"/>
    <col min="2823" max="2823" width="8.88671875" style="2"/>
    <col min="2824" max="2824" width="9.33203125" style="2" bestFit="1" customWidth="1"/>
    <col min="2825" max="2825" width="12.109375" style="2" customWidth="1"/>
    <col min="2826" max="3073" width="8.88671875" style="2"/>
    <col min="3074" max="3074" width="5.6640625" style="2" customWidth="1"/>
    <col min="3075" max="3075" width="10.6640625" style="2" customWidth="1"/>
    <col min="3076" max="3076" width="26.88671875" style="2" bestFit="1" customWidth="1"/>
    <col min="3077" max="3077" width="13.77734375" style="2" customWidth="1"/>
    <col min="3078" max="3078" width="5.44140625" style="2" bestFit="1" customWidth="1"/>
    <col min="3079" max="3079" width="8.88671875" style="2"/>
    <col min="3080" max="3080" width="9.33203125" style="2" bestFit="1" customWidth="1"/>
    <col min="3081" max="3081" width="12.109375" style="2" customWidth="1"/>
    <col min="3082" max="3329" width="8.88671875" style="2"/>
    <col min="3330" max="3330" width="5.6640625" style="2" customWidth="1"/>
    <col min="3331" max="3331" width="10.6640625" style="2" customWidth="1"/>
    <col min="3332" max="3332" width="26.88671875" style="2" bestFit="1" customWidth="1"/>
    <col min="3333" max="3333" width="13.77734375" style="2" customWidth="1"/>
    <col min="3334" max="3334" width="5.44140625" style="2" bestFit="1" customWidth="1"/>
    <col min="3335" max="3335" width="8.88671875" style="2"/>
    <col min="3336" max="3336" width="9.33203125" style="2" bestFit="1" customWidth="1"/>
    <col min="3337" max="3337" width="12.109375" style="2" customWidth="1"/>
    <col min="3338" max="3585" width="8.88671875" style="2"/>
    <col min="3586" max="3586" width="5.6640625" style="2" customWidth="1"/>
    <col min="3587" max="3587" width="10.6640625" style="2" customWidth="1"/>
    <col min="3588" max="3588" width="26.88671875" style="2" bestFit="1" customWidth="1"/>
    <col min="3589" max="3589" width="13.77734375" style="2" customWidth="1"/>
    <col min="3590" max="3590" width="5.44140625" style="2" bestFit="1" customWidth="1"/>
    <col min="3591" max="3591" width="8.88671875" style="2"/>
    <col min="3592" max="3592" width="9.33203125" style="2" bestFit="1" customWidth="1"/>
    <col min="3593" max="3593" width="12.109375" style="2" customWidth="1"/>
    <col min="3594" max="3841" width="8.88671875" style="2"/>
    <col min="3842" max="3842" width="5.6640625" style="2" customWidth="1"/>
    <col min="3843" max="3843" width="10.6640625" style="2" customWidth="1"/>
    <col min="3844" max="3844" width="26.88671875" style="2" bestFit="1" customWidth="1"/>
    <col min="3845" max="3845" width="13.77734375" style="2" customWidth="1"/>
    <col min="3846" max="3846" width="5.44140625" style="2" bestFit="1" customWidth="1"/>
    <col min="3847" max="3847" width="8.88671875" style="2"/>
    <col min="3848" max="3848" width="9.33203125" style="2" bestFit="1" customWidth="1"/>
    <col min="3849" max="3849" width="12.109375" style="2" customWidth="1"/>
    <col min="3850" max="4097" width="8.88671875" style="2"/>
    <col min="4098" max="4098" width="5.6640625" style="2" customWidth="1"/>
    <col min="4099" max="4099" width="10.6640625" style="2" customWidth="1"/>
    <col min="4100" max="4100" width="26.88671875" style="2" bestFit="1" customWidth="1"/>
    <col min="4101" max="4101" width="13.77734375" style="2" customWidth="1"/>
    <col min="4102" max="4102" width="5.44140625" style="2" bestFit="1" customWidth="1"/>
    <col min="4103" max="4103" width="8.88671875" style="2"/>
    <col min="4104" max="4104" width="9.33203125" style="2" bestFit="1" customWidth="1"/>
    <col min="4105" max="4105" width="12.109375" style="2" customWidth="1"/>
    <col min="4106" max="4353" width="8.88671875" style="2"/>
    <col min="4354" max="4354" width="5.6640625" style="2" customWidth="1"/>
    <col min="4355" max="4355" width="10.6640625" style="2" customWidth="1"/>
    <col min="4356" max="4356" width="26.88671875" style="2" bestFit="1" customWidth="1"/>
    <col min="4357" max="4357" width="13.77734375" style="2" customWidth="1"/>
    <col min="4358" max="4358" width="5.44140625" style="2" bestFit="1" customWidth="1"/>
    <col min="4359" max="4359" width="8.88671875" style="2"/>
    <col min="4360" max="4360" width="9.33203125" style="2" bestFit="1" customWidth="1"/>
    <col min="4361" max="4361" width="12.109375" style="2" customWidth="1"/>
    <col min="4362" max="4609" width="8.88671875" style="2"/>
    <col min="4610" max="4610" width="5.6640625" style="2" customWidth="1"/>
    <col min="4611" max="4611" width="10.6640625" style="2" customWidth="1"/>
    <col min="4612" max="4612" width="26.88671875" style="2" bestFit="1" customWidth="1"/>
    <col min="4613" max="4613" width="13.77734375" style="2" customWidth="1"/>
    <col min="4614" max="4614" width="5.44140625" style="2" bestFit="1" customWidth="1"/>
    <col min="4615" max="4615" width="8.88671875" style="2"/>
    <col min="4616" max="4616" width="9.33203125" style="2" bestFit="1" customWidth="1"/>
    <col min="4617" max="4617" width="12.109375" style="2" customWidth="1"/>
    <col min="4618" max="4865" width="8.88671875" style="2"/>
    <col min="4866" max="4866" width="5.6640625" style="2" customWidth="1"/>
    <col min="4867" max="4867" width="10.6640625" style="2" customWidth="1"/>
    <col min="4868" max="4868" width="26.88671875" style="2" bestFit="1" customWidth="1"/>
    <col min="4869" max="4869" width="13.77734375" style="2" customWidth="1"/>
    <col min="4870" max="4870" width="5.44140625" style="2" bestFit="1" customWidth="1"/>
    <col min="4871" max="4871" width="8.88671875" style="2"/>
    <col min="4872" max="4872" width="9.33203125" style="2" bestFit="1" customWidth="1"/>
    <col min="4873" max="4873" width="12.109375" style="2" customWidth="1"/>
    <col min="4874" max="5121" width="8.88671875" style="2"/>
    <col min="5122" max="5122" width="5.6640625" style="2" customWidth="1"/>
    <col min="5123" max="5123" width="10.6640625" style="2" customWidth="1"/>
    <col min="5124" max="5124" width="26.88671875" style="2" bestFit="1" customWidth="1"/>
    <col min="5125" max="5125" width="13.77734375" style="2" customWidth="1"/>
    <col min="5126" max="5126" width="5.44140625" style="2" bestFit="1" customWidth="1"/>
    <col min="5127" max="5127" width="8.88671875" style="2"/>
    <col min="5128" max="5128" width="9.33203125" style="2" bestFit="1" customWidth="1"/>
    <col min="5129" max="5129" width="12.109375" style="2" customWidth="1"/>
    <col min="5130" max="5377" width="8.88671875" style="2"/>
    <col min="5378" max="5378" width="5.6640625" style="2" customWidth="1"/>
    <col min="5379" max="5379" width="10.6640625" style="2" customWidth="1"/>
    <col min="5380" max="5380" width="26.88671875" style="2" bestFit="1" customWidth="1"/>
    <col min="5381" max="5381" width="13.77734375" style="2" customWidth="1"/>
    <col min="5382" max="5382" width="5.44140625" style="2" bestFit="1" customWidth="1"/>
    <col min="5383" max="5383" width="8.88671875" style="2"/>
    <col min="5384" max="5384" width="9.33203125" style="2" bestFit="1" customWidth="1"/>
    <col min="5385" max="5385" width="12.109375" style="2" customWidth="1"/>
    <col min="5386" max="5633" width="8.88671875" style="2"/>
    <col min="5634" max="5634" width="5.6640625" style="2" customWidth="1"/>
    <col min="5635" max="5635" width="10.6640625" style="2" customWidth="1"/>
    <col min="5636" max="5636" width="26.88671875" style="2" bestFit="1" customWidth="1"/>
    <col min="5637" max="5637" width="13.77734375" style="2" customWidth="1"/>
    <col min="5638" max="5638" width="5.44140625" style="2" bestFit="1" customWidth="1"/>
    <col min="5639" max="5639" width="8.88671875" style="2"/>
    <col min="5640" max="5640" width="9.33203125" style="2" bestFit="1" customWidth="1"/>
    <col min="5641" max="5641" width="12.109375" style="2" customWidth="1"/>
    <col min="5642" max="5889" width="8.88671875" style="2"/>
    <col min="5890" max="5890" width="5.6640625" style="2" customWidth="1"/>
    <col min="5891" max="5891" width="10.6640625" style="2" customWidth="1"/>
    <col min="5892" max="5892" width="26.88671875" style="2" bestFit="1" customWidth="1"/>
    <col min="5893" max="5893" width="13.77734375" style="2" customWidth="1"/>
    <col min="5894" max="5894" width="5.44140625" style="2" bestFit="1" customWidth="1"/>
    <col min="5895" max="5895" width="8.88671875" style="2"/>
    <col min="5896" max="5896" width="9.33203125" style="2" bestFit="1" customWidth="1"/>
    <col min="5897" max="5897" width="12.109375" style="2" customWidth="1"/>
    <col min="5898" max="6145" width="8.88671875" style="2"/>
    <col min="6146" max="6146" width="5.6640625" style="2" customWidth="1"/>
    <col min="6147" max="6147" width="10.6640625" style="2" customWidth="1"/>
    <col min="6148" max="6148" width="26.88671875" style="2" bestFit="1" customWidth="1"/>
    <col min="6149" max="6149" width="13.77734375" style="2" customWidth="1"/>
    <col min="6150" max="6150" width="5.44140625" style="2" bestFit="1" customWidth="1"/>
    <col min="6151" max="6151" width="8.88671875" style="2"/>
    <col min="6152" max="6152" width="9.33203125" style="2" bestFit="1" customWidth="1"/>
    <col min="6153" max="6153" width="12.109375" style="2" customWidth="1"/>
    <col min="6154" max="6401" width="8.88671875" style="2"/>
    <col min="6402" max="6402" width="5.6640625" style="2" customWidth="1"/>
    <col min="6403" max="6403" width="10.6640625" style="2" customWidth="1"/>
    <col min="6404" max="6404" width="26.88671875" style="2" bestFit="1" customWidth="1"/>
    <col min="6405" max="6405" width="13.77734375" style="2" customWidth="1"/>
    <col min="6406" max="6406" width="5.44140625" style="2" bestFit="1" customWidth="1"/>
    <col min="6407" max="6407" width="8.88671875" style="2"/>
    <col min="6408" max="6408" width="9.33203125" style="2" bestFit="1" customWidth="1"/>
    <col min="6409" max="6409" width="12.109375" style="2" customWidth="1"/>
    <col min="6410" max="6657" width="8.88671875" style="2"/>
    <col min="6658" max="6658" width="5.6640625" style="2" customWidth="1"/>
    <col min="6659" max="6659" width="10.6640625" style="2" customWidth="1"/>
    <col min="6660" max="6660" width="26.88671875" style="2" bestFit="1" customWidth="1"/>
    <col min="6661" max="6661" width="13.77734375" style="2" customWidth="1"/>
    <col min="6662" max="6662" width="5.44140625" style="2" bestFit="1" customWidth="1"/>
    <col min="6663" max="6663" width="8.88671875" style="2"/>
    <col min="6664" max="6664" width="9.33203125" style="2" bestFit="1" customWidth="1"/>
    <col min="6665" max="6665" width="12.109375" style="2" customWidth="1"/>
    <col min="6666" max="6913" width="8.88671875" style="2"/>
    <col min="6914" max="6914" width="5.6640625" style="2" customWidth="1"/>
    <col min="6915" max="6915" width="10.6640625" style="2" customWidth="1"/>
    <col min="6916" max="6916" width="26.88671875" style="2" bestFit="1" customWidth="1"/>
    <col min="6917" max="6917" width="13.77734375" style="2" customWidth="1"/>
    <col min="6918" max="6918" width="5.44140625" style="2" bestFit="1" customWidth="1"/>
    <col min="6919" max="6919" width="8.88671875" style="2"/>
    <col min="6920" max="6920" width="9.33203125" style="2" bestFit="1" customWidth="1"/>
    <col min="6921" max="6921" width="12.109375" style="2" customWidth="1"/>
    <col min="6922" max="7169" width="8.88671875" style="2"/>
    <col min="7170" max="7170" width="5.6640625" style="2" customWidth="1"/>
    <col min="7171" max="7171" width="10.6640625" style="2" customWidth="1"/>
    <col min="7172" max="7172" width="26.88671875" style="2" bestFit="1" customWidth="1"/>
    <col min="7173" max="7173" width="13.77734375" style="2" customWidth="1"/>
    <col min="7174" max="7174" width="5.44140625" style="2" bestFit="1" customWidth="1"/>
    <col min="7175" max="7175" width="8.88671875" style="2"/>
    <col min="7176" max="7176" width="9.33203125" style="2" bestFit="1" customWidth="1"/>
    <col min="7177" max="7177" width="12.109375" style="2" customWidth="1"/>
    <col min="7178" max="7425" width="8.88671875" style="2"/>
    <col min="7426" max="7426" width="5.6640625" style="2" customWidth="1"/>
    <col min="7427" max="7427" width="10.6640625" style="2" customWidth="1"/>
    <col min="7428" max="7428" width="26.88671875" style="2" bestFit="1" customWidth="1"/>
    <col min="7429" max="7429" width="13.77734375" style="2" customWidth="1"/>
    <col min="7430" max="7430" width="5.44140625" style="2" bestFit="1" customWidth="1"/>
    <col min="7431" max="7431" width="8.88671875" style="2"/>
    <col min="7432" max="7432" width="9.33203125" style="2" bestFit="1" customWidth="1"/>
    <col min="7433" max="7433" width="12.109375" style="2" customWidth="1"/>
    <col min="7434" max="7681" width="8.88671875" style="2"/>
    <col min="7682" max="7682" width="5.6640625" style="2" customWidth="1"/>
    <col min="7683" max="7683" width="10.6640625" style="2" customWidth="1"/>
    <col min="7684" max="7684" width="26.88671875" style="2" bestFit="1" customWidth="1"/>
    <col min="7685" max="7685" width="13.77734375" style="2" customWidth="1"/>
    <col min="7686" max="7686" width="5.44140625" style="2" bestFit="1" customWidth="1"/>
    <col min="7687" max="7687" width="8.88671875" style="2"/>
    <col min="7688" max="7688" width="9.33203125" style="2" bestFit="1" customWidth="1"/>
    <col min="7689" max="7689" width="12.109375" style="2" customWidth="1"/>
    <col min="7690" max="7937" width="8.88671875" style="2"/>
    <col min="7938" max="7938" width="5.6640625" style="2" customWidth="1"/>
    <col min="7939" max="7939" width="10.6640625" style="2" customWidth="1"/>
    <col min="7940" max="7940" width="26.88671875" style="2" bestFit="1" customWidth="1"/>
    <col min="7941" max="7941" width="13.77734375" style="2" customWidth="1"/>
    <col min="7942" max="7942" width="5.44140625" style="2" bestFit="1" customWidth="1"/>
    <col min="7943" max="7943" width="8.88671875" style="2"/>
    <col min="7944" max="7944" width="9.33203125" style="2" bestFit="1" customWidth="1"/>
    <col min="7945" max="7945" width="12.109375" style="2" customWidth="1"/>
    <col min="7946" max="8193" width="8.88671875" style="2"/>
    <col min="8194" max="8194" width="5.6640625" style="2" customWidth="1"/>
    <col min="8195" max="8195" width="10.6640625" style="2" customWidth="1"/>
    <col min="8196" max="8196" width="26.88671875" style="2" bestFit="1" customWidth="1"/>
    <col min="8197" max="8197" width="13.77734375" style="2" customWidth="1"/>
    <col min="8198" max="8198" width="5.44140625" style="2" bestFit="1" customWidth="1"/>
    <col min="8199" max="8199" width="8.88671875" style="2"/>
    <col min="8200" max="8200" width="9.33203125" style="2" bestFit="1" customWidth="1"/>
    <col min="8201" max="8201" width="12.109375" style="2" customWidth="1"/>
    <col min="8202" max="8449" width="8.88671875" style="2"/>
    <col min="8450" max="8450" width="5.6640625" style="2" customWidth="1"/>
    <col min="8451" max="8451" width="10.6640625" style="2" customWidth="1"/>
    <col min="8452" max="8452" width="26.88671875" style="2" bestFit="1" customWidth="1"/>
    <col min="8453" max="8453" width="13.77734375" style="2" customWidth="1"/>
    <col min="8454" max="8454" width="5.44140625" style="2" bestFit="1" customWidth="1"/>
    <col min="8455" max="8455" width="8.88671875" style="2"/>
    <col min="8456" max="8456" width="9.33203125" style="2" bestFit="1" customWidth="1"/>
    <col min="8457" max="8457" width="12.109375" style="2" customWidth="1"/>
    <col min="8458" max="8705" width="8.88671875" style="2"/>
    <col min="8706" max="8706" width="5.6640625" style="2" customWidth="1"/>
    <col min="8707" max="8707" width="10.6640625" style="2" customWidth="1"/>
    <col min="8708" max="8708" width="26.88671875" style="2" bestFit="1" customWidth="1"/>
    <col min="8709" max="8709" width="13.77734375" style="2" customWidth="1"/>
    <col min="8710" max="8710" width="5.44140625" style="2" bestFit="1" customWidth="1"/>
    <col min="8711" max="8711" width="8.88671875" style="2"/>
    <col min="8712" max="8712" width="9.33203125" style="2" bestFit="1" customWidth="1"/>
    <col min="8713" max="8713" width="12.109375" style="2" customWidth="1"/>
    <col min="8714" max="8961" width="8.88671875" style="2"/>
    <col min="8962" max="8962" width="5.6640625" style="2" customWidth="1"/>
    <col min="8963" max="8963" width="10.6640625" style="2" customWidth="1"/>
    <col min="8964" max="8964" width="26.88671875" style="2" bestFit="1" customWidth="1"/>
    <col min="8965" max="8965" width="13.77734375" style="2" customWidth="1"/>
    <col min="8966" max="8966" width="5.44140625" style="2" bestFit="1" customWidth="1"/>
    <col min="8967" max="8967" width="8.88671875" style="2"/>
    <col min="8968" max="8968" width="9.33203125" style="2" bestFit="1" customWidth="1"/>
    <col min="8969" max="8969" width="12.109375" style="2" customWidth="1"/>
    <col min="8970" max="9217" width="8.88671875" style="2"/>
    <col min="9218" max="9218" width="5.6640625" style="2" customWidth="1"/>
    <col min="9219" max="9219" width="10.6640625" style="2" customWidth="1"/>
    <col min="9220" max="9220" width="26.88671875" style="2" bestFit="1" customWidth="1"/>
    <col min="9221" max="9221" width="13.77734375" style="2" customWidth="1"/>
    <col min="9222" max="9222" width="5.44140625" style="2" bestFit="1" customWidth="1"/>
    <col min="9223" max="9223" width="8.88671875" style="2"/>
    <col min="9224" max="9224" width="9.33203125" style="2" bestFit="1" customWidth="1"/>
    <col min="9225" max="9225" width="12.109375" style="2" customWidth="1"/>
    <col min="9226" max="9473" width="8.88671875" style="2"/>
    <col min="9474" max="9474" width="5.6640625" style="2" customWidth="1"/>
    <col min="9475" max="9475" width="10.6640625" style="2" customWidth="1"/>
    <col min="9476" max="9476" width="26.88671875" style="2" bestFit="1" customWidth="1"/>
    <col min="9477" max="9477" width="13.77734375" style="2" customWidth="1"/>
    <col min="9478" max="9478" width="5.44140625" style="2" bestFit="1" customWidth="1"/>
    <col min="9479" max="9479" width="8.88671875" style="2"/>
    <col min="9480" max="9480" width="9.33203125" style="2" bestFit="1" customWidth="1"/>
    <col min="9481" max="9481" width="12.109375" style="2" customWidth="1"/>
    <col min="9482" max="9729" width="8.88671875" style="2"/>
    <col min="9730" max="9730" width="5.6640625" style="2" customWidth="1"/>
    <col min="9731" max="9731" width="10.6640625" style="2" customWidth="1"/>
    <col min="9732" max="9732" width="26.88671875" style="2" bestFit="1" customWidth="1"/>
    <col min="9733" max="9733" width="13.77734375" style="2" customWidth="1"/>
    <col min="9734" max="9734" width="5.44140625" style="2" bestFit="1" customWidth="1"/>
    <col min="9735" max="9735" width="8.88671875" style="2"/>
    <col min="9736" max="9736" width="9.33203125" style="2" bestFit="1" customWidth="1"/>
    <col min="9737" max="9737" width="12.109375" style="2" customWidth="1"/>
    <col min="9738" max="9985" width="8.88671875" style="2"/>
    <col min="9986" max="9986" width="5.6640625" style="2" customWidth="1"/>
    <col min="9987" max="9987" width="10.6640625" style="2" customWidth="1"/>
    <col min="9988" max="9988" width="26.88671875" style="2" bestFit="1" customWidth="1"/>
    <col min="9989" max="9989" width="13.77734375" style="2" customWidth="1"/>
    <col min="9990" max="9990" width="5.44140625" style="2" bestFit="1" customWidth="1"/>
    <col min="9991" max="9991" width="8.88671875" style="2"/>
    <col min="9992" max="9992" width="9.33203125" style="2" bestFit="1" customWidth="1"/>
    <col min="9993" max="9993" width="12.109375" style="2" customWidth="1"/>
    <col min="9994" max="10241" width="8.88671875" style="2"/>
    <col min="10242" max="10242" width="5.6640625" style="2" customWidth="1"/>
    <col min="10243" max="10243" width="10.6640625" style="2" customWidth="1"/>
    <col min="10244" max="10244" width="26.88671875" style="2" bestFit="1" customWidth="1"/>
    <col min="10245" max="10245" width="13.77734375" style="2" customWidth="1"/>
    <col min="10246" max="10246" width="5.44140625" style="2" bestFit="1" customWidth="1"/>
    <col min="10247" max="10247" width="8.88671875" style="2"/>
    <col min="10248" max="10248" width="9.33203125" style="2" bestFit="1" customWidth="1"/>
    <col min="10249" max="10249" width="12.109375" style="2" customWidth="1"/>
    <col min="10250" max="10497" width="8.88671875" style="2"/>
    <col min="10498" max="10498" width="5.6640625" style="2" customWidth="1"/>
    <col min="10499" max="10499" width="10.6640625" style="2" customWidth="1"/>
    <col min="10500" max="10500" width="26.88671875" style="2" bestFit="1" customWidth="1"/>
    <col min="10501" max="10501" width="13.77734375" style="2" customWidth="1"/>
    <col min="10502" max="10502" width="5.44140625" style="2" bestFit="1" customWidth="1"/>
    <col min="10503" max="10503" width="8.88671875" style="2"/>
    <col min="10504" max="10504" width="9.33203125" style="2" bestFit="1" customWidth="1"/>
    <col min="10505" max="10505" width="12.109375" style="2" customWidth="1"/>
    <col min="10506" max="10753" width="8.88671875" style="2"/>
    <col min="10754" max="10754" width="5.6640625" style="2" customWidth="1"/>
    <col min="10755" max="10755" width="10.6640625" style="2" customWidth="1"/>
    <col min="10756" max="10756" width="26.88671875" style="2" bestFit="1" customWidth="1"/>
    <col min="10757" max="10757" width="13.77734375" style="2" customWidth="1"/>
    <col min="10758" max="10758" width="5.44140625" style="2" bestFit="1" customWidth="1"/>
    <col min="10759" max="10759" width="8.88671875" style="2"/>
    <col min="10760" max="10760" width="9.33203125" style="2" bestFit="1" customWidth="1"/>
    <col min="10761" max="10761" width="12.109375" style="2" customWidth="1"/>
    <col min="10762" max="11009" width="8.88671875" style="2"/>
    <col min="11010" max="11010" width="5.6640625" style="2" customWidth="1"/>
    <col min="11011" max="11011" width="10.6640625" style="2" customWidth="1"/>
    <col min="11012" max="11012" width="26.88671875" style="2" bestFit="1" customWidth="1"/>
    <col min="11013" max="11013" width="13.77734375" style="2" customWidth="1"/>
    <col min="11014" max="11014" width="5.44140625" style="2" bestFit="1" customWidth="1"/>
    <col min="11015" max="11015" width="8.88671875" style="2"/>
    <col min="11016" max="11016" width="9.33203125" style="2" bestFit="1" customWidth="1"/>
    <col min="11017" max="11017" width="12.109375" style="2" customWidth="1"/>
    <col min="11018" max="11265" width="8.88671875" style="2"/>
    <col min="11266" max="11266" width="5.6640625" style="2" customWidth="1"/>
    <col min="11267" max="11267" width="10.6640625" style="2" customWidth="1"/>
    <col min="11268" max="11268" width="26.88671875" style="2" bestFit="1" customWidth="1"/>
    <col min="11269" max="11269" width="13.77734375" style="2" customWidth="1"/>
    <col min="11270" max="11270" width="5.44140625" style="2" bestFit="1" customWidth="1"/>
    <col min="11271" max="11271" width="8.88671875" style="2"/>
    <col min="11272" max="11272" width="9.33203125" style="2" bestFit="1" customWidth="1"/>
    <col min="11273" max="11273" width="12.109375" style="2" customWidth="1"/>
    <col min="11274" max="11521" width="8.88671875" style="2"/>
    <col min="11522" max="11522" width="5.6640625" style="2" customWidth="1"/>
    <col min="11523" max="11523" width="10.6640625" style="2" customWidth="1"/>
    <col min="11524" max="11524" width="26.88671875" style="2" bestFit="1" customWidth="1"/>
    <col min="11525" max="11525" width="13.77734375" style="2" customWidth="1"/>
    <col min="11526" max="11526" width="5.44140625" style="2" bestFit="1" customWidth="1"/>
    <col min="11527" max="11527" width="8.88671875" style="2"/>
    <col min="11528" max="11528" width="9.33203125" style="2" bestFit="1" customWidth="1"/>
    <col min="11529" max="11529" width="12.109375" style="2" customWidth="1"/>
    <col min="11530" max="11777" width="8.88671875" style="2"/>
    <col min="11778" max="11778" width="5.6640625" style="2" customWidth="1"/>
    <col min="11779" max="11779" width="10.6640625" style="2" customWidth="1"/>
    <col min="11780" max="11780" width="26.88671875" style="2" bestFit="1" customWidth="1"/>
    <col min="11781" max="11781" width="13.77734375" style="2" customWidth="1"/>
    <col min="11782" max="11782" width="5.44140625" style="2" bestFit="1" customWidth="1"/>
    <col min="11783" max="11783" width="8.88671875" style="2"/>
    <col min="11784" max="11784" width="9.33203125" style="2" bestFit="1" customWidth="1"/>
    <col min="11785" max="11785" width="12.109375" style="2" customWidth="1"/>
    <col min="11786" max="12033" width="8.88671875" style="2"/>
    <col min="12034" max="12034" width="5.6640625" style="2" customWidth="1"/>
    <col min="12035" max="12035" width="10.6640625" style="2" customWidth="1"/>
    <col min="12036" max="12036" width="26.88671875" style="2" bestFit="1" customWidth="1"/>
    <col min="12037" max="12037" width="13.77734375" style="2" customWidth="1"/>
    <col min="12038" max="12038" width="5.44140625" style="2" bestFit="1" customWidth="1"/>
    <col min="12039" max="12039" width="8.88671875" style="2"/>
    <col min="12040" max="12040" width="9.33203125" style="2" bestFit="1" customWidth="1"/>
    <col min="12041" max="12041" width="12.109375" style="2" customWidth="1"/>
    <col min="12042" max="12289" width="8.88671875" style="2"/>
    <col min="12290" max="12290" width="5.6640625" style="2" customWidth="1"/>
    <col min="12291" max="12291" width="10.6640625" style="2" customWidth="1"/>
    <col min="12292" max="12292" width="26.88671875" style="2" bestFit="1" customWidth="1"/>
    <col min="12293" max="12293" width="13.77734375" style="2" customWidth="1"/>
    <col min="12294" max="12294" width="5.44140625" style="2" bestFit="1" customWidth="1"/>
    <col min="12295" max="12295" width="8.88671875" style="2"/>
    <col min="12296" max="12296" width="9.33203125" style="2" bestFit="1" customWidth="1"/>
    <col min="12297" max="12297" width="12.109375" style="2" customWidth="1"/>
    <col min="12298" max="12545" width="8.88671875" style="2"/>
    <col min="12546" max="12546" width="5.6640625" style="2" customWidth="1"/>
    <col min="12547" max="12547" width="10.6640625" style="2" customWidth="1"/>
    <col min="12548" max="12548" width="26.88671875" style="2" bestFit="1" customWidth="1"/>
    <col min="12549" max="12549" width="13.77734375" style="2" customWidth="1"/>
    <col min="12550" max="12550" width="5.44140625" style="2" bestFit="1" customWidth="1"/>
    <col min="12551" max="12551" width="8.88671875" style="2"/>
    <col min="12552" max="12552" width="9.33203125" style="2" bestFit="1" customWidth="1"/>
    <col min="12553" max="12553" width="12.109375" style="2" customWidth="1"/>
    <col min="12554" max="12801" width="8.88671875" style="2"/>
    <col min="12802" max="12802" width="5.6640625" style="2" customWidth="1"/>
    <col min="12803" max="12803" width="10.6640625" style="2" customWidth="1"/>
    <col min="12804" max="12804" width="26.88671875" style="2" bestFit="1" customWidth="1"/>
    <col min="12805" max="12805" width="13.77734375" style="2" customWidth="1"/>
    <col min="12806" max="12806" width="5.44140625" style="2" bestFit="1" customWidth="1"/>
    <col min="12807" max="12807" width="8.88671875" style="2"/>
    <col min="12808" max="12808" width="9.33203125" style="2" bestFit="1" customWidth="1"/>
    <col min="12809" max="12809" width="12.109375" style="2" customWidth="1"/>
    <col min="12810" max="13057" width="8.88671875" style="2"/>
    <col min="13058" max="13058" width="5.6640625" style="2" customWidth="1"/>
    <col min="13059" max="13059" width="10.6640625" style="2" customWidth="1"/>
    <col min="13060" max="13060" width="26.88671875" style="2" bestFit="1" customWidth="1"/>
    <col min="13061" max="13061" width="13.77734375" style="2" customWidth="1"/>
    <col min="13062" max="13062" width="5.44140625" style="2" bestFit="1" customWidth="1"/>
    <col min="13063" max="13063" width="8.88671875" style="2"/>
    <col min="13064" max="13064" width="9.33203125" style="2" bestFit="1" customWidth="1"/>
    <col min="13065" max="13065" width="12.109375" style="2" customWidth="1"/>
    <col min="13066" max="13313" width="8.88671875" style="2"/>
    <col min="13314" max="13314" width="5.6640625" style="2" customWidth="1"/>
    <col min="13315" max="13315" width="10.6640625" style="2" customWidth="1"/>
    <col min="13316" max="13316" width="26.88671875" style="2" bestFit="1" customWidth="1"/>
    <col min="13317" max="13317" width="13.77734375" style="2" customWidth="1"/>
    <col min="13318" max="13318" width="5.44140625" style="2" bestFit="1" customWidth="1"/>
    <col min="13319" max="13319" width="8.88671875" style="2"/>
    <col min="13320" max="13320" width="9.33203125" style="2" bestFit="1" customWidth="1"/>
    <col min="13321" max="13321" width="12.109375" style="2" customWidth="1"/>
    <col min="13322" max="13569" width="8.88671875" style="2"/>
    <col min="13570" max="13570" width="5.6640625" style="2" customWidth="1"/>
    <col min="13571" max="13571" width="10.6640625" style="2" customWidth="1"/>
    <col min="13572" max="13572" width="26.88671875" style="2" bestFit="1" customWidth="1"/>
    <col min="13573" max="13573" width="13.77734375" style="2" customWidth="1"/>
    <col min="13574" max="13574" width="5.44140625" style="2" bestFit="1" customWidth="1"/>
    <col min="13575" max="13575" width="8.88671875" style="2"/>
    <col min="13576" max="13576" width="9.33203125" style="2" bestFit="1" customWidth="1"/>
    <col min="13577" max="13577" width="12.109375" style="2" customWidth="1"/>
    <col min="13578" max="13825" width="8.88671875" style="2"/>
    <col min="13826" max="13826" width="5.6640625" style="2" customWidth="1"/>
    <col min="13827" max="13827" width="10.6640625" style="2" customWidth="1"/>
    <col min="13828" max="13828" width="26.88671875" style="2" bestFit="1" customWidth="1"/>
    <col min="13829" max="13829" width="13.77734375" style="2" customWidth="1"/>
    <col min="13830" max="13830" width="5.44140625" style="2" bestFit="1" customWidth="1"/>
    <col min="13831" max="13831" width="8.88671875" style="2"/>
    <col min="13832" max="13832" width="9.33203125" style="2" bestFit="1" customWidth="1"/>
    <col min="13833" max="13833" width="12.109375" style="2" customWidth="1"/>
    <col min="13834" max="14081" width="8.88671875" style="2"/>
    <col min="14082" max="14082" width="5.6640625" style="2" customWidth="1"/>
    <col min="14083" max="14083" width="10.6640625" style="2" customWidth="1"/>
    <col min="14084" max="14084" width="26.88671875" style="2" bestFit="1" customWidth="1"/>
    <col min="14085" max="14085" width="13.77734375" style="2" customWidth="1"/>
    <col min="14086" max="14086" width="5.44140625" style="2" bestFit="1" customWidth="1"/>
    <col min="14087" max="14087" width="8.88671875" style="2"/>
    <col min="14088" max="14088" width="9.33203125" style="2" bestFit="1" customWidth="1"/>
    <col min="14089" max="14089" width="12.109375" style="2" customWidth="1"/>
    <col min="14090" max="14337" width="8.88671875" style="2"/>
    <col min="14338" max="14338" width="5.6640625" style="2" customWidth="1"/>
    <col min="14339" max="14339" width="10.6640625" style="2" customWidth="1"/>
    <col min="14340" max="14340" width="26.88671875" style="2" bestFit="1" customWidth="1"/>
    <col min="14341" max="14341" width="13.77734375" style="2" customWidth="1"/>
    <col min="14342" max="14342" width="5.44140625" style="2" bestFit="1" customWidth="1"/>
    <col min="14343" max="14343" width="8.88671875" style="2"/>
    <col min="14344" max="14344" width="9.33203125" style="2" bestFit="1" customWidth="1"/>
    <col min="14345" max="14345" width="12.109375" style="2" customWidth="1"/>
    <col min="14346" max="14593" width="8.88671875" style="2"/>
    <col min="14594" max="14594" width="5.6640625" style="2" customWidth="1"/>
    <col min="14595" max="14595" width="10.6640625" style="2" customWidth="1"/>
    <col min="14596" max="14596" width="26.88671875" style="2" bestFit="1" customWidth="1"/>
    <col min="14597" max="14597" width="13.77734375" style="2" customWidth="1"/>
    <col min="14598" max="14598" width="5.44140625" style="2" bestFit="1" customWidth="1"/>
    <col min="14599" max="14599" width="8.88671875" style="2"/>
    <col min="14600" max="14600" width="9.33203125" style="2" bestFit="1" customWidth="1"/>
    <col min="14601" max="14601" width="12.109375" style="2" customWidth="1"/>
    <col min="14602" max="14849" width="8.88671875" style="2"/>
    <col min="14850" max="14850" width="5.6640625" style="2" customWidth="1"/>
    <col min="14851" max="14851" width="10.6640625" style="2" customWidth="1"/>
    <col min="14852" max="14852" width="26.88671875" style="2" bestFit="1" customWidth="1"/>
    <col min="14853" max="14853" width="13.77734375" style="2" customWidth="1"/>
    <col min="14854" max="14854" width="5.44140625" style="2" bestFit="1" customWidth="1"/>
    <col min="14855" max="14855" width="8.88671875" style="2"/>
    <col min="14856" max="14856" width="9.33203125" style="2" bestFit="1" customWidth="1"/>
    <col min="14857" max="14857" width="12.109375" style="2" customWidth="1"/>
    <col min="14858" max="15105" width="8.88671875" style="2"/>
    <col min="15106" max="15106" width="5.6640625" style="2" customWidth="1"/>
    <col min="15107" max="15107" width="10.6640625" style="2" customWidth="1"/>
    <col min="15108" max="15108" width="26.88671875" style="2" bestFit="1" customWidth="1"/>
    <col min="15109" max="15109" width="13.77734375" style="2" customWidth="1"/>
    <col min="15110" max="15110" width="5.44140625" style="2" bestFit="1" customWidth="1"/>
    <col min="15111" max="15111" width="8.88671875" style="2"/>
    <col min="15112" max="15112" width="9.33203125" style="2" bestFit="1" customWidth="1"/>
    <col min="15113" max="15113" width="12.109375" style="2" customWidth="1"/>
    <col min="15114" max="15361" width="8.88671875" style="2"/>
    <col min="15362" max="15362" width="5.6640625" style="2" customWidth="1"/>
    <col min="15363" max="15363" width="10.6640625" style="2" customWidth="1"/>
    <col min="15364" max="15364" width="26.88671875" style="2" bestFit="1" customWidth="1"/>
    <col min="15365" max="15365" width="13.77734375" style="2" customWidth="1"/>
    <col min="15366" max="15366" width="5.44140625" style="2" bestFit="1" customWidth="1"/>
    <col min="15367" max="15367" width="8.88671875" style="2"/>
    <col min="15368" max="15368" width="9.33203125" style="2" bestFit="1" customWidth="1"/>
    <col min="15369" max="15369" width="12.109375" style="2" customWidth="1"/>
    <col min="15370" max="15617" width="8.88671875" style="2"/>
    <col min="15618" max="15618" width="5.6640625" style="2" customWidth="1"/>
    <col min="15619" max="15619" width="10.6640625" style="2" customWidth="1"/>
    <col min="15620" max="15620" width="26.88671875" style="2" bestFit="1" customWidth="1"/>
    <col min="15621" max="15621" width="13.77734375" style="2" customWidth="1"/>
    <col min="15622" max="15622" width="5.44140625" style="2" bestFit="1" customWidth="1"/>
    <col min="15623" max="15623" width="8.88671875" style="2"/>
    <col min="15624" max="15624" width="9.33203125" style="2" bestFit="1" customWidth="1"/>
    <col min="15625" max="15625" width="12.109375" style="2" customWidth="1"/>
    <col min="15626" max="15873" width="8.88671875" style="2"/>
    <col min="15874" max="15874" width="5.6640625" style="2" customWidth="1"/>
    <col min="15875" max="15875" width="10.6640625" style="2" customWidth="1"/>
    <col min="15876" max="15876" width="26.88671875" style="2" bestFit="1" customWidth="1"/>
    <col min="15877" max="15877" width="13.77734375" style="2" customWidth="1"/>
    <col min="15878" max="15878" width="5.44140625" style="2" bestFit="1" customWidth="1"/>
    <col min="15879" max="15879" width="8.88671875" style="2"/>
    <col min="15880" max="15880" width="9.33203125" style="2" bestFit="1" customWidth="1"/>
    <col min="15881" max="15881" width="12.109375" style="2" customWidth="1"/>
    <col min="15882" max="16129" width="8.88671875" style="2"/>
    <col min="16130" max="16130" width="5.6640625" style="2" customWidth="1"/>
    <col min="16131" max="16131" width="10.6640625" style="2" customWidth="1"/>
    <col min="16132" max="16132" width="26.88671875" style="2" bestFit="1" customWidth="1"/>
    <col min="16133" max="16133" width="13.77734375" style="2" customWidth="1"/>
    <col min="16134" max="16134" width="5.44140625" style="2" bestFit="1" customWidth="1"/>
    <col min="16135" max="16135" width="8.88671875" style="2"/>
    <col min="16136" max="16136" width="9.33203125" style="2" bestFit="1" customWidth="1"/>
    <col min="16137" max="16137" width="12.109375" style="2" customWidth="1"/>
    <col min="16138" max="16384" width="8.88671875" style="2"/>
  </cols>
  <sheetData>
    <row r="1" spans="1:14" ht="22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"/>
    </row>
    <row r="2" spans="1:14" ht="17.399999999999999">
      <c r="A2" s="110" t="s">
        <v>685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3"/>
    </row>
    <row r="3" spans="1:14" ht="17.399999999999999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4"/>
    </row>
    <row r="4" spans="1:14" ht="15.6">
      <c r="A4" s="111" t="s">
        <v>687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4"/>
    </row>
    <row r="5" spans="1:14" ht="28.5" customHeight="1">
      <c r="A5" s="112" t="s">
        <v>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5"/>
    </row>
    <row r="6" spans="1:14" ht="15.6">
      <c r="A6" s="108" t="s">
        <v>5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6"/>
    </row>
    <row r="7" spans="1:14" ht="39" customHeight="1">
      <c r="A7" s="104" t="s">
        <v>6</v>
      </c>
      <c r="B7" s="105" t="s">
        <v>7</v>
      </c>
      <c r="C7" s="106" t="s">
        <v>8</v>
      </c>
      <c r="D7" s="106" t="s">
        <v>9</v>
      </c>
      <c r="E7" s="101" t="s">
        <v>690</v>
      </c>
      <c r="F7" s="107" t="s">
        <v>10</v>
      </c>
      <c r="G7" s="107"/>
      <c r="H7" s="96" t="s">
        <v>11</v>
      </c>
      <c r="I7" s="96"/>
      <c r="J7" s="96"/>
      <c r="K7" s="7" t="s">
        <v>12</v>
      </c>
      <c r="L7" s="103" t="s">
        <v>13</v>
      </c>
      <c r="M7" s="8"/>
    </row>
    <row r="8" spans="1:14" ht="30" customHeight="1">
      <c r="A8" s="104"/>
      <c r="B8" s="105"/>
      <c r="C8" s="106"/>
      <c r="D8" s="106"/>
      <c r="E8" s="102"/>
      <c r="F8" s="9" t="s">
        <v>14</v>
      </c>
      <c r="G8" s="9" t="s">
        <v>228</v>
      </c>
      <c r="H8" s="10" t="s">
        <v>15</v>
      </c>
      <c r="I8" s="10" t="s">
        <v>16</v>
      </c>
      <c r="J8" s="10" t="s">
        <v>17</v>
      </c>
      <c r="K8" s="7" t="s">
        <v>228</v>
      </c>
      <c r="L8" s="103"/>
      <c r="M8" s="8"/>
    </row>
    <row r="9" spans="1:14" s="40" customFormat="1" ht="34.799999999999997" customHeight="1">
      <c r="A9" s="34">
        <v>1</v>
      </c>
      <c r="B9" s="41" t="s">
        <v>688</v>
      </c>
      <c r="C9" s="42" t="s">
        <v>689</v>
      </c>
      <c r="D9" s="43"/>
      <c r="E9" s="43" t="s">
        <v>38</v>
      </c>
      <c r="F9" s="44">
        <v>0.29449999999999998</v>
      </c>
      <c r="G9" s="44">
        <v>0.29449999999999998</v>
      </c>
      <c r="H9" s="46" t="s">
        <v>691</v>
      </c>
      <c r="I9" s="46" t="s">
        <v>691</v>
      </c>
      <c r="J9" s="46" t="s">
        <v>691</v>
      </c>
      <c r="K9" s="45">
        <f>G9</f>
        <v>0.29449999999999998</v>
      </c>
      <c r="L9" s="47"/>
      <c r="M9" s="38"/>
      <c r="N9" s="39"/>
    </row>
    <row r="10" spans="1:14" s="40" customFormat="1" ht="34.799999999999997" customHeight="1">
      <c r="A10" s="34"/>
      <c r="B10" s="41"/>
      <c r="C10" s="42"/>
      <c r="D10" s="43"/>
      <c r="E10" s="43"/>
      <c r="F10" s="44"/>
      <c r="G10" s="45"/>
      <c r="H10" s="46"/>
      <c r="I10" s="46"/>
      <c r="J10" s="46"/>
      <c r="K10" s="45"/>
      <c r="L10" s="47"/>
      <c r="M10" s="38"/>
      <c r="N10" s="39"/>
    </row>
    <row r="11" spans="1:14" s="40" customFormat="1" ht="34.799999999999997" customHeight="1">
      <c r="A11" s="34"/>
      <c r="B11" s="41"/>
      <c r="C11" s="42"/>
      <c r="D11" s="43"/>
      <c r="E11" s="43"/>
      <c r="F11" s="44"/>
      <c r="G11" s="45"/>
      <c r="H11" s="46"/>
      <c r="I11" s="46"/>
      <c r="J11" s="46"/>
      <c r="K11" s="45"/>
      <c r="L11" s="47"/>
      <c r="M11" s="38"/>
      <c r="N11" s="39"/>
    </row>
    <row r="12" spans="1:14" s="40" customFormat="1" ht="34.799999999999997" customHeight="1">
      <c r="A12" s="34"/>
      <c r="B12" s="41"/>
      <c r="C12" s="42"/>
      <c r="D12" s="43"/>
      <c r="E12" s="43"/>
      <c r="F12" s="44"/>
      <c r="G12" s="45"/>
      <c r="H12" s="46"/>
      <c r="I12" s="46"/>
      <c r="J12" s="46"/>
      <c r="K12" s="45"/>
      <c r="L12" s="47"/>
      <c r="M12" s="38"/>
      <c r="N12" s="39"/>
    </row>
    <row r="13" spans="1:14" ht="31.2" customHeight="1">
      <c r="A13" s="91" t="s">
        <v>28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16"/>
    </row>
    <row r="14" spans="1:14" ht="31.2" customHeight="1">
      <c r="A14" s="89" t="s">
        <v>686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16"/>
    </row>
    <row r="15" spans="1:14" ht="31.2" customHeight="1">
      <c r="A15" s="89" t="s">
        <v>29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17"/>
    </row>
    <row r="16" spans="1:14" ht="31.2" customHeight="1">
      <c r="A16" s="89" t="s">
        <v>30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17"/>
    </row>
    <row r="17" spans="1:13" ht="31.2" customHeight="1">
      <c r="A17" s="89" t="s">
        <v>31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17"/>
    </row>
    <row r="18" spans="1:13" ht="43.2" customHeight="1">
      <c r="A18" s="89" t="s">
        <v>32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16"/>
    </row>
    <row r="19" spans="1:13" s="23" customFormat="1" ht="15.6">
      <c r="A19" s="18"/>
      <c r="B19" s="19"/>
      <c r="C19" s="18"/>
      <c r="D19" s="18"/>
      <c r="E19" s="18"/>
      <c r="F19" s="18"/>
      <c r="G19" s="20"/>
      <c r="H19" s="20"/>
      <c r="I19" s="20"/>
      <c r="J19" s="21"/>
      <c r="K19" s="20"/>
      <c r="L19" s="20"/>
      <c r="M19" s="22"/>
    </row>
    <row r="20" spans="1:13" s="23" customFormat="1" ht="19.2" customHeight="1">
      <c r="A20" s="24" t="s">
        <v>33</v>
      </c>
      <c r="B20" s="25"/>
      <c r="C20" s="26"/>
      <c r="D20" s="27"/>
      <c r="E20" s="27"/>
      <c r="F20" s="26"/>
      <c r="G20" s="28"/>
      <c r="H20" s="27" t="s">
        <v>34</v>
      </c>
      <c r="I20" s="27"/>
      <c r="J20" s="29"/>
      <c r="K20" s="28"/>
      <c r="L20" s="28"/>
      <c r="M20" s="30"/>
    </row>
    <row r="21" spans="1:13" s="23" customFormat="1" ht="19.2" customHeight="1">
      <c r="A21" s="24"/>
      <c r="B21" s="25"/>
      <c r="C21" s="26"/>
      <c r="D21" s="31"/>
      <c r="E21" s="31"/>
      <c r="F21" s="26"/>
      <c r="G21" s="28"/>
      <c r="H21" s="31"/>
      <c r="I21" s="31"/>
      <c r="J21" s="29"/>
      <c r="K21" s="28"/>
      <c r="L21" s="28"/>
      <c r="M21" s="30"/>
    </row>
    <row r="22" spans="1:13" ht="19.2" customHeight="1">
      <c r="A22" s="24" t="s">
        <v>35</v>
      </c>
      <c r="B22" s="25"/>
      <c r="C22" s="26"/>
      <c r="D22" s="24"/>
      <c r="E22" s="24"/>
      <c r="F22" s="26"/>
      <c r="G22" s="28"/>
      <c r="H22" s="24" t="s">
        <v>35</v>
      </c>
      <c r="I22" s="24"/>
    </row>
    <row r="23" spans="1:13" s="23" customFormat="1" ht="19.2" customHeight="1">
      <c r="A23" s="24"/>
      <c r="B23" s="25"/>
      <c r="C23" s="26"/>
      <c r="D23" s="31"/>
      <c r="E23" s="31"/>
      <c r="F23" s="26"/>
      <c r="G23" s="28"/>
      <c r="H23" s="31"/>
      <c r="I23" s="31"/>
      <c r="J23" s="29"/>
      <c r="K23" s="28"/>
      <c r="L23" s="28"/>
      <c r="M23" s="30"/>
    </row>
    <row r="24" spans="1:13" s="23" customFormat="1" ht="19.2" customHeight="1">
      <c r="A24" s="24" t="s">
        <v>36</v>
      </c>
      <c r="B24" s="24"/>
      <c r="C24" s="18"/>
      <c r="D24" s="24"/>
      <c r="E24" s="24"/>
      <c r="F24" s="18"/>
      <c r="G24" s="28"/>
      <c r="H24" s="24" t="s">
        <v>36</v>
      </c>
      <c r="I24" s="24"/>
      <c r="J24" s="29"/>
      <c r="K24" s="28"/>
      <c r="L24" s="28"/>
      <c r="M24" s="30"/>
    </row>
  </sheetData>
  <mergeCells count="20">
    <mergeCell ref="A6:L6"/>
    <mergeCell ref="A1:L1"/>
    <mergeCell ref="A2:L2"/>
    <mergeCell ref="A3:L3"/>
    <mergeCell ref="A4:L4"/>
    <mergeCell ref="A5:L5"/>
    <mergeCell ref="A18:L18"/>
    <mergeCell ref="E7:E8"/>
    <mergeCell ref="L7:L8"/>
    <mergeCell ref="A13:L13"/>
    <mergeCell ref="A14:L14"/>
    <mergeCell ref="A15:L15"/>
    <mergeCell ref="A16:L16"/>
    <mergeCell ref="A17:L17"/>
    <mergeCell ref="A7:A8"/>
    <mergeCell ref="B7:B8"/>
    <mergeCell ref="C7:C8"/>
    <mergeCell ref="D7:D8"/>
    <mergeCell ref="F7:G7"/>
    <mergeCell ref="H7:J7"/>
  </mergeCells>
  <phoneticPr fontId="5" type="noConversion"/>
  <conditionalFormatting sqref="B22">
    <cfRule type="duplicateValues" dxfId="21" priority="4"/>
  </conditionalFormatting>
  <conditionalFormatting sqref="D19:E19">
    <cfRule type="duplicateValues" dxfId="20" priority="5"/>
  </conditionalFormatting>
  <conditionalFormatting sqref="D23:E24 D20:E21">
    <cfRule type="duplicateValues" dxfId="19" priority="2"/>
  </conditionalFormatting>
  <conditionalFormatting sqref="H23:H24 H20:H21">
    <cfRule type="duplicateValues" dxfId="18" priority="1"/>
  </conditionalFormatting>
  <conditionalFormatting sqref="I23:I24 I20:I21">
    <cfRule type="duplicateValues" dxfId="17" priority="3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76" orientation="landscape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A3029-4BA3-4ADF-B9D4-FC41DCF26F0A}">
  <sheetPr>
    <tabColor rgb="FFFF0000"/>
  </sheetPr>
  <dimension ref="A1:N24"/>
  <sheetViews>
    <sheetView view="pageBreakPreview" zoomScale="70" zoomScaleNormal="70" zoomScaleSheetLayoutView="7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A16" sqref="A16:L16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5" width="7.77734375" style="2" customWidth="1"/>
    <col min="6" max="6" width="9.5546875" style="2" bestFit="1" customWidth="1"/>
    <col min="7" max="7" width="10.21875" style="2" customWidth="1"/>
    <col min="8" max="8" width="13.5546875" style="2" customWidth="1"/>
    <col min="9" max="9" width="10.21875" style="2" customWidth="1"/>
    <col min="10" max="10" width="39" style="32" customWidth="1"/>
    <col min="11" max="12" width="13.44140625" style="2" customWidth="1"/>
    <col min="13" max="13" width="12.109375" style="2" customWidth="1"/>
    <col min="14" max="14" width="16.5546875" style="2" customWidth="1"/>
    <col min="15" max="15" width="9.5546875" style="2" bestFit="1" customWidth="1"/>
    <col min="16" max="18" width="8.88671875" style="2"/>
    <col min="19" max="19" width="20.109375" style="2" customWidth="1"/>
    <col min="20" max="257" width="8.88671875" style="2"/>
    <col min="258" max="258" width="5.6640625" style="2" customWidth="1"/>
    <col min="259" max="259" width="10.6640625" style="2" customWidth="1"/>
    <col min="260" max="260" width="26.88671875" style="2" bestFit="1" customWidth="1"/>
    <col min="261" max="261" width="13.77734375" style="2" customWidth="1"/>
    <col min="262" max="262" width="5.44140625" style="2" bestFit="1" customWidth="1"/>
    <col min="263" max="263" width="8.88671875" style="2"/>
    <col min="264" max="264" width="9.33203125" style="2" bestFit="1" customWidth="1"/>
    <col min="265" max="265" width="12.109375" style="2" customWidth="1"/>
    <col min="266" max="513" width="8.88671875" style="2"/>
    <col min="514" max="514" width="5.6640625" style="2" customWidth="1"/>
    <col min="515" max="515" width="10.6640625" style="2" customWidth="1"/>
    <col min="516" max="516" width="26.88671875" style="2" bestFit="1" customWidth="1"/>
    <col min="517" max="517" width="13.77734375" style="2" customWidth="1"/>
    <col min="518" max="518" width="5.44140625" style="2" bestFit="1" customWidth="1"/>
    <col min="519" max="519" width="8.88671875" style="2"/>
    <col min="520" max="520" width="9.33203125" style="2" bestFit="1" customWidth="1"/>
    <col min="521" max="521" width="12.109375" style="2" customWidth="1"/>
    <col min="522" max="769" width="8.88671875" style="2"/>
    <col min="770" max="770" width="5.6640625" style="2" customWidth="1"/>
    <col min="771" max="771" width="10.6640625" style="2" customWidth="1"/>
    <col min="772" max="772" width="26.88671875" style="2" bestFit="1" customWidth="1"/>
    <col min="773" max="773" width="13.77734375" style="2" customWidth="1"/>
    <col min="774" max="774" width="5.44140625" style="2" bestFit="1" customWidth="1"/>
    <col min="775" max="775" width="8.88671875" style="2"/>
    <col min="776" max="776" width="9.33203125" style="2" bestFit="1" customWidth="1"/>
    <col min="777" max="777" width="12.109375" style="2" customWidth="1"/>
    <col min="778" max="1025" width="8.88671875" style="2"/>
    <col min="1026" max="1026" width="5.6640625" style="2" customWidth="1"/>
    <col min="1027" max="1027" width="10.6640625" style="2" customWidth="1"/>
    <col min="1028" max="1028" width="26.88671875" style="2" bestFit="1" customWidth="1"/>
    <col min="1029" max="1029" width="13.77734375" style="2" customWidth="1"/>
    <col min="1030" max="1030" width="5.44140625" style="2" bestFit="1" customWidth="1"/>
    <col min="1031" max="1031" width="8.88671875" style="2"/>
    <col min="1032" max="1032" width="9.33203125" style="2" bestFit="1" customWidth="1"/>
    <col min="1033" max="1033" width="12.109375" style="2" customWidth="1"/>
    <col min="1034" max="1281" width="8.88671875" style="2"/>
    <col min="1282" max="1282" width="5.6640625" style="2" customWidth="1"/>
    <col min="1283" max="1283" width="10.6640625" style="2" customWidth="1"/>
    <col min="1284" max="1284" width="26.88671875" style="2" bestFit="1" customWidth="1"/>
    <col min="1285" max="1285" width="13.77734375" style="2" customWidth="1"/>
    <col min="1286" max="1286" width="5.44140625" style="2" bestFit="1" customWidth="1"/>
    <col min="1287" max="1287" width="8.88671875" style="2"/>
    <col min="1288" max="1288" width="9.33203125" style="2" bestFit="1" customWidth="1"/>
    <col min="1289" max="1289" width="12.109375" style="2" customWidth="1"/>
    <col min="1290" max="1537" width="8.88671875" style="2"/>
    <col min="1538" max="1538" width="5.6640625" style="2" customWidth="1"/>
    <col min="1539" max="1539" width="10.6640625" style="2" customWidth="1"/>
    <col min="1540" max="1540" width="26.88671875" style="2" bestFit="1" customWidth="1"/>
    <col min="1541" max="1541" width="13.77734375" style="2" customWidth="1"/>
    <col min="1542" max="1542" width="5.44140625" style="2" bestFit="1" customWidth="1"/>
    <col min="1543" max="1543" width="8.88671875" style="2"/>
    <col min="1544" max="1544" width="9.33203125" style="2" bestFit="1" customWidth="1"/>
    <col min="1545" max="1545" width="12.109375" style="2" customWidth="1"/>
    <col min="1546" max="1793" width="8.88671875" style="2"/>
    <col min="1794" max="1794" width="5.6640625" style="2" customWidth="1"/>
    <col min="1795" max="1795" width="10.6640625" style="2" customWidth="1"/>
    <col min="1796" max="1796" width="26.88671875" style="2" bestFit="1" customWidth="1"/>
    <col min="1797" max="1797" width="13.77734375" style="2" customWidth="1"/>
    <col min="1798" max="1798" width="5.44140625" style="2" bestFit="1" customWidth="1"/>
    <col min="1799" max="1799" width="8.88671875" style="2"/>
    <col min="1800" max="1800" width="9.33203125" style="2" bestFit="1" customWidth="1"/>
    <col min="1801" max="1801" width="12.109375" style="2" customWidth="1"/>
    <col min="1802" max="2049" width="8.88671875" style="2"/>
    <col min="2050" max="2050" width="5.6640625" style="2" customWidth="1"/>
    <col min="2051" max="2051" width="10.6640625" style="2" customWidth="1"/>
    <col min="2052" max="2052" width="26.88671875" style="2" bestFit="1" customWidth="1"/>
    <col min="2053" max="2053" width="13.77734375" style="2" customWidth="1"/>
    <col min="2054" max="2054" width="5.44140625" style="2" bestFit="1" customWidth="1"/>
    <col min="2055" max="2055" width="8.88671875" style="2"/>
    <col min="2056" max="2056" width="9.33203125" style="2" bestFit="1" customWidth="1"/>
    <col min="2057" max="2057" width="12.109375" style="2" customWidth="1"/>
    <col min="2058" max="2305" width="8.88671875" style="2"/>
    <col min="2306" max="2306" width="5.6640625" style="2" customWidth="1"/>
    <col min="2307" max="2307" width="10.6640625" style="2" customWidth="1"/>
    <col min="2308" max="2308" width="26.88671875" style="2" bestFit="1" customWidth="1"/>
    <col min="2309" max="2309" width="13.77734375" style="2" customWidth="1"/>
    <col min="2310" max="2310" width="5.44140625" style="2" bestFit="1" customWidth="1"/>
    <col min="2311" max="2311" width="8.88671875" style="2"/>
    <col min="2312" max="2312" width="9.33203125" style="2" bestFit="1" customWidth="1"/>
    <col min="2313" max="2313" width="12.109375" style="2" customWidth="1"/>
    <col min="2314" max="2561" width="8.88671875" style="2"/>
    <col min="2562" max="2562" width="5.6640625" style="2" customWidth="1"/>
    <col min="2563" max="2563" width="10.6640625" style="2" customWidth="1"/>
    <col min="2564" max="2564" width="26.88671875" style="2" bestFit="1" customWidth="1"/>
    <col min="2565" max="2565" width="13.77734375" style="2" customWidth="1"/>
    <col min="2566" max="2566" width="5.44140625" style="2" bestFit="1" customWidth="1"/>
    <col min="2567" max="2567" width="8.88671875" style="2"/>
    <col min="2568" max="2568" width="9.33203125" style="2" bestFit="1" customWidth="1"/>
    <col min="2569" max="2569" width="12.109375" style="2" customWidth="1"/>
    <col min="2570" max="2817" width="8.88671875" style="2"/>
    <col min="2818" max="2818" width="5.6640625" style="2" customWidth="1"/>
    <col min="2819" max="2819" width="10.6640625" style="2" customWidth="1"/>
    <col min="2820" max="2820" width="26.88671875" style="2" bestFit="1" customWidth="1"/>
    <col min="2821" max="2821" width="13.77734375" style="2" customWidth="1"/>
    <col min="2822" max="2822" width="5.44140625" style="2" bestFit="1" customWidth="1"/>
    <col min="2823" max="2823" width="8.88671875" style="2"/>
    <col min="2824" max="2824" width="9.33203125" style="2" bestFit="1" customWidth="1"/>
    <col min="2825" max="2825" width="12.109375" style="2" customWidth="1"/>
    <col min="2826" max="3073" width="8.88671875" style="2"/>
    <col min="3074" max="3074" width="5.6640625" style="2" customWidth="1"/>
    <col min="3075" max="3075" width="10.6640625" style="2" customWidth="1"/>
    <col min="3076" max="3076" width="26.88671875" style="2" bestFit="1" customWidth="1"/>
    <col min="3077" max="3077" width="13.77734375" style="2" customWidth="1"/>
    <col min="3078" max="3078" width="5.44140625" style="2" bestFit="1" customWidth="1"/>
    <col min="3079" max="3079" width="8.88671875" style="2"/>
    <col min="3080" max="3080" width="9.33203125" style="2" bestFit="1" customWidth="1"/>
    <col min="3081" max="3081" width="12.109375" style="2" customWidth="1"/>
    <col min="3082" max="3329" width="8.88671875" style="2"/>
    <col min="3330" max="3330" width="5.6640625" style="2" customWidth="1"/>
    <col min="3331" max="3331" width="10.6640625" style="2" customWidth="1"/>
    <col min="3332" max="3332" width="26.88671875" style="2" bestFit="1" customWidth="1"/>
    <col min="3333" max="3333" width="13.77734375" style="2" customWidth="1"/>
    <col min="3334" max="3334" width="5.44140625" style="2" bestFit="1" customWidth="1"/>
    <col min="3335" max="3335" width="8.88671875" style="2"/>
    <col min="3336" max="3336" width="9.33203125" style="2" bestFit="1" customWidth="1"/>
    <col min="3337" max="3337" width="12.109375" style="2" customWidth="1"/>
    <col min="3338" max="3585" width="8.88671875" style="2"/>
    <col min="3586" max="3586" width="5.6640625" style="2" customWidth="1"/>
    <col min="3587" max="3587" width="10.6640625" style="2" customWidth="1"/>
    <col min="3588" max="3588" width="26.88671875" style="2" bestFit="1" customWidth="1"/>
    <col min="3589" max="3589" width="13.77734375" style="2" customWidth="1"/>
    <col min="3590" max="3590" width="5.44140625" style="2" bestFit="1" customWidth="1"/>
    <col min="3591" max="3591" width="8.88671875" style="2"/>
    <col min="3592" max="3592" width="9.33203125" style="2" bestFit="1" customWidth="1"/>
    <col min="3593" max="3593" width="12.109375" style="2" customWidth="1"/>
    <col min="3594" max="3841" width="8.88671875" style="2"/>
    <col min="3842" max="3842" width="5.6640625" style="2" customWidth="1"/>
    <col min="3843" max="3843" width="10.6640625" style="2" customWidth="1"/>
    <col min="3844" max="3844" width="26.88671875" style="2" bestFit="1" customWidth="1"/>
    <col min="3845" max="3845" width="13.77734375" style="2" customWidth="1"/>
    <col min="3846" max="3846" width="5.44140625" style="2" bestFit="1" customWidth="1"/>
    <col min="3847" max="3847" width="8.88671875" style="2"/>
    <col min="3848" max="3848" width="9.33203125" style="2" bestFit="1" customWidth="1"/>
    <col min="3849" max="3849" width="12.109375" style="2" customWidth="1"/>
    <col min="3850" max="4097" width="8.88671875" style="2"/>
    <col min="4098" max="4098" width="5.6640625" style="2" customWidth="1"/>
    <col min="4099" max="4099" width="10.6640625" style="2" customWidth="1"/>
    <col min="4100" max="4100" width="26.88671875" style="2" bestFit="1" customWidth="1"/>
    <col min="4101" max="4101" width="13.77734375" style="2" customWidth="1"/>
    <col min="4102" max="4102" width="5.44140625" style="2" bestFit="1" customWidth="1"/>
    <col min="4103" max="4103" width="8.88671875" style="2"/>
    <col min="4104" max="4104" width="9.33203125" style="2" bestFit="1" customWidth="1"/>
    <col min="4105" max="4105" width="12.109375" style="2" customWidth="1"/>
    <col min="4106" max="4353" width="8.88671875" style="2"/>
    <col min="4354" max="4354" width="5.6640625" style="2" customWidth="1"/>
    <col min="4355" max="4355" width="10.6640625" style="2" customWidth="1"/>
    <col min="4356" max="4356" width="26.88671875" style="2" bestFit="1" customWidth="1"/>
    <col min="4357" max="4357" width="13.77734375" style="2" customWidth="1"/>
    <col min="4358" max="4358" width="5.44140625" style="2" bestFit="1" customWidth="1"/>
    <col min="4359" max="4359" width="8.88671875" style="2"/>
    <col min="4360" max="4360" width="9.33203125" style="2" bestFit="1" customWidth="1"/>
    <col min="4361" max="4361" width="12.109375" style="2" customWidth="1"/>
    <col min="4362" max="4609" width="8.88671875" style="2"/>
    <col min="4610" max="4610" width="5.6640625" style="2" customWidth="1"/>
    <col min="4611" max="4611" width="10.6640625" style="2" customWidth="1"/>
    <col min="4612" max="4612" width="26.88671875" style="2" bestFit="1" customWidth="1"/>
    <col min="4613" max="4613" width="13.77734375" style="2" customWidth="1"/>
    <col min="4614" max="4614" width="5.44140625" style="2" bestFit="1" customWidth="1"/>
    <col min="4615" max="4615" width="8.88671875" style="2"/>
    <col min="4616" max="4616" width="9.33203125" style="2" bestFit="1" customWidth="1"/>
    <col min="4617" max="4617" width="12.109375" style="2" customWidth="1"/>
    <col min="4618" max="4865" width="8.88671875" style="2"/>
    <col min="4866" max="4866" width="5.6640625" style="2" customWidth="1"/>
    <col min="4867" max="4867" width="10.6640625" style="2" customWidth="1"/>
    <col min="4868" max="4868" width="26.88671875" style="2" bestFit="1" customWidth="1"/>
    <col min="4869" max="4869" width="13.77734375" style="2" customWidth="1"/>
    <col min="4870" max="4870" width="5.44140625" style="2" bestFit="1" customWidth="1"/>
    <col min="4871" max="4871" width="8.88671875" style="2"/>
    <col min="4872" max="4872" width="9.33203125" style="2" bestFit="1" customWidth="1"/>
    <col min="4873" max="4873" width="12.109375" style="2" customWidth="1"/>
    <col min="4874" max="5121" width="8.88671875" style="2"/>
    <col min="5122" max="5122" width="5.6640625" style="2" customWidth="1"/>
    <col min="5123" max="5123" width="10.6640625" style="2" customWidth="1"/>
    <col min="5124" max="5124" width="26.88671875" style="2" bestFit="1" customWidth="1"/>
    <col min="5125" max="5125" width="13.77734375" style="2" customWidth="1"/>
    <col min="5126" max="5126" width="5.44140625" style="2" bestFit="1" customWidth="1"/>
    <col min="5127" max="5127" width="8.88671875" style="2"/>
    <col min="5128" max="5128" width="9.33203125" style="2" bestFit="1" customWidth="1"/>
    <col min="5129" max="5129" width="12.109375" style="2" customWidth="1"/>
    <col min="5130" max="5377" width="8.88671875" style="2"/>
    <col min="5378" max="5378" width="5.6640625" style="2" customWidth="1"/>
    <col min="5379" max="5379" width="10.6640625" style="2" customWidth="1"/>
    <col min="5380" max="5380" width="26.88671875" style="2" bestFit="1" customWidth="1"/>
    <col min="5381" max="5381" width="13.77734375" style="2" customWidth="1"/>
    <col min="5382" max="5382" width="5.44140625" style="2" bestFit="1" customWidth="1"/>
    <col min="5383" max="5383" width="8.88671875" style="2"/>
    <col min="5384" max="5384" width="9.33203125" style="2" bestFit="1" customWidth="1"/>
    <col min="5385" max="5385" width="12.109375" style="2" customWidth="1"/>
    <col min="5386" max="5633" width="8.88671875" style="2"/>
    <col min="5634" max="5634" width="5.6640625" style="2" customWidth="1"/>
    <col min="5635" max="5635" width="10.6640625" style="2" customWidth="1"/>
    <col min="5636" max="5636" width="26.88671875" style="2" bestFit="1" customWidth="1"/>
    <col min="5637" max="5637" width="13.77734375" style="2" customWidth="1"/>
    <col min="5638" max="5638" width="5.44140625" style="2" bestFit="1" customWidth="1"/>
    <col min="5639" max="5639" width="8.88671875" style="2"/>
    <col min="5640" max="5640" width="9.33203125" style="2" bestFit="1" customWidth="1"/>
    <col min="5641" max="5641" width="12.109375" style="2" customWidth="1"/>
    <col min="5642" max="5889" width="8.88671875" style="2"/>
    <col min="5890" max="5890" width="5.6640625" style="2" customWidth="1"/>
    <col min="5891" max="5891" width="10.6640625" style="2" customWidth="1"/>
    <col min="5892" max="5892" width="26.88671875" style="2" bestFit="1" customWidth="1"/>
    <col min="5893" max="5893" width="13.77734375" style="2" customWidth="1"/>
    <col min="5894" max="5894" width="5.44140625" style="2" bestFit="1" customWidth="1"/>
    <col min="5895" max="5895" width="8.88671875" style="2"/>
    <col min="5896" max="5896" width="9.33203125" style="2" bestFit="1" customWidth="1"/>
    <col min="5897" max="5897" width="12.109375" style="2" customWidth="1"/>
    <col min="5898" max="6145" width="8.88671875" style="2"/>
    <col min="6146" max="6146" width="5.6640625" style="2" customWidth="1"/>
    <col min="6147" max="6147" width="10.6640625" style="2" customWidth="1"/>
    <col min="6148" max="6148" width="26.88671875" style="2" bestFit="1" customWidth="1"/>
    <col min="6149" max="6149" width="13.77734375" style="2" customWidth="1"/>
    <col min="6150" max="6150" width="5.44140625" style="2" bestFit="1" customWidth="1"/>
    <col min="6151" max="6151" width="8.88671875" style="2"/>
    <col min="6152" max="6152" width="9.33203125" style="2" bestFit="1" customWidth="1"/>
    <col min="6153" max="6153" width="12.109375" style="2" customWidth="1"/>
    <col min="6154" max="6401" width="8.88671875" style="2"/>
    <col min="6402" max="6402" width="5.6640625" style="2" customWidth="1"/>
    <col min="6403" max="6403" width="10.6640625" style="2" customWidth="1"/>
    <col min="6404" max="6404" width="26.88671875" style="2" bestFit="1" customWidth="1"/>
    <col min="6405" max="6405" width="13.77734375" style="2" customWidth="1"/>
    <col min="6406" max="6406" width="5.44140625" style="2" bestFit="1" customWidth="1"/>
    <col min="6407" max="6407" width="8.88671875" style="2"/>
    <col min="6408" max="6408" width="9.33203125" style="2" bestFit="1" customWidth="1"/>
    <col min="6409" max="6409" width="12.109375" style="2" customWidth="1"/>
    <col min="6410" max="6657" width="8.88671875" style="2"/>
    <col min="6658" max="6658" width="5.6640625" style="2" customWidth="1"/>
    <col min="6659" max="6659" width="10.6640625" style="2" customWidth="1"/>
    <col min="6660" max="6660" width="26.88671875" style="2" bestFit="1" customWidth="1"/>
    <col min="6661" max="6661" width="13.77734375" style="2" customWidth="1"/>
    <col min="6662" max="6662" width="5.44140625" style="2" bestFit="1" customWidth="1"/>
    <col min="6663" max="6663" width="8.88671875" style="2"/>
    <col min="6664" max="6664" width="9.33203125" style="2" bestFit="1" customWidth="1"/>
    <col min="6665" max="6665" width="12.109375" style="2" customWidth="1"/>
    <col min="6666" max="6913" width="8.88671875" style="2"/>
    <col min="6914" max="6914" width="5.6640625" style="2" customWidth="1"/>
    <col min="6915" max="6915" width="10.6640625" style="2" customWidth="1"/>
    <col min="6916" max="6916" width="26.88671875" style="2" bestFit="1" customWidth="1"/>
    <col min="6917" max="6917" width="13.77734375" style="2" customWidth="1"/>
    <col min="6918" max="6918" width="5.44140625" style="2" bestFit="1" customWidth="1"/>
    <col min="6919" max="6919" width="8.88671875" style="2"/>
    <col min="6920" max="6920" width="9.33203125" style="2" bestFit="1" customWidth="1"/>
    <col min="6921" max="6921" width="12.109375" style="2" customWidth="1"/>
    <col min="6922" max="7169" width="8.88671875" style="2"/>
    <col min="7170" max="7170" width="5.6640625" style="2" customWidth="1"/>
    <col min="7171" max="7171" width="10.6640625" style="2" customWidth="1"/>
    <col min="7172" max="7172" width="26.88671875" style="2" bestFit="1" customWidth="1"/>
    <col min="7173" max="7173" width="13.77734375" style="2" customWidth="1"/>
    <col min="7174" max="7174" width="5.44140625" style="2" bestFit="1" customWidth="1"/>
    <col min="7175" max="7175" width="8.88671875" style="2"/>
    <col min="7176" max="7176" width="9.33203125" style="2" bestFit="1" customWidth="1"/>
    <col min="7177" max="7177" width="12.109375" style="2" customWidth="1"/>
    <col min="7178" max="7425" width="8.88671875" style="2"/>
    <col min="7426" max="7426" width="5.6640625" style="2" customWidth="1"/>
    <col min="7427" max="7427" width="10.6640625" style="2" customWidth="1"/>
    <col min="7428" max="7428" width="26.88671875" style="2" bestFit="1" customWidth="1"/>
    <col min="7429" max="7429" width="13.77734375" style="2" customWidth="1"/>
    <col min="7430" max="7430" width="5.44140625" style="2" bestFit="1" customWidth="1"/>
    <col min="7431" max="7431" width="8.88671875" style="2"/>
    <col min="7432" max="7432" width="9.33203125" style="2" bestFit="1" customWidth="1"/>
    <col min="7433" max="7433" width="12.109375" style="2" customWidth="1"/>
    <col min="7434" max="7681" width="8.88671875" style="2"/>
    <col min="7682" max="7682" width="5.6640625" style="2" customWidth="1"/>
    <col min="7683" max="7683" width="10.6640625" style="2" customWidth="1"/>
    <col min="7684" max="7684" width="26.88671875" style="2" bestFit="1" customWidth="1"/>
    <col min="7685" max="7685" width="13.77734375" style="2" customWidth="1"/>
    <col min="7686" max="7686" width="5.44140625" style="2" bestFit="1" customWidth="1"/>
    <col min="7687" max="7687" width="8.88671875" style="2"/>
    <col min="7688" max="7688" width="9.33203125" style="2" bestFit="1" customWidth="1"/>
    <col min="7689" max="7689" width="12.109375" style="2" customWidth="1"/>
    <col min="7690" max="7937" width="8.88671875" style="2"/>
    <col min="7938" max="7938" width="5.6640625" style="2" customWidth="1"/>
    <col min="7939" max="7939" width="10.6640625" style="2" customWidth="1"/>
    <col min="7940" max="7940" width="26.88671875" style="2" bestFit="1" customWidth="1"/>
    <col min="7941" max="7941" width="13.77734375" style="2" customWidth="1"/>
    <col min="7942" max="7942" width="5.44140625" style="2" bestFit="1" customWidth="1"/>
    <col min="7943" max="7943" width="8.88671875" style="2"/>
    <col min="7944" max="7944" width="9.33203125" style="2" bestFit="1" customWidth="1"/>
    <col min="7945" max="7945" width="12.109375" style="2" customWidth="1"/>
    <col min="7946" max="8193" width="8.88671875" style="2"/>
    <col min="8194" max="8194" width="5.6640625" style="2" customWidth="1"/>
    <col min="8195" max="8195" width="10.6640625" style="2" customWidth="1"/>
    <col min="8196" max="8196" width="26.88671875" style="2" bestFit="1" customWidth="1"/>
    <col min="8197" max="8197" width="13.77734375" style="2" customWidth="1"/>
    <col min="8198" max="8198" width="5.44140625" style="2" bestFit="1" customWidth="1"/>
    <col min="8199" max="8199" width="8.88671875" style="2"/>
    <col min="8200" max="8200" width="9.33203125" style="2" bestFit="1" customWidth="1"/>
    <col min="8201" max="8201" width="12.109375" style="2" customWidth="1"/>
    <col min="8202" max="8449" width="8.88671875" style="2"/>
    <col min="8450" max="8450" width="5.6640625" style="2" customWidth="1"/>
    <col min="8451" max="8451" width="10.6640625" style="2" customWidth="1"/>
    <col min="8452" max="8452" width="26.88671875" style="2" bestFit="1" customWidth="1"/>
    <col min="8453" max="8453" width="13.77734375" style="2" customWidth="1"/>
    <col min="8454" max="8454" width="5.44140625" style="2" bestFit="1" customWidth="1"/>
    <col min="8455" max="8455" width="8.88671875" style="2"/>
    <col min="8456" max="8456" width="9.33203125" style="2" bestFit="1" customWidth="1"/>
    <col min="8457" max="8457" width="12.109375" style="2" customWidth="1"/>
    <col min="8458" max="8705" width="8.88671875" style="2"/>
    <col min="8706" max="8706" width="5.6640625" style="2" customWidth="1"/>
    <col min="8707" max="8707" width="10.6640625" style="2" customWidth="1"/>
    <col min="8708" max="8708" width="26.88671875" style="2" bestFit="1" customWidth="1"/>
    <col min="8709" max="8709" width="13.77734375" style="2" customWidth="1"/>
    <col min="8710" max="8710" width="5.44140625" style="2" bestFit="1" customWidth="1"/>
    <col min="8711" max="8711" width="8.88671875" style="2"/>
    <col min="8712" max="8712" width="9.33203125" style="2" bestFit="1" customWidth="1"/>
    <col min="8713" max="8713" width="12.109375" style="2" customWidth="1"/>
    <col min="8714" max="8961" width="8.88671875" style="2"/>
    <col min="8962" max="8962" width="5.6640625" style="2" customWidth="1"/>
    <col min="8963" max="8963" width="10.6640625" style="2" customWidth="1"/>
    <col min="8964" max="8964" width="26.88671875" style="2" bestFit="1" customWidth="1"/>
    <col min="8965" max="8965" width="13.77734375" style="2" customWidth="1"/>
    <col min="8966" max="8966" width="5.44140625" style="2" bestFit="1" customWidth="1"/>
    <col min="8967" max="8967" width="8.88671875" style="2"/>
    <col min="8968" max="8968" width="9.33203125" style="2" bestFit="1" customWidth="1"/>
    <col min="8969" max="8969" width="12.109375" style="2" customWidth="1"/>
    <col min="8970" max="9217" width="8.88671875" style="2"/>
    <col min="9218" max="9218" width="5.6640625" style="2" customWidth="1"/>
    <col min="9219" max="9219" width="10.6640625" style="2" customWidth="1"/>
    <col min="9220" max="9220" width="26.88671875" style="2" bestFit="1" customWidth="1"/>
    <col min="9221" max="9221" width="13.77734375" style="2" customWidth="1"/>
    <col min="9222" max="9222" width="5.44140625" style="2" bestFit="1" customWidth="1"/>
    <col min="9223" max="9223" width="8.88671875" style="2"/>
    <col min="9224" max="9224" width="9.33203125" style="2" bestFit="1" customWidth="1"/>
    <col min="9225" max="9225" width="12.109375" style="2" customWidth="1"/>
    <col min="9226" max="9473" width="8.88671875" style="2"/>
    <col min="9474" max="9474" width="5.6640625" style="2" customWidth="1"/>
    <col min="9475" max="9475" width="10.6640625" style="2" customWidth="1"/>
    <col min="9476" max="9476" width="26.88671875" style="2" bestFit="1" customWidth="1"/>
    <col min="9477" max="9477" width="13.77734375" style="2" customWidth="1"/>
    <col min="9478" max="9478" width="5.44140625" style="2" bestFit="1" customWidth="1"/>
    <col min="9479" max="9479" width="8.88671875" style="2"/>
    <col min="9480" max="9480" width="9.33203125" style="2" bestFit="1" customWidth="1"/>
    <col min="9481" max="9481" width="12.109375" style="2" customWidth="1"/>
    <col min="9482" max="9729" width="8.88671875" style="2"/>
    <col min="9730" max="9730" width="5.6640625" style="2" customWidth="1"/>
    <col min="9731" max="9731" width="10.6640625" style="2" customWidth="1"/>
    <col min="9732" max="9732" width="26.88671875" style="2" bestFit="1" customWidth="1"/>
    <col min="9733" max="9733" width="13.77734375" style="2" customWidth="1"/>
    <col min="9734" max="9734" width="5.44140625" style="2" bestFit="1" customWidth="1"/>
    <col min="9735" max="9735" width="8.88671875" style="2"/>
    <col min="9736" max="9736" width="9.33203125" style="2" bestFit="1" customWidth="1"/>
    <col min="9737" max="9737" width="12.109375" style="2" customWidth="1"/>
    <col min="9738" max="9985" width="8.88671875" style="2"/>
    <col min="9986" max="9986" width="5.6640625" style="2" customWidth="1"/>
    <col min="9987" max="9987" width="10.6640625" style="2" customWidth="1"/>
    <col min="9988" max="9988" width="26.88671875" style="2" bestFit="1" customWidth="1"/>
    <col min="9989" max="9989" width="13.77734375" style="2" customWidth="1"/>
    <col min="9990" max="9990" width="5.44140625" style="2" bestFit="1" customWidth="1"/>
    <col min="9991" max="9991" width="8.88671875" style="2"/>
    <col min="9992" max="9992" width="9.33203125" style="2" bestFit="1" customWidth="1"/>
    <col min="9993" max="9993" width="12.109375" style="2" customWidth="1"/>
    <col min="9994" max="10241" width="8.88671875" style="2"/>
    <col min="10242" max="10242" width="5.6640625" style="2" customWidth="1"/>
    <col min="10243" max="10243" width="10.6640625" style="2" customWidth="1"/>
    <col min="10244" max="10244" width="26.88671875" style="2" bestFit="1" customWidth="1"/>
    <col min="10245" max="10245" width="13.77734375" style="2" customWidth="1"/>
    <col min="10246" max="10246" width="5.44140625" style="2" bestFit="1" customWidth="1"/>
    <col min="10247" max="10247" width="8.88671875" style="2"/>
    <col min="10248" max="10248" width="9.33203125" style="2" bestFit="1" customWidth="1"/>
    <col min="10249" max="10249" width="12.109375" style="2" customWidth="1"/>
    <col min="10250" max="10497" width="8.88671875" style="2"/>
    <col min="10498" max="10498" width="5.6640625" style="2" customWidth="1"/>
    <col min="10499" max="10499" width="10.6640625" style="2" customWidth="1"/>
    <col min="10500" max="10500" width="26.88671875" style="2" bestFit="1" customWidth="1"/>
    <col min="10501" max="10501" width="13.77734375" style="2" customWidth="1"/>
    <col min="10502" max="10502" width="5.44140625" style="2" bestFit="1" customWidth="1"/>
    <col min="10503" max="10503" width="8.88671875" style="2"/>
    <col min="10504" max="10504" width="9.33203125" style="2" bestFit="1" customWidth="1"/>
    <col min="10505" max="10505" width="12.109375" style="2" customWidth="1"/>
    <col min="10506" max="10753" width="8.88671875" style="2"/>
    <col min="10754" max="10754" width="5.6640625" style="2" customWidth="1"/>
    <col min="10755" max="10755" width="10.6640625" style="2" customWidth="1"/>
    <col min="10756" max="10756" width="26.88671875" style="2" bestFit="1" customWidth="1"/>
    <col min="10757" max="10757" width="13.77734375" style="2" customWidth="1"/>
    <col min="10758" max="10758" width="5.44140625" style="2" bestFit="1" customWidth="1"/>
    <col min="10759" max="10759" width="8.88671875" style="2"/>
    <col min="10760" max="10760" width="9.33203125" style="2" bestFit="1" customWidth="1"/>
    <col min="10761" max="10761" width="12.109375" style="2" customWidth="1"/>
    <col min="10762" max="11009" width="8.88671875" style="2"/>
    <col min="11010" max="11010" width="5.6640625" style="2" customWidth="1"/>
    <col min="11011" max="11011" width="10.6640625" style="2" customWidth="1"/>
    <col min="11012" max="11012" width="26.88671875" style="2" bestFit="1" customWidth="1"/>
    <col min="11013" max="11013" width="13.77734375" style="2" customWidth="1"/>
    <col min="11014" max="11014" width="5.44140625" style="2" bestFit="1" customWidth="1"/>
    <col min="11015" max="11015" width="8.88671875" style="2"/>
    <col min="11016" max="11016" width="9.33203125" style="2" bestFit="1" customWidth="1"/>
    <col min="11017" max="11017" width="12.109375" style="2" customWidth="1"/>
    <col min="11018" max="11265" width="8.88671875" style="2"/>
    <col min="11266" max="11266" width="5.6640625" style="2" customWidth="1"/>
    <col min="11267" max="11267" width="10.6640625" style="2" customWidth="1"/>
    <col min="11268" max="11268" width="26.88671875" style="2" bestFit="1" customWidth="1"/>
    <col min="11269" max="11269" width="13.77734375" style="2" customWidth="1"/>
    <col min="11270" max="11270" width="5.44140625" style="2" bestFit="1" customWidth="1"/>
    <col min="11271" max="11271" width="8.88671875" style="2"/>
    <col min="11272" max="11272" width="9.33203125" style="2" bestFit="1" customWidth="1"/>
    <col min="11273" max="11273" width="12.109375" style="2" customWidth="1"/>
    <col min="11274" max="11521" width="8.88671875" style="2"/>
    <col min="11522" max="11522" width="5.6640625" style="2" customWidth="1"/>
    <col min="11523" max="11523" width="10.6640625" style="2" customWidth="1"/>
    <col min="11524" max="11524" width="26.88671875" style="2" bestFit="1" customWidth="1"/>
    <col min="11525" max="11525" width="13.77734375" style="2" customWidth="1"/>
    <col min="11526" max="11526" width="5.44140625" style="2" bestFit="1" customWidth="1"/>
    <col min="11527" max="11527" width="8.88671875" style="2"/>
    <col min="11528" max="11528" width="9.33203125" style="2" bestFit="1" customWidth="1"/>
    <col min="11529" max="11529" width="12.109375" style="2" customWidth="1"/>
    <col min="11530" max="11777" width="8.88671875" style="2"/>
    <col min="11778" max="11778" width="5.6640625" style="2" customWidth="1"/>
    <col min="11779" max="11779" width="10.6640625" style="2" customWidth="1"/>
    <col min="11780" max="11780" width="26.88671875" style="2" bestFit="1" customWidth="1"/>
    <col min="11781" max="11781" width="13.77734375" style="2" customWidth="1"/>
    <col min="11782" max="11782" width="5.44140625" style="2" bestFit="1" customWidth="1"/>
    <col min="11783" max="11783" width="8.88671875" style="2"/>
    <col min="11784" max="11784" width="9.33203125" style="2" bestFit="1" customWidth="1"/>
    <col min="11785" max="11785" width="12.109375" style="2" customWidth="1"/>
    <col min="11786" max="12033" width="8.88671875" style="2"/>
    <col min="12034" max="12034" width="5.6640625" style="2" customWidth="1"/>
    <col min="12035" max="12035" width="10.6640625" style="2" customWidth="1"/>
    <col min="12036" max="12036" width="26.88671875" style="2" bestFit="1" customWidth="1"/>
    <col min="12037" max="12037" width="13.77734375" style="2" customWidth="1"/>
    <col min="12038" max="12038" width="5.44140625" style="2" bestFit="1" customWidth="1"/>
    <col min="12039" max="12039" width="8.88671875" style="2"/>
    <col min="12040" max="12040" width="9.33203125" style="2" bestFit="1" customWidth="1"/>
    <col min="12041" max="12041" width="12.109375" style="2" customWidth="1"/>
    <col min="12042" max="12289" width="8.88671875" style="2"/>
    <col min="12290" max="12290" width="5.6640625" style="2" customWidth="1"/>
    <col min="12291" max="12291" width="10.6640625" style="2" customWidth="1"/>
    <col min="12292" max="12292" width="26.88671875" style="2" bestFit="1" customWidth="1"/>
    <col min="12293" max="12293" width="13.77734375" style="2" customWidth="1"/>
    <col min="12294" max="12294" width="5.44140625" style="2" bestFit="1" customWidth="1"/>
    <col min="12295" max="12295" width="8.88671875" style="2"/>
    <col min="12296" max="12296" width="9.33203125" style="2" bestFit="1" customWidth="1"/>
    <col min="12297" max="12297" width="12.109375" style="2" customWidth="1"/>
    <col min="12298" max="12545" width="8.88671875" style="2"/>
    <col min="12546" max="12546" width="5.6640625" style="2" customWidth="1"/>
    <col min="12547" max="12547" width="10.6640625" style="2" customWidth="1"/>
    <col min="12548" max="12548" width="26.88671875" style="2" bestFit="1" customWidth="1"/>
    <col min="12549" max="12549" width="13.77734375" style="2" customWidth="1"/>
    <col min="12550" max="12550" width="5.44140625" style="2" bestFit="1" customWidth="1"/>
    <col min="12551" max="12551" width="8.88671875" style="2"/>
    <col min="12552" max="12552" width="9.33203125" style="2" bestFit="1" customWidth="1"/>
    <col min="12553" max="12553" width="12.109375" style="2" customWidth="1"/>
    <col min="12554" max="12801" width="8.88671875" style="2"/>
    <col min="12802" max="12802" width="5.6640625" style="2" customWidth="1"/>
    <col min="12803" max="12803" width="10.6640625" style="2" customWidth="1"/>
    <col min="12804" max="12804" width="26.88671875" style="2" bestFit="1" customWidth="1"/>
    <col min="12805" max="12805" width="13.77734375" style="2" customWidth="1"/>
    <col min="12806" max="12806" width="5.44140625" style="2" bestFit="1" customWidth="1"/>
    <col min="12807" max="12807" width="8.88671875" style="2"/>
    <col min="12808" max="12808" width="9.33203125" style="2" bestFit="1" customWidth="1"/>
    <col min="12809" max="12809" width="12.109375" style="2" customWidth="1"/>
    <col min="12810" max="13057" width="8.88671875" style="2"/>
    <col min="13058" max="13058" width="5.6640625" style="2" customWidth="1"/>
    <col min="13059" max="13059" width="10.6640625" style="2" customWidth="1"/>
    <col min="13060" max="13060" width="26.88671875" style="2" bestFit="1" customWidth="1"/>
    <col min="13061" max="13061" width="13.77734375" style="2" customWidth="1"/>
    <col min="13062" max="13062" width="5.44140625" style="2" bestFit="1" customWidth="1"/>
    <col min="13063" max="13063" width="8.88671875" style="2"/>
    <col min="13064" max="13064" width="9.33203125" style="2" bestFit="1" customWidth="1"/>
    <col min="13065" max="13065" width="12.109375" style="2" customWidth="1"/>
    <col min="13066" max="13313" width="8.88671875" style="2"/>
    <col min="13314" max="13314" width="5.6640625" style="2" customWidth="1"/>
    <col min="13315" max="13315" width="10.6640625" style="2" customWidth="1"/>
    <col min="13316" max="13316" width="26.88671875" style="2" bestFit="1" customWidth="1"/>
    <col min="13317" max="13317" width="13.77734375" style="2" customWidth="1"/>
    <col min="13318" max="13318" width="5.44140625" style="2" bestFit="1" customWidth="1"/>
    <col min="13319" max="13319" width="8.88671875" style="2"/>
    <col min="13320" max="13320" width="9.33203125" style="2" bestFit="1" customWidth="1"/>
    <col min="13321" max="13321" width="12.109375" style="2" customWidth="1"/>
    <col min="13322" max="13569" width="8.88671875" style="2"/>
    <col min="13570" max="13570" width="5.6640625" style="2" customWidth="1"/>
    <col min="13571" max="13571" width="10.6640625" style="2" customWidth="1"/>
    <col min="13572" max="13572" width="26.88671875" style="2" bestFit="1" customWidth="1"/>
    <col min="13573" max="13573" width="13.77734375" style="2" customWidth="1"/>
    <col min="13574" max="13574" width="5.44140625" style="2" bestFit="1" customWidth="1"/>
    <col min="13575" max="13575" width="8.88671875" style="2"/>
    <col min="13576" max="13576" width="9.33203125" style="2" bestFit="1" customWidth="1"/>
    <col min="13577" max="13577" width="12.109375" style="2" customWidth="1"/>
    <col min="13578" max="13825" width="8.88671875" style="2"/>
    <col min="13826" max="13826" width="5.6640625" style="2" customWidth="1"/>
    <col min="13827" max="13827" width="10.6640625" style="2" customWidth="1"/>
    <col min="13828" max="13828" width="26.88671875" style="2" bestFit="1" customWidth="1"/>
    <col min="13829" max="13829" width="13.77734375" style="2" customWidth="1"/>
    <col min="13830" max="13830" width="5.44140625" style="2" bestFit="1" customWidth="1"/>
    <col min="13831" max="13831" width="8.88671875" style="2"/>
    <col min="13832" max="13832" width="9.33203125" style="2" bestFit="1" customWidth="1"/>
    <col min="13833" max="13833" width="12.109375" style="2" customWidth="1"/>
    <col min="13834" max="14081" width="8.88671875" style="2"/>
    <col min="14082" max="14082" width="5.6640625" style="2" customWidth="1"/>
    <col min="14083" max="14083" width="10.6640625" style="2" customWidth="1"/>
    <col min="14084" max="14084" width="26.88671875" style="2" bestFit="1" customWidth="1"/>
    <col min="14085" max="14085" width="13.77734375" style="2" customWidth="1"/>
    <col min="14086" max="14086" width="5.44140625" style="2" bestFit="1" customWidth="1"/>
    <col min="14087" max="14087" width="8.88671875" style="2"/>
    <col min="14088" max="14088" width="9.33203125" style="2" bestFit="1" customWidth="1"/>
    <col min="14089" max="14089" width="12.109375" style="2" customWidth="1"/>
    <col min="14090" max="14337" width="8.88671875" style="2"/>
    <col min="14338" max="14338" width="5.6640625" style="2" customWidth="1"/>
    <col min="14339" max="14339" width="10.6640625" style="2" customWidth="1"/>
    <col min="14340" max="14340" width="26.88671875" style="2" bestFit="1" customWidth="1"/>
    <col min="14341" max="14341" width="13.77734375" style="2" customWidth="1"/>
    <col min="14342" max="14342" width="5.44140625" style="2" bestFit="1" customWidth="1"/>
    <col min="14343" max="14343" width="8.88671875" style="2"/>
    <col min="14344" max="14344" width="9.33203125" style="2" bestFit="1" customWidth="1"/>
    <col min="14345" max="14345" width="12.109375" style="2" customWidth="1"/>
    <col min="14346" max="14593" width="8.88671875" style="2"/>
    <col min="14594" max="14594" width="5.6640625" style="2" customWidth="1"/>
    <col min="14595" max="14595" width="10.6640625" style="2" customWidth="1"/>
    <col min="14596" max="14596" width="26.88671875" style="2" bestFit="1" customWidth="1"/>
    <col min="14597" max="14597" width="13.77734375" style="2" customWidth="1"/>
    <col min="14598" max="14598" width="5.44140625" style="2" bestFit="1" customWidth="1"/>
    <col min="14599" max="14599" width="8.88671875" style="2"/>
    <col min="14600" max="14600" width="9.33203125" style="2" bestFit="1" customWidth="1"/>
    <col min="14601" max="14601" width="12.109375" style="2" customWidth="1"/>
    <col min="14602" max="14849" width="8.88671875" style="2"/>
    <col min="14850" max="14850" width="5.6640625" style="2" customWidth="1"/>
    <col min="14851" max="14851" width="10.6640625" style="2" customWidth="1"/>
    <col min="14852" max="14852" width="26.88671875" style="2" bestFit="1" customWidth="1"/>
    <col min="14853" max="14853" width="13.77734375" style="2" customWidth="1"/>
    <col min="14854" max="14854" width="5.44140625" style="2" bestFit="1" customWidth="1"/>
    <col min="14855" max="14855" width="8.88671875" style="2"/>
    <col min="14856" max="14856" width="9.33203125" style="2" bestFit="1" customWidth="1"/>
    <col min="14857" max="14857" width="12.109375" style="2" customWidth="1"/>
    <col min="14858" max="15105" width="8.88671875" style="2"/>
    <col min="15106" max="15106" width="5.6640625" style="2" customWidth="1"/>
    <col min="15107" max="15107" width="10.6640625" style="2" customWidth="1"/>
    <col min="15108" max="15108" width="26.88671875" style="2" bestFit="1" customWidth="1"/>
    <col min="15109" max="15109" width="13.77734375" style="2" customWidth="1"/>
    <col min="15110" max="15110" width="5.44140625" style="2" bestFit="1" customWidth="1"/>
    <col min="15111" max="15111" width="8.88671875" style="2"/>
    <col min="15112" max="15112" width="9.33203125" style="2" bestFit="1" customWidth="1"/>
    <col min="15113" max="15113" width="12.109375" style="2" customWidth="1"/>
    <col min="15114" max="15361" width="8.88671875" style="2"/>
    <col min="15362" max="15362" width="5.6640625" style="2" customWidth="1"/>
    <col min="15363" max="15363" width="10.6640625" style="2" customWidth="1"/>
    <col min="15364" max="15364" width="26.88671875" style="2" bestFit="1" customWidth="1"/>
    <col min="15365" max="15365" width="13.77734375" style="2" customWidth="1"/>
    <col min="15366" max="15366" width="5.44140625" style="2" bestFit="1" customWidth="1"/>
    <col min="15367" max="15367" width="8.88671875" style="2"/>
    <col min="15368" max="15368" width="9.33203125" style="2" bestFit="1" customWidth="1"/>
    <col min="15369" max="15369" width="12.109375" style="2" customWidth="1"/>
    <col min="15370" max="15617" width="8.88671875" style="2"/>
    <col min="15618" max="15618" width="5.6640625" style="2" customWidth="1"/>
    <col min="15619" max="15619" width="10.6640625" style="2" customWidth="1"/>
    <col min="15620" max="15620" width="26.88671875" style="2" bestFit="1" customWidth="1"/>
    <col min="15621" max="15621" width="13.77734375" style="2" customWidth="1"/>
    <col min="15622" max="15622" width="5.44140625" style="2" bestFit="1" customWidth="1"/>
    <col min="15623" max="15623" width="8.88671875" style="2"/>
    <col min="15624" max="15624" width="9.33203125" style="2" bestFit="1" customWidth="1"/>
    <col min="15625" max="15625" width="12.109375" style="2" customWidth="1"/>
    <col min="15626" max="15873" width="8.88671875" style="2"/>
    <col min="15874" max="15874" width="5.6640625" style="2" customWidth="1"/>
    <col min="15875" max="15875" width="10.6640625" style="2" customWidth="1"/>
    <col min="15876" max="15876" width="26.88671875" style="2" bestFit="1" customWidth="1"/>
    <col min="15877" max="15877" width="13.77734375" style="2" customWidth="1"/>
    <col min="15878" max="15878" width="5.44140625" style="2" bestFit="1" customWidth="1"/>
    <col min="15879" max="15879" width="8.88671875" style="2"/>
    <col min="15880" max="15880" width="9.33203125" style="2" bestFit="1" customWidth="1"/>
    <col min="15881" max="15881" width="12.109375" style="2" customWidth="1"/>
    <col min="15882" max="16129" width="8.88671875" style="2"/>
    <col min="16130" max="16130" width="5.6640625" style="2" customWidth="1"/>
    <col min="16131" max="16131" width="10.6640625" style="2" customWidth="1"/>
    <col min="16132" max="16132" width="26.88671875" style="2" bestFit="1" customWidth="1"/>
    <col min="16133" max="16133" width="13.77734375" style="2" customWidth="1"/>
    <col min="16134" max="16134" width="5.44140625" style="2" bestFit="1" customWidth="1"/>
    <col min="16135" max="16135" width="8.88671875" style="2"/>
    <col min="16136" max="16136" width="9.33203125" style="2" bestFit="1" customWidth="1"/>
    <col min="16137" max="16137" width="12.109375" style="2" customWidth="1"/>
    <col min="16138" max="16384" width="8.88671875" style="2"/>
  </cols>
  <sheetData>
    <row r="1" spans="1:14" ht="22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"/>
    </row>
    <row r="2" spans="1:14" ht="17.399999999999999">
      <c r="A2" s="110" t="s">
        <v>699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3"/>
    </row>
    <row r="3" spans="1:14" ht="17.399999999999999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4"/>
    </row>
    <row r="4" spans="1:14" ht="15.6">
      <c r="A4" s="111" t="s">
        <v>687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4"/>
    </row>
    <row r="5" spans="1:14" ht="28.5" customHeight="1">
      <c r="A5" s="112" t="s">
        <v>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5"/>
    </row>
    <row r="6" spans="1:14" ht="15.6">
      <c r="A6" s="108" t="s">
        <v>5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6"/>
    </row>
    <row r="7" spans="1:14" ht="39" customHeight="1">
      <c r="A7" s="104" t="s">
        <v>6</v>
      </c>
      <c r="B7" s="105" t="s">
        <v>7</v>
      </c>
      <c r="C7" s="106" t="s">
        <v>8</v>
      </c>
      <c r="D7" s="106" t="s">
        <v>9</v>
      </c>
      <c r="E7" s="101" t="s">
        <v>690</v>
      </c>
      <c r="F7" s="107" t="s">
        <v>10</v>
      </c>
      <c r="G7" s="107"/>
      <c r="H7" s="96" t="s">
        <v>11</v>
      </c>
      <c r="I7" s="96"/>
      <c r="J7" s="96"/>
      <c r="K7" s="7" t="s">
        <v>12</v>
      </c>
      <c r="L7" s="103" t="s">
        <v>13</v>
      </c>
      <c r="M7" s="8"/>
    </row>
    <row r="8" spans="1:14" ht="30" customHeight="1">
      <c r="A8" s="104"/>
      <c r="B8" s="105"/>
      <c r="C8" s="106"/>
      <c r="D8" s="106"/>
      <c r="E8" s="102"/>
      <c r="F8" s="9" t="s">
        <v>14</v>
      </c>
      <c r="G8" s="9" t="s">
        <v>228</v>
      </c>
      <c r="H8" s="10" t="s">
        <v>15</v>
      </c>
      <c r="I8" s="10" t="s">
        <v>16</v>
      </c>
      <c r="J8" s="10" t="s">
        <v>17</v>
      </c>
      <c r="K8" s="7" t="s">
        <v>228</v>
      </c>
      <c r="L8" s="103"/>
      <c r="M8" s="8"/>
    </row>
    <row r="9" spans="1:14" s="40" customFormat="1" ht="34.799999999999997" customHeight="1">
      <c r="A9" s="34">
        <v>1</v>
      </c>
      <c r="B9" s="41" t="s">
        <v>700</v>
      </c>
      <c r="C9" s="42" t="s">
        <v>701</v>
      </c>
      <c r="D9" s="43"/>
      <c r="E9" s="43" t="s">
        <v>38</v>
      </c>
      <c r="F9" s="44" t="s">
        <v>694</v>
      </c>
      <c r="G9" s="44">
        <v>2.2999999999999998</v>
      </c>
      <c r="H9" s="46" t="s">
        <v>691</v>
      </c>
      <c r="I9" s="46" t="s">
        <v>691</v>
      </c>
      <c r="J9" s="46" t="s">
        <v>691</v>
      </c>
      <c r="K9" s="45">
        <f>G9</f>
        <v>2.2999999999999998</v>
      </c>
      <c r="L9" s="47" t="s">
        <v>702</v>
      </c>
      <c r="M9" s="38"/>
      <c r="N9" s="39"/>
    </row>
    <row r="10" spans="1:14" s="40" customFormat="1" ht="34.799999999999997" customHeight="1">
      <c r="A10" s="34"/>
      <c r="B10" s="41"/>
      <c r="C10" s="42"/>
      <c r="D10" s="43"/>
      <c r="E10" s="43"/>
      <c r="F10" s="44"/>
      <c r="G10" s="45"/>
      <c r="H10" s="46"/>
      <c r="I10" s="46"/>
      <c r="J10" s="46"/>
      <c r="K10" s="45"/>
      <c r="L10" s="47"/>
      <c r="M10" s="38"/>
      <c r="N10" s="39"/>
    </row>
    <row r="11" spans="1:14" s="40" customFormat="1" ht="34.799999999999997" customHeight="1">
      <c r="A11" s="34"/>
      <c r="B11" s="41"/>
      <c r="C11" s="42"/>
      <c r="D11" s="43"/>
      <c r="E11" s="43"/>
      <c r="F11" s="44"/>
      <c r="G11" s="45"/>
      <c r="H11" s="46"/>
      <c r="I11" s="46"/>
      <c r="J11" s="46"/>
      <c r="K11" s="45"/>
      <c r="L11" s="47"/>
      <c r="M11" s="38"/>
      <c r="N11" s="39"/>
    </row>
    <row r="12" spans="1:14" s="40" customFormat="1" ht="34.799999999999997" customHeight="1">
      <c r="A12" s="34"/>
      <c r="B12" s="41"/>
      <c r="C12" s="42"/>
      <c r="D12" s="43"/>
      <c r="E12" s="43"/>
      <c r="F12" s="44"/>
      <c r="G12" s="45"/>
      <c r="H12" s="46"/>
      <c r="I12" s="46"/>
      <c r="J12" s="46"/>
      <c r="K12" s="45"/>
      <c r="L12" s="47"/>
      <c r="M12" s="38"/>
      <c r="N12" s="39"/>
    </row>
    <row r="13" spans="1:14" ht="31.2" customHeight="1">
      <c r="A13" s="91" t="s">
        <v>28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16"/>
    </row>
    <row r="14" spans="1:14" ht="31.2" customHeight="1">
      <c r="A14" s="89" t="s">
        <v>703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16"/>
    </row>
    <row r="15" spans="1:14" ht="31.2" customHeight="1">
      <c r="A15" s="89" t="s">
        <v>29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17"/>
    </row>
    <row r="16" spans="1:14" ht="31.2" customHeight="1">
      <c r="A16" s="89" t="s">
        <v>30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17"/>
    </row>
    <row r="17" spans="1:13" ht="31.2" customHeight="1">
      <c r="A17" s="89" t="s">
        <v>31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17"/>
    </row>
    <row r="18" spans="1:13" ht="43.2" customHeight="1">
      <c r="A18" s="89" t="s">
        <v>32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16"/>
    </row>
    <row r="19" spans="1:13" s="23" customFormat="1" ht="15.6">
      <c r="A19" s="18"/>
      <c r="B19" s="19"/>
      <c r="C19" s="18"/>
      <c r="D19" s="18"/>
      <c r="E19" s="18"/>
      <c r="F19" s="18"/>
      <c r="G19" s="20"/>
      <c r="H19" s="20"/>
      <c r="I19" s="20"/>
      <c r="J19" s="21"/>
      <c r="K19" s="20"/>
      <c r="L19" s="20"/>
      <c r="M19" s="22"/>
    </row>
    <row r="20" spans="1:13" s="23" customFormat="1" ht="19.2" customHeight="1">
      <c r="A20" s="24" t="s">
        <v>33</v>
      </c>
      <c r="B20" s="25"/>
      <c r="C20" s="26"/>
      <c r="D20" s="27"/>
      <c r="E20" s="27"/>
      <c r="F20" s="26"/>
      <c r="G20" s="28"/>
      <c r="H20" s="27" t="s">
        <v>34</v>
      </c>
      <c r="I20" s="27"/>
      <c r="J20" s="29"/>
      <c r="K20" s="28"/>
      <c r="L20" s="28"/>
      <c r="M20" s="30"/>
    </row>
    <row r="21" spans="1:13" s="23" customFormat="1" ht="19.2" customHeight="1">
      <c r="A21" s="24"/>
      <c r="B21" s="25"/>
      <c r="C21" s="26"/>
      <c r="D21" s="31"/>
      <c r="E21" s="31"/>
      <c r="F21" s="26"/>
      <c r="G21" s="28"/>
      <c r="H21" s="31"/>
      <c r="I21" s="31"/>
      <c r="J21" s="29"/>
      <c r="K21" s="28"/>
      <c r="L21" s="28"/>
      <c r="M21" s="30"/>
    </row>
    <row r="22" spans="1:13" ht="19.2" customHeight="1">
      <c r="A22" s="24" t="s">
        <v>35</v>
      </c>
      <c r="B22" s="25"/>
      <c r="C22" s="26"/>
      <c r="D22" s="24"/>
      <c r="E22" s="24"/>
      <c r="F22" s="26"/>
      <c r="G22" s="28"/>
      <c r="H22" s="24" t="s">
        <v>35</v>
      </c>
      <c r="I22" s="24"/>
    </row>
    <row r="23" spans="1:13" s="23" customFormat="1" ht="19.2" customHeight="1">
      <c r="A23" s="24"/>
      <c r="B23" s="25"/>
      <c r="C23" s="26"/>
      <c r="D23" s="31"/>
      <c r="E23" s="31"/>
      <c r="F23" s="26"/>
      <c r="G23" s="28"/>
      <c r="H23" s="31"/>
      <c r="I23" s="31"/>
      <c r="J23" s="29"/>
      <c r="K23" s="28"/>
      <c r="L23" s="28"/>
      <c r="M23" s="30"/>
    </row>
    <row r="24" spans="1:13" s="23" customFormat="1" ht="19.2" customHeight="1">
      <c r="A24" s="24" t="s">
        <v>36</v>
      </c>
      <c r="B24" s="24"/>
      <c r="C24" s="18"/>
      <c r="D24" s="24"/>
      <c r="E24" s="24"/>
      <c r="F24" s="18"/>
      <c r="G24" s="28"/>
      <c r="H24" s="24" t="s">
        <v>36</v>
      </c>
      <c r="I24" s="24"/>
      <c r="J24" s="29"/>
      <c r="K24" s="28"/>
      <c r="L24" s="28"/>
      <c r="M24" s="30"/>
    </row>
  </sheetData>
  <mergeCells count="20">
    <mergeCell ref="A6:L6"/>
    <mergeCell ref="A1:L1"/>
    <mergeCell ref="A2:L2"/>
    <mergeCell ref="A3:L3"/>
    <mergeCell ref="A4:L4"/>
    <mergeCell ref="A5:L5"/>
    <mergeCell ref="A17:L17"/>
    <mergeCell ref="A18:L18"/>
    <mergeCell ref="H7:J7"/>
    <mergeCell ref="L7:L8"/>
    <mergeCell ref="A13:L13"/>
    <mergeCell ref="A14:L14"/>
    <mergeCell ref="A15:L15"/>
    <mergeCell ref="A16:L16"/>
    <mergeCell ref="A7:A8"/>
    <mergeCell ref="B7:B8"/>
    <mergeCell ref="C7:C8"/>
    <mergeCell ref="D7:D8"/>
    <mergeCell ref="E7:E8"/>
    <mergeCell ref="F7:G7"/>
  </mergeCells>
  <phoneticPr fontId="5" type="noConversion"/>
  <conditionalFormatting sqref="B22">
    <cfRule type="duplicateValues" dxfId="16" priority="4"/>
  </conditionalFormatting>
  <conditionalFormatting sqref="D19:E19">
    <cfRule type="duplicateValues" dxfId="15" priority="5"/>
  </conditionalFormatting>
  <conditionalFormatting sqref="D23:E24 D20:E21">
    <cfRule type="duplicateValues" dxfId="14" priority="2"/>
  </conditionalFormatting>
  <conditionalFormatting sqref="H23:H24 H20:H21">
    <cfRule type="duplicateValues" dxfId="13" priority="1"/>
  </conditionalFormatting>
  <conditionalFormatting sqref="I23:I24 I20:I21">
    <cfRule type="duplicateValues" dxfId="12" priority="3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76" orientation="landscape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8550-0C32-48EF-8004-708D650B7D3D}">
  <dimension ref="A1:U22"/>
  <sheetViews>
    <sheetView tabSelected="1" view="pageBreakPreview" zoomScale="70" zoomScaleNormal="70" zoomScaleSheetLayoutView="7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9" sqref="C9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4" width="17.109375" style="2" customWidth="1"/>
    <col min="5" max="5" width="7.77734375" style="2" customWidth="1"/>
    <col min="6" max="6" width="11.109375" style="2" customWidth="1"/>
    <col min="7" max="7" width="10.21875" style="2" customWidth="1"/>
    <col min="8" max="8" width="13.5546875" style="2" customWidth="1"/>
    <col min="9" max="9" width="10.21875" style="2" customWidth="1"/>
    <col min="10" max="10" width="34.5546875" style="32" customWidth="1"/>
    <col min="11" max="11" width="13.44140625" style="2" customWidth="1"/>
    <col min="12" max="12" width="14.6640625" style="2" customWidth="1"/>
    <col min="13" max="13" width="12.109375" style="2" customWidth="1"/>
    <col min="14" max="14" width="16.5546875" style="2" customWidth="1"/>
    <col min="15" max="15" width="9.5546875" style="2" bestFit="1" customWidth="1"/>
    <col min="16" max="18" width="8.88671875" style="2"/>
    <col min="19" max="19" width="20.109375" style="2" customWidth="1"/>
    <col min="20" max="257" width="8.88671875" style="2"/>
    <col min="258" max="258" width="5.6640625" style="2" customWidth="1"/>
    <col min="259" max="259" width="10.6640625" style="2" customWidth="1"/>
    <col min="260" max="260" width="26.88671875" style="2" bestFit="1" customWidth="1"/>
    <col min="261" max="261" width="13.77734375" style="2" customWidth="1"/>
    <col min="262" max="262" width="5.44140625" style="2" bestFit="1" customWidth="1"/>
    <col min="263" max="263" width="8.88671875" style="2"/>
    <col min="264" max="264" width="9.33203125" style="2" bestFit="1" customWidth="1"/>
    <col min="265" max="265" width="12.109375" style="2" customWidth="1"/>
    <col min="266" max="513" width="8.88671875" style="2"/>
    <col min="514" max="514" width="5.6640625" style="2" customWidth="1"/>
    <col min="515" max="515" width="10.6640625" style="2" customWidth="1"/>
    <col min="516" max="516" width="26.88671875" style="2" bestFit="1" customWidth="1"/>
    <col min="517" max="517" width="13.77734375" style="2" customWidth="1"/>
    <col min="518" max="518" width="5.44140625" style="2" bestFit="1" customWidth="1"/>
    <col min="519" max="519" width="8.88671875" style="2"/>
    <col min="520" max="520" width="9.33203125" style="2" bestFit="1" customWidth="1"/>
    <col min="521" max="521" width="12.109375" style="2" customWidth="1"/>
    <col min="522" max="769" width="8.88671875" style="2"/>
    <col min="770" max="770" width="5.6640625" style="2" customWidth="1"/>
    <col min="771" max="771" width="10.6640625" style="2" customWidth="1"/>
    <col min="772" max="772" width="26.88671875" style="2" bestFit="1" customWidth="1"/>
    <col min="773" max="773" width="13.77734375" style="2" customWidth="1"/>
    <col min="774" max="774" width="5.44140625" style="2" bestFit="1" customWidth="1"/>
    <col min="775" max="775" width="8.88671875" style="2"/>
    <col min="776" max="776" width="9.33203125" style="2" bestFit="1" customWidth="1"/>
    <col min="777" max="777" width="12.109375" style="2" customWidth="1"/>
    <col min="778" max="1025" width="8.88671875" style="2"/>
    <col min="1026" max="1026" width="5.6640625" style="2" customWidth="1"/>
    <col min="1027" max="1027" width="10.6640625" style="2" customWidth="1"/>
    <col min="1028" max="1028" width="26.88671875" style="2" bestFit="1" customWidth="1"/>
    <col min="1029" max="1029" width="13.77734375" style="2" customWidth="1"/>
    <col min="1030" max="1030" width="5.44140625" style="2" bestFit="1" customWidth="1"/>
    <col min="1031" max="1031" width="8.88671875" style="2"/>
    <col min="1032" max="1032" width="9.33203125" style="2" bestFit="1" customWidth="1"/>
    <col min="1033" max="1033" width="12.109375" style="2" customWidth="1"/>
    <col min="1034" max="1281" width="8.88671875" style="2"/>
    <col min="1282" max="1282" width="5.6640625" style="2" customWidth="1"/>
    <col min="1283" max="1283" width="10.6640625" style="2" customWidth="1"/>
    <col min="1284" max="1284" width="26.88671875" style="2" bestFit="1" customWidth="1"/>
    <col min="1285" max="1285" width="13.77734375" style="2" customWidth="1"/>
    <col min="1286" max="1286" width="5.44140625" style="2" bestFit="1" customWidth="1"/>
    <col min="1287" max="1287" width="8.88671875" style="2"/>
    <col min="1288" max="1288" width="9.33203125" style="2" bestFit="1" customWidth="1"/>
    <col min="1289" max="1289" width="12.109375" style="2" customWidth="1"/>
    <col min="1290" max="1537" width="8.88671875" style="2"/>
    <col min="1538" max="1538" width="5.6640625" style="2" customWidth="1"/>
    <col min="1539" max="1539" width="10.6640625" style="2" customWidth="1"/>
    <col min="1540" max="1540" width="26.88671875" style="2" bestFit="1" customWidth="1"/>
    <col min="1541" max="1541" width="13.77734375" style="2" customWidth="1"/>
    <col min="1542" max="1542" width="5.44140625" style="2" bestFit="1" customWidth="1"/>
    <col min="1543" max="1543" width="8.88671875" style="2"/>
    <col min="1544" max="1544" width="9.33203125" style="2" bestFit="1" customWidth="1"/>
    <col min="1545" max="1545" width="12.109375" style="2" customWidth="1"/>
    <col min="1546" max="1793" width="8.88671875" style="2"/>
    <col min="1794" max="1794" width="5.6640625" style="2" customWidth="1"/>
    <col min="1795" max="1795" width="10.6640625" style="2" customWidth="1"/>
    <col min="1796" max="1796" width="26.88671875" style="2" bestFit="1" customWidth="1"/>
    <col min="1797" max="1797" width="13.77734375" style="2" customWidth="1"/>
    <col min="1798" max="1798" width="5.44140625" style="2" bestFit="1" customWidth="1"/>
    <col min="1799" max="1799" width="8.88671875" style="2"/>
    <col min="1800" max="1800" width="9.33203125" style="2" bestFit="1" customWidth="1"/>
    <col min="1801" max="1801" width="12.109375" style="2" customWidth="1"/>
    <col min="1802" max="2049" width="8.88671875" style="2"/>
    <col min="2050" max="2050" width="5.6640625" style="2" customWidth="1"/>
    <col min="2051" max="2051" width="10.6640625" style="2" customWidth="1"/>
    <col min="2052" max="2052" width="26.88671875" style="2" bestFit="1" customWidth="1"/>
    <col min="2053" max="2053" width="13.77734375" style="2" customWidth="1"/>
    <col min="2054" max="2054" width="5.44140625" style="2" bestFit="1" customWidth="1"/>
    <col min="2055" max="2055" width="8.88671875" style="2"/>
    <col min="2056" max="2056" width="9.33203125" style="2" bestFit="1" customWidth="1"/>
    <col min="2057" max="2057" width="12.109375" style="2" customWidth="1"/>
    <col min="2058" max="2305" width="8.88671875" style="2"/>
    <col min="2306" max="2306" width="5.6640625" style="2" customWidth="1"/>
    <col min="2307" max="2307" width="10.6640625" style="2" customWidth="1"/>
    <col min="2308" max="2308" width="26.88671875" style="2" bestFit="1" customWidth="1"/>
    <col min="2309" max="2309" width="13.77734375" style="2" customWidth="1"/>
    <col min="2310" max="2310" width="5.44140625" style="2" bestFit="1" customWidth="1"/>
    <col min="2311" max="2311" width="8.88671875" style="2"/>
    <col min="2312" max="2312" width="9.33203125" style="2" bestFit="1" customWidth="1"/>
    <col min="2313" max="2313" width="12.109375" style="2" customWidth="1"/>
    <col min="2314" max="2561" width="8.88671875" style="2"/>
    <col min="2562" max="2562" width="5.6640625" style="2" customWidth="1"/>
    <col min="2563" max="2563" width="10.6640625" style="2" customWidth="1"/>
    <col min="2564" max="2564" width="26.88671875" style="2" bestFit="1" customWidth="1"/>
    <col min="2565" max="2565" width="13.77734375" style="2" customWidth="1"/>
    <col min="2566" max="2566" width="5.44140625" style="2" bestFit="1" customWidth="1"/>
    <col min="2567" max="2567" width="8.88671875" style="2"/>
    <col min="2568" max="2568" width="9.33203125" style="2" bestFit="1" customWidth="1"/>
    <col min="2569" max="2569" width="12.109375" style="2" customWidth="1"/>
    <col min="2570" max="2817" width="8.88671875" style="2"/>
    <col min="2818" max="2818" width="5.6640625" style="2" customWidth="1"/>
    <col min="2819" max="2819" width="10.6640625" style="2" customWidth="1"/>
    <col min="2820" max="2820" width="26.88671875" style="2" bestFit="1" customWidth="1"/>
    <col min="2821" max="2821" width="13.77734375" style="2" customWidth="1"/>
    <col min="2822" max="2822" width="5.44140625" style="2" bestFit="1" customWidth="1"/>
    <col min="2823" max="2823" width="8.88671875" style="2"/>
    <col min="2824" max="2824" width="9.33203125" style="2" bestFit="1" customWidth="1"/>
    <col min="2825" max="2825" width="12.109375" style="2" customWidth="1"/>
    <col min="2826" max="3073" width="8.88671875" style="2"/>
    <col min="3074" max="3074" width="5.6640625" style="2" customWidth="1"/>
    <col min="3075" max="3075" width="10.6640625" style="2" customWidth="1"/>
    <col min="3076" max="3076" width="26.88671875" style="2" bestFit="1" customWidth="1"/>
    <col min="3077" max="3077" width="13.77734375" style="2" customWidth="1"/>
    <col min="3078" max="3078" width="5.44140625" style="2" bestFit="1" customWidth="1"/>
    <col min="3079" max="3079" width="8.88671875" style="2"/>
    <col min="3080" max="3080" width="9.33203125" style="2" bestFit="1" customWidth="1"/>
    <col min="3081" max="3081" width="12.109375" style="2" customWidth="1"/>
    <col min="3082" max="3329" width="8.88671875" style="2"/>
    <col min="3330" max="3330" width="5.6640625" style="2" customWidth="1"/>
    <col min="3331" max="3331" width="10.6640625" style="2" customWidth="1"/>
    <col min="3332" max="3332" width="26.88671875" style="2" bestFit="1" customWidth="1"/>
    <col min="3333" max="3333" width="13.77734375" style="2" customWidth="1"/>
    <col min="3334" max="3334" width="5.44140625" style="2" bestFit="1" customWidth="1"/>
    <col min="3335" max="3335" width="8.88671875" style="2"/>
    <col min="3336" max="3336" width="9.33203125" style="2" bestFit="1" customWidth="1"/>
    <col min="3337" max="3337" width="12.109375" style="2" customWidth="1"/>
    <col min="3338" max="3585" width="8.88671875" style="2"/>
    <col min="3586" max="3586" width="5.6640625" style="2" customWidth="1"/>
    <col min="3587" max="3587" width="10.6640625" style="2" customWidth="1"/>
    <col min="3588" max="3588" width="26.88671875" style="2" bestFit="1" customWidth="1"/>
    <col min="3589" max="3589" width="13.77734375" style="2" customWidth="1"/>
    <col min="3590" max="3590" width="5.44140625" style="2" bestFit="1" customWidth="1"/>
    <col min="3591" max="3591" width="8.88671875" style="2"/>
    <col min="3592" max="3592" width="9.33203125" style="2" bestFit="1" customWidth="1"/>
    <col min="3593" max="3593" width="12.109375" style="2" customWidth="1"/>
    <col min="3594" max="3841" width="8.88671875" style="2"/>
    <col min="3842" max="3842" width="5.6640625" style="2" customWidth="1"/>
    <col min="3843" max="3843" width="10.6640625" style="2" customWidth="1"/>
    <col min="3844" max="3844" width="26.88671875" style="2" bestFit="1" customWidth="1"/>
    <col min="3845" max="3845" width="13.77734375" style="2" customWidth="1"/>
    <col min="3846" max="3846" width="5.44140625" style="2" bestFit="1" customWidth="1"/>
    <col min="3847" max="3847" width="8.88671875" style="2"/>
    <col min="3848" max="3848" width="9.33203125" style="2" bestFit="1" customWidth="1"/>
    <col min="3849" max="3849" width="12.109375" style="2" customWidth="1"/>
    <col min="3850" max="4097" width="8.88671875" style="2"/>
    <col min="4098" max="4098" width="5.6640625" style="2" customWidth="1"/>
    <col min="4099" max="4099" width="10.6640625" style="2" customWidth="1"/>
    <col min="4100" max="4100" width="26.88671875" style="2" bestFit="1" customWidth="1"/>
    <col min="4101" max="4101" width="13.77734375" style="2" customWidth="1"/>
    <col min="4102" max="4102" width="5.44140625" style="2" bestFit="1" customWidth="1"/>
    <col min="4103" max="4103" width="8.88671875" style="2"/>
    <col min="4104" max="4104" width="9.33203125" style="2" bestFit="1" customWidth="1"/>
    <col min="4105" max="4105" width="12.109375" style="2" customWidth="1"/>
    <col min="4106" max="4353" width="8.88671875" style="2"/>
    <col min="4354" max="4354" width="5.6640625" style="2" customWidth="1"/>
    <col min="4355" max="4355" width="10.6640625" style="2" customWidth="1"/>
    <col min="4356" max="4356" width="26.88671875" style="2" bestFit="1" customWidth="1"/>
    <col min="4357" max="4357" width="13.77734375" style="2" customWidth="1"/>
    <col min="4358" max="4358" width="5.44140625" style="2" bestFit="1" customWidth="1"/>
    <col min="4359" max="4359" width="8.88671875" style="2"/>
    <col min="4360" max="4360" width="9.33203125" style="2" bestFit="1" customWidth="1"/>
    <col min="4361" max="4361" width="12.109375" style="2" customWidth="1"/>
    <col min="4362" max="4609" width="8.88671875" style="2"/>
    <col min="4610" max="4610" width="5.6640625" style="2" customWidth="1"/>
    <col min="4611" max="4611" width="10.6640625" style="2" customWidth="1"/>
    <col min="4612" max="4612" width="26.88671875" style="2" bestFit="1" customWidth="1"/>
    <col min="4613" max="4613" width="13.77734375" style="2" customWidth="1"/>
    <col min="4614" max="4614" width="5.44140625" style="2" bestFit="1" customWidth="1"/>
    <col min="4615" max="4615" width="8.88671875" style="2"/>
    <col min="4616" max="4616" width="9.33203125" style="2" bestFit="1" customWidth="1"/>
    <col min="4617" max="4617" width="12.109375" style="2" customWidth="1"/>
    <col min="4618" max="4865" width="8.88671875" style="2"/>
    <col min="4866" max="4866" width="5.6640625" style="2" customWidth="1"/>
    <col min="4867" max="4867" width="10.6640625" style="2" customWidth="1"/>
    <col min="4868" max="4868" width="26.88671875" style="2" bestFit="1" customWidth="1"/>
    <col min="4869" max="4869" width="13.77734375" style="2" customWidth="1"/>
    <col min="4870" max="4870" width="5.44140625" style="2" bestFit="1" customWidth="1"/>
    <col min="4871" max="4871" width="8.88671875" style="2"/>
    <col min="4872" max="4872" width="9.33203125" style="2" bestFit="1" customWidth="1"/>
    <col min="4873" max="4873" width="12.109375" style="2" customWidth="1"/>
    <col min="4874" max="5121" width="8.88671875" style="2"/>
    <col min="5122" max="5122" width="5.6640625" style="2" customWidth="1"/>
    <col min="5123" max="5123" width="10.6640625" style="2" customWidth="1"/>
    <col min="5124" max="5124" width="26.88671875" style="2" bestFit="1" customWidth="1"/>
    <col min="5125" max="5125" width="13.77734375" style="2" customWidth="1"/>
    <col min="5126" max="5126" width="5.44140625" style="2" bestFit="1" customWidth="1"/>
    <col min="5127" max="5127" width="8.88671875" style="2"/>
    <col min="5128" max="5128" width="9.33203125" style="2" bestFit="1" customWidth="1"/>
    <col min="5129" max="5129" width="12.109375" style="2" customWidth="1"/>
    <col min="5130" max="5377" width="8.88671875" style="2"/>
    <col min="5378" max="5378" width="5.6640625" style="2" customWidth="1"/>
    <col min="5379" max="5379" width="10.6640625" style="2" customWidth="1"/>
    <col min="5380" max="5380" width="26.88671875" style="2" bestFit="1" customWidth="1"/>
    <col min="5381" max="5381" width="13.77734375" style="2" customWidth="1"/>
    <col min="5382" max="5382" width="5.44140625" style="2" bestFit="1" customWidth="1"/>
    <col min="5383" max="5383" width="8.88671875" style="2"/>
    <col min="5384" max="5384" width="9.33203125" style="2" bestFit="1" customWidth="1"/>
    <col min="5385" max="5385" width="12.109375" style="2" customWidth="1"/>
    <col min="5386" max="5633" width="8.88671875" style="2"/>
    <col min="5634" max="5634" width="5.6640625" style="2" customWidth="1"/>
    <col min="5635" max="5635" width="10.6640625" style="2" customWidth="1"/>
    <col min="5636" max="5636" width="26.88671875" style="2" bestFit="1" customWidth="1"/>
    <col min="5637" max="5637" width="13.77734375" style="2" customWidth="1"/>
    <col min="5638" max="5638" width="5.44140625" style="2" bestFit="1" customWidth="1"/>
    <col min="5639" max="5639" width="8.88671875" style="2"/>
    <col min="5640" max="5640" width="9.33203125" style="2" bestFit="1" customWidth="1"/>
    <col min="5641" max="5641" width="12.109375" style="2" customWidth="1"/>
    <col min="5642" max="5889" width="8.88671875" style="2"/>
    <col min="5890" max="5890" width="5.6640625" style="2" customWidth="1"/>
    <col min="5891" max="5891" width="10.6640625" style="2" customWidth="1"/>
    <col min="5892" max="5892" width="26.88671875" style="2" bestFit="1" customWidth="1"/>
    <col min="5893" max="5893" width="13.77734375" style="2" customWidth="1"/>
    <col min="5894" max="5894" width="5.44140625" style="2" bestFit="1" customWidth="1"/>
    <col min="5895" max="5895" width="8.88671875" style="2"/>
    <col min="5896" max="5896" width="9.33203125" style="2" bestFit="1" customWidth="1"/>
    <col min="5897" max="5897" width="12.109375" style="2" customWidth="1"/>
    <col min="5898" max="6145" width="8.88671875" style="2"/>
    <col min="6146" max="6146" width="5.6640625" style="2" customWidth="1"/>
    <col min="6147" max="6147" width="10.6640625" style="2" customWidth="1"/>
    <col min="6148" max="6148" width="26.88671875" style="2" bestFit="1" customWidth="1"/>
    <col min="6149" max="6149" width="13.77734375" style="2" customWidth="1"/>
    <col min="6150" max="6150" width="5.44140625" style="2" bestFit="1" customWidth="1"/>
    <col min="6151" max="6151" width="8.88671875" style="2"/>
    <col min="6152" max="6152" width="9.33203125" style="2" bestFit="1" customWidth="1"/>
    <col min="6153" max="6153" width="12.109375" style="2" customWidth="1"/>
    <col min="6154" max="6401" width="8.88671875" style="2"/>
    <col min="6402" max="6402" width="5.6640625" style="2" customWidth="1"/>
    <col min="6403" max="6403" width="10.6640625" style="2" customWidth="1"/>
    <col min="6404" max="6404" width="26.88671875" style="2" bestFit="1" customWidth="1"/>
    <col min="6405" max="6405" width="13.77734375" style="2" customWidth="1"/>
    <col min="6406" max="6406" width="5.44140625" style="2" bestFit="1" customWidth="1"/>
    <col min="6407" max="6407" width="8.88671875" style="2"/>
    <col min="6408" max="6408" width="9.33203125" style="2" bestFit="1" customWidth="1"/>
    <col min="6409" max="6409" width="12.109375" style="2" customWidth="1"/>
    <col min="6410" max="6657" width="8.88671875" style="2"/>
    <col min="6658" max="6658" width="5.6640625" style="2" customWidth="1"/>
    <col min="6659" max="6659" width="10.6640625" style="2" customWidth="1"/>
    <col min="6660" max="6660" width="26.88671875" style="2" bestFit="1" customWidth="1"/>
    <col min="6661" max="6661" width="13.77734375" style="2" customWidth="1"/>
    <col min="6662" max="6662" width="5.44140625" style="2" bestFit="1" customWidth="1"/>
    <col min="6663" max="6663" width="8.88671875" style="2"/>
    <col min="6664" max="6664" width="9.33203125" style="2" bestFit="1" customWidth="1"/>
    <col min="6665" max="6665" width="12.109375" style="2" customWidth="1"/>
    <col min="6666" max="6913" width="8.88671875" style="2"/>
    <col min="6914" max="6914" width="5.6640625" style="2" customWidth="1"/>
    <col min="6915" max="6915" width="10.6640625" style="2" customWidth="1"/>
    <col min="6916" max="6916" width="26.88671875" style="2" bestFit="1" customWidth="1"/>
    <col min="6917" max="6917" width="13.77734375" style="2" customWidth="1"/>
    <col min="6918" max="6918" width="5.44140625" style="2" bestFit="1" customWidth="1"/>
    <col min="6919" max="6919" width="8.88671875" style="2"/>
    <col min="6920" max="6920" width="9.33203125" style="2" bestFit="1" customWidth="1"/>
    <col min="6921" max="6921" width="12.109375" style="2" customWidth="1"/>
    <col min="6922" max="7169" width="8.88671875" style="2"/>
    <col min="7170" max="7170" width="5.6640625" style="2" customWidth="1"/>
    <col min="7171" max="7171" width="10.6640625" style="2" customWidth="1"/>
    <col min="7172" max="7172" width="26.88671875" style="2" bestFit="1" customWidth="1"/>
    <col min="7173" max="7173" width="13.77734375" style="2" customWidth="1"/>
    <col min="7174" max="7174" width="5.44140625" style="2" bestFit="1" customWidth="1"/>
    <col min="7175" max="7175" width="8.88671875" style="2"/>
    <col min="7176" max="7176" width="9.33203125" style="2" bestFit="1" customWidth="1"/>
    <col min="7177" max="7177" width="12.109375" style="2" customWidth="1"/>
    <col min="7178" max="7425" width="8.88671875" style="2"/>
    <col min="7426" max="7426" width="5.6640625" style="2" customWidth="1"/>
    <col min="7427" max="7427" width="10.6640625" style="2" customWidth="1"/>
    <col min="7428" max="7428" width="26.88671875" style="2" bestFit="1" customWidth="1"/>
    <col min="7429" max="7429" width="13.77734375" style="2" customWidth="1"/>
    <col min="7430" max="7430" width="5.44140625" style="2" bestFit="1" customWidth="1"/>
    <col min="7431" max="7431" width="8.88671875" style="2"/>
    <col min="7432" max="7432" width="9.33203125" style="2" bestFit="1" customWidth="1"/>
    <col min="7433" max="7433" width="12.109375" style="2" customWidth="1"/>
    <col min="7434" max="7681" width="8.88671875" style="2"/>
    <col min="7682" max="7682" width="5.6640625" style="2" customWidth="1"/>
    <col min="7683" max="7683" width="10.6640625" style="2" customWidth="1"/>
    <col min="7684" max="7684" width="26.88671875" style="2" bestFit="1" customWidth="1"/>
    <col min="7685" max="7685" width="13.77734375" style="2" customWidth="1"/>
    <col min="7686" max="7686" width="5.44140625" style="2" bestFit="1" customWidth="1"/>
    <col min="7687" max="7687" width="8.88671875" style="2"/>
    <col min="7688" max="7688" width="9.33203125" style="2" bestFit="1" customWidth="1"/>
    <col min="7689" max="7689" width="12.109375" style="2" customWidth="1"/>
    <col min="7690" max="7937" width="8.88671875" style="2"/>
    <col min="7938" max="7938" width="5.6640625" style="2" customWidth="1"/>
    <col min="7939" max="7939" width="10.6640625" style="2" customWidth="1"/>
    <col min="7940" max="7940" width="26.88671875" style="2" bestFit="1" customWidth="1"/>
    <col min="7941" max="7941" width="13.77734375" style="2" customWidth="1"/>
    <col min="7942" max="7942" width="5.44140625" style="2" bestFit="1" customWidth="1"/>
    <col min="7943" max="7943" width="8.88671875" style="2"/>
    <col min="7944" max="7944" width="9.33203125" style="2" bestFit="1" customWidth="1"/>
    <col min="7945" max="7945" width="12.109375" style="2" customWidth="1"/>
    <col min="7946" max="8193" width="8.88671875" style="2"/>
    <col min="8194" max="8194" width="5.6640625" style="2" customWidth="1"/>
    <col min="8195" max="8195" width="10.6640625" style="2" customWidth="1"/>
    <col min="8196" max="8196" width="26.88671875" style="2" bestFit="1" customWidth="1"/>
    <col min="8197" max="8197" width="13.77734375" style="2" customWidth="1"/>
    <col min="8198" max="8198" width="5.44140625" style="2" bestFit="1" customWidth="1"/>
    <col min="8199" max="8199" width="8.88671875" style="2"/>
    <col min="8200" max="8200" width="9.33203125" style="2" bestFit="1" customWidth="1"/>
    <col min="8201" max="8201" width="12.109375" style="2" customWidth="1"/>
    <col min="8202" max="8449" width="8.88671875" style="2"/>
    <col min="8450" max="8450" width="5.6640625" style="2" customWidth="1"/>
    <col min="8451" max="8451" width="10.6640625" style="2" customWidth="1"/>
    <col min="8452" max="8452" width="26.88671875" style="2" bestFit="1" customWidth="1"/>
    <col min="8453" max="8453" width="13.77734375" style="2" customWidth="1"/>
    <col min="8454" max="8454" width="5.44140625" style="2" bestFit="1" customWidth="1"/>
    <col min="8455" max="8455" width="8.88671875" style="2"/>
    <col min="8456" max="8456" width="9.33203125" style="2" bestFit="1" customWidth="1"/>
    <col min="8457" max="8457" width="12.109375" style="2" customWidth="1"/>
    <col min="8458" max="8705" width="8.88671875" style="2"/>
    <col min="8706" max="8706" width="5.6640625" style="2" customWidth="1"/>
    <col min="8707" max="8707" width="10.6640625" style="2" customWidth="1"/>
    <col min="8708" max="8708" width="26.88671875" style="2" bestFit="1" customWidth="1"/>
    <col min="8709" max="8709" width="13.77734375" style="2" customWidth="1"/>
    <col min="8710" max="8710" width="5.44140625" style="2" bestFit="1" customWidth="1"/>
    <col min="8711" max="8711" width="8.88671875" style="2"/>
    <col min="8712" max="8712" width="9.33203125" style="2" bestFit="1" customWidth="1"/>
    <col min="8713" max="8713" width="12.109375" style="2" customWidth="1"/>
    <col min="8714" max="8961" width="8.88671875" style="2"/>
    <col min="8962" max="8962" width="5.6640625" style="2" customWidth="1"/>
    <col min="8963" max="8963" width="10.6640625" style="2" customWidth="1"/>
    <col min="8964" max="8964" width="26.88671875" style="2" bestFit="1" customWidth="1"/>
    <col min="8965" max="8965" width="13.77734375" style="2" customWidth="1"/>
    <col min="8966" max="8966" width="5.44140625" style="2" bestFit="1" customWidth="1"/>
    <col min="8967" max="8967" width="8.88671875" style="2"/>
    <col min="8968" max="8968" width="9.33203125" style="2" bestFit="1" customWidth="1"/>
    <col min="8969" max="8969" width="12.109375" style="2" customWidth="1"/>
    <col min="8970" max="9217" width="8.88671875" style="2"/>
    <col min="9218" max="9218" width="5.6640625" style="2" customWidth="1"/>
    <col min="9219" max="9219" width="10.6640625" style="2" customWidth="1"/>
    <col min="9220" max="9220" width="26.88671875" style="2" bestFit="1" customWidth="1"/>
    <col min="9221" max="9221" width="13.77734375" style="2" customWidth="1"/>
    <col min="9222" max="9222" width="5.44140625" style="2" bestFit="1" customWidth="1"/>
    <col min="9223" max="9223" width="8.88671875" style="2"/>
    <col min="9224" max="9224" width="9.33203125" style="2" bestFit="1" customWidth="1"/>
    <col min="9225" max="9225" width="12.109375" style="2" customWidth="1"/>
    <col min="9226" max="9473" width="8.88671875" style="2"/>
    <col min="9474" max="9474" width="5.6640625" style="2" customWidth="1"/>
    <col min="9475" max="9475" width="10.6640625" style="2" customWidth="1"/>
    <col min="9476" max="9476" width="26.88671875" style="2" bestFit="1" customWidth="1"/>
    <col min="9477" max="9477" width="13.77734375" style="2" customWidth="1"/>
    <col min="9478" max="9478" width="5.44140625" style="2" bestFit="1" customWidth="1"/>
    <col min="9479" max="9479" width="8.88671875" style="2"/>
    <col min="9480" max="9480" width="9.33203125" style="2" bestFit="1" customWidth="1"/>
    <col min="9481" max="9481" width="12.109375" style="2" customWidth="1"/>
    <col min="9482" max="9729" width="8.88671875" style="2"/>
    <col min="9730" max="9730" width="5.6640625" style="2" customWidth="1"/>
    <col min="9731" max="9731" width="10.6640625" style="2" customWidth="1"/>
    <col min="9732" max="9732" width="26.88671875" style="2" bestFit="1" customWidth="1"/>
    <col min="9733" max="9733" width="13.77734375" style="2" customWidth="1"/>
    <col min="9734" max="9734" width="5.44140625" style="2" bestFit="1" customWidth="1"/>
    <col min="9735" max="9735" width="8.88671875" style="2"/>
    <col min="9736" max="9736" width="9.33203125" style="2" bestFit="1" customWidth="1"/>
    <col min="9737" max="9737" width="12.109375" style="2" customWidth="1"/>
    <col min="9738" max="9985" width="8.88671875" style="2"/>
    <col min="9986" max="9986" width="5.6640625" style="2" customWidth="1"/>
    <col min="9987" max="9987" width="10.6640625" style="2" customWidth="1"/>
    <col min="9988" max="9988" width="26.88671875" style="2" bestFit="1" customWidth="1"/>
    <col min="9989" max="9989" width="13.77734375" style="2" customWidth="1"/>
    <col min="9990" max="9990" width="5.44140625" style="2" bestFit="1" customWidth="1"/>
    <col min="9991" max="9991" width="8.88671875" style="2"/>
    <col min="9992" max="9992" width="9.33203125" style="2" bestFit="1" customWidth="1"/>
    <col min="9993" max="9993" width="12.109375" style="2" customWidth="1"/>
    <col min="9994" max="10241" width="8.88671875" style="2"/>
    <col min="10242" max="10242" width="5.6640625" style="2" customWidth="1"/>
    <col min="10243" max="10243" width="10.6640625" style="2" customWidth="1"/>
    <col min="10244" max="10244" width="26.88671875" style="2" bestFit="1" customWidth="1"/>
    <col min="10245" max="10245" width="13.77734375" style="2" customWidth="1"/>
    <col min="10246" max="10246" width="5.44140625" style="2" bestFit="1" customWidth="1"/>
    <col min="10247" max="10247" width="8.88671875" style="2"/>
    <col min="10248" max="10248" width="9.33203125" style="2" bestFit="1" customWidth="1"/>
    <col min="10249" max="10249" width="12.109375" style="2" customWidth="1"/>
    <col min="10250" max="10497" width="8.88671875" style="2"/>
    <col min="10498" max="10498" width="5.6640625" style="2" customWidth="1"/>
    <col min="10499" max="10499" width="10.6640625" style="2" customWidth="1"/>
    <col min="10500" max="10500" width="26.88671875" style="2" bestFit="1" customWidth="1"/>
    <col min="10501" max="10501" width="13.77734375" style="2" customWidth="1"/>
    <col min="10502" max="10502" width="5.44140625" style="2" bestFit="1" customWidth="1"/>
    <col min="10503" max="10503" width="8.88671875" style="2"/>
    <col min="10504" max="10504" width="9.33203125" style="2" bestFit="1" customWidth="1"/>
    <col min="10505" max="10505" width="12.109375" style="2" customWidth="1"/>
    <col min="10506" max="10753" width="8.88671875" style="2"/>
    <col min="10754" max="10754" width="5.6640625" style="2" customWidth="1"/>
    <col min="10755" max="10755" width="10.6640625" style="2" customWidth="1"/>
    <col min="10756" max="10756" width="26.88671875" style="2" bestFit="1" customWidth="1"/>
    <col min="10757" max="10757" width="13.77734375" style="2" customWidth="1"/>
    <col min="10758" max="10758" width="5.44140625" style="2" bestFit="1" customWidth="1"/>
    <col min="10759" max="10759" width="8.88671875" style="2"/>
    <col min="10760" max="10760" width="9.33203125" style="2" bestFit="1" customWidth="1"/>
    <col min="10761" max="10761" width="12.109375" style="2" customWidth="1"/>
    <col min="10762" max="11009" width="8.88671875" style="2"/>
    <col min="11010" max="11010" width="5.6640625" style="2" customWidth="1"/>
    <col min="11011" max="11011" width="10.6640625" style="2" customWidth="1"/>
    <col min="11012" max="11012" width="26.88671875" style="2" bestFit="1" customWidth="1"/>
    <col min="11013" max="11013" width="13.77734375" style="2" customWidth="1"/>
    <col min="11014" max="11014" width="5.44140625" style="2" bestFit="1" customWidth="1"/>
    <col min="11015" max="11015" width="8.88671875" style="2"/>
    <col min="11016" max="11016" width="9.33203125" style="2" bestFit="1" customWidth="1"/>
    <col min="11017" max="11017" width="12.109375" style="2" customWidth="1"/>
    <col min="11018" max="11265" width="8.88671875" style="2"/>
    <col min="11266" max="11266" width="5.6640625" style="2" customWidth="1"/>
    <col min="11267" max="11267" width="10.6640625" style="2" customWidth="1"/>
    <col min="11268" max="11268" width="26.88671875" style="2" bestFit="1" customWidth="1"/>
    <col min="11269" max="11269" width="13.77734375" style="2" customWidth="1"/>
    <col min="11270" max="11270" width="5.44140625" style="2" bestFit="1" customWidth="1"/>
    <col min="11271" max="11271" width="8.88671875" style="2"/>
    <col min="11272" max="11272" width="9.33203125" style="2" bestFit="1" customWidth="1"/>
    <col min="11273" max="11273" width="12.109375" style="2" customWidth="1"/>
    <col min="11274" max="11521" width="8.88671875" style="2"/>
    <col min="11522" max="11522" width="5.6640625" style="2" customWidth="1"/>
    <col min="11523" max="11523" width="10.6640625" style="2" customWidth="1"/>
    <col min="11524" max="11524" width="26.88671875" style="2" bestFit="1" customWidth="1"/>
    <col min="11525" max="11525" width="13.77734375" style="2" customWidth="1"/>
    <col min="11526" max="11526" width="5.44140625" style="2" bestFit="1" customWidth="1"/>
    <col min="11527" max="11527" width="8.88671875" style="2"/>
    <col min="11528" max="11528" width="9.33203125" style="2" bestFit="1" customWidth="1"/>
    <col min="11529" max="11529" width="12.109375" style="2" customWidth="1"/>
    <col min="11530" max="11777" width="8.88671875" style="2"/>
    <col min="11778" max="11778" width="5.6640625" style="2" customWidth="1"/>
    <col min="11779" max="11779" width="10.6640625" style="2" customWidth="1"/>
    <col min="11780" max="11780" width="26.88671875" style="2" bestFit="1" customWidth="1"/>
    <col min="11781" max="11781" width="13.77734375" style="2" customWidth="1"/>
    <col min="11782" max="11782" width="5.44140625" style="2" bestFit="1" customWidth="1"/>
    <col min="11783" max="11783" width="8.88671875" style="2"/>
    <col min="11784" max="11784" width="9.33203125" style="2" bestFit="1" customWidth="1"/>
    <col min="11785" max="11785" width="12.109375" style="2" customWidth="1"/>
    <col min="11786" max="12033" width="8.88671875" style="2"/>
    <col min="12034" max="12034" width="5.6640625" style="2" customWidth="1"/>
    <col min="12035" max="12035" width="10.6640625" style="2" customWidth="1"/>
    <col min="12036" max="12036" width="26.88671875" style="2" bestFit="1" customWidth="1"/>
    <col min="12037" max="12037" width="13.77734375" style="2" customWidth="1"/>
    <col min="12038" max="12038" width="5.44140625" style="2" bestFit="1" customWidth="1"/>
    <col min="12039" max="12039" width="8.88671875" style="2"/>
    <col min="12040" max="12040" width="9.33203125" style="2" bestFit="1" customWidth="1"/>
    <col min="12041" max="12041" width="12.109375" style="2" customWidth="1"/>
    <col min="12042" max="12289" width="8.88671875" style="2"/>
    <col min="12290" max="12290" width="5.6640625" style="2" customWidth="1"/>
    <col min="12291" max="12291" width="10.6640625" style="2" customWidth="1"/>
    <col min="12292" max="12292" width="26.88671875" style="2" bestFit="1" customWidth="1"/>
    <col min="12293" max="12293" width="13.77734375" style="2" customWidth="1"/>
    <col min="12294" max="12294" width="5.44140625" style="2" bestFit="1" customWidth="1"/>
    <col min="12295" max="12295" width="8.88671875" style="2"/>
    <col min="12296" max="12296" width="9.33203125" style="2" bestFit="1" customWidth="1"/>
    <col min="12297" max="12297" width="12.109375" style="2" customWidth="1"/>
    <col min="12298" max="12545" width="8.88671875" style="2"/>
    <col min="12546" max="12546" width="5.6640625" style="2" customWidth="1"/>
    <col min="12547" max="12547" width="10.6640625" style="2" customWidth="1"/>
    <col min="12548" max="12548" width="26.88671875" style="2" bestFit="1" customWidth="1"/>
    <col min="12549" max="12549" width="13.77734375" style="2" customWidth="1"/>
    <col min="12550" max="12550" width="5.44140625" style="2" bestFit="1" customWidth="1"/>
    <col min="12551" max="12551" width="8.88671875" style="2"/>
    <col min="12552" max="12552" width="9.33203125" style="2" bestFit="1" customWidth="1"/>
    <col min="12553" max="12553" width="12.109375" style="2" customWidth="1"/>
    <col min="12554" max="12801" width="8.88671875" style="2"/>
    <col min="12802" max="12802" width="5.6640625" style="2" customWidth="1"/>
    <col min="12803" max="12803" width="10.6640625" style="2" customWidth="1"/>
    <col min="12804" max="12804" width="26.88671875" style="2" bestFit="1" customWidth="1"/>
    <col min="12805" max="12805" width="13.77734375" style="2" customWidth="1"/>
    <col min="12806" max="12806" width="5.44140625" style="2" bestFit="1" customWidth="1"/>
    <col min="12807" max="12807" width="8.88671875" style="2"/>
    <col min="12808" max="12808" width="9.33203125" style="2" bestFit="1" customWidth="1"/>
    <col min="12809" max="12809" width="12.109375" style="2" customWidth="1"/>
    <col min="12810" max="13057" width="8.88671875" style="2"/>
    <col min="13058" max="13058" width="5.6640625" style="2" customWidth="1"/>
    <col min="13059" max="13059" width="10.6640625" style="2" customWidth="1"/>
    <col min="13060" max="13060" width="26.88671875" style="2" bestFit="1" customWidth="1"/>
    <col min="13061" max="13061" width="13.77734375" style="2" customWidth="1"/>
    <col min="13062" max="13062" width="5.44140625" style="2" bestFit="1" customWidth="1"/>
    <col min="13063" max="13063" width="8.88671875" style="2"/>
    <col min="13064" max="13064" width="9.33203125" style="2" bestFit="1" customWidth="1"/>
    <col min="13065" max="13065" width="12.109375" style="2" customWidth="1"/>
    <col min="13066" max="13313" width="8.88671875" style="2"/>
    <col min="13314" max="13314" width="5.6640625" style="2" customWidth="1"/>
    <col min="13315" max="13315" width="10.6640625" style="2" customWidth="1"/>
    <col min="13316" max="13316" width="26.88671875" style="2" bestFit="1" customWidth="1"/>
    <col min="13317" max="13317" width="13.77734375" style="2" customWidth="1"/>
    <col min="13318" max="13318" width="5.44140625" style="2" bestFit="1" customWidth="1"/>
    <col min="13319" max="13319" width="8.88671875" style="2"/>
    <col min="13320" max="13320" width="9.33203125" style="2" bestFit="1" customWidth="1"/>
    <col min="13321" max="13321" width="12.109375" style="2" customWidth="1"/>
    <col min="13322" max="13569" width="8.88671875" style="2"/>
    <col min="13570" max="13570" width="5.6640625" style="2" customWidth="1"/>
    <col min="13571" max="13571" width="10.6640625" style="2" customWidth="1"/>
    <col min="13572" max="13572" width="26.88671875" style="2" bestFit="1" customWidth="1"/>
    <col min="13573" max="13573" width="13.77734375" style="2" customWidth="1"/>
    <col min="13574" max="13574" width="5.44140625" style="2" bestFit="1" customWidth="1"/>
    <col min="13575" max="13575" width="8.88671875" style="2"/>
    <col min="13576" max="13576" width="9.33203125" style="2" bestFit="1" customWidth="1"/>
    <col min="13577" max="13577" width="12.109375" style="2" customWidth="1"/>
    <col min="13578" max="13825" width="8.88671875" style="2"/>
    <col min="13826" max="13826" width="5.6640625" style="2" customWidth="1"/>
    <col min="13827" max="13827" width="10.6640625" style="2" customWidth="1"/>
    <col min="13828" max="13828" width="26.88671875" style="2" bestFit="1" customWidth="1"/>
    <col min="13829" max="13829" width="13.77734375" style="2" customWidth="1"/>
    <col min="13830" max="13830" width="5.44140625" style="2" bestFit="1" customWidth="1"/>
    <col min="13831" max="13831" width="8.88671875" style="2"/>
    <col min="13832" max="13832" width="9.33203125" style="2" bestFit="1" customWidth="1"/>
    <col min="13833" max="13833" width="12.109375" style="2" customWidth="1"/>
    <col min="13834" max="14081" width="8.88671875" style="2"/>
    <col min="14082" max="14082" width="5.6640625" style="2" customWidth="1"/>
    <col min="14083" max="14083" width="10.6640625" style="2" customWidth="1"/>
    <col min="14084" max="14084" width="26.88671875" style="2" bestFit="1" customWidth="1"/>
    <col min="14085" max="14085" width="13.77734375" style="2" customWidth="1"/>
    <col min="14086" max="14086" width="5.44140625" style="2" bestFit="1" customWidth="1"/>
    <col min="14087" max="14087" width="8.88671875" style="2"/>
    <col min="14088" max="14088" width="9.33203125" style="2" bestFit="1" customWidth="1"/>
    <col min="14089" max="14089" width="12.109375" style="2" customWidth="1"/>
    <col min="14090" max="14337" width="8.88671875" style="2"/>
    <col min="14338" max="14338" width="5.6640625" style="2" customWidth="1"/>
    <col min="14339" max="14339" width="10.6640625" style="2" customWidth="1"/>
    <col min="14340" max="14340" width="26.88671875" style="2" bestFit="1" customWidth="1"/>
    <col min="14341" max="14341" width="13.77734375" style="2" customWidth="1"/>
    <col min="14342" max="14342" width="5.44140625" style="2" bestFit="1" customWidth="1"/>
    <col min="14343" max="14343" width="8.88671875" style="2"/>
    <col min="14344" max="14344" width="9.33203125" style="2" bestFit="1" customWidth="1"/>
    <col min="14345" max="14345" width="12.109375" style="2" customWidth="1"/>
    <col min="14346" max="14593" width="8.88671875" style="2"/>
    <col min="14594" max="14594" width="5.6640625" style="2" customWidth="1"/>
    <col min="14595" max="14595" width="10.6640625" style="2" customWidth="1"/>
    <col min="14596" max="14596" width="26.88671875" style="2" bestFit="1" customWidth="1"/>
    <col min="14597" max="14597" width="13.77734375" style="2" customWidth="1"/>
    <col min="14598" max="14598" width="5.44140625" style="2" bestFit="1" customWidth="1"/>
    <col min="14599" max="14599" width="8.88671875" style="2"/>
    <col min="14600" max="14600" width="9.33203125" style="2" bestFit="1" customWidth="1"/>
    <col min="14601" max="14601" width="12.109375" style="2" customWidth="1"/>
    <col min="14602" max="14849" width="8.88671875" style="2"/>
    <col min="14850" max="14850" width="5.6640625" style="2" customWidth="1"/>
    <col min="14851" max="14851" width="10.6640625" style="2" customWidth="1"/>
    <col min="14852" max="14852" width="26.88671875" style="2" bestFit="1" customWidth="1"/>
    <col min="14853" max="14853" width="13.77734375" style="2" customWidth="1"/>
    <col min="14854" max="14854" width="5.44140625" style="2" bestFit="1" customWidth="1"/>
    <col min="14855" max="14855" width="8.88671875" style="2"/>
    <col min="14856" max="14856" width="9.33203125" style="2" bestFit="1" customWidth="1"/>
    <col min="14857" max="14857" width="12.109375" style="2" customWidth="1"/>
    <col min="14858" max="15105" width="8.88671875" style="2"/>
    <col min="15106" max="15106" width="5.6640625" style="2" customWidth="1"/>
    <col min="15107" max="15107" width="10.6640625" style="2" customWidth="1"/>
    <col min="15108" max="15108" width="26.88671875" style="2" bestFit="1" customWidth="1"/>
    <col min="15109" max="15109" width="13.77734375" style="2" customWidth="1"/>
    <col min="15110" max="15110" width="5.44140625" style="2" bestFit="1" customWidth="1"/>
    <col min="15111" max="15111" width="8.88671875" style="2"/>
    <col min="15112" max="15112" width="9.33203125" style="2" bestFit="1" customWidth="1"/>
    <col min="15113" max="15113" width="12.109375" style="2" customWidth="1"/>
    <col min="15114" max="15361" width="8.88671875" style="2"/>
    <col min="15362" max="15362" width="5.6640625" style="2" customWidth="1"/>
    <col min="15363" max="15363" width="10.6640625" style="2" customWidth="1"/>
    <col min="15364" max="15364" width="26.88671875" style="2" bestFit="1" customWidth="1"/>
    <col min="15365" max="15365" width="13.77734375" style="2" customWidth="1"/>
    <col min="15366" max="15366" width="5.44140625" style="2" bestFit="1" customWidth="1"/>
    <col min="15367" max="15367" width="8.88671875" style="2"/>
    <col min="15368" max="15368" width="9.33203125" style="2" bestFit="1" customWidth="1"/>
    <col min="15369" max="15369" width="12.109375" style="2" customWidth="1"/>
    <col min="15370" max="15617" width="8.88671875" style="2"/>
    <col min="15618" max="15618" width="5.6640625" style="2" customWidth="1"/>
    <col min="15619" max="15619" width="10.6640625" style="2" customWidth="1"/>
    <col min="15620" max="15620" width="26.88671875" style="2" bestFit="1" customWidth="1"/>
    <col min="15621" max="15621" width="13.77734375" style="2" customWidth="1"/>
    <col min="15622" max="15622" width="5.44140625" style="2" bestFit="1" customWidth="1"/>
    <col min="15623" max="15623" width="8.88671875" style="2"/>
    <col min="15624" max="15624" width="9.33203125" style="2" bestFit="1" customWidth="1"/>
    <col min="15625" max="15625" width="12.109375" style="2" customWidth="1"/>
    <col min="15626" max="15873" width="8.88671875" style="2"/>
    <col min="15874" max="15874" width="5.6640625" style="2" customWidth="1"/>
    <col min="15875" max="15875" width="10.6640625" style="2" customWidth="1"/>
    <col min="15876" max="15876" width="26.88671875" style="2" bestFit="1" customWidth="1"/>
    <col min="15877" max="15877" width="13.77734375" style="2" customWidth="1"/>
    <col min="15878" max="15878" width="5.44140625" style="2" bestFit="1" customWidth="1"/>
    <col min="15879" max="15879" width="8.88671875" style="2"/>
    <col min="15880" max="15880" width="9.33203125" style="2" bestFit="1" customWidth="1"/>
    <col min="15881" max="15881" width="12.109375" style="2" customWidth="1"/>
    <col min="15882" max="16129" width="8.88671875" style="2"/>
    <col min="16130" max="16130" width="5.6640625" style="2" customWidth="1"/>
    <col min="16131" max="16131" width="10.6640625" style="2" customWidth="1"/>
    <col min="16132" max="16132" width="26.88671875" style="2" bestFit="1" customWidth="1"/>
    <col min="16133" max="16133" width="13.77734375" style="2" customWidth="1"/>
    <col min="16134" max="16134" width="5.44140625" style="2" bestFit="1" customWidth="1"/>
    <col min="16135" max="16135" width="8.88671875" style="2"/>
    <col min="16136" max="16136" width="9.33203125" style="2" bestFit="1" customWidth="1"/>
    <col min="16137" max="16137" width="12.109375" style="2" customWidth="1"/>
    <col min="16138" max="16384" width="8.88671875" style="2"/>
  </cols>
  <sheetData>
    <row r="1" spans="1:21" ht="22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49"/>
    </row>
    <row r="2" spans="1:21" ht="17.399999999999999">
      <c r="A2" s="99" t="s">
        <v>707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50"/>
    </row>
    <row r="3" spans="1:21" ht="17.399999999999999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26"/>
    </row>
    <row r="4" spans="1:21" ht="15.6">
      <c r="A4" s="100" t="s">
        <v>687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26"/>
    </row>
    <row r="5" spans="1:21" ht="28.5" customHeight="1">
      <c r="A5" s="89" t="s">
        <v>4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48"/>
    </row>
    <row r="6" spans="1:21" ht="15.6">
      <c r="A6" s="97" t="s">
        <v>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51"/>
    </row>
    <row r="7" spans="1:21" ht="39" customHeight="1">
      <c r="A7" s="92" t="s">
        <v>6</v>
      </c>
      <c r="B7" s="93" t="s">
        <v>7</v>
      </c>
      <c r="C7" s="94" t="s">
        <v>8</v>
      </c>
      <c r="D7" s="94" t="s">
        <v>9</v>
      </c>
      <c r="E7" s="52"/>
      <c r="F7" s="95" t="s">
        <v>10</v>
      </c>
      <c r="G7" s="95"/>
      <c r="H7" s="96" t="s">
        <v>11</v>
      </c>
      <c r="I7" s="96"/>
      <c r="J7" s="96"/>
      <c r="K7" s="55" t="s">
        <v>12</v>
      </c>
      <c r="L7" s="90" t="s">
        <v>13</v>
      </c>
      <c r="M7" s="53"/>
    </row>
    <row r="8" spans="1:21" ht="30" customHeight="1">
      <c r="A8" s="92"/>
      <c r="B8" s="93"/>
      <c r="C8" s="94"/>
      <c r="D8" s="94"/>
      <c r="E8" s="52"/>
      <c r="F8" s="9" t="s">
        <v>14</v>
      </c>
      <c r="G8" s="9" t="s">
        <v>228</v>
      </c>
      <c r="H8" s="54" t="s">
        <v>15</v>
      </c>
      <c r="I8" s="54" t="s">
        <v>16</v>
      </c>
      <c r="J8" s="54" t="s">
        <v>17</v>
      </c>
      <c r="K8" s="9" t="s">
        <v>228</v>
      </c>
      <c r="L8" s="90"/>
      <c r="M8" s="53"/>
      <c r="N8" s="2" t="s">
        <v>698</v>
      </c>
    </row>
    <row r="9" spans="1:21" s="72" customFormat="1" ht="41.4" customHeight="1">
      <c r="A9" s="65">
        <v>1</v>
      </c>
      <c r="B9" s="35" t="s">
        <v>705</v>
      </c>
      <c r="C9" s="36" t="s">
        <v>709</v>
      </c>
      <c r="D9" s="66" t="s">
        <v>558</v>
      </c>
      <c r="E9" s="66" t="s">
        <v>38</v>
      </c>
      <c r="F9" s="58">
        <f>8.01-0.6/1.13*1.2</f>
        <v>7.3728318584070793</v>
      </c>
      <c r="G9" s="68">
        <f>F9*0.97</f>
        <v>7.1516469026548668</v>
      </c>
      <c r="H9" s="69">
        <f>18000/1.13*1.2</f>
        <v>19115.044247787613</v>
      </c>
      <c r="I9" s="67">
        <f>H9/30000</f>
        <v>0.63716814159292046</v>
      </c>
      <c r="J9" s="69" t="s">
        <v>708</v>
      </c>
      <c r="K9" s="67">
        <f t="shared" ref="K9:K10" si="0">G9+I9</f>
        <v>7.7888150442477873</v>
      </c>
      <c r="L9" s="15"/>
      <c r="M9" s="70"/>
      <c r="N9" s="71"/>
      <c r="O9" s="72">
        <v>5.1407079646017708</v>
      </c>
      <c r="P9" s="72">
        <v>1600</v>
      </c>
      <c r="R9" s="87"/>
      <c r="S9" s="58">
        <f>F9+I9</f>
        <v>8.01</v>
      </c>
      <c r="T9" s="87">
        <f>K9/S9</f>
        <v>0.97238639753405587</v>
      </c>
      <c r="U9" s="88"/>
    </row>
    <row r="10" spans="1:21" s="72" customFormat="1" ht="41.4" customHeight="1">
      <c r="A10" s="65">
        <v>2</v>
      </c>
      <c r="B10" s="35" t="s">
        <v>706</v>
      </c>
      <c r="C10" s="36" t="s">
        <v>559</v>
      </c>
      <c r="D10" s="66" t="s">
        <v>560</v>
      </c>
      <c r="E10" s="66" t="s">
        <v>38</v>
      </c>
      <c r="F10" s="58">
        <f>5.33-0.3/1.13*1.2</f>
        <v>5.0114159292035403</v>
      </c>
      <c r="G10" s="68">
        <f>F10*0.97</f>
        <v>4.8610734513274343</v>
      </c>
      <c r="H10" s="69">
        <f>9000/1.13*1.2</f>
        <v>9557.5221238938066</v>
      </c>
      <c r="I10" s="67">
        <f>H10/30000</f>
        <v>0.31858407079646023</v>
      </c>
      <c r="J10" s="69" t="s">
        <v>708</v>
      </c>
      <c r="K10" s="67">
        <f t="shared" si="0"/>
        <v>5.179657522123895</v>
      </c>
      <c r="L10" s="15"/>
      <c r="M10" s="70"/>
      <c r="N10" s="71"/>
      <c r="O10" s="72">
        <v>4.1898230088495581</v>
      </c>
      <c r="P10" s="72">
        <v>1600</v>
      </c>
      <c r="R10" s="87"/>
      <c r="S10" s="58">
        <f>F10+I10</f>
        <v>5.33</v>
      </c>
      <c r="T10" s="87">
        <f>K10/S10</f>
        <v>0.97179315612080575</v>
      </c>
      <c r="U10" s="88"/>
    </row>
    <row r="11" spans="1:21" ht="31.2" customHeight="1">
      <c r="A11" s="91" t="s">
        <v>28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16"/>
    </row>
    <row r="12" spans="1:21" ht="31.2" customHeight="1">
      <c r="A12" s="89" t="s">
        <v>229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16"/>
    </row>
    <row r="13" spans="1:21" ht="31.2" customHeight="1">
      <c r="A13" s="89" t="s">
        <v>29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17"/>
    </row>
    <row r="14" spans="1:21" ht="31.2" customHeight="1">
      <c r="A14" s="89" t="s">
        <v>30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17"/>
    </row>
    <row r="15" spans="1:21" ht="31.2" customHeight="1">
      <c r="A15" s="89" t="s">
        <v>31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17"/>
    </row>
    <row r="16" spans="1:21" ht="33" customHeight="1">
      <c r="A16" s="89" t="s">
        <v>32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16"/>
    </row>
    <row r="17" spans="1:13" s="23" customFormat="1" ht="15.6">
      <c r="A17" s="18"/>
      <c r="B17" s="19"/>
      <c r="C17" s="18"/>
      <c r="D17" s="18"/>
      <c r="E17" s="18"/>
      <c r="F17" s="18"/>
      <c r="G17" s="20"/>
      <c r="H17" s="20"/>
      <c r="I17" s="20"/>
      <c r="J17" s="21"/>
      <c r="K17" s="20"/>
      <c r="L17" s="20"/>
      <c r="M17" s="22"/>
    </row>
    <row r="18" spans="1:13" s="23" customFormat="1" ht="19.2" customHeight="1">
      <c r="A18" s="24" t="s">
        <v>33</v>
      </c>
      <c r="B18" s="25"/>
      <c r="C18" s="26"/>
      <c r="D18" s="27"/>
      <c r="E18" s="27"/>
      <c r="F18" s="26"/>
      <c r="G18" s="28"/>
      <c r="H18" s="27" t="s">
        <v>34</v>
      </c>
      <c r="I18" s="27"/>
      <c r="J18" s="29"/>
      <c r="K18" s="28"/>
      <c r="L18" s="28"/>
      <c r="M18" s="30"/>
    </row>
    <row r="19" spans="1:13" s="23" customFormat="1" ht="19.2" customHeight="1">
      <c r="A19" s="24"/>
      <c r="B19" s="25"/>
      <c r="C19" s="26"/>
      <c r="D19" s="31"/>
      <c r="E19" s="31"/>
      <c r="F19" s="26"/>
      <c r="G19" s="28"/>
      <c r="H19" s="31"/>
      <c r="I19" s="31"/>
      <c r="J19" s="29"/>
      <c r="K19" s="28"/>
      <c r="L19" s="28"/>
      <c r="M19" s="30"/>
    </row>
    <row r="20" spans="1:13" ht="19.2" customHeight="1">
      <c r="A20" s="24" t="s">
        <v>35</v>
      </c>
      <c r="B20" s="25"/>
      <c r="C20" s="26"/>
      <c r="D20" s="24"/>
      <c r="E20" s="24"/>
      <c r="F20" s="26"/>
      <c r="G20" s="28"/>
      <c r="H20" s="24" t="s">
        <v>35</v>
      </c>
      <c r="I20" s="24"/>
    </row>
    <row r="21" spans="1:13" s="23" customFormat="1" ht="19.2" customHeight="1">
      <c r="A21" s="24"/>
      <c r="B21" s="25"/>
      <c r="C21" s="26"/>
      <c r="D21" s="31"/>
      <c r="E21" s="31"/>
      <c r="F21" s="26"/>
      <c r="G21" s="28"/>
      <c r="H21" s="31"/>
      <c r="I21" s="31"/>
      <c r="J21" s="29"/>
      <c r="K21" s="28"/>
      <c r="L21" s="28"/>
      <c r="M21" s="30"/>
    </row>
    <row r="22" spans="1:13" s="23" customFormat="1" ht="19.2" customHeight="1">
      <c r="A22" s="24" t="s">
        <v>36</v>
      </c>
      <c r="B22" s="24"/>
      <c r="C22" s="18"/>
      <c r="D22" s="24"/>
      <c r="E22" s="24"/>
      <c r="F22" s="18"/>
      <c r="G22" s="28"/>
      <c r="H22" s="24" t="s">
        <v>36</v>
      </c>
      <c r="I22" s="24"/>
      <c r="J22" s="29"/>
      <c r="K22" s="28"/>
      <c r="L22" s="28"/>
      <c r="M22" s="30"/>
    </row>
  </sheetData>
  <autoFilter ref="A8:WVQ10" xr:uid="{054C15A6-4769-4FC0-A2FD-34EBE54003AD}"/>
  <mergeCells count="19">
    <mergeCell ref="A6:L6"/>
    <mergeCell ref="A1:L1"/>
    <mergeCell ref="A2:L2"/>
    <mergeCell ref="A3:L3"/>
    <mergeCell ref="A4:L4"/>
    <mergeCell ref="A5:L5"/>
    <mergeCell ref="A16:L16"/>
    <mergeCell ref="L7:L8"/>
    <mergeCell ref="A11:L11"/>
    <mergeCell ref="A12:L12"/>
    <mergeCell ref="A13:L13"/>
    <mergeCell ref="A14:L14"/>
    <mergeCell ref="A15:L15"/>
    <mergeCell ref="A7:A8"/>
    <mergeCell ref="B7:B8"/>
    <mergeCell ref="C7:C8"/>
    <mergeCell ref="D7:D8"/>
    <mergeCell ref="F7:G7"/>
    <mergeCell ref="H7:J7"/>
  </mergeCells>
  <phoneticPr fontId="5" type="noConversion"/>
  <conditionalFormatting sqref="B1:B1048576">
    <cfRule type="duplicateValues" dxfId="11" priority="1"/>
    <cfRule type="duplicateValues" dxfId="10" priority="2"/>
  </conditionalFormatting>
  <conditionalFormatting sqref="B20">
    <cfRule type="duplicateValues" dxfId="9" priority="6"/>
  </conditionalFormatting>
  <conditionalFormatting sqref="D17:E17">
    <cfRule type="duplicateValues" dxfId="8" priority="7"/>
  </conditionalFormatting>
  <conditionalFormatting sqref="D21:E22 D18:E19">
    <cfRule type="duplicateValues" dxfId="7" priority="4"/>
  </conditionalFormatting>
  <conditionalFormatting sqref="H21:H22 H18:H19">
    <cfRule type="duplicateValues" dxfId="6" priority="3"/>
  </conditionalFormatting>
  <conditionalFormatting sqref="I21:I22 I18:I19">
    <cfRule type="duplicateValues" dxfId="5" priority="5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66" orientation="landscape" r:id="rId1"/>
  <colBreaks count="1" manualBreakCount="1">
    <brk id="1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1E3B-9AD5-4813-808E-8E87CEDC829C}">
  <dimension ref="A1:N386"/>
  <sheetViews>
    <sheetView view="pageBreakPreview" zoomScale="70" zoomScaleNormal="70" zoomScaleSheetLayoutView="7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B9" sqref="B9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5" width="7.77734375" style="2" customWidth="1"/>
    <col min="6" max="6" width="9.5546875" style="2" bestFit="1" customWidth="1"/>
    <col min="7" max="7" width="10.21875" style="2" customWidth="1"/>
    <col min="8" max="8" width="13.5546875" style="2" customWidth="1"/>
    <col min="9" max="9" width="10.21875" style="2" customWidth="1"/>
    <col min="10" max="10" width="39" style="32" customWidth="1"/>
    <col min="11" max="12" width="13.44140625" style="2" customWidth="1"/>
    <col min="13" max="13" width="12.109375" style="2" customWidth="1"/>
    <col min="14" max="14" width="16.5546875" style="2" customWidth="1"/>
    <col min="15" max="15" width="9.5546875" style="2" bestFit="1" customWidth="1"/>
    <col min="16" max="18" width="8.88671875" style="2"/>
    <col min="19" max="19" width="20.109375" style="2" customWidth="1"/>
    <col min="20" max="257" width="8.88671875" style="2"/>
    <col min="258" max="258" width="5.6640625" style="2" customWidth="1"/>
    <col min="259" max="259" width="10.6640625" style="2" customWidth="1"/>
    <col min="260" max="260" width="26.88671875" style="2" bestFit="1" customWidth="1"/>
    <col min="261" max="261" width="13.77734375" style="2" customWidth="1"/>
    <col min="262" max="262" width="5.44140625" style="2" bestFit="1" customWidth="1"/>
    <col min="263" max="263" width="8.88671875" style="2"/>
    <col min="264" max="264" width="9.33203125" style="2" bestFit="1" customWidth="1"/>
    <col min="265" max="265" width="12.109375" style="2" customWidth="1"/>
    <col min="266" max="513" width="8.88671875" style="2"/>
    <col min="514" max="514" width="5.6640625" style="2" customWidth="1"/>
    <col min="515" max="515" width="10.6640625" style="2" customWidth="1"/>
    <col min="516" max="516" width="26.88671875" style="2" bestFit="1" customWidth="1"/>
    <col min="517" max="517" width="13.77734375" style="2" customWidth="1"/>
    <col min="518" max="518" width="5.44140625" style="2" bestFit="1" customWidth="1"/>
    <col min="519" max="519" width="8.88671875" style="2"/>
    <col min="520" max="520" width="9.33203125" style="2" bestFit="1" customWidth="1"/>
    <col min="521" max="521" width="12.109375" style="2" customWidth="1"/>
    <col min="522" max="769" width="8.88671875" style="2"/>
    <col min="770" max="770" width="5.6640625" style="2" customWidth="1"/>
    <col min="771" max="771" width="10.6640625" style="2" customWidth="1"/>
    <col min="772" max="772" width="26.88671875" style="2" bestFit="1" customWidth="1"/>
    <col min="773" max="773" width="13.77734375" style="2" customWidth="1"/>
    <col min="774" max="774" width="5.44140625" style="2" bestFit="1" customWidth="1"/>
    <col min="775" max="775" width="8.88671875" style="2"/>
    <col min="776" max="776" width="9.33203125" style="2" bestFit="1" customWidth="1"/>
    <col min="777" max="777" width="12.109375" style="2" customWidth="1"/>
    <col min="778" max="1025" width="8.88671875" style="2"/>
    <col min="1026" max="1026" width="5.6640625" style="2" customWidth="1"/>
    <col min="1027" max="1027" width="10.6640625" style="2" customWidth="1"/>
    <col min="1028" max="1028" width="26.88671875" style="2" bestFit="1" customWidth="1"/>
    <col min="1029" max="1029" width="13.77734375" style="2" customWidth="1"/>
    <col min="1030" max="1030" width="5.44140625" style="2" bestFit="1" customWidth="1"/>
    <col min="1031" max="1031" width="8.88671875" style="2"/>
    <col min="1032" max="1032" width="9.33203125" style="2" bestFit="1" customWidth="1"/>
    <col min="1033" max="1033" width="12.109375" style="2" customWidth="1"/>
    <col min="1034" max="1281" width="8.88671875" style="2"/>
    <col min="1282" max="1282" width="5.6640625" style="2" customWidth="1"/>
    <col min="1283" max="1283" width="10.6640625" style="2" customWidth="1"/>
    <col min="1284" max="1284" width="26.88671875" style="2" bestFit="1" customWidth="1"/>
    <col min="1285" max="1285" width="13.77734375" style="2" customWidth="1"/>
    <col min="1286" max="1286" width="5.44140625" style="2" bestFit="1" customWidth="1"/>
    <col min="1287" max="1287" width="8.88671875" style="2"/>
    <col min="1288" max="1288" width="9.33203125" style="2" bestFit="1" customWidth="1"/>
    <col min="1289" max="1289" width="12.109375" style="2" customWidth="1"/>
    <col min="1290" max="1537" width="8.88671875" style="2"/>
    <col min="1538" max="1538" width="5.6640625" style="2" customWidth="1"/>
    <col min="1539" max="1539" width="10.6640625" style="2" customWidth="1"/>
    <col min="1540" max="1540" width="26.88671875" style="2" bestFit="1" customWidth="1"/>
    <col min="1541" max="1541" width="13.77734375" style="2" customWidth="1"/>
    <col min="1542" max="1542" width="5.44140625" style="2" bestFit="1" customWidth="1"/>
    <col min="1543" max="1543" width="8.88671875" style="2"/>
    <col min="1544" max="1544" width="9.33203125" style="2" bestFit="1" customWidth="1"/>
    <col min="1545" max="1545" width="12.109375" style="2" customWidth="1"/>
    <col min="1546" max="1793" width="8.88671875" style="2"/>
    <col min="1794" max="1794" width="5.6640625" style="2" customWidth="1"/>
    <col min="1795" max="1795" width="10.6640625" style="2" customWidth="1"/>
    <col min="1796" max="1796" width="26.88671875" style="2" bestFit="1" customWidth="1"/>
    <col min="1797" max="1797" width="13.77734375" style="2" customWidth="1"/>
    <col min="1798" max="1798" width="5.44140625" style="2" bestFit="1" customWidth="1"/>
    <col min="1799" max="1799" width="8.88671875" style="2"/>
    <col min="1800" max="1800" width="9.33203125" style="2" bestFit="1" customWidth="1"/>
    <col min="1801" max="1801" width="12.109375" style="2" customWidth="1"/>
    <col min="1802" max="2049" width="8.88671875" style="2"/>
    <col min="2050" max="2050" width="5.6640625" style="2" customWidth="1"/>
    <col min="2051" max="2051" width="10.6640625" style="2" customWidth="1"/>
    <col min="2052" max="2052" width="26.88671875" style="2" bestFit="1" customWidth="1"/>
    <col min="2053" max="2053" width="13.77734375" style="2" customWidth="1"/>
    <col min="2054" max="2054" width="5.44140625" style="2" bestFit="1" customWidth="1"/>
    <col min="2055" max="2055" width="8.88671875" style="2"/>
    <col min="2056" max="2056" width="9.33203125" style="2" bestFit="1" customWidth="1"/>
    <col min="2057" max="2057" width="12.109375" style="2" customWidth="1"/>
    <col min="2058" max="2305" width="8.88671875" style="2"/>
    <col min="2306" max="2306" width="5.6640625" style="2" customWidth="1"/>
    <col min="2307" max="2307" width="10.6640625" style="2" customWidth="1"/>
    <col min="2308" max="2308" width="26.88671875" style="2" bestFit="1" customWidth="1"/>
    <col min="2309" max="2309" width="13.77734375" style="2" customWidth="1"/>
    <col min="2310" max="2310" width="5.44140625" style="2" bestFit="1" customWidth="1"/>
    <col min="2311" max="2311" width="8.88671875" style="2"/>
    <col min="2312" max="2312" width="9.33203125" style="2" bestFit="1" customWidth="1"/>
    <col min="2313" max="2313" width="12.109375" style="2" customWidth="1"/>
    <col min="2314" max="2561" width="8.88671875" style="2"/>
    <col min="2562" max="2562" width="5.6640625" style="2" customWidth="1"/>
    <col min="2563" max="2563" width="10.6640625" style="2" customWidth="1"/>
    <col min="2564" max="2564" width="26.88671875" style="2" bestFit="1" customWidth="1"/>
    <col min="2565" max="2565" width="13.77734375" style="2" customWidth="1"/>
    <col min="2566" max="2566" width="5.44140625" style="2" bestFit="1" customWidth="1"/>
    <col min="2567" max="2567" width="8.88671875" style="2"/>
    <col min="2568" max="2568" width="9.33203125" style="2" bestFit="1" customWidth="1"/>
    <col min="2569" max="2569" width="12.109375" style="2" customWidth="1"/>
    <col min="2570" max="2817" width="8.88671875" style="2"/>
    <col min="2818" max="2818" width="5.6640625" style="2" customWidth="1"/>
    <col min="2819" max="2819" width="10.6640625" style="2" customWidth="1"/>
    <col min="2820" max="2820" width="26.88671875" style="2" bestFit="1" customWidth="1"/>
    <col min="2821" max="2821" width="13.77734375" style="2" customWidth="1"/>
    <col min="2822" max="2822" width="5.44140625" style="2" bestFit="1" customWidth="1"/>
    <col min="2823" max="2823" width="8.88671875" style="2"/>
    <col min="2824" max="2824" width="9.33203125" style="2" bestFit="1" customWidth="1"/>
    <col min="2825" max="2825" width="12.109375" style="2" customWidth="1"/>
    <col min="2826" max="3073" width="8.88671875" style="2"/>
    <col min="3074" max="3074" width="5.6640625" style="2" customWidth="1"/>
    <col min="3075" max="3075" width="10.6640625" style="2" customWidth="1"/>
    <col min="3076" max="3076" width="26.88671875" style="2" bestFit="1" customWidth="1"/>
    <col min="3077" max="3077" width="13.77734375" style="2" customWidth="1"/>
    <col min="3078" max="3078" width="5.44140625" style="2" bestFit="1" customWidth="1"/>
    <col min="3079" max="3079" width="8.88671875" style="2"/>
    <col min="3080" max="3080" width="9.33203125" style="2" bestFit="1" customWidth="1"/>
    <col min="3081" max="3081" width="12.109375" style="2" customWidth="1"/>
    <col min="3082" max="3329" width="8.88671875" style="2"/>
    <col min="3330" max="3330" width="5.6640625" style="2" customWidth="1"/>
    <col min="3331" max="3331" width="10.6640625" style="2" customWidth="1"/>
    <col min="3332" max="3332" width="26.88671875" style="2" bestFit="1" customWidth="1"/>
    <col min="3333" max="3333" width="13.77734375" style="2" customWidth="1"/>
    <col min="3334" max="3334" width="5.44140625" style="2" bestFit="1" customWidth="1"/>
    <col min="3335" max="3335" width="8.88671875" style="2"/>
    <col min="3336" max="3336" width="9.33203125" style="2" bestFit="1" customWidth="1"/>
    <col min="3337" max="3337" width="12.109375" style="2" customWidth="1"/>
    <col min="3338" max="3585" width="8.88671875" style="2"/>
    <col min="3586" max="3586" width="5.6640625" style="2" customWidth="1"/>
    <col min="3587" max="3587" width="10.6640625" style="2" customWidth="1"/>
    <col min="3588" max="3588" width="26.88671875" style="2" bestFit="1" customWidth="1"/>
    <col min="3589" max="3589" width="13.77734375" style="2" customWidth="1"/>
    <col min="3590" max="3590" width="5.44140625" style="2" bestFit="1" customWidth="1"/>
    <col min="3591" max="3591" width="8.88671875" style="2"/>
    <col min="3592" max="3592" width="9.33203125" style="2" bestFit="1" customWidth="1"/>
    <col min="3593" max="3593" width="12.109375" style="2" customWidth="1"/>
    <col min="3594" max="3841" width="8.88671875" style="2"/>
    <col min="3842" max="3842" width="5.6640625" style="2" customWidth="1"/>
    <col min="3843" max="3843" width="10.6640625" style="2" customWidth="1"/>
    <col min="3844" max="3844" width="26.88671875" style="2" bestFit="1" customWidth="1"/>
    <col min="3845" max="3845" width="13.77734375" style="2" customWidth="1"/>
    <col min="3846" max="3846" width="5.44140625" style="2" bestFit="1" customWidth="1"/>
    <col min="3847" max="3847" width="8.88671875" style="2"/>
    <col min="3848" max="3848" width="9.33203125" style="2" bestFit="1" customWidth="1"/>
    <col min="3849" max="3849" width="12.109375" style="2" customWidth="1"/>
    <col min="3850" max="4097" width="8.88671875" style="2"/>
    <col min="4098" max="4098" width="5.6640625" style="2" customWidth="1"/>
    <col min="4099" max="4099" width="10.6640625" style="2" customWidth="1"/>
    <col min="4100" max="4100" width="26.88671875" style="2" bestFit="1" customWidth="1"/>
    <col min="4101" max="4101" width="13.77734375" style="2" customWidth="1"/>
    <col min="4102" max="4102" width="5.44140625" style="2" bestFit="1" customWidth="1"/>
    <col min="4103" max="4103" width="8.88671875" style="2"/>
    <col min="4104" max="4104" width="9.33203125" style="2" bestFit="1" customWidth="1"/>
    <col min="4105" max="4105" width="12.109375" style="2" customWidth="1"/>
    <col min="4106" max="4353" width="8.88671875" style="2"/>
    <col min="4354" max="4354" width="5.6640625" style="2" customWidth="1"/>
    <col min="4355" max="4355" width="10.6640625" style="2" customWidth="1"/>
    <col min="4356" max="4356" width="26.88671875" style="2" bestFit="1" customWidth="1"/>
    <col min="4357" max="4357" width="13.77734375" style="2" customWidth="1"/>
    <col min="4358" max="4358" width="5.44140625" style="2" bestFit="1" customWidth="1"/>
    <col min="4359" max="4359" width="8.88671875" style="2"/>
    <col min="4360" max="4360" width="9.33203125" style="2" bestFit="1" customWidth="1"/>
    <col min="4361" max="4361" width="12.109375" style="2" customWidth="1"/>
    <col min="4362" max="4609" width="8.88671875" style="2"/>
    <col min="4610" max="4610" width="5.6640625" style="2" customWidth="1"/>
    <col min="4611" max="4611" width="10.6640625" style="2" customWidth="1"/>
    <col min="4612" max="4612" width="26.88671875" style="2" bestFit="1" customWidth="1"/>
    <col min="4613" max="4613" width="13.77734375" style="2" customWidth="1"/>
    <col min="4614" max="4614" width="5.44140625" style="2" bestFit="1" customWidth="1"/>
    <col min="4615" max="4615" width="8.88671875" style="2"/>
    <col min="4616" max="4616" width="9.33203125" style="2" bestFit="1" customWidth="1"/>
    <col min="4617" max="4617" width="12.109375" style="2" customWidth="1"/>
    <col min="4618" max="4865" width="8.88671875" style="2"/>
    <col min="4866" max="4866" width="5.6640625" style="2" customWidth="1"/>
    <col min="4867" max="4867" width="10.6640625" style="2" customWidth="1"/>
    <col min="4868" max="4868" width="26.88671875" style="2" bestFit="1" customWidth="1"/>
    <col min="4869" max="4869" width="13.77734375" style="2" customWidth="1"/>
    <col min="4870" max="4870" width="5.44140625" style="2" bestFit="1" customWidth="1"/>
    <col min="4871" max="4871" width="8.88671875" style="2"/>
    <col min="4872" max="4872" width="9.33203125" style="2" bestFit="1" customWidth="1"/>
    <col min="4873" max="4873" width="12.109375" style="2" customWidth="1"/>
    <col min="4874" max="5121" width="8.88671875" style="2"/>
    <col min="5122" max="5122" width="5.6640625" style="2" customWidth="1"/>
    <col min="5123" max="5123" width="10.6640625" style="2" customWidth="1"/>
    <col min="5124" max="5124" width="26.88671875" style="2" bestFit="1" customWidth="1"/>
    <col min="5125" max="5125" width="13.77734375" style="2" customWidth="1"/>
    <col min="5126" max="5126" width="5.44140625" style="2" bestFit="1" customWidth="1"/>
    <col min="5127" max="5127" width="8.88671875" style="2"/>
    <col min="5128" max="5128" width="9.33203125" style="2" bestFit="1" customWidth="1"/>
    <col min="5129" max="5129" width="12.109375" style="2" customWidth="1"/>
    <col min="5130" max="5377" width="8.88671875" style="2"/>
    <col min="5378" max="5378" width="5.6640625" style="2" customWidth="1"/>
    <col min="5379" max="5379" width="10.6640625" style="2" customWidth="1"/>
    <col min="5380" max="5380" width="26.88671875" style="2" bestFit="1" customWidth="1"/>
    <col min="5381" max="5381" width="13.77734375" style="2" customWidth="1"/>
    <col min="5382" max="5382" width="5.44140625" style="2" bestFit="1" customWidth="1"/>
    <col min="5383" max="5383" width="8.88671875" style="2"/>
    <col min="5384" max="5384" width="9.33203125" style="2" bestFit="1" customWidth="1"/>
    <col min="5385" max="5385" width="12.109375" style="2" customWidth="1"/>
    <col min="5386" max="5633" width="8.88671875" style="2"/>
    <col min="5634" max="5634" width="5.6640625" style="2" customWidth="1"/>
    <col min="5635" max="5635" width="10.6640625" style="2" customWidth="1"/>
    <col min="5636" max="5636" width="26.88671875" style="2" bestFit="1" customWidth="1"/>
    <col min="5637" max="5637" width="13.77734375" style="2" customWidth="1"/>
    <col min="5638" max="5638" width="5.44140625" style="2" bestFit="1" customWidth="1"/>
    <col min="5639" max="5639" width="8.88671875" style="2"/>
    <col min="5640" max="5640" width="9.33203125" style="2" bestFit="1" customWidth="1"/>
    <col min="5641" max="5641" width="12.109375" style="2" customWidth="1"/>
    <col min="5642" max="5889" width="8.88671875" style="2"/>
    <col min="5890" max="5890" width="5.6640625" style="2" customWidth="1"/>
    <col min="5891" max="5891" width="10.6640625" style="2" customWidth="1"/>
    <col min="5892" max="5892" width="26.88671875" style="2" bestFit="1" customWidth="1"/>
    <col min="5893" max="5893" width="13.77734375" style="2" customWidth="1"/>
    <col min="5894" max="5894" width="5.44140625" style="2" bestFit="1" customWidth="1"/>
    <col min="5895" max="5895" width="8.88671875" style="2"/>
    <col min="5896" max="5896" width="9.33203125" style="2" bestFit="1" customWidth="1"/>
    <col min="5897" max="5897" width="12.109375" style="2" customWidth="1"/>
    <col min="5898" max="6145" width="8.88671875" style="2"/>
    <col min="6146" max="6146" width="5.6640625" style="2" customWidth="1"/>
    <col min="6147" max="6147" width="10.6640625" style="2" customWidth="1"/>
    <col min="6148" max="6148" width="26.88671875" style="2" bestFit="1" customWidth="1"/>
    <col min="6149" max="6149" width="13.77734375" style="2" customWidth="1"/>
    <col min="6150" max="6150" width="5.44140625" style="2" bestFit="1" customWidth="1"/>
    <col min="6151" max="6151" width="8.88671875" style="2"/>
    <col min="6152" max="6152" width="9.33203125" style="2" bestFit="1" customWidth="1"/>
    <col min="6153" max="6153" width="12.109375" style="2" customWidth="1"/>
    <col min="6154" max="6401" width="8.88671875" style="2"/>
    <col min="6402" max="6402" width="5.6640625" style="2" customWidth="1"/>
    <col min="6403" max="6403" width="10.6640625" style="2" customWidth="1"/>
    <col min="6404" max="6404" width="26.88671875" style="2" bestFit="1" customWidth="1"/>
    <col min="6405" max="6405" width="13.77734375" style="2" customWidth="1"/>
    <col min="6406" max="6406" width="5.44140625" style="2" bestFit="1" customWidth="1"/>
    <col min="6407" max="6407" width="8.88671875" style="2"/>
    <col min="6408" max="6408" width="9.33203125" style="2" bestFit="1" customWidth="1"/>
    <col min="6409" max="6409" width="12.109375" style="2" customWidth="1"/>
    <col min="6410" max="6657" width="8.88671875" style="2"/>
    <col min="6658" max="6658" width="5.6640625" style="2" customWidth="1"/>
    <col min="6659" max="6659" width="10.6640625" style="2" customWidth="1"/>
    <col min="6660" max="6660" width="26.88671875" style="2" bestFit="1" customWidth="1"/>
    <col min="6661" max="6661" width="13.77734375" style="2" customWidth="1"/>
    <col min="6662" max="6662" width="5.44140625" style="2" bestFit="1" customWidth="1"/>
    <col min="6663" max="6663" width="8.88671875" style="2"/>
    <col min="6664" max="6664" width="9.33203125" style="2" bestFit="1" customWidth="1"/>
    <col min="6665" max="6665" width="12.109375" style="2" customWidth="1"/>
    <col min="6666" max="6913" width="8.88671875" style="2"/>
    <col min="6914" max="6914" width="5.6640625" style="2" customWidth="1"/>
    <col min="6915" max="6915" width="10.6640625" style="2" customWidth="1"/>
    <col min="6916" max="6916" width="26.88671875" style="2" bestFit="1" customWidth="1"/>
    <col min="6917" max="6917" width="13.77734375" style="2" customWidth="1"/>
    <col min="6918" max="6918" width="5.44140625" style="2" bestFit="1" customWidth="1"/>
    <col min="6919" max="6919" width="8.88671875" style="2"/>
    <col min="6920" max="6920" width="9.33203125" style="2" bestFit="1" customWidth="1"/>
    <col min="6921" max="6921" width="12.109375" style="2" customWidth="1"/>
    <col min="6922" max="7169" width="8.88671875" style="2"/>
    <col min="7170" max="7170" width="5.6640625" style="2" customWidth="1"/>
    <col min="7171" max="7171" width="10.6640625" style="2" customWidth="1"/>
    <col min="7172" max="7172" width="26.88671875" style="2" bestFit="1" customWidth="1"/>
    <col min="7173" max="7173" width="13.77734375" style="2" customWidth="1"/>
    <col min="7174" max="7174" width="5.44140625" style="2" bestFit="1" customWidth="1"/>
    <col min="7175" max="7175" width="8.88671875" style="2"/>
    <col min="7176" max="7176" width="9.33203125" style="2" bestFit="1" customWidth="1"/>
    <col min="7177" max="7177" width="12.109375" style="2" customWidth="1"/>
    <col min="7178" max="7425" width="8.88671875" style="2"/>
    <col min="7426" max="7426" width="5.6640625" style="2" customWidth="1"/>
    <col min="7427" max="7427" width="10.6640625" style="2" customWidth="1"/>
    <col min="7428" max="7428" width="26.88671875" style="2" bestFit="1" customWidth="1"/>
    <col min="7429" max="7429" width="13.77734375" style="2" customWidth="1"/>
    <col min="7430" max="7430" width="5.44140625" style="2" bestFit="1" customWidth="1"/>
    <col min="7431" max="7431" width="8.88671875" style="2"/>
    <col min="7432" max="7432" width="9.33203125" style="2" bestFit="1" customWidth="1"/>
    <col min="7433" max="7433" width="12.109375" style="2" customWidth="1"/>
    <col min="7434" max="7681" width="8.88671875" style="2"/>
    <col min="7682" max="7682" width="5.6640625" style="2" customWidth="1"/>
    <col min="7683" max="7683" width="10.6640625" style="2" customWidth="1"/>
    <col min="7684" max="7684" width="26.88671875" style="2" bestFit="1" customWidth="1"/>
    <col min="7685" max="7685" width="13.77734375" style="2" customWidth="1"/>
    <col min="7686" max="7686" width="5.44140625" style="2" bestFit="1" customWidth="1"/>
    <col min="7687" max="7687" width="8.88671875" style="2"/>
    <col min="7688" max="7688" width="9.33203125" style="2" bestFit="1" customWidth="1"/>
    <col min="7689" max="7689" width="12.109375" style="2" customWidth="1"/>
    <col min="7690" max="7937" width="8.88671875" style="2"/>
    <col min="7938" max="7938" width="5.6640625" style="2" customWidth="1"/>
    <col min="7939" max="7939" width="10.6640625" style="2" customWidth="1"/>
    <col min="7940" max="7940" width="26.88671875" style="2" bestFit="1" customWidth="1"/>
    <col min="7941" max="7941" width="13.77734375" style="2" customWidth="1"/>
    <col min="7942" max="7942" width="5.44140625" style="2" bestFit="1" customWidth="1"/>
    <col min="7943" max="7943" width="8.88671875" style="2"/>
    <col min="7944" max="7944" width="9.33203125" style="2" bestFit="1" customWidth="1"/>
    <col min="7945" max="7945" width="12.109375" style="2" customWidth="1"/>
    <col min="7946" max="8193" width="8.88671875" style="2"/>
    <col min="8194" max="8194" width="5.6640625" style="2" customWidth="1"/>
    <col min="8195" max="8195" width="10.6640625" style="2" customWidth="1"/>
    <col min="8196" max="8196" width="26.88671875" style="2" bestFit="1" customWidth="1"/>
    <col min="8197" max="8197" width="13.77734375" style="2" customWidth="1"/>
    <col min="8198" max="8198" width="5.44140625" style="2" bestFit="1" customWidth="1"/>
    <col min="8199" max="8199" width="8.88671875" style="2"/>
    <col min="8200" max="8200" width="9.33203125" style="2" bestFit="1" customWidth="1"/>
    <col min="8201" max="8201" width="12.109375" style="2" customWidth="1"/>
    <col min="8202" max="8449" width="8.88671875" style="2"/>
    <col min="8450" max="8450" width="5.6640625" style="2" customWidth="1"/>
    <col min="8451" max="8451" width="10.6640625" style="2" customWidth="1"/>
    <col min="8452" max="8452" width="26.88671875" style="2" bestFit="1" customWidth="1"/>
    <col min="8453" max="8453" width="13.77734375" style="2" customWidth="1"/>
    <col min="8454" max="8454" width="5.44140625" style="2" bestFit="1" customWidth="1"/>
    <col min="8455" max="8455" width="8.88671875" style="2"/>
    <col min="8456" max="8456" width="9.33203125" style="2" bestFit="1" customWidth="1"/>
    <col min="8457" max="8457" width="12.109375" style="2" customWidth="1"/>
    <col min="8458" max="8705" width="8.88671875" style="2"/>
    <col min="8706" max="8706" width="5.6640625" style="2" customWidth="1"/>
    <col min="8707" max="8707" width="10.6640625" style="2" customWidth="1"/>
    <col min="8708" max="8708" width="26.88671875" style="2" bestFit="1" customWidth="1"/>
    <col min="8709" max="8709" width="13.77734375" style="2" customWidth="1"/>
    <col min="8710" max="8710" width="5.44140625" style="2" bestFit="1" customWidth="1"/>
    <col min="8711" max="8711" width="8.88671875" style="2"/>
    <col min="8712" max="8712" width="9.33203125" style="2" bestFit="1" customWidth="1"/>
    <col min="8713" max="8713" width="12.109375" style="2" customWidth="1"/>
    <col min="8714" max="8961" width="8.88671875" style="2"/>
    <col min="8962" max="8962" width="5.6640625" style="2" customWidth="1"/>
    <col min="8963" max="8963" width="10.6640625" style="2" customWidth="1"/>
    <col min="8964" max="8964" width="26.88671875" style="2" bestFit="1" customWidth="1"/>
    <col min="8965" max="8965" width="13.77734375" style="2" customWidth="1"/>
    <col min="8966" max="8966" width="5.44140625" style="2" bestFit="1" customWidth="1"/>
    <col min="8967" max="8967" width="8.88671875" style="2"/>
    <col min="8968" max="8968" width="9.33203125" style="2" bestFit="1" customWidth="1"/>
    <col min="8969" max="8969" width="12.109375" style="2" customWidth="1"/>
    <col min="8970" max="9217" width="8.88671875" style="2"/>
    <col min="9218" max="9218" width="5.6640625" style="2" customWidth="1"/>
    <col min="9219" max="9219" width="10.6640625" style="2" customWidth="1"/>
    <col min="9220" max="9220" width="26.88671875" style="2" bestFit="1" customWidth="1"/>
    <col min="9221" max="9221" width="13.77734375" style="2" customWidth="1"/>
    <col min="9222" max="9222" width="5.44140625" style="2" bestFit="1" customWidth="1"/>
    <col min="9223" max="9223" width="8.88671875" style="2"/>
    <col min="9224" max="9224" width="9.33203125" style="2" bestFit="1" customWidth="1"/>
    <col min="9225" max="9225" width="12.109375" style="2" customWidth="1"/>
    <col min="9226" max="9473" width="8.88671875" style="2"/>
    <col min="9474" max="9474" width="5.6640625" style="2" customWidth="1"/>
    <col min="9475" max="9475" width="10.6640625" style="2" customWidth="1"/>
    <col min="9476" max="9476" width="26.88671875" style="2" bestFit="1" customWidth="1"/>
    <col min="9477" max="9477" width="13.77734375" style="2" customWidth="1"/>
    <col min="9478" max="9478" width="5.44140625" style="2" bestFit="1" customWidth="1"/>
    <col min="9479" max="9479" width="8.88671875" style="2"/>
    <col min="9480" max="9480" width="9.33203125" style="2" bestFit="1" customWidth="1"/>
    <col min="9481" max="9481" width="12.109375" style="2" customWidth="1"/>
    <col min="9482" max="9729" width="8.88671875" style="2"/>
    <col min="9730" max="9730" width="5.6640625" style="2" customWidth="1"/>
    <col min="9731" max="9731" width="10.6640625" style="2" customWidth="1"/>
    <col min="9732" max="9732" width="26.88671875" style="2" bestFit="1" customWidth="1"/>
    <col min="9733" max="9733" width="13.77734375" style="2" customWidth="1"/>
    <col min="9734" max="9734" width="5.44140625" style="2" bestFit="1" customWidth="1"/>
    <col min="9735" max="9735" width="8.88671875" style="2"/>
    <col min="9736" max="9736" width="9.33203125" style="2" bestFit="1" customWidth="1"/>
    <col min="9737" max="9737" width="12.109375" style="2" customWidth="1"/>
    <col min="9738" max="9985" width="8.88671875" style="2"/>
    <col min="9986" max="9986" width="5.6640625" style="2" customWidth="1"/>
    <col min="9987" max="9987" width="10.6640625" style="2" customWidth="1"/>
    <col min="9988" max="9988" width="26.88671875" style="2" bestFit="1" customWidth="1"/>
    <col min="9989" max="9989" width="13.77734375" style="2" customWidth="1"/>
    <col min="9990" max="9990" width="5.44140625" style="2" bestFit="1" customWidth="1"/>
    <col min="9991" max="9991" width="8.88671875" style="2"/>
    <col min="9992" max="9992" width="9.33203125" style="2" bestFit="1" customWidth="1"/>
    <col min="9993" max="9993" width="12.109375" style="2" customWidth="1"/>
    <col min="9994" max="10241" width="8.88671875" style="2"/>
    <col min="10242" max="10242" width="5.6640625" style="2" customWidth="1"/>
    <col min="10243" max="10243" width="10.6640625" style="2" customWidth="1"/>
    <col min="10244" max="10244" width="26.88671875" style="2" bestFit="1" customWidth="1"/>
    <col min="10245" max="10245" width="13.77734375" style="2" customWidth="1"/>
    <col min="10246" max="10246" width="5.44140625" style="2" bestFit="1" customWidth="1"/>
    <col min="10247" max="10247" width="8.88671875" style="2"/>
    <col min="10248" max="10248" width="9.33203125" style="2" bestFit="1" customWidth="1"/>
    <col min="10249" max="10249" width="12.109375" style="2" customWidth="1"/>
    <col min="10250" max="10497" width="8.88671875" style="2"/>
    <col min="10498" max="10498" width="5.6640625" style="2" customWidth="1"/>
    <col min="10499" max="10499" width="10.6640625" style="2" customWidth="1"/>
    <col min="10500" max="10500" width="26.88671875" style="2" bestFit="1" customWidth="1"/>
    <col min="10501" max="10501" width="13.77734375" style="2" customWidth="1"/>
    <col min="10502" max="10502" width="5.44140625" style="2" bestFit="1" customWidth="1"/>
    <col min="10503" max="10503" width="8.88671875" style="2"/>
    <col min="10504" max="10504" width="9.33203125" style="2" bestFit="1" customWidth="1"/>
    <col min="10505" max="10505" width="12.109375" style="2" customWidth="1"/>
    <col min="10506" max="10753" width="8.88671875" style="2"/>
    <col min="10754" max="10754" width="5.6640625" style="2" customWidth="1"/>
    <col min="10755" max="10755" width="10.6640625" style="2" customWidth="1"/>
    <col min="10756" max="10756" width="26.88671875" style="2" bestFit="1" customWidth="1"/>
    <col min="10757" max="10757" width="13.77734375" style="2" customWidth="1"/>
    <col min="10758" max="10758" width="5.44140625" style="2" bestFit="1" customWidth="1"/>
    <col min="10759" max="10759" width="8.88671875" style="2"/>
    <col min="10760" max="10760" width="9.33203125" style="2" bestFit="1" customWidth="1"/>
    <col min="10761" max="10761" width="12.109375" style="2" customWidth="1"/>
    <col min="10762" max="11009" width="8.88671875" style="2"/>
    <col min="11010" max="11010" width="5.6640625" style="2" customWidth="1"/>
    <col min="11011" max="11011" width="10.6640625" style="2" customWidth="1"/>
    <col min="11012" max="11012" width="26.88671875" style="2" bestFit="1" customWidth="1"/>
    <col min="11013" max="11013" width="13.77734375" style="2" customWidth="1"/>
    <col min="11014" max="11014" width="5.44140625" style="2" bestFit="1" customWidth="1"/>
    <col min="11015" max="11015" width="8.88671875" style="2"/>
    <col min="11016" max="11016" width="9.33203125" style="2" bestFit="1" customWidth="1"/>
    <col min="11017" max="11017" width="12.109375" style="2" customWidth="1"/>
    <col min="11018" max="11265" width="8.88671875" style="2"/>
    <col min="11266" max="11266" width="5.6640625" style="2" customWidth="1"/>
    <col min="11267" max="11267" width="10.6640625" style="2" customWidth="1"/>
    <col min="11268" max="11268" width="26.88671875" style="2" bestFit="1" customWidth="1"/>
    <col min="11269" max="11269" width="13.77734375" style="2" customWidth="1"/>
    <col min="11270" max="11270" width="5.44140625" style="2" bestFit="1" customWidth="1"/>
    <col min="11271" max="11271" width="8.88671875" style="2"/>
    <col min="11272" max="11272" width="9.33203125" style="2" bestFit="1" customWidth="1"/>
    <col min="11273" max="11273" width="12.109375" style="2" customWidth="1"/>
    <col min="11274" max="11521" width="8.88671875" style="2"/>
    <col min="11522" max="11522" width="5.6640625" style="2" customWidth="1"/>
    <col min="11523" max="11523" width="10.6640625" style="2" customWidth="1"/>
    <col min="11524" max="11524" width="26.88671875" style="2" bestFit="1" customWidth="1"/>
    <col min="11525" max="11525" width="13.77734375" style="2" customWidth="1"/>
    <col min="11526" max="11526" width="5.44140625" style="2" bestFit="1" customWidth="1"/>
    <col min="11527" max="11527" width="8.88671875" style="2"/>
    <col min="11528" max="11528" width="9.33203125" style="2" bestFit="1" customWidth="1"/>
    <col min="11529" max="11529" width="12.109375" style="2" customWidth="1"/>
    <col min="11530" max="11777" width="8.88671875" style="2"/>
    <col min="11778" max="11778" width="5.6640625" style="2" customWidth="1"/>
    <col min="11779" max="11779" width="10.6640625" style="2" customWidth="1"/>
    <col min="11780" max="11780" width="26.88671875" style="2" bestFit="1" customWidth="1"/>
    <col min="11781" max="11781" width="13.77734375" style="2" customWidth="1"/>
    <col min="11782" max="11782" width="5.44140625" style="2" bestFit="1" customWidth="1"/>
    <col min="11783" max="11783" width="8.88671875" style="2"/>
    <col min="11784" max="11784" width="9.33203125" style="2" bestFit="1" customWidth="1"/>
    <col min="11785" max="11785" width="12.109375" style="2" customWidth="1"/>
    <col min="11786" max="12033" width="8.88671875" style="2"/>
    <col min="12034" max="12034" width="5.6640625" style="2" customWidth="1"/>
    <col min="12035" max="12035" width="10.6640625" style="2" customWidth="1"/>
    <col min="12036" max="12036" width="26.88671875" style="2" bestFit="1" customWidth="1"/>
    <col min="12037" max="12037" width="13.77734375" style="2" customWidth="1"/>
    <col min="12038" max="12038" width="5.44140625" style="2" bestFit="1" customWidth="1"/>
    <col min="12039" max="12039" width="8.88671875" style="2"/>
    <col min="12040" max="12040" width="9.33203125" style="2" bestFit="1" customWidth="1"/>
    <col min="12041" max="12041" width="12.109375" style="2" customWidth="1"/>
    <col min="12042" max="12289" width="8.88671875" style="2"/>
    <col min="12290" max="12290" width="5.6640625" style="2" customWidth="1"/>
    <col min="12291" max="12291" width="10.6640625" style="2" customWidth="1"/>
    <col min="12292" max="12292" width="26.88671875" style="2" bestFit="1" customWidth="1"/>
    <col min="12293" max="12293" width="13.77734375" style="2" customWidth="1"/>
    <col min="12294" max="12294" width="5.44140625" style="2" bestFit="1" customWidth="1"/>
    <col min="12295" max="12295" width="8.88671875" style="2"/>
    <col min="12296" max="12296" width="9.33203125" style="2" bestFit="1" customWidth="1"/>
    <col min="12297" max="12297" width="12.109375" style="2" customWidth="1"/>
    <col min="12298" max="12545" width="8.88671875" style="2"/>
    <col min="12546" max="12546" width="5.6640625" style="2" customWidth="1"/>
    <col min="12547" max="12547" width="10.6640625" style="2" customWidth="1"/>
    <col min="12548" max="12548" width="26.88671875" style="2" bestFit="1" customWidth="1"/>
    <col min="12549" max="12549" width="13.77734375" style="2" customWidth="1"/>
    <col min="12550" max="12550" width="5.44140625" style="2" bestFit="1" customWidth="1"/>
    <col min="12551" max="12551" width="8.88671875" style="2"/>
    <col min="12552" max="12552" width="9.33203125" style="2" bestFit="1" customWidth="1"/>
    <col min="12553" max="12553" width="12.109375" style="2" customWidth="1"/>
    <col min="12554" max="12801" width="8.88671875" style="2"/>
    <col min="12802" max="12802" width="5.6640625" style="2" customWidth="1"/>
    <col min="12803" max="12803" width="10.6640625" style="2" customWidth="1"/>
    <col min="12804" max="12804" width="26.88671875" style="2" bestFit="1" customWidth="1"/>
    <col min="12805" max="12805" width="13.77734375" style="2" customWidth="1"/>
    <col min="12806" max="12806" width="5.44140625" style="2" bestFit="1" customWidth="1"/>
    <col min="12807" max="12807" width="8.88671875" style="2"/>
    <col min="12808" max="12808" width="9.33203125" style="2" bestFit="1" customWidth="1"/>
    <col min="12809" max="12809" width="12.109375" style="2" customWidth="1"/>
    <col min="12810" max="13057" width="8.88671875" style="2"/>
    <col min="13058" max="13058" width="5.6640625" style="2" customWidth="1"/>
    <col min="13059" max="13059" width="10.6640625" style="2" customWidth="1"/>
    <col min="13060" max="13060" width="26.88671875" style="2" bestFit="1" customWidth="1"/>
    <col min="13061" max="13061" width="13.77734375" style="2" customWidth="1"/>
    <col min="13062" max="13062" width="5.44140625" style="2" bestFit="1" customWidth="1"/>
    <col min="13063" max="13063" width="8.88671875" style="2"/>
    <col min="13064" max="13064" width="9.33203125" style="2" bestFit="1" customWidth="1"/>
    <col min="13065" max="13065" width="12.109375" style="2" customWidth="1"/>
    <col min="13066" max="13313" width="8.88671875" style="2"/>
    <col min="13314" max="13314" width="5.6640625" style="2" customWidth="1"/>
    <col min="13315" max="13315" width="10.6640625" style="2" customWidth="1"/>
    <col min="13316" max="13316" width="26.88671875" style="2" bestFit="1" customWidth="1"/>
    <col min="13317" max="13317" width="13.77734375" style="2" customWidth="1"/>
    <col min="13318" max="13318" width="5.44140625" style="2" bestFit="1" customWidth="1"/>
    <col min="13319" max="13319" width="8.88671875" style="2"/>
    <col min="13320" max="13320" width="9.33203125" style="2" bestFit="1" customWidth="1"/>
    <col min="13321" max="13321" width="12.109375" style="2" customWidth="1"/>
    <col min="13322" max="13569" width="8.88671875" style="2"/>
    <col min="13570" max="13570" width="5.6640625" style="2" customWidth="1"/>
    <col min="13571" max="13571" width="10.6640625" style="2" customWidth="1"/>
    <col min="13572" max="13572" width="26.88671875" style="2" bestFit="1" customWidth="1"/>
    <col min="13573" max="13573" width="13.77734375" style="2" customWidth="1"/>
    <col min="13574" max="13574" width="5.44140625" style="2" bestFit="1" customWidth="1"/>
    <col min="13575" max="13575" width="8.88671875" style="2"/>
    <col min="13576" max="13576" width="9.33203125" style="2" bestFit="1" customWidth="1"/>
    <col min="13577" max="13577" width="12.109375" style="2" customWidth="1"/>
    <col min="13578" max="13825" width="8.88671875" style="2"/>
    <col min="13826" max="13826" width="5.6640625" style="2" customWidth="1"/>
    <col min="13827" max="13827" width="10.6640625" style="2" customWidth="1"/>
    <col min="13828" max="13828" width="26.88671875" style="2" bestFit="1" customWidth="1"/>
    <col min="13829" max="13829" width="13.77734375" style="2" customWidth="1"/>
    <col min="13830" max="13830" width="5.44140625" style="2" bestFit="1" customWidth="1"/>
    <col min="13831" max="13831" width="8.88671875" style="2"/>
    <col min="13832" max="13832" width="9.33203125" style="2" bestFit="1" customWidth="1"/>
    <col min="13833" max="13833" width="12.109375" style="2" customWidth="1"/>
    <col min="13834" max="14081" width="8.88671875" style="2"/>
    <col min="14082" max="14082" width="5.6640625" style="2" customWidth="1"/>
    <col min="14083" max="14083" width="10.6640625" style="2" customWidth="1"/>
    <col min="14084" max="14084" width="26.88671875" style="2" bestFit="1" customWidth="1"/>
    <col min="14085" max="14085" width="13.77734375" style="2" customWidth="1"/>
    <col min="14086" max="14086" width="5.44140625" style="2" bestFit="1" customWidth="1"/>
    <col min="14087" max="14087" width="8.88671875" style="2"/>
    <col min="14088" max="14088" width="9.33203125" style="2" bestFit="1" customWidth="1"/>
    <col min="14089" max="14089" width="12.109375" style="2" customWidth="1"/>
    <col min="14090" max="14337" width="8.88671875" style="2"/>
    <col min="14338" max="14338" width="5.6640625" style="2" customWidth="1"/>
    <col min="14339" max="14339" width="10.6640625" style="2" customWidth="1"/>
    <col min="14340" max="14340" width="26.88671875" style="2" bestFit="1" customWidth="1"/>
    <col min="14341" max="14341" width="13.77734375" style="2" customWidth="1"/>
    <col min="14342" max="14342" width="5.44140625" style="2" bestFit="1" customWidth="1"/>
    <col min="14343" max="14343" width="8.88671875" style="2"/>
    <col min="14344" max="14344" width="9.33203125" style="2" bestFit="1" customWidth="1"/>
    <col min="14345" max="14345" width="12.109375" style="2" customWidth="1"/>
    <col min="14346" max="14593" width="8.88671875" style="2"/>
    <col min="14594" max="14594" width="5.6640625" style="2" customWidth="1"/>
    <col min="14595" max="14595" width="10.6640625" style="2" customWidth="1"/>
    <col min="14596" max="14596" width="26.88671875" style="2" bestFit="1" customWidth="1"/>
    <col min="14597" max="14597" width="13.77734375" style="2" customWidth="1"/>
    <col min="14598" max="14598" width="5.44140625" style="2" bestFit="1" customWidth="1"/>
    <col min="14599" max="14599" width="8.88671875" style="2"/>
    <col min="14600" max="14600" width="9.33203125" style="2" bestFit="1" customWidth="1"/>
    <col min="14601" max="14601" width="12.109375" style="2" customWidth="1"/>
    <col min="14602" max="14849" width="8.88671875" style="2"/>
    <col min="14850" max="14850" width="5.6640625" style="2" customWidth="1"/>
    <col min="14851" max="14851" width="10.6640625" style="2" customWidth="1"/>
    <col min="14852" max="14852" width="26.88671875" style="2" bestFit="1" customWidth="1"/>
    <col min="14853" max="14853" width="13.77734375" style="2" customWidth="1"/>
    <col min="14854" max="14854" width="5.44140625" style="2" bestFit="1" customWidth="1"/>
    <col min="14855" max="14855" width="8.88671875" style="2"/>
    <col min="14856" max="14856" width="9.33203125" style="2" bestFit="1" customWidth="1"/>
    <col min="14857" max="14857" width="12.109375" style="2" customWidth="1"/>
    <col min="14858" max="15105" width="8.88671875" style="2"/>
    <col min="15106" max="15106" width="5.6640625" style="2" customWidth="1"/>
    <col min="15107" max="15107" width="10.6640625" style="2" customWidth="1"/>
    <col min="15108" max="15108" width="26.88671875" style="2" bestFit="1" customWidth="1"/>
    <col min="15109" max="15109" width="13.77734375" style="2" customWidth="1"/>
    <col min="15110" max="15110" width="5.44140625" style="2" bestFit="1" customWidth="1"/>
    <col min="15111" max="15111" width="8.88671875" style="2"/>
    <col min="15112" max="15112" width="9.33203125" style="2" bestFit="1" customWidth="1"/>
    <col min="15113" max="15113" width="12.109375" style="2" customWidth="1"/>
    <col min="15114" max="15361" width="8.88671875" style="2"/>
    <col min="15362" max="15362" width="5.6640625" style="2" customWidth="1"/>
    <col min="15363" max="15363" width="10.6640625" style="2" customWidth="1"/>
    <col min="15364" max="15364" width="26.88671875" style="2" bestFit="1" customWidth="1"/>
    <col min="15365" max="15365" width="13.77734375" style="2" customWidth="1"/>
    <col min="15366" max="15366" width="5.44140625" style="2" bestFit="1" customWidth="1"/>
    <col min="15367" max="15367" width="8.88671875" style="2"/>
    <col min="15368" max="15368" width="9.33203125" style="2" bestFit="1" customWidth="1"/>
    <col min="15369" max="15369" width="12.109375" style="2" customWidth="1"/>
    <col min="15370" max="15617" width="8.88671875" style="2"/>
    <col min="15618" max="15618" width="5.6640625" style="2" customWidth="1"/>
    <col min="15619" max="15619" width="10.6640625" style="2" customWidth="1"/>
    <col min="15620" max="15620" width="26.88671875" style="2" bestFit="1" customWidth="1"/>
    <col min="15621" max="15621" width="13.77734375" style="2" customWidth="1"/>
    <col min="15622" max="15622" width="5.44140625" style="2" bestFit="1" customWidth="1"/>
    <col min="15623" max="15623" width="8.88671875" style="2"/>
    <col min="15624" max="15624" width="9.33203125" style="2" bestFit="1" customWidth="1"/>
    <col min="15625" max="15625" width="12.109375" style="2" customWidth="1"/>
    <col min="15626" max="15873" width="8.88671875" style="2"/>
    <col min="15874" max="15874" width="5.6640625" style="2" customWidth="1"/>
    <col min="15875" max="15875" width="10.6640625" style="2" customWidth="1"/>
    <col min="15876" max="15876" width="26.88671875" style="2" bestFit="1" customWidth="1"/>
    <col min="15877" max="15877" width="13.77734375" style="2" customWidth="1"/>
    <col min="15878" max="15878" width="5.44140625" style="2" bestFit="1" customWidth="1"/>
    <col min="15879" max="15879" width="8.88671875" style="2"/>
    <col min="15880" max="15880" width="9.33203125" style="2" bestFit="1" customWidth="1"/>
    <col min="15881" max="15881" width="12.109375" style="2" customWidth="1"/>
    <col min="15882" max="16129" width="8.88671875" style="2"/>
    <col min="16130" max="16130" width="5.6640625" style="2" customWidth="1"/>
    <col min="16131" max="16131" width="10.6640625" style="2" customWidth="1"/>
    <col min="16132" max="16132" width="26.88671875" style="2" bestFit="1" customWidth="1"/>
    <col min="16133" max="16133" width="13.77734375" style="2" customWidth="1"/>
    <col min="16134" max="16134" width="5.44140625" style="2" bestFit="1" customWidth="1"/>
    <col min="16135" max="16135" width="8.88671875" style="2"/>
    <col min="16136" max="16136" width="9.33203125" style="2" bestFit="1" customWidth="1"/>
    <col min="16137" max="16137" width="12.109375" style="2" customWidth="1"/>
    <col min="16138" max="16384" width="8.88671875" style="2"/>
  </cols>
  <sheetData>
    <row r="1" spans="1:14" ht="22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"/>
    </row>
    <row r="2" spans="1:14" ht="17.399999999999999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3"/>
    </row>
    <row r="3" spans="1:14" ht="17.399999999999999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4"/>
    </row>
    <row r="4" spans="1:14" ht="15.6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4"/>
    </row>
    <row r="5" spans="1:14" ht="28.5" customHeight="1">
      <c r="A5" s="112" t="s">
        <v>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5"/>
    </row>
    <row r="6" spans="1:14" ht="15.6">
      <c r="A6" s="108" t="s">
        <v>5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6"/>
    </row>
    <row r="7" spans="1:14" ht="39" customHeight="1">
      <c r="A7" s="104" t="s">
        <v>6</v>
      </c>
      <c r="B7" s="105" t="s">
        <v>7</v>
      </c>
      <c r="C7" s="106" t="s">
        <v>8</v>
      </c>
      <c r="D7" s="106" t="s">
        <v>9</v>
      </c>
      <c r="E7" s="33"/>
      <c r="F7" s="107" t="s">
        <v>10</v>
      </c>
      <c r="G7" s="107"/>
      <c r="H7" s="96" t="s">
        <v>11</v>
      </c>
      <c r="I7" s="96"/>
      <c r="J7" s="96"/>
      <c r="K7" s="7" t="s">
        <v>12</v>
      </c>
      <c r="L7" s="103" t="s">
        <v>13</v>
      </c>
      <c r="M7" s="8"/>
    </row>
    <row r="8" spans="1:14" ht="30" customHeight="1">
      <c r="A8" s="104"/>
      <c r="B8" s="105"/>
      <c r="C8" s="106"/>
      <c r="D8" s="106"/>
      <c r="E8" s="33"/>
      <c r="F8" s="9" t="s">
        <v>14</v>
      </c>
      <c r="G8" s="9" t="s">
        <v>228</v>
      </c>
      <c r="H8" s="10" t="s">
        <v>15</v>
      </c>
      <c r="I8" s="10" t="s">
        <v>16</v>
      </c>
      <c r="J8" s="11" t="s">
        <v>17</v>
      </c>
      <c r="K8" s="7" t="s">
        <v>228</v>
      </c>
      <c r="L8" s="103"/>
      <c r="M8" s="8"/>
    </row>
    <row r="9" spans="1:14" s="40" customFormat="1" ht="34.799999999999997" customHeight="1">
      <c r="A9" s="34"/>
      <c r="B9" s="35" t="s">
        <v>697</v>
      </c>
      <c r="C9" s="36" t="s">
        <v>184</v>
      </c>
      <c r="D9" s="12"/>
      <c r="E9" s="12" t="s">
        <v>38</v>
      </c>
      <c r="F9" s="37"/>
      <c r="G9" s="13">
        <v>0.185</v>
      </c>
      <c r="H9" s="14"/>
      <c r="I9" s="14"/>
      <c r="J9" s="14"/>
      <c r="K9" s="13"/>
      <c r="L9" s="15"/>
      <c r="M9" s="38"/>
      <c r="N9" s="39"/>
    </row>
    <row r="10" spans="1:14" s="40" customFormat="1" ht="34.799999999999997" customHeight="1">
      <c r="A10" s="34"/>
      <c r="B10" s="35" t="s">
        <v>185</v>
      </c>
      <c r="C10" s="36" t="s">
        <v>186</v>
      </c>
      <c r="D10" s="12"/>
      <c r="E10" s="12" t="s">
        <v>38</v>
      </c>
      <c r="F10" s="37"/>
      <c r="G10" s="13">
        <v>0.246</v>
      </c>
      <c r="H10" s="14"/>
      <c r="I10" s="14"/>
      <c r="J10" s="14"/>
      <c r="K10" s="13"/>
      <c r="L10" s="15"/>
      <c r="M10" s="38"/>
      <c r="N10" s="39"/>
    </row>
    <row r="11" spans="1:14" s="40" customFormat="1" ht="34.799999999999997" customHeight="1">
      <c r="A11" s="34"/>
      <c r="B11" s="35" t="s">
        <v>187</v>
      </c>
      <c r="C11" s="36" t="s">
        <v>188</v>
      </c>
      <c r="D11" s="12"/>
      <c r="E11" s="12" t="s">
        <v>38</v>
      </c>
      <c r="F11" s="37"/>
      <c r="G11" s="13">
        <v>0.154</v>
      </c>
      <c r="H11" s="14"/>
      <c r="I11" s="14"/>
      <c r="J11" s="14"/>
      <c r="K11" s="13"/>
      <c r="L11" s="15"/>
      <c r="M11" s="38"/>
      <c r="N11" s="39"/>
    </row>
    <row r="12" spans="1:14" s="40" customFormat="1" ht="34.799999999999997" customHeight="1">
      <c r="A12" s="34"/>
      <c r="B12" s="35" t="s">
        <v>189</v>
      </c>
      <c r="C12" s="36" t="s">
        <v>188</v>
      </c>
      <c r="D12" s="12"/>
      <c r="E12" s="12" t="s">
        <v>38</v>
      </c>
      <c r="F12" s="37"/>
      <c r="G12" s="13">
        <v>0.122</v>
      </c>
      <c r="H12" s="14"/>
      <c r="I12" s="14"/>
      <c r="J12" s="14"/>
      <c r="K12" s="13"/>
      <c r="L12" s="15"/>
      <c r="M12" s="38"/>
      <c r="N12" s="39"/>
    </row>
    <row r="13" spans="1:14" s="40" customFormat="1" ht="34.799999999999997" customHeight="1">
      <c r="A13" s="34"/>
      <c r="B13" s="35" t="s">
        <v>190</v>
      </c>
      <c r="C13" s="36" t="s">
        <v>191</v>
      </c>
      <c r="D13" s="12"/>
      <c r="E13" s="12" t="s">
        <v>38</v>
      </c>
      <c r="F13" s="37"/>
      <c r="G13" s="13">
        <v>3.05</v>
      </c>
      <c r="H13" s="14"/>
      <c r="I13" s="14"/>
      <c r="J13" s="14"/>
      <c r="K13" s="13"/>
      <c r="L13" s="15"/>
      <c r="M13" s="38"/>
      <c r="N13" s="39"/>
    </row>
    <row r="14" spans="1:14" s="40" customFormat="1" ht="34.799999999999997" customHeight="1">
      <c r="A14" s="34"/>
      <c r="B14" s="35" t="s">
        <v>192</v>
      </c>
      <c r="C14" s="36" t="s">
        <v>193</v>
      </c>
      <c r="D14" s="12"/>
      <c r="E14" s="12" t="s">
        <v>38</v>
      </c>
      <c r="F14" s="37"/>
      <c r="G14" s="13">
        <v>0.14000000000000001</v>
      </c>
      <c r="H14" s="14"/>
      <c r="I14" s="14"/>
      <c r="J14" s="14"/>
      <c r="K14" s="13"/>
      <c r="L14" s="15"/>
      <c r="M14" s="38"/>
      <c r="N14" s="39"/>
    </row>
    <row r="15" spans="1:14" s="40" customFormat="1" ht="34.799999999999997" customHeight="1">
      <c r="A15" s="34"/>
      <c r="B15" s="35" t="s">
        <v>194</v>
      </c>
      <c r="C15" s="36" t="s">
        <v>195</v>
      </c>
      <c r="D15" s="12"/>
      <c r="E15" s="12" t="s">
        <v>38</v>
      </c>
      <c r="F15" s="37"/>
      <c r="G15" s="13">
        <v>4.72</v>
      </c>
      <c r="H15" s="14"/>
      <c r="I15" s="14"/>
      <c r="J15" s="14"/>
      <c r="K15" s="13"/>
      <c r="L15" s="15"/>
      <c r="M15" s="38"/>
      <c r="N15" s="39"/>
    </row>
    <row r="16" spans="1:14" s="40" customFormat="1" ht="34.799999999999997" customHeight="1">
      <c r="A16" s="34"/>
      <c r="B16" s="35" t="s">
        <v>196</v>
      </c>
      <c r="C16" s="36" t="s">
        <v>197</v>
      </c>
      <c r="D16" s="12"/>
      <c r="E16" s="12" t="s">
        <v>38</v>
      </c>
      <c r="F16" s="37"/>
      <c r="G16" s="13">
        <v>3.6160000000000001</v>
      </c>
      <c r="H16" s="14"/>
      <c r="I16" s="14"/>
      <c r="J16" s="14"/>
      <c r="K16" s="13"/>
      <c r="L16" s="15"/>
      <c r="M16" s="38"/>
      <c r="N16" s="39"/>
    </row>
    <row r="17" spans="1:14" s="40" customFormat="1" ht="34.799999999999997" customHeight="1">
      <c r="A17" s="34"/>
      <c r="B17" s="35" t="s">
        <v>198</v>
      </c>
      <c r="C17" s="36" t="s">
        <v>199</v>
      </c>
      <c r="D17" s="12"/>
      <c r="E17" s="12" t="s">
        <v>38</v>
      </c>
      <c r="F17" s="37"/>
      <c r="G17" s="13">
        <v>0.23699999999999999</v>
      </c>
      <c r="H17" s="14"/>
      <c r="I17" s="14"/>
      <c r="J17" s="14"/>
      <c r="K17" s="13"/>
      <c r="L17" s="15"/>
      <c r="M17" s="38"/>
      <c r="N17" s="39"/>
    </row>
    <row r="18" spans="1:14" s="40" customFormat="1" ht="34.799999999999997" customHeight="1">
      <c r="A18" s="34"/>
      <c r="B18" s="35" t="s">
        <v>200</v>
      </c>
      <c r="C18" s="36" t="s">
        <v>201</v>
      </c>
      <c r="D18" s="12"/>
      <c r="E18" s="12" t="s">
        <v>38</v>
      </c>
      <c r="F18" s="37"/>
      <c r="G18" s="13">
        <v>0.16800000000000001</v>
      </c>
      <c r="H18" s="14"/>
      <c r="I18" s="14"/>
      <c r="J18" s="14"/>
      <c r="K18" s="13"/>
      <c r="L18" s="15"/>
      <c r="M18" s="38"/>
      <c r="N18" s="39"/>
    </row>
    <row r="19" spans="1:14" s="40" customFormat="1" ht="34.799999999999997" customHeight="1">
      <c r="A19" s="34"/>
      <c r="B19" s="35" t="s">
        <v>202</v>
      </c>
      <c r="C19" s="36" t="s">
        <v>203</v>
      </c>
      <c r="D19" s="12"/>
      <c r="E19" s="12" t="s">
        <v>38</v>
      </c>
      <c r="F19" s="37"/>
      <c r="G19" s="13">
        <v>0.1</v>
      </c>
      <c r="H19" s="14"/>
      <c r="I19" s="14"/>
      <c r="J19" s="14"/>
      <c r="K19" s="13"/>
      <c r="L19" s="15"/>
      <c r="M19" s="38"/>
      <c r="N19" s="39"/>
    </row>
    <row r="20" spans="1:14" s="40" customFormat="1" ht="34.799999999999997" customHeight="1">
      <c r="A20" s="34"/>
      <c r="B20" s="35" t="s">
        <v>204</v>
      </c>
      <c r="C20" s="36" t="s">
        <v>205</v>
      </c>
      <c r="D20" s="12"/>
      <c r="E20" s="12" t="s">
        <v>38</v>
      </c>
      <c r="F20" s="37"/>
      <c r="G20" s="13">
        <v>0.12</v>
      </c>
      <c r="H20" s="14"/>
      <c r="I20" s="14"/>
      <c r="J20" s="14"/>
      <c r="K20" s="13"/>
      <c r="L20" s="15"/>
      <c r="M20" s="38"/>
      <c r="N20" s="39"/>
    </row>
    <row r="21" spans="1:14" s="40" customFormat="1" ht="34.799999999999997" customHeight="1">
      <c r="A21" s="34"/>
      <c r="B21" s="35" t="s">
        <v>206</v>
      </c>
      <c r="C21" s="36" t="s">
        <v>207</v>
      </c>
      <c r="D21" s="12"/>
      <c r="E21" s="12" t="s">
        <v>38</v>
      </c>
      <c r="F21" s="37"/>
      <c r="G21" s="13">
        <v>0.16800000000000001</v>
      </c>
      <c r="H21" s="14"/>
      <c r="I21" s="14"/>
      <c r="J21" s="14"/>
      <c r="K21" s="13"/>
      <c r="L21" s="15"/>
      <c r="M21" s="38"/>
      <c r="N21" s="39"/>
    </row>
    <row r="22" spans="1:14" s="40" customFormat="1" ht="34.799999999999997" customHeight="1">
      <c r="A22" s="34"/>
      <c r="B22" s="35" t="s">
        <v>208</v>
      </c>
      <c r="C22" s="36" t="s">
        <v>209</v>
      </c>
      <c r="D22" s="12"/>
      <c r="E22" s="12" t="s">
        <v>38</v>
      </c>
      <c r="F22" s="37"/>
      <c r="G22" s="13">
        <v>0.188</v>
      </c>
      <c r="H22" s="14"/>
      <c r="I22" s="14"/>
      <c r="J22" s="14"/>
      <c r="K22" s="13"/>
      <c r="L22" s="15"/>
      <c r="M22" s="38"/>
      <c r="N22" s="39"/>
    </row>
    <row r="23" spans="1:14" s="40" customFormat="1" ht="34.799999999999997" customHeight="1">
      <c r="A23" s="34"/>
      <c r="B23" s="35" t="s">
        <v>210</v>
      </c>
      <c r="C23" s="36" t="s">
        <v>211</v>
      </c>
      <c r="D23" s="12"/>
      <c r="E23" s="12" t="s">
        <v>38</v>
      </c>
      <c r="F23" s="37"/>
      <c r="G23" s="13">
        <v>0.44</v>
      </c>
      <c r="H23" s="14"/>
      <c r="I23" s="14"/>
      <c r="J23" s="14"/>
      <c r="K23" s="13"/>
      <c r="L23" s="15"/>
      <c r="M23" s="38"/>
      <c r="N23" s="39"/>
    </row>
    <row r="24" spans="1:14" s="40" customFormat="1" ht="34.799999999999997" customHeight="1">
      <c r="A24" s="34"/>
      <c r="B24" s="35" t="s">
        <v>212</v>
      </c>
      <c r="C24" s="36" t="s">
        <v>213</v>
      </c>
      <c r="D24" s="12"/>
      <c r="E24" s="12" t="s">
        <v>38</v>
      </c>
      <c r="F24" s="37"/>
      <c r="G24" s="13">
        <v>0.19</v>
      </c>
      <c r="H24" s="14"/>
      <c r="I24" s="14"/>
      <c r="J24" s="14"/>
      <c r="K24" s="13"/>
      <c r="L24" s="15"/>
      <c r="M24" s="38"/>
      <c r="N24" s="39"/>
    </row>
    <row r="25" spans="1:14" s="40" customFormat="1" ht="34.799999999999997" customHeight="1">
      <c r="A25" s="34"/>
      <c r="B25" s="35" t="s">
        <v>214</v>
      </c>
      <c r="C25" s="36" t="s">
        <v>215</v>
      </c>
      <c r="D25" s="12"/>
      <c r="E25" s="12" t="s">
        <v>38</v>
      </c>
      <c r="F25" s="37"/>
      <c r="G25" s="13">
        <v>0.19</v>
      </c>
      <c r="H25" s="14"/>
      <c r="I25" s="14"/>
      <c r="J25" s="14"/>
      <c r="K25" s="13"/>
      <c r="L25" s="15"/>
      <c r="M25" s="38"/>
      <c r="N25" s="39"/>
    </row>
    <row r="26" spans="1:14" s="40" customFormat="1" ht="34.799999999999997" customHeight="1">
      <c r="A26" s="34"/>
      <c r="B26" s="35" t="s">
        <v>216</v>
      </c>
      <c r="C26" s="36" t="s">
        <v>217</v>
      </c>
      <c r="D26" s="12"/>
      <c r="E26" s="12" t="s">
        <v>38</v>
      </c>
      <c r="F26" s="37"/>
      <c r="G26" s="13">
        <v>0.214</v>
      </c>
      <c r="H26" s="14"/>
      <c r="I26" s="14"/>
      <c r="J26" s="14"/>
      <c r="K26" s="13"/>
      <c r="L26" s="15"/>
      <c r="M26" s="38"/>
      <c r="N26" s="39"/>
    </row>
    <row r="27" spans="1:14" s="40" customFormat="1" ht="34.799999999999997" customHeight="1">
      <c r="A27" s="34"/>
      <c r="B27" s="35" t="s">
        <v>218</v>
      </c>
      <c r="C27" s="36" t="s">
        <v>219</v>
      </c>
      <c r="D27" s="12"/>
      <c r="E27" s="12" t="s">
        <v>38</v>
      </c>
      <c r="F27" s="37"/>
      <c r="G27" s="13">
        <v>0.214</v>
      </c>
      <c r="H27" s="14"/>
      <c r="I27" s="14"/>
      <c r="J27" s="14"/>
      <c r="K27" s="13"/>
      <c r="L27" s="15"/>
      <c r="M27" s="38"/>
      <c r="N27" s="39"/>
    </row>
    <row r="28" spans="1:14" s="40" customFormat="1" ht="34.799999999999997" customHeight="1">
      <c r="A28" s="34"/>
      <c r="B28" s="35" t="s">
        <v>220</v>
      </c>
      <c r="C28" s="36" t="s">
        <v>221</v>
      </c>
      <c r="D28" s="12"/>
      <c r="E28" s="12" t="s">
        <v>38</v>
      </c>
      <c r="F28" s="37"/>
      <c r="G28" s="13">
        <v>4.72</v>
      </c>
      <c r="H28" s="14"/>
      <c r="I28" s="14"/>
      <c r="J28" s="14"/>
      <c r="K28" s="13"/>
      <c r="L28" s="15"/>
      <c r="M28" s="38"/>
      <c r="N28" s="39"/>
    </row>
    <row r="29" spans="1:14" s="40" customFormat="1" ht="34.799999999999997" customHeight="1">
      <c r="A29" s="34"/>
      <c r="B29" s="35" t="s">
        <v>222</v>
      </c>
      <c r="C29" s="36" t="s">
        <v>223</v>
      </c>
      <c r="D29" s="12"/>
      <c r="E29" s="12" t="s">
        <v>38</v>
      </c>
      <c r="F29" s="37"/>
      <c r="G29" s="13">
        <v>0.185</v>
      </c>
      <c r="H29" s="14"/>
      <c r="I29" s="14"/>
      <c r="J29" s="14"/>
      <c r="K29" s="13"/>
      <c r="L29" s="15"/>
      <c r="M29" s="38"/>
      <c r="N29" s="39"/>
    </row>
    <row r="30" spans="1:14" s="40" customFormat="1" ht="34.799999999999997" customHeight="1">
      <c r="A30" s="34"/>
      <c r="B30" s="35" t="s">
        <v>224</v>
      </c>
      <c r="C30" s="36" t="s">
        <v>225</v>
      </c>
      <c r="D30" s="12"/>
      <c r="E30" s="12" t="s">
        <v>38</v>
      </c>
      <c r="F30" s="37"/>
      <c r="G30" s="13">
        <v>0.27500000000000002</v>
      </c>
      <c r="H30" s="14"/>
      <c r="I30" s="14"/>
      <c r="J30" s="14"/>
      <c r="K30" s="13"/>
      <c r="L30" s="15"/>
      <c r="M30" s="38"/>
      <c r="N30" s="39"/>
    </row>
    <row r="31" spans="1:14" s="40" customFormat="1" ht="34.799999999999997" customHeight="1">
      <c r="A31" s="34"/>
      <c r="B31" s="35" t="s">
        <v>226</v>
      </c>
      <c r="C31" s="36" t="s">
        <v>227</v>
      </c>
      <c r="D31" s="12"/>
      <c r="E31" s="12" t="s">
        <v>38</v>
      </c>
      <c r="F31" s="37"/>
      <c r="G31" s="13">
        <v>0.25</v>
      </c>
      <c r="H31" s="14"/>
      <c r="I31" s="14"/>
      <c r="J31" s="14"/>
      <c r="K31" s="13"/>
      <c r="L31" s="15"/>
      <c r="M31" s="38"/>
      <c r="N31" s="39"/>
    </row>
    <row r="32" spans="1:14" s="40" customFormat="1" ht="34.799999999999997" customHeight="1">
      <c r="A32" s="34"/>
      <c r="B32" s="35"/>
      <c r="C32" s="36"/>
      <c r="D32" s="12"/>
      <c r="E32" s="12"/>
      <c r="F32" s="37"/>
      <c r="G32" s="13"/>
      <c r="H32" s="14"/>
      <c r="I32" s="14"/>
      <c r="J32" s="14"/>
      <c r="K32" s="13"/>
      <c r="L32" s="15"/>
      <c r="M32" s="38"/>
      <c r="N32" s="39"/>
    </row>
    <row r="33" spans="1:14" s="40" customFormat="1" ht="34.799999999999997" customHeight="1">
      <c r="A33" s="34"/>
      <c r="B33" s="35"/>
      <c r="C33" s="36"/>
      <c r="D33" s="12"/>
      <c r="E33" s="12"/>
      <c r="F33" s="37"/>
      <c r="G33" s="13"/>
      <c r="H33" s="14"/>
      <c r="I33" s="14"/>
      <c r="J33" s="14"/>
      <c r="K33" s="13"/>
      <c r="L33" s="15"/>
      <c r="M33" s="38"/>
      <c r="N33" s="39"/>
    </row>
    <row r="34" spans="1:14" s="40" customFormat="1" ht="34.799999999999997" customHeight="1">
      <c r="A34" s="34"/>
      <c r="B34" s="35"/>
      <c r="C34" s="36"/>
      <c r="D34" s="12"/>
      <c r="E34" s="12"/>
      <c r="F34" s="37"/>
      <c r="G34" s="13"/>
      <c r="H34" s="14"/>
      <c r="I34" s="14"/>
      <c r="J34" s="14"/>
      <c r="K34" s="13"/>
      <c r="L34" s="15"/>
      <c r="M34" s="38"/>
      <c r="N34" s="39"/>
    </row>
    <row r="35" spans="1:14" s="40" customFormat="1" ht="34.799999999999997" customHeight="1">
      <c r="A35" s="34"/>
      <c r="B35" s="35"/>
      <c r="C35" s="36"/>
      <c r="D35" s="12"/>
      <c r="E35" s="12"/>
      <c r="F35" s="37"/>
      <c r="G35" s="13"/>
      <c r="H35" s="14"/>
      <c r="I35" s="14"/>
      <c r="J35" s="14"/>
      <c r="K35" s="13"/>
      <c r="L35" s="15"/>
      <c r="M35" s="38"/>
      <c r="N35" s="39"/>
    </row>
    <row r="36" spans="1:14" s="40" customFormat="1" ht="34.799999999999997" customHeight="1">
      <c r="A36" s="34"/>
      <c r="B36" s="35"/>
      <c r="C36" s="36"/>
      <c r="D36" s="12"/>
      <c r="E36" s="12"/>
      <c r="F36" s="37"/>
      <c r="G36" s="13"/>
      <c r="H36" s="14"/>
      <c r="I36" s="14"/>
      <c r="J36" s="14"/>
      <c r="K36" s="13"/>
      <c r="L36" s="15"/>
      <c r="M36" s="38"/>
      <c r="N36" s="39"/>
    </row>
    <row r="37" spans="1:14" s="40" customFormat="1" ht="34.799999999999997" customHeight="1">
      <c r="A37" s="34"/>
      <c r="B37" s="35"/>
      <c r="C37" s="36"/>
      <c r="D37" s="12"/>
      <c r="E37" s="12"/>
      <c r="F37" s="37"/>
      <c r="G37" s="13"/>
      <c r="H37" s="14"/>
      <c r="I37" s="14"/>
      <c r="J37" s="14"/>
      <c r="K37" s="13"/>
      <c r="L37" s="15"/>
      <c r="M37" s="38"/>
      <c r="N37" s="39"/>
    </row>
    <row r="38" spans="1:14" s="40" customFormat="1" ht="34.799999999999997" customHeight="1">
      <c r="A38" s="34"/>
      <c r="B38" s="35"/>
      <c r="C38" s="36"/>
      <c r="D38" s="12"/>
      <c r="E38" s="12"/>
      <c r="F38" s="37"/>
      <c r="G38" s="13"/>
      <c r="H38" s="14"/>
      <c r="I38" s="14"/>
      <c r="J38" s="14"/>
      <c r="K38" s="13"/>
      <c r="L38" s="15"/>
      <c r="M38" s="38"/>
      <c r="N38" s="39"/>
    </row>
    <row r="39" spans="1:14" s="40" customFormat="1" ht="34.799999999999997" customHeight="1">
      <c r="A39" s="34"/>
      <c r="B39" s="35"/>
      <c r="C39" s="36"/>
      <c r="D39" s="12"/>
      <c r="E39" s="12"/>
      <c r="F39" s="37"/>
      <c r="G39" s="13"/>
      <c r="H39" s="14"/>
      <c r="I39" s="14"/>
      <c r="J39" s="14"/>
      <c r="K39" s="13"/>
      <c r="L39" s="15"/>
      <c r="M39" s="38"/>
      <c r="N39" s="39"/>
    </row>
    <row r="40" spans="1:14" s="40" customFormat="1" ht="34.799999999999997" customHeight="1">
      <c r="A40" s="34"/>
      <c r="B40" s="35"/>
      <c r="C40" s="36"/>
      <c r="D40" s="12"/>
      <c r="E40" s="12"/>
      <c r="F40" s="37"/>
      <c r="G40" s="13"/>
      <c r="H40" s="14"/>
      <c r="I40" s="14"/>
      <c r="J40" s="14"/>
      <c r="K40" s="13"/>
      <c r="L40" s="15"/>
      <c r="M40" s="38"/>
      <c r="N40" s="39"/>
    </row>
    <row r="41" spans="1:14" s="40" customFormat="1" ht="34.799999999999997" customHeight="1">
      <c r="A41" s="34"/>
      <c r="B41" s="35"/>
      <c r="C41" s="36"/>
      <c r="D41" s="12"/>
      <c r="E41" s="12"/>
      <c r="F41" s="37"/>
      <c r="G41" s="13"/>
      <c r="H41" s="14"/>
      <c r="I41" s="14"/>
      <c r="J41" s="14"/>
      <c r="K41" s="13"/>
      <c r="L41" s="15"/>
      <c r="M41" s="38"/>
      <c r="N41" s="39"/>
    </row>
    <row r="42" spans="1:14" s="40" customFormat="1" ht="34.799999999999997" customHeight="1">
      <c r="A42" s="34"/>
      <c r="B42" s="35"/>
      <c r="C42" s="36"/>
      <c r="D42" s="12"/>
      <c r="E42" s="12"/>
      <c r="F42" s="37"/>
      <c r="G42" s="13"/>
      <c r="H42" s="14"/>
      <c r="I42" s="14"/>
      <c r="J42" s="14"/>
      <c r="K42" s="13"/>
      <c r="L42" s="15"/>
      <c r="M42" s="38"/>
      <c r="N42" s="39"/>
    </row>
    <row r="43" spans="1:14" s="40" customFormat="1" ht="34.799999999999997" customHeight="1">
      <c r="A43" s="34"/>
      <c r="B43" s="35"/>
      <c r="C43" s="36"/>
      <c r="D43" s="12"/>
      <c r="E43" s="12"/>
      <c r="F43" s="37"/>
      <c r="G43" s="13"/>
      <c r="H43" s="14"/>
      <c r="I43" s="14"/>
      <c r="J43" s="14"/>
      <c r="K43" s="13"/>
      <c r="L43" s="15"/>
      <c r="M43" s="38"/>
      <c r="N43" s="39"/>
    </row>
    <row r="44" spans="1:14" s="40" customFormat="1" ht="34.799999999999997" customHeight="1">
      <c r="A44" s="34"/>
      <c r="B44" s="35"/>
      <c r="C44" s="36"/>
      <c r="D44" s="12"/>
      <c r="E44" s="12"/>
      <c r="F44" s="37"/>
      <c r="G44" s="13"/>
      <c r="H44" s="14"/>
      <c r="I44" s="14"/>
      <c r="J44" s="14"/>
      <c r="K44" s="13"/>
      <c r="L44" s="15"/>
      <c r="M44" s="38"/>
      <c r="N44" s="39"/>
    </row>
    <row r="45" spans="1:14" s="40" customFormat="1" ht="34.799999999999997" customHeight="1">
      <c r="A45" s="34"/>
      <c r="B45" s="35"/>
      <c r="C45" s="36"/>
      <c r="D45" s="12"/>
      <c r="E45" s="12"/>
      <c r="F45" s="37"/>
      <c r="G45" s="13"/>
      <c r="H45" s="14"/>
      <c r="I45" s="14"/>
      <c r="J45" s="14"/>
      <c r="K45" s="13"/>
      <c r="L45" s="15"/>
      <c r="M45" s="38"/>
      <c r="N45" s="39"/>
    </row>
    <row r="46" spans="1:14" s="40" customFormat="1" ht="34.799999999999997" customHeight="1">
      <c r="A46" s="34"/>
      <c r="B46" s="35"/>
      <c r="C46" s="36"/>
      <c r="D46" s="12"/>
      <c r="E46" s="12"/>
      <c r="F46" s="37"/>
      <c r="G46" s="13"/>
      <c r="H46" s="14"/>
      <c r="I46" s="14"/>
      <c r="J46" s="14"/>
      <c r="K46" s="13"/>
      <c r="L46" s="15"/>
      <c r="M46" s="38"/>
      <c r="N46" s="39"/>
    </row>
    <row r="47" spans="1:14" s="40" customFormat="1" ht="34.799999999999997" customHeight="1">
      <c r="A47" s="34"/>
      <c r="B47" s="35"/>
      <c r="C47" s="36"/>
      <c r="D47" s="12"/>
      <c r="E47" s="12"/>
      <c r="F47" s="37"/>
      <c r="G47" s="13"/>
      <c r="H47" s="14"/>
      <c r="I47" s="14"/>
      <c r="J47" s="14"/>
      <c r="K47" s="13"/>
      <c r="L47" s="15"/>
      <c r="M47" s="38"/>
      <c r="N47" s="39"/>
    </row>
    <row r="48" spans="1:14" s="40" customFormat="1" ht="34.799999999999997" customHeight="1">
      <c r="A48" s="34"/>
      <c r="B48" s="35"/>
      <c r="C48" s="36"/>
      <c r="D48" s="12"/>
      <c r="E48" s="12"/>
      <c r="F48" s="37"/>
      <c r="G48" s="13"/>
      <c r="H48" s="14"/>
      <c r="I48" s="14"/>
      <c r="J48" s="14"/>
      <c r="K48" s="13"/>
      <c r="L48" s="15"/>
      <c r="M48" s="38"/>
      <c r="N48" s="39"/>
    </row>
    <row r="49" spans="1:14" s="40" customFormat="1" ht="34.799999999999997" customHeight="1">
      <c r="A49" s="34"/>
      <c r="B49" s="35"/>
      <c r="C49" s="36"/>
      <c r="D49" s="12"/>
      <c r="E49" s="12"/>
      <c r="F49" s="37"/>
      <c r="G49" s="13"/>
      <c r="H49" s="14"/>
      <c r="I49" s="14"/>
      <c r="J49" s="14"/>
      <c r="K49" s="13"/>
      <c r="L49" s="15"/>
      <c r="M49" s="38"/>
      <c r="N49" s="39"/>
    </row>
    <row r="50" spans="1:14" s="40" customFormat="1" ht="34.799999999999997" customHeight="1">
      <c r="A50" s="34"/>
      <c r="B50" s="35"/>
      <c r="C50" s="36"/>
      <c r="D50" s="12"/>
      <c r="E50" s="12"/>
      <c r="F50" s="37"/>
      <c r="G50" s="13"/>
      <c r="H50" s="14"/>
      <c r="I50" s="14"/>
      <c r="J50" s="14"/>
      <c r="K50" s="13"/>
      <c r="L50" s="15"/>
      <c r="M50" s="38"/>
      <c r="N50" s="39"/>
    </row>
    <row r="51" spans="1:14" s="40" customFormat="1" ht="34.799999999999997" customHeight="1">
      <c r="A51" s="34"/>
      <c r="B51" s="35"/>
      <c r="C51" s="36"/>
      <c r="D51" s="12"/>
      <c r="E51" s="12"/>
      <c r="F51" s="37"/>
      <c r="G51" s="13"/>
      <c r="H51" s="14"/>
      <c r="I51" s="14"/>
      <c r="J51" s="14"/>
      <c r="K51" s="13"/>
      <c r="L51" s="15"/>
      <c r="M51" s="38"/>
      <c r="N51" s="39"/>
    </row>
    <row r="52" spans="1:14" s="40" customFormat="1" ht="34.799999999999997" customHeight="1">
      <c r="A52" s="34"/>
      <c r="B52" s="35"/>
      <c r="C52" s="36"/>
      <c r="D52" s="12"/>
      <c r="E52" s="12"/>
      <c r="F52" s="37"/>
      <c r="G52" s="13"/>
      <c r="H52" s="14"/>
      <c r="I52" s="14"/>
      <c r="J52" s="14"/>
      <c r="K52" s="13"/>
      <c r="L52" s="15"/>
      <c r="M52" s="38"/>
      <c r="N52" s="39"/>
    </row>
    <row r="53" spans="1:14" s="40" customFormat="1" ht="34.799999999999997" customHeight="1">
      <c r="A53" s="34"/>
      <c r="B53" s="35"/>
      <c r="C53" s="36"/>
      <c r="D53" s="12"/>
      <c r="E53" s="12"/>
      <c r="F53" s="37"/>
      <c r="G53" s="13"/>
      <c r="H53" s="14"/>
      <c r="I53" s="14"/>
      <c r="J53" s="14"/>
      <c r="K53" s="13"/>
      <c r="L53" s="15"/>
      <c r="M53" s="38"/>
      <c r="N53" s="39"/>
    </row>
    <row r="54" spans="1:14" s="40" customFormat="1" ht="34.799999999999997" customHeight="1">
      <c r="A54" s="34"/>
      <c r="B54" s="35"/>
      <c r="C54" s="36"/>
      <c r="D54" s="12"/>
      <c r="E54" s="12"/>
      <c r="F54" s="37"/>
      <c r="G54" s="13"/>
      <c r="H54" s="14"/>
      <c r="I54" s="14"/>
      <c r="J54" s="14"/>
      <c r="K54" s="13"/>
      <c r="L54" s="15"/>
      <c r="M54" s="38"/>
      <c r="N54" s="39"/>
    </row>
    <row r="55" spans="1:14" s="40" customFormat="1" ht="34.799999999999997" customHeight="1">
      <c r="A55" s="34"/>
      <c r="B55" s="35"/>
      <c r="C55" s="36"/>
      <c r="D55" s="12"/>
      <c r="E55" s="12"/>
      <c r="F55" s="37"/>
      <c r="G55" s="13"/>
      <c r="H55" s="14"/>
      <c r="I55" s="14"/>
      <c r="J55" s="14"/>
      <c r="K55" s="13"/>
      <c r="L55" s="15"/>
      <c r="M55" s="38"/>
      <c r="N55" s="39"/>
    </row>
    <row r="56" spans="1:14" s="40" customFormat="1" ht="34.799999999999997" customHeight="1">
      <c r="A56" s="34"/>
      <c r="B56" s="35"/>
      <c r="C56" s="36"/>
      <c r="D56" s="12"/>
      <c r="E56" s="12"/>
      <c r="F56" s="37"/>
      <c r="G56" s="13"/>
      <c r="H56" s="14"/>
      <c r="I56" s="14"/>
      <c r="J56" s="14"/>
      <c r="K56" s="13"/>
      <c r="L56" s="15"/>
      <c r="M56" s="38"/>
      <c r="N56" s="39"/>
    </row>
    <row r="57" spans="1:14" s="40" customFormat="1" ht="34.799999999999997" customHeight="1">
      <c r="A57" s="34"/>
      <c r="B57" s="35"/>
      <c r="C57" s="36"/>
      <c r="D57" s="12"/>
      <c r="E57" s="12"/>
      <c r="F57" s="37"/>
      <c r="G57" s="13"/>
      <c r="H57" s="14"/>
      <c r="I57" s="14"/>
      <c r="J57" s="14"/>
      <c r="K57" s="13"/>
      <c r="L57" s="15"/>
      <c r="M57" s="38"/>
      <c r="N57" s="39"/>
    </row>
    <row r="58" spans="1:14" s="40" customFormat="1" ht="34.799999999999997" customHeight="1">
      <c r="A58" s="34"/>
      <c r="B58" s="35"/>
      <c r="C58" s="36"/>
      <c r="D58" s="12"/>
      <c r="E58" s="12"/>
      <c r="F58" s="37"/>
      <c r="G58" s="13"/>
      <c r="H58" s="14"/>
      <c r="I58" s="14"/>
      <c r="J58" s="14"/>
      <c r="K58" s="13"/>
      <c r="L58" s="15"/>
      <c r="M58" s="38"/>
      <c r="N58" s="39"/>
    </row>
    <row r="59" spans="1:14" s="40" customFormat="1" ht="34.799999999999997" customHeight="1">
      <c r="A59" s="34"/>
      <c r="B59" s="35"/>
      <c r="C59" s="36"/>
      <c r="D59" s="12"/>
      <c r="E59" s="12"/>
      <c r="F59" s="37"/>
      <c r="G59" s="13"/>
      <c r="H59" s="14"/>
      <c r="I59" s="14"/>
      <c r="J59" s="14"/>
      <c r="K59" s="13"/>
      <c r="L59" s="15"/>
      <c r="M59" s="38"/>
      <c r="N59" s="39"/>
    </row>
    <row r="60" spans="1:14" s="40" customFormat="1" ht="34.799999999999997" customHeight="1">
      <c r="A60" s="34"/>
      <c r="B60" s="35"/>
      <c r="C60" s="36"/>
      <c r="D60" s="12"/>
      <c r="E60" s="12"/>
      <c r="F60" s="37"/>
      <c r="G60" s="13"/>
      <c r="H60" s="14"/>
      <c r="I60" s="14"/>
      <c r="J60" s="14"/>
      <c r="K60" s="13"/>
      <c r="L60" s="15"/>
      <c r="M60" s="38"/>
      <c r="N60" s="39"/>
    </row>
    <row r="61" spans="1:14" s="40" customFormat="1" ht="34.799999999999997" customHeight="1">
      <c r="A61" s="34"/>
      <c r="B61" s="35"/>
      <c r="C61" s="36"/>
      <c r="D61" s="12"/>
      <c r="E61" s="12"/>
      <c r="F61" s="37"/>
      <c r="G61" s="13"/>
      <c r="H61" s="14"/>
      <c r="I61" s="14"/>
      <c r="J61" s="14"/>
      <c r="K61" s="13"/>
      <c r="L61" s="15"/>
      <c r="M61" s="38"/>
      <c r="N61" s="39"/>
    </row>
    <row r="62" spans="1:14" s="40" customFormat="1" ht="34.799999999999997" customHeight="1">
      <c r="A62" s="34"/>
      <c r="B62" s="35"/>
      <c r="C62" s="36"/>
      <c r="D62" s="12"/>
      <c r="E62" s="12"/>
      <c r="F62" s="37"/>
      <c r="G62" s="13"/>
      <c r="H62" s="14"/>
      <c r="I62" s="14"/>
      <c r="J62" s="14"/>
      <c r="K62" s="13"/>
      <c r="L62" s="15"/>
      <c r="M62" s="38"/>
      <c r="N62" s="39"/>
    </row>
    <row r="63" spans="1:14" s="40" customFormat="1" ht="34.799999999999997" customHeight="1">
      <c r="A63" s="34"/>
      <c r="B63" s="35"/>
      <c r="C63" s="36"/>
      <c r="D63" s="12"/>
      <c r="E63" s="12"/>
      <c r="F63" s="37"/>
      <c r="G63" s="13"/>
      <c r="H63" s="14"/>
      <c r="I63" s="14"/>
      <c r="J63" s="14"/>
      <c r="K63" s="13"/>
      <c r="L63" s="15"/>
      <c r="M63" s="38"/>
      <c r="N63" s="39"/>
    </row>
    <row r="64" spans="1:14" s="40" customFormat="1" ht="34.799999999999997" customHeight="1">
      <c r="A64" s="34"/>
      <c r="B64" s="35"/>
      <c r="C64" s="36"/>
      <c r="D64" s="12"/>
      <c r="E64" s="12"/>
      <c r="F64" s="37"/>
      <c r="G64" s="13"/>
      <c r="H64" s="14"/>
      <c r="I64" s="14"/>
      <c r="J64" s="14"/>
      <c r="K64" s="13"/>
      <c r="L64" s="15"/>
      <c r="M64" s="38"/>
      <c r="N64" s="39"/>
    </row>
    <row r="65" spans="1:14" s="40" customFormat="1" ht="34.799999999999997" customHeight="1">
      <c r="A65" s="34"/>
      <c r="B65" s="35"/>
      <c r="C65" s="36"/>
      <c r="D65" s="12"/>
      <c r="E65" s="12"/>
      <c r="F65" s="37"/>
      <c r="G65" s="13"/>
      <c r="H65" s="14"/>
      <c r="I65" s="14"/>
      <c r="J65" s="14"/>
      <c r="K65" s="13"/>
      <c r="L65" s="15"/>
      <c r="M65" s="38"/>
      <c r="N65" s="39"/>
    </row>
    <row r="66" spans="1:14" s="40" customFormat="1" ht="34.799999999999997" customHeight="1">
      <c r="A66" s="34"/>
      <c r="B66" s="35"/>
      <c r="C66" s="36"/>
      <c r="D66" s="12"/>
      <c r="E66" s="12"/>
      <c r="F66" s="37"/>
      <c r="G66" s="13"/>
      <c r="H66" s="14"/>
      <c r="I66" s="14"/>
      <c r="J66" s="14"/>
      <c r="K66" s="13"/>
      <c r="L66" s="15"/>
      <c r="M66" s="38"/>
      <c r="N66" s="39"/>
    </row>
    <row r="67" spans="1:14" s="40" customFormat="1" ht="34.799999999999997" customHeight="1">
      <c r="A67" s="34"/>
      <c r="B67" s="35"/>
      <c r="C67" s="36"/>
      <c r="D67" s="12"/>
      <c r="E67" s="12"/>
      <c r="F67" s="37"/>
      <c r="G67" s="13"/>
      <c r="H67" s="14"/>
      <c r="I67" s="14"/>
      <c r="J67" s="14"/>
      <c r="K67" s="13"/>
      <c r="L67" s="15"/>
      <c r="M67" s="38"/>
      <c r="N67" s="39"/>
    </row>
    <row r="68" spans="1:14" s="40" customFormat="1" ht="34.799999999999997" customHeight="1">
      <c r="A68" s="34"/>
      <c r="B68" s="35"/>
      <c r="C68" s="36"/>
      <c r="D68" s="12"/>
      <c r="E68" s="12"/>
      <c r="F68" s="37"/>
      <c r="G68" s="13"/>
      <c r="H68" s="14"/>
      <c r="I68" s="14"/>
      <c r="J68" s="14"/>
      <c r="K68" s="13"/>
      <c r="L68" s="15"/>
      <c r="M68" s="38"/>
      <c r="N68" s="39"/>
    </row>
    <row r="69" spans="1:14" s="40" customFormat="1" ht="34.799999999999997" customHeight="1">
      <c r="A69" s="34"/>
      <c r="B69" s="35"/>
      <c r="C69" s="36"/>
      <c r="D69" s="12"/>
      <c r="E69" s="12"/>
      <c r="F69" s="37"/>
      <c r="G69" s="13"/>
      <c r="H69" s="14"/>
      <c r="I69" s="14"/>
      <c r="J69" s="14"/>
      <c r="K69" s="13"/>
      <c r="L69" s="15"/>
      <c r="M69" s="38"/>
      <c r="N69" s="39"/>
    </row>
    <row r="70" spans="1:14" s="40" customFormat="1" ht="34.799999999999997" customHeight="1">
      <c r="A70" s="34"/>
      <c r="B70" s="35"/>
      <c r="C70" s="36"/>
      <c r="D70" s="12"/>
      <c r="E70" s="12"/>
      <c r="F70" s="37"/>
      <c r="G70" s="13"/>
      <c r="H70" s="14"/>
      <c r="I70" s="14"/>
      <c r="J70" s="14"/>
      <c r="K70" s="13"/>
      <c r="L70" s="15"/>
      <c r="M70" s="38"/>
      <c r="N70" s="39"/>
    </row>
    <row r="71" spans="1:14" s="40" customFormat="1" ht="34.799999999999997" customHeight="1">
      <c r="A71" s="34"/>
      <c r="B71" s="35"/>
      <c r="C71" s="36"/>
      <c r="D71" s="12"/>
      <c r="E71" s="12"/>
      <c r="F71" s="37"/>
      <c r="G71" s="13"/>
      <c r="H71" s="14"/>
      <c r="I71" s="14"/>
      <c r="J71" s="14"/>
      <c r="K71" s="13"/>
      <c r="L71" s="15"/>
      <c r="M71" s="38"/>
      <c r="N71" s="39"/>
    </row>
    <row r="72" spans="1:14" s="40" customFormat="1" ht="34.799999999999997" customHeight="1">
      <c r="A72" s="34"/>
      <c r="B72" s="35"/>
      <c r="C72" s="36"/>
      <c r="D72" s="12"/>
      <c r="E72" s="12"/>
      <c r="F72" s="37"/>
      <c r="G72" s="13"/>
      <c r="H72" s="14"/>
      <c r="I72" s="14"/>
      <c r="J72" s="14"/>
      <c r="K72" s="13"/>
      <c r="L72" s="15"/>
      <c r="M72" s="38"/>
      <c r="N72" s="39"/>
    </row>
    <row r="73" spans="1:14" s="40" customFormat="1" ht="34.799999999999997" customHeight="1">
      <c r="A73" s="34"/>
      <c r="B73" s="35"/>
      <c r="C73" s="36"/>
      <c r="D73" s="12"/>
      <c r="E73" s="12"/>
      <c r="F73" s="37"/>
      <c r="G73" s="13"/>
      <c r="H73" s="14"/>
      <c r="I73" s="14"/>
      <c r="J73" s="14"/>
      <c r="K73" s="13"/>
      <c r="L73" s="15"/>
      <c r="M73" s="38"/>
      <c r="N73" s="39"/>
    </row>
    <row r="74" spans="1:14" s="40" customFormat="1" ht="34.799999999999997" customHeight="1">
      <c r="A74" s="34"/>
      <c r="B74" s="35"/>
      <c r="C74" s="36"/>
      <c r="D74" s="12"/>
      <c r="E74" s="12"/>
      <c r="F74" s="37"/>
      <c r="G74" s="13"/>
      <c r="H74" s="14"/>
      <c r="I74" s="14"/>
      <c r="J74" s="14"/>
      <c r="K74" s="13"/>
      <c r="L74" s="15"/>
      <c r="M74" s="38"/>
      <c r="N74" s="39"/>
    </row>
    <row r="75" spans="1:14" s="40" customFormat="1" ht="34.799999999999997" customHeight="1">
      <c r="A75" s="34"/>
      <c r="B75" s="35"/>
      <c r="C75" s="36"/>
      <c r="D75" s="12"/>
      <c r="E75" s="12"/>
      <c r="F75" s="37"/>
      <c r="G75" s="13"/>
      <c r="H75" s="14"/>
      <c r="I75" s="14"/>
      <c r="J75" s="14"/>
      <c r="K75" s="13"/>
      <c r="L75" s="15"/>
      <c r="M75" s="38"/>
      <c r="N75" s="39"/>
    </row>
    <row r="76" spans="1:14" s="40" customFormat="1" ht="34.799999999999997" customHeight="1">
      <c r="A76" s="34"/>
      <c r="B76" s="35"/>
      <c r="C76" s="36"/>
      <c r="D76" s="12"/>
      <c r="E76" s="12"/>
      <c r="F76" s="37"/>
      <c r="G76" s="13"/>
      <c r="H76" s="14"/>
      <c r="I76" s="14"/>
      <c r="J76" s="14"/>
      <c r="K76" s="13"/>
      <c r="L76" s="15"/>
      <c r="M76" s="38"/>
      <c r="N76" s="39"/>
    </row>
    <row r="77" spans="1:14" s="40" customFormat="1" ht="34.799999999999997" customHeight="1">
      <c r="A77" s="34"/>
      <c r="B77" s="35"/>
      <c r="C77" s="36"/>
      <c r="D77" s="12"/>
      <c r="E77" s="12"/>
      <c r="F77" s="37"/>
      <c r="G77" s="13"/>
      <c r="H77" s="14"/>
      <c r="I77" s="14"/>
      <c r="J77" s="14"/>
      <c r="K77" s="13"/>
      <c r="L77" s="15"/>
      <c r="M77" s="38"/>
      <c r="N77" s="39"/>
    </row>
    <row r="78" spans="1:14" s="40" customFormat="1" ht="34.799999999999997" customHeight="1">
      <c r="A78" s="34"/>
      <c r="B78" s="35"/>
      <c r="C78" s="36"/>
      <c r="D78" s="12"/>
      <c r="E78" s="12"/>
      <c r="F78" s="37"/>
      <c r="G78" s="13"/>
      <c r="H78" s="14"/>
      <c r="I78" s="14"/>
      <c r="J78" s="14"/>
      <c r="K78" s="13"/>
      <c r="L78" s="15"/>
      <c r="M78" s="38"/>
      <c r="N78" s="39"/>
    </row>
    <row r="79" spans="1:14" s="40" customFormat="1" ht="34.799999999999997" customHeight="1">
      <c r="A79" s="34"/>
      <c r="B79" s="35"/>
      <c r="C79" s="36"/>
      <c r="D79" s="12"/>
      <c r="E79" s="12"/>
      <c r="F79" s="37"/>
      <c r="G79" s="13"/>
      <c r="H79" s="14"/>
      <c r="I79" s="14"/>
      <c r="J79" s="14"/>
      <c r="K79" s="13"/>
      <c r="L79" s="15"/>
      <c r="M79" s="38"/>
      <c r="N79" s="39"/>
    </row>
    <row r="80" spans="1:14" s="40" customFormat="1" ht="34.799999999999997" customHeight="1">
      <c r="A80" s="34"/>
      <c r="B80" s="35"/>
      <c r="C80" s="36"/>
      <c r="D80" s="12"/>
      <c r="E80" s="12"/>
      <c r="F80" s="37"/>
      <c r="G80" s="13"/>
      <c r="H80" s="14"/>
      <c r="I80" s="14"/>
      <c r="J80" s="14"/>
      <c r="K80" s="13"/>
      <c r="L80" s="15"/>
      <c r="M80" s="38"/>
      <c r="N80" s="39"/>
    </row>
    <row r="81" spans="1:14" s="40" customFormat="1" ht="34.799999999999997" customHeight="1">
      <c r="A81" s="34"/>
      <c r="B81" s="35"/>
      <c r="C81" s="36"/>
      <c r="D81" s="12"/>
      <c r="E81" s="12"/>
      <c r="F81" s="37"/>
      <c r="G81" s="13"/>
      <c r="H81" s="14"/>
      <c r="I81" s="14"/>
      <c r="J81" s="14"/>
      <c r="K81" s="13"/>
      <c r="L81" s="15"/>
      <c r="M81" s="38"/>
      <c r="N81" s="39"/>
    </row>
    <row r="82" spans="1:14" s="40" customFormat="1" ht="34.799999999999997" customHeight="1">
      <c r="A82" s="34"/>
      <c r="B82" s="35"/>
      <c r="C82" s="36"/>
      <c r="D82" s="12"/>
      <c r="E82" s="12"/>
      <c r="F82" s="37"/>
      <c r="G82" s="13"/>
      <c r="H82" s="14"/>
      <c r="I82" s="14"/>
      <c r="J82" s="14"/>
      <c r="K82" s="13"/>
      <c r="L82" s="15"/>
      <c r="M82" s="38"/>
      <c r="N82" s="39"/>
    </row>
    <row r="83" spans="1:14" s="40" customFormat="1" ht="34.799999999999997" customHeight="1">
      <c r="A83" s="34"/>
      <c r="B83" s="35"/>
      <c r="C83" s="36"/>
      <c r="D83" s="12"/>
      <c r="E83" s="12"/>
      <c r="F83" s="37"/>
      <c r="G83" s="13"/>
      <c r="H83" s="14"/>
      <c r="I83" s="14"/>
      <c r="J83" s="14"/>
      <c r="K83" s="13"/>
      <c r="L83" s="15"/>
      <c r="M83" s="38"/>
      <c r="N83" s="39"/>
    </row>
    <row r="84" spans="1:14" s="40" customFormat="1" ht="34.799999999999997" customHeight="1">
      <c r="A84" s="34"/>
      <c r="B84" s="35"/>
      <c r="C84" s="36"/>
      <c r="D84" s="12"/>
      <c r="E84" s="12"/>
      <c r="F84" s="37"/>
      <c r="G84" s="13"/>
      <c r="H84" s="14"/>
      <c r="I84" s="14"/>
      <c r="J84" s="14"/>
      <c r="K84" s="13"/>
      <c r="L84" s="15"/>
      <c r="M84" s="38"/>
      <c r="N84" s="39"/>
    </row>
    <row r="85" spans="1:14" s="40" customFormat="1" ht="34.799999999999997" customHeight="1">
      <c r="A85" s="34"/>
      <c r="B85" s="35"/>
      <c r="C85" s="36"/>
      <c r="D85" s="12"/>
      <c r="E85" s="12"/>
      <c r="F85" s="37"/>
      <c r="G85" s="13"/>
      <c r="H85" s="14"/>
      <c r="I85" s="14"/>
      <c r="J85" s="14"/>
      <c r="K85" s="13"/>
      <c r="L85" s="15"/>
      <c r="M85" s="38"/>
      <c r="N85" s="39"/>
    </row>
    <row r="86" spans="1:14" s="40" customFormat="1" ht="34.799999999999997" customHeight="1">
      <c r="A86" s="34"/>
      <c r="B86" s="35"/>
      <c r="C86" s="36"/>
      <c r="D86" s="12"/>
      <c r="E86" s="12"/>
      <c r="F86" s="37"/>
      <c r="G86" s="13"/>
      <c r="H86" s="14"/>
      <c r="I86" s="14"/>
      <c r="J86" s="14"/>
      <c r="K86" s="13"/>
      <c r="L86" s="15"/>
      <c r="M86" s="38"/>
      <c r="N86" s="39"/>
    </row>
    <row r="87" spans="1:14" s="40" customFormat="1" ht="34.799999999999997" customHeight="1">
      <c r="A87" s="34"/>
      <c r="B87" s="35"/>
      <c r="C87" s="36"/>
      <c r="D87" s="12"/>
      <c r="E87" s="12"/>
      <c r="F87" s="37"/>
      <c r="G87" s="13"/>
      <c r="H87" s="14"/>
      <c r="I87" s="14"/>
      <c r="J87" s="14"/>
      <c r="K87" s="13"/>
      <c r="L87" s="15"/>
      <c r="M87" s="38"/>
      <c r="N87" s="39"/>
    </row>
    <row r="88" spans="1:14" s="40" customFormat="1" ht="34.799999999999997" customHeight="1">
      <c r="A88" s="34"/>
      <c r="B88" s="35"/>
      <c r="C88" s="36"/>
      <c r="D88" s="12"/>
      <c r="E88" s="12"/>
      <c r="F88" s="37"/>
      <c r="G88" s="13"/>
      <c r="H88" s="14"/>
      <c r="I88" s="14"/>
      <c r="J88" s="14"/>
      <c r="K88" s="13"/>
      <c r="L88" s="15"/>
      <c r="M88" s="38"/>
      <c r="N88" s="39"/>
    </row>
    <row r="89" spans="1:14" s="40" customFormat="1" ht="34.799999999999997" customHeight="1">
      <c r="A89" s="34"/>
      <c r="B89" s="35"/>
      <c r="C89" s="36"/>
      <c r="D89" s="12"/>
      <c r="E89" s="12"/>
      <c r="F89" s="37"/>
      <c r="G89" s="13"/>
      <c r="H89" s="14"/>
      <c r="I89" s="14"/>
      <c r="J89" s="14"/>
      <c r="K89" s="13"/>
      <c r="L89" s="15"/>
      <c r="M89" s="38"/>
      <c r="N89" s="39"/>
    </row>
    <row r="90" spans="1:14" s="40" customFormat="1" ht="34.799999999999997" customHeight="1">
      <c r="A90" s="34"/>
      <c r="B90" s="35"/>
      <c r="C90" s="36"/>
      <c r="D90" s="12"/>
      <c r="E90" s="12"/>
      <c r="F90" s="37"/>
      <c r="G90" s="13"/>
      <c r="H90" s="14"/>
      <c r="I90" s="14"/>
      <c r="J90" s="14"/>
      <c r="K90" s="13"/>
      <c r="L90" s="15"/>
      <c r="M90" s="38"/>
      <c r="N90" s="39"/>
    </row>
    <row r="91" spans="1:14" s="40" customFormat="1" ht="34.799999999999997" customHeight="1">
      <c r="A91" s="34"/>
      <c r="B91" s="35"/>
      <c r="C91" s="36"/>
      <c r="D91" s="12"/>
      <c r="E91" s="12"/>
      <c r="F91" s="37"/>
      <c r="G91" s="13"/>
      <c r="H91" s="14"/>
      <c r="I91" s="14"/>
      <c r="J91" s="14"/>
      <c r="K91" s="13"/>
      <c r="L91" s="15"/>
      <c r="M91" s="38"/>
      <c r="N91" s="39"/>
    </row>
    <row r="92" spans="1:14" s="40" customFormat="1" ht="34.799999999999997" customHeight="1">
      <c r="A92" s="34"/>
      <c r="B92" s="35"/>
      <c r="C92" s="36"/>
      <c r="D92" s="12"/>
      <c r="E92" s="12"/>
      <c r="F92" s="37"/>
      <c r="G92" s="13"/>
      <c r="H92" s="14"/>
      <c r="I92" s="14"/>
      <c r="J92" s="14"/>
      <c r="K92" s="13"/>
      <c r="L92" s="15"/>
      <c r="M92" s="38"/>
      <c r="N92" s="39"/>
    </row>
    <row r="93" spans="1:14" s="40" customFormat="1" ht="34.799999999999997" customHeight="1">
      <c r="A93" s="34"/>
      <c r="B93" s="35"/>
      <c r="C93" s="36"/>
      <c r="D93" s="12"/>
      <c r="E93" s="12"/>
      <c r="F93" s="37"/>
      <c r="G93" s="13"/>
      <c r="H93" s="14"/>
      <c r="I93" s="14"/>
      <c r="J93" s="14"/>
      <c r="K93" s="13"/>
      <c r="L93" s="15"/>
      <c r="M93" s="38"/>
      <c r="N93" s="39"/>
    </row>
    <row r="94" spans="1:14" s="40" customFormat="1" ht="34.799999999999997" customHeight="1">
      <c r="A94" s="34"/>
      <c r="B94" s="35"/>
      <c r="C94" s="36"/>
      <c r="D94" s="12"/>
      <c r="E94" s="12"/>
      <c r="F94" s="37"/>
      <c r="G94" s="13"/>
      <c r="H94" s="14"/>
      <c r="I94" s="14"/>
      <c r="J94" s="14"/>
      <c r="K94" s="13"/>
      <c r="L94" s="15"/>
      <c r="M94" s="38"/>
      <c r="N94" s="39"/>
    </row>
    <row r="95" spans="1:14" s="40" customFormat="1" ht="34.799999999999997" customHeight="1">
      <c r="A95" s="34"/>
      <c r="B95" s="35"/>
      <c r="C95" s="36"/>
      <c r="D95" s="12"/>
      <c r="E95" s="12"/>
      <c r="F95" s="37"/>
      <c r="G95" s="13"/>
      <c r="H95" s="14"/>
      <c r="I95" s="14"/>
      <c r="J95" s="14"/>
      <c r="K95" s="13"/>
      <c r="L95" s="15"/>
      <c r="M95" s="38"/>
      <c r="N95" s="39"/>
    </row>
    <row r="96" spans="1:14" s="40" customFormat="1" ht="34.799999999999997" customHeight="1">
      <c r="A96" s="34"/>
      <c r="B96" s="35"/>
      <c r="C96" s="36"/>
      <c r="D96" s="12"/>
      <c r="E96" s="12"/>
      <c r="F96" s="37"/>
      <c r="G96" s="13"/>
      <c r="H96" s="14"/>
      <c r="I96" s="14"/>
      <c r="J96" s="14"/>
      <c r="K96" s="13"/>
      <c r="L96" s="15"/>
      <c r="M96" s="38"/>
      <c r="N96" s="39"/>
    </row>
    <row r="97" spans="1:14" s="40" customFormat="1" ht="34.799999999999997" customHeight="1">
      <c r="A97" s="34"/>
      <c r="B97" s="35"/>
      <c r="C97" s="36"/>
      <c r="D97" s="12"/>
      <c r="E97" s="12"/>
      <c r="F97" s="37"/>
      <c r="G97" s="13"/>
      <c r="H97" s="14"/>
      <c r="I97" s="14"/>
      <c r="J97" s="14"/>
      <c r="K97" s="13"/>
      <c r="L97" s="15"/>
      <c r="M97" s="38"/>
      <c r="N97" s="39"/>
    </row>
    <row r="98" spans="1:14" s="40" customFormat="1" ht="34.799999999999997" customHeight="1">
      <c r="A98" s="34"/>
      <c r="B98" s="35"/>
      <c r="C98" s="36"/>
      <c r="D98" s="12"/>
      <c r="E98" s="12"/>
      <c r="F98" s="37"/>
      <c r="G98" s="13"/>
      <c r="H98" s="14"/>
      <c r="I98" s="14"/>
      <c r="J98" s="14"/>
      <c r="K98" s="13"/>
      <c r="L98" s="15"/>
      <c r="M98" s="38"/>
      <c r="N98" s="39"/>
    </row>
    <row r="99" spans="1:14" s="40" customFormat="1" ht="34.799999999999997" customHeight="1">
      <c r="A99" s="34"/>
      <c r="B99" s="35"/>
      <c r="C99" s="36"/>
      <c r="D99" s="12"/>
      <c r="E99" s="12"/>
      <c r="F99" s="37"/>
      <c r="G99" s="13"/>
      <c r="H99" s="14"/>
      <c r="I99" s="14"/>
      <c r="J99" s="14"/>
      <c r="K99" s="13"/>
      <c r="L99" s="15"/>
      <c r="M99" s="38"/>
      <c r="N99" s="39"/>
    </row>
    <row r="100" spans="1:14" s="40" customFormat="1" ht="34.799999999999997" customHeight="1">
      <c r="A100" s="34"/>
      <c r="B100" s="35"/>
      <c r="C100" s="36"/>
      <c r="D100" s="12"/>
      <c r="E100" s="12"/>
      <c r="F100" s="37"/>
      <c r="G100" s="13"/>
      <c r="H100" s="14"/>
      <c r="I100" s="14"/>
      <c r="J100" s="14"/>
      <c r="K100" s="13"/>
      <c r="L100" s="15"/>
      <c r="M100" s="38"/>
      <c r="N100" s="39"/>
    </row>
    <row r="101" spans="1:14" s="40" customFormat="1" ht="34.799999999999997" customHeight="1">
      <c r="A101" s="34"/>
      <c r="B101" s="35"/>
      <c r="C101" s="36"/>
      <c r="D101" s="12"/>
      <c r="E101" s="12"/>
      <c r="F101" s="37"/>
      <c r="G101" s="13"/>
      <c r="H101" s="14"/>
      <c r="I101" s="14"/>
      <c r="J101" s="14"/>
      <c r="K101" s="13"/>
      <c r="L101" s="15"/>
      <c r="M101" s="38"/>
      <c r="N101" s="39"/>
    </row>
    <row r="102" spans="1:14" s="40" customFormat="1" ht="34.799999999999997" customHeight="1">
      <c r="A102" s="34"/>
      <c r="B102" s="35"/>
      <c r="C102" s="36"/>
      <c r="D102" s="12"/>
      <c r="E102" s="12"/>
      <c r="F102" s="37"/>
      <c r="G102" s="13"/>
      <c r="H102" s="14"/>
      <c r="I102" s="14"/>
      <c r="J102" s="14"/>
      <c r="K102" s="13"/>
      <c r="L102" s="15"/>
      <c r="M102" s="38"/>
      <c r="N102" s="39"/>
    </row>
    <row r="103" spans="1:14" s="40" customFormat="1" ht="34.799999999999997" customHeight="1">
      <c r="A103" s="34"/>
      <c r="B103" s="35"/>
      <c r="C103" s="36"/>
      <c r="D103" s="12"/>
      <c r="E103" s="12"/>
      <c r="F103" s="37"/>
      <c r="G103" s="13"/>
      <c r="H103" s="14"/>
      <c r="I103" s="14"/>
      <c r="J103" s="14"/>
      <c r="K103" s="13"/>
      <c r="L103" s="15"/>
      <c r="M103" s="38"/>
      <c r="N103" s="39"/>
    </row>
    <row r="104" spans="1:14" s="40" customFormat="1" ht="34.799999999999997" customHeight="1">
      <c r="A104" s="34"/>
      <c r="B104" s="35"/>
      <c r="C104" s="36"/>
      <c r="D104" s="12"/>
      <c r="E104" s="12"/>
      <c r="F104" s="37"/>
      <c r="G104" s="13"/>
      <c r="H104" s="14"/>
      <c r="I104" s="14"/>
      <c r="J104" s="14"/>
      <c r="K104" s="13"/>
      <c r="L104" s="15"/>
      <c r="M104" s="38"/>
      <c r="N104" s="39"/>
    </row>
    <row r="105" spans="1:14" s="40" customFormat="1" ht="34.799999999999997" customHeight="1">
      <c r="A105" s="34"/>
      <c r="B105" s="35"/>
      <c r="C105" s="36"/>
      <c r="D105" s="12"/>
      <c r="E105" s="12"/>
      <c r="F105" s="37"/>
      <c r="G105" s="13"/>
      <c r="H105" s="14"/>
      <c r="I105" s="14"/>
      <c r="J105" s="14"/>
      <c r="K105" s="13"/>
      <c r="L105" s="15"/>
      <c r="M105" s="38"/>
      <c r="N105" s="39"/>
    </row>
    <row r="106" spans="1:14" s="40" customFormat="1" ht="34.799999999999997" customHeight="1">
      <c r="A106" s="34"/>
      <c r="B106" s="35"/>
      <c r="C106" s="36"/>
      <c r="D106" s="12"/>
      <c r="E106" s="12"/>
      <c r="F106" s="37"/>
      <c r="G106" s="13"/>
      <c r="H106" s="14"/>
      <c r="I106" s="14"/>
      <c r="J106" s="14"/>
      <c r="K106" s="13"/>
      <c r="L106" s="15"/>
      <c r="M106" s="38"/>
      <c r="N106" s="39"/>
    </row>
    <row r="107" spans="1:14" s="40" customFormat="1" ht="34.799999999999997" customHeight="1">
      <c r="A107" s="34"/>
      <c r="B107" s="35"/>
      <c r="C107" s="36"/>
      <c r="D107" s="12"/>
      <c r="E107" s="12"/>
      <c r="F107" s="37"/>
      <c r="G107" s="13"/>
      <c r="H107" s="14"/>
      <c r="I107" s="14"/>
      <c r="J107" s="14"/>
      <c r="K107" s="13"/>
      <c r="L107" s="15"/>
      <c r="M107" s="38"/>
      <c r="N107" s="39"/>
    </row>
    <row r="108" spans="1:14" s="40" customFormat="1" ht="34.799999999999997" customHeight="1">
      <c r="A108" s="34"/>
      <c r="B108" s="35"/>
      <c r="C108" s="36"/>
      <c r="D108" s="12"/>
      <c r="E108" s="12"/>
      <c r="F108" s="37"/>
      <c r="G108" s="13"/>
      <c r="H108" s="14"/>
      <c r="I108" s="14"/>
      <c r="J108" s="14"/>
      <c r="K108" s="13"/>
      <c r="L108" s="15"/>
      <c r="M108" s="38"/>
      <c r="N108" s="39"/>
    </row>
    <row r="109" spans="1:14" s="40" customFormat="1" ht="34.799999999999997" customHeight="1">
      <c r="A109" s="34"/>
      <c r="B109" s="35"/>
      <c r="C109" s="36"/>
      <c r="D109" s="12"/>
      <c r="E109" s="12"/>
      <c r="F109" s="37"/>
      <c r="G109" s="13"/>
      <c r="H109" s="14"/>
      <c r="I109" s="14"/>
      <c r="J109" s="14"/>
      <c r="K109" s="13"/>
      <c r="L109" s="15"/>
      <c r="M109" s="38"/>
      <c r="N109" s="39"/>
    </row>
    <row r="110" spans="1:14" s="40" customFormat="1" ht="34.799999999999997" customHeight="1">
      <c r="A110" s="34"/>
      <c r="B110" s="35"/>
      <c r="C110" s="36"/>
      <c r="D110" s="12"/>
      <c r="E110" s="12"/>
      <c r="F110" s="37"/>
      <c r="G110" s="13"/>
      <c r="H110" s="14"/>
      <c r="I110" s="14"/>
      <c r="J110" s="14"/>
      <c r="K110" s="13"/>
      <c r="L110" s="15"/>
      <c r="M110" s="38"/>
      <c r="N110" s="39"/>
    </row>
    <row r="111" spans="1:14" s="40" customFormat="1" ht="34.799999999999997" customHeight="1">
      <c r="A111" s="34"/>
      <c r="B111" s="35"/>
      <c r="C111" s="36"/>
      <c r="D111" s="12"/>
      <c r="E111" s="12"/>
      <c r="F111" s="37"/>
      <c r="G111" s="13"/>
      <c r="H111" s="14"/>
      <c r="I111" s="14"/>
      <c r="J111" s="14"/>
      <c r="K111" s="13"/>
      <c r="L111" s="15"/>
      <c r="M111" s="38"/>
      <c r="N111" s="39"/>
    </row>
    <row r="112" spans="1:14" s="40" customFormat="1" ht="34.799999999999997" customHeight="1">
      <c r="A112" s="34"/>
      <c r="B112" s="35"/>
      <c r="C112" s="36"/>
      <c r="D112" s="12"/>
      <c r="E112" s="12"/>
      <c r="F112" s="37"/>
      <c r="G112" s="13"/>
      <c r="H112" s="14"/>
      <c r="I112" s="14"/>
      <c r="J112" s="14"/>
      <c r="K112" s="13"/>
      <c r="L112" s="15"/>
      <c r="M112" s="38"/>
      <c r="N112" s="39"/>
    </row>
    <row r="113" spans="1:14" s="40" customFormat="1" ht="34.799999999999997" customHeight="1">
      <c r="A113" s="34"/>
      <c r="B113" s="35"/>
      <c r="C113" s="36"/>
      <c r="D113" s="12"/>
      <c r="E113" s="12"/>
      <c r="F113" s="37"/>
      <c r="G113" s="13"/>
      <c r="H113" s="14"/>
      <c r="I113" s="14"/>
      <c r="J113" s="14"/>
      <c r="K113" s="13"/>
      <c r="L113" s="15"/>
      <c r="M113" s="38"/>
      <c r="N113" s="39"/>
    </row>
    <row r="114" spans="1:14" s="40" customFormat="1" ht="34.799999999999997" customHeight="1">
      <c r="A114" s="34"/>
      <c r="B114" s="35"/>
      <c r="C114" s="36"/>
      <c r="D114" s="12"/>
      <c r="E114" s="12"/>
      <c r="F114" s="37"/>
      <c r="G114" s="13"/>
      <c r="H114" s="14"/>
      <c r="I114" s="14"/>
      <c r="J114" s="14"/>
      <c r="K114" s="13"/>
      <c r="L114" s="15"/>
      <c r="M114" s="38"/>
      <c r="N114" s="39"/>
    </row>
    <row r="115" spans="1:14" s="40" customFormat="1" ht="34.799999999999997" customHeight="1">
      <c r="A115" s="34"/>
      <c r="B115" s="35"/>
      <c r="C115" s="36"/>
      <c r="D115" s="12"/>
      <c r="E115" s="12"/>
      <c r="F115" s="37"/>
      <c r="G115" s="13"/>
      <c r="H115" s="14"/>
      <c r="I115" s="14"/>
      <c r="J115" s="14"/>
      <c r="K115" s="13"/>
      <c r="L115" s="15"/>
      <c r="M115" s="38"/>
      <c r="N115" s="39"/>
    </row>
    <row r="116" spans="1:14" s="40" customFormat="1" ht="34.799999999999997" customHeight="1">
      <c r="A116" s="34"/>
      <c r="B116" s="35"/>
      <c r="C116" s="36"/>
      <c r="D116" s="12"/>
      <c r="E116" s="12"/>
      <c r="F116" s="37"/>
      <c r="G116" s="13"/>
      <c r="H116" s="14"/>
      <c r="I116" s="14"/>
      <c r="J116" s="14"/>
      <c r="K116" s="13"/>
      <c r="L116" s="15"/>
      <c r="M116" s="38"/>
      <c r="N116" s="39"/>
    </row>
    <row r="117" spans="1:14" s="40" customFormat="1" ht="34.799999999999997" customHeight="1">
      <c r="A117" s="34"/>
      <c r="B117" s="35"/>
      <c r="C117" s="36"/>
      <c r="D117" s="12"/>
      <c r="E117" s="12"/>
      <c r="F117" s="37"/>
      <c r="G117" s="13"/>
      <c r="H117" s="14"/>
      <c r="I117" s="14"/>
      <c r="J117" s="14"/>
      <c r="K117" s="13"/>
      <c r="L117" s="15"/>
      <c r="M117" s="38"/>
      <c r="N117" s="39"/>
    </row>
    <row r="118" spans="1:14" s="40" customFormat="1" ht="34.799999999999997" customHeight="1">
      <c r="A118" s="34"/>
      <c r="B118" s="35"/>
      <c r="C118" s="36"/>
      <c r="D118" s="12"/>
      <c r="E118" s="12"/>
      <c r="F118" s="37"/>
      <c r="G118" s="13"/>
      <c r="H118" s="14"/>
      <c r="I118" s="14"/>
      <c r="J118" s="14"/>
      <c r="K118" s="13"/>
      <c r="L118" s="15"/>
      <c r="M118" s="38"/>
      <c r="N118" s="39"/>
    </row>
    <row r="119" spans="1:14" s="40" customFormat="1" ht="34.799999999999997" customHeight="1">
      <c r="A119" s="34"/>
      <c r="B119" s="35"/>
      <c r="C119" s="36"/>
      <c r="D119" s="12"/>
      <c r="E119" s="12"/>
      <c r="F119" s="37"/>
      <c r="G119" s="13"/>
      <c r="H119" s="14"/>
      <c r="I119" s="14"/>
      <c r="J119" s="14"/>
      <c r="K119" s="13"/>
      <c r="L119" s="15"/>
      <c r="M119" s="38"/>
      <c r="N119" s="39"/>
    </row>
    <row r="120" spans="1:14" s="40" customFormat="1" ht="34.799999999999997" customHeight="1">
      <c r="A120" s="34"/>
      <c r="B120" s="35"/>
      <c r="C120" s="36"/>
      <c r="D120" s="12"/>
      <c r="E120" s="12"/>
      <c r="F120" s="37"/>
      <c r="G120" s="13"/>
      <c r="H120" s="14"/>
      <c r="I120" s="14"/>
      <c r="J120" s="14"/>
      <c r="K120" s="13"/>
      <c r="L120" s="15"/>
      <c r="M120" s="38"/>
      <c r="N120" s="39"/>
    </row>
    <row r="121" spans="1:14" s="40" customFormat="1" ht="34.799999999999997" customHeight="1">
      <c r="A121" s="34"/>
      <c r="B121" s="35"/>
      <c r="C121" s="36"/>
      <c r="D121" s="12"/>
      <c r="E121" s="12"/>
      <c r="F121" s="37"/>
      <c r="G121" s="13"/>
      <c r="H121" s="14"/>
      <c r="I121" s="14"/>
      <c r="J121" s="14"/>
      <c r="K121" s="13"/>
      <c r="L121" s="15"/>
      <c r="M121" s="38"/>
      <c r="N121" s="39"/>
    </row>
    <row r="122" spans="1:14" s="40" customFormat="1" ht="34.799999999999997" customHeight="1">
      <c r="A122" s="34"/>
      <c r="B122" s="35"/>
      <c r="C122" s="36"/>
      <c r="D122" s="12"/>
      <c r="E122" s="12"/>
      <c r="F122" s="37"/>
      <c r="G122" s="13"/>
      <c r="H122" s="14"/>
      <c r="I122" s="14"/>
      <c r="J122" s="14"/>
      <c r="K122" s="13"/>
      <c r="L122" s="15"/>
      <c r="M122" s="38"/>
      <c r="N122" s="39"/>
    </row>
    <row r="123" spans="1:14" s="40" customFormat="1" ht="34.799999999999997" customHeight="1">
      <c r="A123" s="34"/>
      <c r="B123" s="35"/>
      <c r="C123" s="36"/>
      <c r="D123" s="12"/>
      <c r="E123" s="12"/>
      <c r="F123" s="37"/>
      <c r="G123" s="13"/>
      <c r="H123" s="14"/>
      <c r="I123" s="14"/>
      <c r="J123" s="14"/>
      <c r="K123" s="13"/>
      <c r="L123" s="15"/>
      <c r="M123" s="38"/>
      <c r="N123" s="39"/>
    </row>
    <row r="124" spans="1:14" s="40" customFormat="1" ht="34.799999999999997" customHeight="1">
      <c r="A124" s="34"/>
      <c r="B124" s="35"/>
      <c r="C124" s="36"/>
      <c r="D124" s="12"/>
      <c r="E124" s="12"/>
      <c r="F124" s="37"/>
      <c r="G124" s="13"/>
      <c r="H124" s="14"/>
      <c r="I124" s="14"/>
      <c r="J124" s="14"/>
      <c r="K124" s="13"/>
      <c r="L124" s="15"/>
      <c r="M124" s="38"/>
      <c r="N124" s="39"/>
    </row>
    <row r="125" spans="1:14" s="40" customFormat="1" ht="34.799999999999997" customHeight="1">
      <c r="A125" s="34"/>
      <c r="B125" s="35"/>
      <c r="C125" s="36"/>
      <c r="D125" s="12"/>
      <c r="E125" s="12"/>
      <c r="F125" s="37"/>
      <c r="G125" s="13"/>
      <c r="H125" s="14"/>
      <c r="I125" s="14"/>
      <c r="J125" s="14"/>
      <c r="K125" s="13"/>
      <c r="L125" s="15"/>
      <c r="M125" s="38"/>
      <c r="N125" s="39"/>
    </row>
    <row r="126" spans="1:14" s="40" customFormat="1" ht="34.799999999999997" customHeight="1">
      <c r="A126" s="34"/>
      <c r="B126" s="35"/>
      <c r="C126" s="36"/>
      <c r="D126" s="12"/>
      <c r="E126" s="12"/>
      <c r="F126" s="37"/>
      <c r="G126" s="13"/>
      <c r="H126" s="14"/>
      <c r="I126" s="14"/>
      <c r="J126" s="14"/>
      <c r="K126" s="13"/>
      <c r="L126" s="15"/>
      <c r="M126" s="38"/>
      <c r="N126" s="39"/>
    </row>
    <row r="127" spans="1:14" s="40" customFormat="1" ht="34.799999999999997" customHeight="1">
      <c r="A127" s="34"/>
      <c r="B127" s="35"/>
      <c r="C127" s="36"/>
      <c r="D127" s="12"/>
      <c r="E127" s="12"/>
      <c r="F127" s="37"/>
      <c r="G127" s="13"/>
      <c r="H127" s="14"/>
      <c r="I127" s="14"/>
      <c r="J127" s="14"/>
      <c r="K127" s="13"/>
      <c r="L127" s="15"/>
      <c r="M127" s="38"/>
      <c r="N127" s="39"/>
    </row>
    <row r="128" spans="1:14" s="40" customFormat="1" ht="34.799999999999997" customHeight="1">
      <c r="A128" s="34"/>
      <c r="B128" s="35"/>
      <c r="C128" s="36"/>
      <c r="D128" s="12"/>
      <c r="E128" s="12"/>
      <c r="F128" s="37"/>
      <c r="G128" s="13"/>
      <c r="H128" s="14"/>
      <c r="I128" s="14"/>
      <c r="J128" s="14"/>
      <c r="K128" s="13"/>
      <c r="L128" s="15"/>
      <c r="M128" s="38"/>
      <c r="N128" s="39"/>
    </row>
    <row r="129" spans="1:14" s="40" customFormat="1" ht="34.799999999999997" customHeight="1">
      <c r="A129" s="34"/>
      <c r="B129" s="35"/>
      <c r="C129" s="36"/>
      <c r="D129" s="12"/>
      <c r="E129" s="12"/>
      <c r="F129" s="37"/>
      <c r="G129" s="13"/>
      <c r="H129" s="14"/>
      <c r="I129" s="14"/>
      <c r="J129" s="14"/>
      <c r="K129" s="13"/>
      <c r="L129" s="15"/>
      <c r="M129" s="38"/>
      <c r="N129" s="39"/>
    </row>
    <row r="130" spans="1:14" s="40" customFormat="1" ht="34.799999999999997" customHeight="1">
      <c r="A130" s="34"/>
      <c r="B130" s="35"/>
      <c r="C130" s="36"/>
      <c r="D130" s="12"/>
      <c r="E130" s="12"/>
      <c r="F130" s="37"/>
      <c r="G130" s="13"/>
      <c r="H130" s="14"/>
      <c r="I130" s="14"/>
      <c r="J130" s="14"/>
      <c r="K130" s="13"/>
      <c r="L130" s="15"/>
      <c r="M130" s="38"/>
      <c r="N130" s="39"/>
    </row>
    <row r="131" spans="1:14" s="40" customFormat="1" ht="34.799999999999997" customHeight="1">
      <c r="A131" s="34"/>
      <c r="B131" s="35"/>
      <c r="C131" s="36"/>
      <c r="D131" s="12"/>
      <c r="E131" s="12"/>
      <c r="F131" s="37"/>
      <c r="G131" s="13"/>
      <c r="H131" s="14"/>
      <c r="I131" s="14"/>
      <c r="J131" s="14"/>
      <c r="K131" s="13"/>
      <c r="L131" s="15"/>
      <c r="M131" s="38"/>
      <c r="N131" s="39"/>
    </row>
    <row r="132" spans="1:14" s="40" customFormat="1" ht="34.799999999999997" customHeight="1">
      <c r="A132" s="34"/>
      <c r="B132" s="35"/>
      <c r="C132" s="36"/>
      <c r="D132" s="12"/>
      <c r="E132" s="12"/>
      <c r="F132" s="37"/>
      <c r="G132" s="13"/>
      <c r="H132" s="14"/>
      <c r="I132" s="14"/>
      <c r="J132" s="14"/>
      <c r="K132" s="13"/>
      <c r="L132" s="15"/>
      <c r="M132" s="38"/>
      <c r="N132" s="39"/>
    </row>
    <row r="133" spans="1:14" s="40" customFormat="1" ht="34.799999999999997" customHeight="1">
      <c r="A133" s="34"/>
      <c r="B133" s="35"/>
      <c r="C133" s="36"/>
      <c r="D133" s="12"/>
      <c r="E133" s="12"/>
      <c r="F133" s="37"/>
      <c r="G133" s="13"/>
      <c r="H133" s="14"/>
      <c r="I133" s="14"/>
      <c r="J133" s="14"/>
      <c r="K133" s="13"/>
      <c r="L133" s="15"/>
      <c r="M133" s="38"/>
      <c r="N133" s="39"/>
    </row>
    <row r="134" spans="1:14" s="40" customFormat="1" ht="34.799999999999997" customHeight="1">
      <c r="A134" s="34"/>
      <c r="B134" s="35"/>
      <c r="C134" s="36"/>
      <c r="D134" s="12"/>
      <c r="E134" s="12"/>
      <c r="F134" s="37"/>
      <c r="G134" s="13"/>
      <c r="H134" s="14"/>
      <c r="I134" s="14"/>
      <c r="J134" s="14"/>
      <c r="K134" s="13"/>
      <c r="L134" s="15"/>
      <c r="M134" s="38"/>
      <c r="N134" s="39"/>
    </row>
    <row r="135" spans="1:14" s="40" customFormat="1" ht="34.799999999999997" customHeight="1">
      <c r="A135" s="34"/>
      <c r="B135" s="35"/>
      <c r="C135" s="36"/>
      <c r="D135" s="12"/>
      <c r="E135" s="12"/>
      <c r="F135" s="37"/>
      <c r="G135" s="13"/>
      <c r="H135" s="14"/>
      <c r="I135" s="14"/>
      <c r="J135" s="14"/>
      <c r="K135" s="13"/>
      <c r="L135" s="15"/>
      <c r="M135" s="38"/>
      <c r="N135" s="39"/>
    </row>
    <row r="136" spans="1:14" s="40" customFormat="1" ht="34.799999999999997" customHeight="1">
      <c r="A136" s="34"/>
      <c r="B136" s="35"/>
      <c r="C136" s="36"/>
      <c r="D136" s="12"/>
      <c r="E136" s="12"/>
      <c r="F136" s="37"/>
      <c r="G136" s="13"/>
      <c r="H136" s="14"/>
      <c r="I136" s="14"/>
      <c r="J136" s="14"/>
      <c r="K136" s="13"/>
      <c r="L136" s="15"/>
      <c r="M136" s="38"/>
      <c r="N136" s="39"/>
    </row>
    <row r="137" spans="1:14" s="40" customFormat="1" ht="34.799999999999997" customHeight="1">
      <c r="A137" s="34"/>
      <c r="B137" s="35"/>
      <c r="C137" s="36"/>
      <c r="D137" s="12"/>
      <c r="E137" s="12"/>
      <c r="F137" s="37"/>
      <c r="G137" s="13"/>
      <c r="H137" s="14"/>
      <c r="I137" s="14"/>
      <c r="J137" s="14"/>
      <c r="K137" s="13"/>
      <c r="L137" s="15"/>
      <c r="M137" s="38"/>
      <c r="N137" s="39"/>
    </row>
    <row r="138" spans="1:14" s="40" customFormat="1" ht="34.799999999999997" customHeight="1">
      <c r="A138" s="34"/>
      <c r="B138" s="35"/>
      <c r="C138" s="36"/>
      <c r="D138" s="12"/>
      <c r="E138" s="12"/>
      <c r="F138" s="37"/>
      <c r="G138" s="13"/>
      <c r="H138" s="14"/>
      <c r="I138" s="14"/>
      <c r="J138" s="14"/>
      <c r="K138" s="13"/>
      <c r="L138" s="15"/>
      <c r="M138" s="38"/>
      <c r="N138" s="39"/>
    </row>
    <row r="139" spans="1:14" s="40" customFormat="1" ht="34.799999999999997" customHeight="1">
      <c r="A139" s="34"/>
      <c r="B139" s="35"/>
      <c r="C139" s="36"/>
      <c r="D139" s="12"/>
      <c r="E139" s="12"/>
      <c r="F139" s="37"/>
      <c r="G139" s="13"/>
      <c r="H139" s="14"/>
      <c r="I139" s="14"/>
      <c r="J139" s="14"/>
      <c r="K139" s="13"/>
      <c r="L139" s="15"/>
      <c r="M139" s="38"/>
      <c r="N139" s="39"/>
    </row>
    <row r="140" spans="1:14" s="40" customFormat="1" ht="34.799999999999997" customHeight="1">
      <c r="A140" s="34"/>
      <c r="B140" s="35"/>
      <c r="C140" s="36"/>
      <c r="D140" s="12"/>
      <c r="E140" s="12"/>
      <c r="F140" s="37"/>
      <c r="G140" s="13"/>
      <c r="H140" s="14"/>
      <c r="I140" s="14"/>
      <c r="J140" s="14"/>
      <c r="K140" s="13"/>
      <c r="L140" s="15"/>
      <c r="M140" s="38"/>
      <c r="N140" s="39"/>
    </row>
    <row r="141" spans="1:14" s="40" customFormat="1" ht="34.799999999999997" customHeight="1">
      <c r="A141" s="34"/>
      <c r="B141" s="35"/>
      <c r="C141" s="36"/>
      <c r="D141" s="12"/>
      <c r="E141" s="12"/>
      <c r="F141" s="37"/>
      <c r="G141" s="13"/>
      <c r="H141" s="14"/>
      <c r="I141" s="14"/>
      <c r="J141" s="14"/>
      <c r="K141" s="13"/>
      <c r="L141" s="15"/>
      <c r="M141" s="38"/>
      <c r="N141" s="39"/>
    </row>
    <row r="142" spans="1:14" s="40" customFormat="1" ht="34.799999999999997" customHeight="1">
      <c r="A142" s="34"/>
      <c r="B142" s="35"/>
      <c r="C142" s="36"/>
      <c r="D142" s="12"/>
      <c r="E142" s="12"/>
      <c r="F142" s="37"/>
      <c r="G142" s="13"/>
      <c r="H142" s="14"/>
      <c r="I142" s="14"/>
      <c r="J142" s="14"/>
      <c r="K142" s="13"/>
      <c r="L142" s="15"/>
      <c r="M142" s="38"/>
      <c r="N142" s="39"/>
    </row>
    <row r="143" spans="1:14" s="40" customFormat="1" ht="34.799999999999997" customHeight="1">
      <c r="A143" s="34"/>
      <c r="B143" s="35"/>
      <c r="C143" s="36"/>
      <c r="D143" s="12"/>
      <c r="E143" s="12"/>
      <c r="F143" s="37"/>
      <c r="G143" s="13"/>
      <c r="H143" s="14"/>
      <c r="I143" s="14"/>
      <c r="J143" s="14"/>
      <c r="K143" s="13"/>
      <c r="L143" s="15"/>
      <c r="M143" s="38"/>
      <c r="N143" s="39"/>
    </row>
    <row r="144" spans="1:14" s="40" customFormat="1" ht="34.799999999999997" customHeight="1">
      <c r="A144" s="34"/>
      <c r="B144" s="35"/>
      <c r="C144" s="36"/>
      <c r="D144" s="12"/>
      <c r="E144" s="12"/>
      <c r="F144" s="37"/>
      <c r="G144" s="13"/>
      <c r="H144" s="14"/>
      <c r="I144" s="14"/>
      <c r="J144" s="14"/>
      <c r="K144" s="13"/>
      <c r="L144" s="15"/>
      <c r="M144" s="38"/>
      <c r="N144" s="39"/>
    </row>
    <row r="145" spans="1:14" s="40" customFormat="1" ht="34.799999999999997" customHeight="1">
      <c r="A145" s="34"/>
      <c r="B145" s="35"/>
      <c r="C145" s="36"/>
      <c r="D145" s="12"/>
      <c r="E145" s="12"/>
      <c r="F145" s="37"/>
      <c r="G145" s="13"/>
      <c r="H145" s="14"/>
      <c r="I145" s="14"/>
      <c r="J145" s="14"/>
      <c r="K145" s="13"/>
      <c r="L145" s="15"/>
      <c r="M145" s="38"/>
      <c r="N145" s="39"/>
    </row>
    <row r="146" spans="1:14" s="40" customFormat="1" ht="34.799999999999997" customHeight="1">
      <c r="A146" s="34"/>
      <c r="B146" s="35"/>
      <c r="C146" s="36"/>
      <c r="D146" s="12"/>
      <c r="E146" s="12"/>
      <c r="F146" s="37"/>
      <c r="G146" s="13"/>
      <c r="H146" s="14"/>
      <c r="I146" s="14"/>
      <c r="J146" s="14"/>
      <c r="K146" s="13"/>
      <c r="L146" s="15"/>
      <c r="M146" s="38"/>
      <c r="N146" s="39"/>
    </row>
    <row r="147" spans="1:14" s="40" customFormat="1" ht="34.799999999999997" customHeight="1">
      <c r="A147" s="34"/>
      <c r="B147" s="35"/>
      <c r="C147" s="36"/>
      <c r="D147" s="12"/>
      <c r="E147" s="12"/>
      <c r="F147" s="37"/>
      <c r="G147" s="13"/>
      <c r="H147" s="14"/>
      <c r="I147" s="14"/>
      <c r="J147" s="14"/>
      <c r="K147" s="13"/>
      <c r="L147" s="15"/>
      <c r="M147" s="38"/>
      <c r="N147" s="39"/>
    </row>
    <row r="148" spans="1:14" s="40" customFormat="1" ht="34.799999999999997" customHeight="1">
      <c r="A148" s="34"/>
      <c r="B148" s="35"/>
      <c r="C148" s="36"/>
      <c r="D148" s="12"/>
      <c r="E148" s="12"/>
      <c r="F148" s="37"/>
      <c r="G148" s="13"/>
      <c r="H148" s="14"/>
      <c r="I148" s="14"/>
      <c r="J148" s="14"/>
      <c r="K148" s="13"/>
      <c r="L148" s="15"/>
      <c r="M148" s="38"/>
      <c r="N148" s="39"/>
    </row>
    <row r="149" spans="1:14" s="40" customFormat="1" ht="34.799999999999997" customHeight="1">
      <c r="A149" s="34"/>
      <c r="B149" s="35"/>
      <c r="C149" s="36"/>
      <c r="D149" s="12"/>
      <c r="E149" s="12"/>
      <c r="F149" s="37"/>
      <c r="G149" s="13"/>
      <c r="H149" s="14"/>
      <c r="I149" s="14"/>
      <c r="J149" s="14"/>
      <c r="K149" s="13"/>
      <c r="L149" s="15"/>
      <c r="M149" s="38"/>
      <c r="N149" s="39"/>
    </row>
    <row r="150" spans="1:14" s="40" customFormat="1" ht="34.799999999999997" customHeight="1">
      <c r="A150" s="34"/>
      <c r="B150" s="35"/>
      <c r="C150" s="36"/>
      <c r="D150" s="12"/>
      <c r="E150" s="12"/>
      <c r="F150" s="37"/>
      <c r="G150" s="13"/>
      <c r="H150" s="14"/>
      <c r="I150" s="14"/>
      <c r="J150" s="14"/>
      <c r="K150" s="13"/>
      <c r="L150" s="15"/>
      <c r="M150" s="38"/>
      <c r="N150" s="39"/>
    </row>
    <row r="151" spans="1:14" s="40" customFormat="1" ht="34.799999999999997" customHeight="1">
      <c r="A151" s="34"/>
      <c r="B151" s="35"/>
      <c r="C151" s="36"/>
      <c r="D151" s="12"/>
      <c r="E151" s="12"/>
      <c r="F151" s="37"/>
      <c r="G151" s="13"/>
      <c r="H151" s="14"/>
      <c r="I151" s="14"/>
      <c r="J151" s="14"/>
      <c r="K151" s="13"/>
      <c r="L151" s="15"/>
      <c r="M151" s="38"/>
      <c r="N151" s="39"/>
    </row>
    <row r="152" spans="1:14" s="40" customFormat="1" ht="34.799999999999997" customHeight="1">
      <c r="A152" s="34"/>
      <c r="B152" s="35"/>
      <c r="C152" s="36"/>
      <c r="D152" s="12"/>
      <c r="E152" s="12"/>
      <c r="F152" s="37"/>
      <c r="G152" s="13"/>
      <c r="H152" s="14"/>
      <c r="I152" s="14"/>
      <c r="J152" s="14"/>
      <c r="K152" s="13"/>
      <c r="L152" s="15"/>
      <c r="M152" s="38"/>
      <c r="N152" s="39"/>
    </row>
    <row r="153" spans="1:14" s="40" customFormat="1" ht="34.799999999999997" customHeight="1">
      <c r="A153" s="34"/>
      <c r="B153" s="35"/>
      <c r="C153" s="36"/>
      <c r="D153" s="12"/>
      <c r="E153" s="12"/>
      <c r="F153" s="37"/>
      <c r="G153" s="13"/>
      <c r="H153" s="14"/>
      <c r="I153" s="14"/>
      <c r="J153" s="14"/>
      <c r="K153" s="13"/>
      <c r="L153" s="15"/>
      <c r="M153" s="38"/>
      <c r="N153" s="39"/>
    </row>
    <row r="154" spans="1:14" s="40" customFormat="1" ht="34.799999999999997" customHeight="1">
      <c r="A154" s="34"/>
      <c r="B154" s="35"/>
      <c r="C154" s="36"/>
      <c r="D154" s="12"/>
      <c r="E154" s="12"/>
      <c r="F154" s="37"/>
      <c r="G154" s="13"/>
      <c r="H154" s="14"/>
      <c r="I154" s="14"/>
      <c r="J154" s="14"/>
      <c r="K154" s="13"/>
      <c r="L154" s="15"/>
      <c r="M154" s="38"/>
      <c r="N154" s="39"/>
    </row>
    <row r="155" spans="1:14" s="40" customFormat="1" ht="34.799999999999997" customHeight="1">
      <c r="A155" s="34"/>
      <c r="B155" s="35"/>
      <c r="C155" s="36"/>
      <c r="D155" s="12"/>
      <c r="E155" s="12"/>
      <c r="F155" s="37"/>
      <c r="G155" s="13"/>
      <c r="H155" s="14"/>
      <c r="I155" s="14"/>
      <c r="J155" s="14"/>
      <c r="K155" s="13"/>
      <c r="L155" s="15"/>
      <c r="M155" s="38"/>
      <c r="N155" s="39"/>
    </row>
    <row r="156" spans="1:14" s="40" customFormat="1" ht="34.799999999999997" customHeight="1">
      <c r="A156" s="34"/>
      <c r="B156" s="35"/>
      <c r="C156" s="36"/>
      <c r="D156" s="12"/>
      <c r="E156" s="12"/>
      <c r="F156" s="37"/>
      <c r="G156" s="13"/>
      <c r="H156" s="14"/>
      <c r="I156" s="14"/>
      <c r="J156" s="14"/>
      <c r="K156" s="13"/>
      <c r="L156" s="15"/>
      <c r="M156" s="38"/>
      <c r="N156" s="39"/>
    </row>
    <row r="157" spans="1:14" s="40" customFormat="1" ht="34.799999999999997" customHeight="1">
      <c r="A157" s="34"/>
      <c r="B157" s="35"/>
      <c r="C157" s="36"/>
      <c r="D157" s="12"/>
      <c r="E157" s="12"/>
      <c r="F157" s="37"/>
      <c r="G157" s="13"/>
      <c r="H157" s="14"/>
      <c r="I157" s="14"/>
      <c r="J157" s="14"/>
      <c r="K157" s="13"/>
      <c r="L157" s="15"/>
      <c r="M157" s="38"/>
      <c r="N157" s="39"/>
    </row>
    <row r="158" spans="1:14" s="40" customFormat="1" ht="34.799999999999997" customHeight="1">
      <c r="A158" s="34"/>
      <c r="B158" s="35"/>
      <c r="C158" s="36"/>
      <c r="D158" s="12"/>
      <c r="E158" s="12"/>
      <c r="F158" s="37"/>
      <c r="G158" s="13"/>
      <c r="H158" s="14"/>
      <c r="I158" s="14"/>
      <c r="J158" s="14"/>
      <c r="K158" s="13"/>
      <c r="L158" s="15"/>
      <c r="M158" s="38"/>
      <c r="N158" s="39"/>
    </row>
    <row r="159" spans="1:14" s="40" customFormat="1" ht="34.799999999999997" customHeight="1">
      <c r="A159" s="34"/>
      <c r="B159" s="35"/>
      <c r="C159" s="36"/>
      <c r="D159" s="12"/>
      <c r="E159" s="12"/>
      <c r="F159" s="37"/>
      <c r="G159" s="13"/>
      <c r="H159" s="14"/>
      <c r="I159" s="14"/>
      <c r="J159" s="14"/>
      <c r="K159" s="13"/>
      <c r="L159" s="15"/>
      <c r="M159" s="38"/>
      <c r="N159" s="39"/>
    </row>
    <row r="160" spans="1:14" s="40" customFormat="1" ht="34.799999999999997" customHeight="1">
      <c r="A160" s="34"/>
      <c r="B160" s="35"/>
      <c r="C160" s="36"/>
      <c r="D160" s="12"/>
      <c r="E160" s="12"/>
      <c r="F160" s="37"/>
      <c r="G160" s="13"/>
      <c r="H160" s="14"/>
      <c r="I160" s="14"/>
      <c r="J160" s="14"/>
      <c r="K160" s="13"/>
      <c r="L160" s="15"/>
      <c r="M160" s="38"/>
      <c r="N160" s="39"/>
    </row>
    <row r="161" spans="1:14" s="40" customFormat="1" ht="34.799999999999997" customHeight="1">
      <c r="A161" s="34"/>
      <c r="B161" s="35"/>
      <c r="C161" s="36"/>
      <c r="D161" s="12"/>
      <c r="E161" s="12"/>
      <c r="F161" s="37"/>
      <c r="G161" s="13"/>
      <c r="H161" s="14"/>
      <c r="I161" s="14"/>
      <c r="J161" s="14"/>
      <c r="K161" s="13"/>
      <c r="L161" s="15"/>
      <c r="M161" s="38"/>
      <c r="N161" s="39"/>
    </row>
    <row r="162" spans="1:14" s="40" customFormat="1" ht="34.799999999999997" customHeight="1">
      <c r="A162" s="34"/>
      <c r="B162" s="35"/>
      <c r="C162" s="36"/>
      <c r="D162" s="12"/>
      <c r="E162" s="12"/>
      <c r="F162" s="37"/>
      <c r="G162" s="13"/>
      <c r="H162" s="14"/>
      <c r="I162" s="14"/>
      <c r="J162" s="14"/>
      <c r="K162" s="13"/>
      <c r="L162" s="15"/>
      <c r="M162" s="38"/>
      <c r="N162" s="39"/>
    </row>
    <row r="163" spans="1:14" s="40" customFormat="1" ht="34.799999999999997" customHeight="1">
      <c r="A163" s="34"/>
      <c r="B163" s="35"/>
      <c r="C163" s="36"/>
      <c r="D163" s="12"/>
      <c r="E163" s="12"/>
      <c r="F163" s="37"/>
      <c r="G163" s="13"/>
      <c r="H163" s="14"/>
      <c r="I163" s="14"/>
      <c r="J163" s="14"/>
      <c r="K163" s="13"/>
      <c r="L163" s="15"/>
      <c r="M163" s="38"/>
      <c r="N163" s="39"/>
    </row>
    <row r="164" spans="1:14" s="40" customFormat="1" ht="34.799999999999997" customHeight="1">
      <c r="A164" s="34"/>
      <c r="B164" s="35"/>
      <c r="C164" s="36"/>
      <c r="D164" s="12"/>
      <c r="E164" s="12"/>
      <c r="F164" s="37"/>
      <c r="G164" s="13"/>
      <c r="H164" s="14"/>
      <c r="I164" s="14"/>
      <c r="J164" s="14"/>
      <c r="K164" s="13"/>
      <c r="L164" s="15"/>
      <c r="M164" s="38"/>
      <c r="N164" s="39"/>
    </row>
    <row r="165" spans="1:14" s="40" customFormat="1" ht="34.799999999999997" customHeight="1">
      <c r="A165" s="34"/>
      <c r="B165" s="35"/>
      <c r="C165" s="36"/>
      <c r="D165" s="12"/>
      <c r="E165" s="12"/>
      <c r="F165" s="37"/>
      <c r="G165" s="13"/>
      <c r="H165" s="14"/>
      <c r="I165" s="14"/>
      <c r="J165" s="14"/>
      <c r="K165" s="13"/>
      <c r="L165" s="15"/>
      <c r="M165" s="38"/>
      <c r="N165" s="39"/>
    </row>
    <row r="166" spans="1:14" s="40" customFormat="1" ht="34.799999999999997" customHeight="1">
      <c r="A166" s="34"/>
      <c r="B166" s="35"/>
      <c r="C166" s="36"/>
      <c r="D166" s="12"/>
      <c r="E166" s="12"/>
      <c r="F166" s="37"/>
      <c r="G166" s="13"/>
      <c r="H166" s="14"/>
      <c r="I166" s="14"/>
      <c r="J166" s="14"/>
      <c r="K166" s="13"/>
      <c r="L166" s="15"/>
      <c r="M166" s="38"/>
      <c r="N166" s="39"/>
    </row>
    <row r="167" spans="1:14" s="40" customFormat="1" ht="34.799999999999997" customHeight="1">
      <c r="A167" s="34"/>
      <c r="B167" s="35"/>
      <c r="C167" s="36"/>
      <c r="D167" s="12"/>
      <c r="E167" s="12"/>
      <c r="F167" s="37"/>
      <c r="G167" s="13"/>
      <c r="H167" s="14"/>
      <c r="I167" s="14"/>
      <c r="J167" s="14"/>
      <c r="K167" s="13"/>
      <c r="L167" s="15"/>
      <c r="M167" s="38"/>
      <c r="N167" s="39"/>
    </row>
    <row r="168" spans="1:14" s="40" customFormat="1" ht="34.799999999999997" customHeight="1">
      <c r="A168" s="34"/>
      <c r="B168" s="35"/>
      <c r="C168" s="36"/>
      <c r="D168" s="12"/>
      <c r="E168" s="12"/>
      <c r="F168" s="37"/>
      <c r="G168" s="13"/>
      <c r="H168" s="14"/>
      <c r="I168" s="14"/>
      <c r="J168" s="14"/>
      <c r="K168" s="13"/>
      <c r="L168" s="15"/>
      <c r="M168" s="38"/>
      <c r="N168" s="39"/>
    </row>
    <row r="169" spans="1:14" s="40" customFormat="1" ht="34.799999999999997" customHeight="1">
      <c r="A169" s="34"/>
      <c r="B169" s="35"/>
      <c r="C169" s="36"/>
      <c r="D169" s="12"/>
      <c r="E169" s="12"/>
      <c r="F169" s="37"/>
      <c r="G169" s="13"/>
      <c r="H169" s="14"/>
      <c r="I169" s="14"/>
      <c r="J169" s="14"/>
      <c r="K169" s="13"/>
      <c r="L169" s="15"/>
      <c r="M169" s="38"/>
      <c r="N169" s="39"/>
    </row>
    <row r="170" spans="1:14" s="40" customFormat="1" ht="34.799999999999997" customHeight="1">
      <c r="A170" s="34"/>
      <c r="B170" s="35"/>
      <c r="C170" s="36"/>
      <c r="D170" s="12"/>
      <c r="E170" s="12"/>
      <c r="F170" s="37"/>
      <c r="G170" s="13"/>
      <c r="H170" s="14"/>
      <c r="I170" s="14"/>
      <c r="J170" s="14"/>
      <c r="K170" s="13"/>
      <c r="L170" s="15"/>
      <c r="M170" s="38"/>
      <c r="N170" s="39"/>
    </row>
    <row r="171" spans="1:14" s="40" customFormat="1" ht="34.799999999999997" customHeight="1">
      <c r="A171" s="34"/>
      <c r="B171" s="35"/>
      <c r="C171" s="36"/>
      <c r="D171" s="12"/>
      <c r="E171" s="12"/>
      <c r="F171" s="37"/>
      <c r="G171" s="13"/>
      <c r="H171" s="14"/>
      <c r="I171" s="14"/>
      <c r="J171" s="14"/>
      <c r="K171" s="13"/>
      <c r="L171" s="15"/>
      <c r="M171" s="38"/>
      <c r="N171" s="39"/>
    </row>
    <row r="172" spans="1:14" s="40" customFormat="1" ht="34.799999999999997" customHeight="1">
      <c r="A172" s="34"/>
      <c r="B172" s="35"/>
      <c r="C172" s="36"/>
      <c r="D172" s="12"/>
      <c r="E172" s="12"/>
      <c r="F172" s="37"/>
      <c r="G172" s="13"/>
      <c r="H172" s="14"/>
      <c r="I172" s="14"/>
      <c r="J172" s="14"/>
      <c r="K172" s="13"/>
      <c r="L172" s="15"/>
      <c r="M172" s="38"/>
      <c r="N172" s="39"/>
    </row>
    <row r="173" spans="1:14" s="40" customFormat="1" ht="34.799999999999997" customHeight="1">
      <c r="A173" s="34"/>
      <c r="B173" s="35"/>
      <c r="C173" s="36"/>
      <c r="D173" s="12"/>
      <c r="E173" s="12"/>
      <c r="F173" s="37"/>
      <c r="G173" s="13"/>
      <c r="H173" s="14"/>
      <c r="I173" s="14"/>
      <c r="J173" s="14"/>
      <c r="K173" s="13"/>
      <c r="L173" s="15"/>
      <c r="M173" s="38"/>
      <c r="N173" s="39"/>
    </row>
    <row r="174" spans="1:14" s="40" customFormat="1" ht="34.799999999999997" customHeight="1">
      <c r="A174" s="34"/>
      <c r="B174" s="35"/>
      <c r="C174" s="36"/>
      <c r="D174" s="12"/>
      <c r="E174" s="12"/>
      <c r="F174" s="37"/>
      <c r="G174" s="13"/>
      <c r="H174" s="14"/>
      <c r="I174" s="14"/>
      <c r="J174" s="14"/>
      <c r="K174" s="13"/>
      <c r="L174" s="15"/>
      <c r="M174" s="38"/>
      <c r="N174" s="39"/>
    </row>
    <row r="175" spans="1:14" s="40" customFormat="1" ht="34.799999999999997" customHeight="1">
      <c r="A175" s="34"/>
      <c r="B175" s="35"/>
      <c r="C175" s="36"/>
      <c r="D175" s="12"/>
      <c r="E175" s="12"/>
      <c r="F175" s="37"/>
      <c r="G175" s="13"/>
      <c r="H175" s="14"/>
      <c r="I175" s="14"/>
      <c r="J175" s="14"/>
      <c r="K175" s="13"/>
      <c r="L175" s="15"/>
      <c r="M175" s="38"/>
      <c r="N175" s="39"/>
    </row>
    <row r="176" spans="1:14" s="40" customFormat="1" ht="34.799999999999997" customHeight="1">
      <c r="A176" s="34"/>
      <c r="B176" s="35"/>
      <c r="C176" s="36"/>
      <c r="D176" s="12"/>
      <c r="E176" s="12"/>
      <c r="F176" s="37"/>
      <c r="G176" s="13"/>
      <c r="H176" s="14"/>
      <c r="I176" s="14"/>
      <c r="J176" s="14"/>
      <c r="K176" s="13"/>
      <c r="L176" s="15"/>
      <c r="M176" s="38"/>
      <c r="N176" s="39"/>
    </row>
    <row r="177" spans="1:14" s="40" customFormat="1" ht="34.799999999999997" customHeight="1">
      <c r="A177" s="34"/>
      <c r="B177" s="35"/>
      <c r="C177" s="36"/>
      <c r="D177" s="12"/>
      <c r="E177" s="12"/>
      <c r="F177" s="37"/>
      <c r="G177" s="13"/>
      <c r="H177" s="14"/>
      <c r="I177" s="14"/>
      <c r="J177" s="14"/>
      <c r="K177" s="13"/>
      <c r="L177" s="15"/>
      <c r="M177" s="38"/>
      <c r="N177" s="39"/>
    </row>
    <row r="178" spans="1:14" s="40" customFormat="1" ht="34.799999999999997" customHeight="1">
      <c r="A178" s="34"/>
      <c r="B178" s="35"/>
      <c r="C178" s="36"/>
      <c r="D178" s="12"/>
      <c r="E178" s="12"/>
      <c r="F178" s="37"/>
      <c r="G178" s="13"/>
      <c r="H178" s="14"/>
      <c r="I178" s="14"/>
      <c r="J178" s="14"/>
      <c r="K178" s="13"/>
      <c r="L178" s="15"/>
      <c r="M178" s="38"/>
      <c r="N178" s="39"/>
    </row>
    <row r="179" spans="1:14" s="40" customFormat="1" ht="34.799999999999997" customHeight="1">
      <c r="A179" s="34"/>
      <c r="B179" s="35"/>
      <c r="C179" s="36"/>
      <c r="D179" s="12"/>
      <c r="E179" s="12"/>
      <c r="F179" s="37"/>
      <c r="G179" s="13"/>
      <c r="H179" s="14"/>
      <c r="I179" s="14"/>
      <c r="J179" s="14"/>
      <c r="K179" s="13"/>
      <c r="L179" s="15"/>
      <c r="M179" s="38"/>
      <c r="N179" s="39"/>
    </row>
    <row r="180" spans="1:14" s="40" customFormat="1" ht="34.799999999999997" customHeight="1">
      <c r="A180" s="34"/>
      <c r="B180" s="35"/>
      <c r="C180" s="36"/>
      <c r="D180" s="12"/>
      <c r="E180" s="12"/>
      <c r="F180" s="37"/>
      <c r="G180" s="13"/>
      <c r="H180" s="14"/>
      <c r="I180" s="14"/>
      <c r="J180" s="14"/>
      <c r="K180" s="13"/>
      <c r="L180" s="15"/>
      <c r="M180" s="38"/>
      <c r="N180" s="39"/>
    </row>
    <row r="181" spans="1:14" s="40" customFormat="1" ht="34.799999999999997" customHeight="1">
      <c r="A181" s="34"/>
      <c r="B181" s="35"/>
      <c r="C181" s="36"/>
      <c r="D181" s="12"/>
      <c r="E181" s="12"/>
      <c r="F181" s="37"/>
      <c r="G181" s="13"/>
      <c r="H181" s="14"/>
      <c r="I181" s="14"/>
      <c r="J181" s="14"/>
      <c r="K181" s="13"/>
      <c r="L181" s="15"/>
      <c r="M181" s="38"/>
      <c r="N181" s="39"/>
    </row>
    <row r="182" spans="1:14" s="40" customFormat="1" ht="34.799999999999997" customHeight="1">
      <c r="A182" s="34"/>
      <c r="B182" s="35"/>
      <c r="C182" s="36"/>
      <c r="D182" s="12"/>
      <c r="E182" s="12"/>
      <c r="F182" s="37"/>
      <c r="G182" s="13"/>
      <c r="H182" s="14"/>
      <c r="I182" s="14"/>
      <c r="J182" s="14"/>
      <c r="K182" s="13"/>
      <c r="L182" s="15"/>
      <c r="M182" s="38"/>
      <c r="N182" s="39"/>
    </row>
    <row r="183" spans="1:14" s="40" customFormat="1" ht="34.799999999999997" customHeight="1">
      <c r="A183" s="34"/>
      <c r="B183" s="35"/>
      <c r="C183" s="36"/>
      <c r="D183" s="12"/>
      <c r="E183" s="12"/>
      <c r="F183" s="37"/>
      <c r="G183" s="13"/>
      <c r="H183" s="14"/>
      <c r="I183" s="14"/>
      <c r="J183" s="14"/>
      <c r="K183" s="13"/>
      <c r="L183" s="15"/>
      <c r="M183" s="38"/>
      <c r="N183" s="39"/>
    </row>
    <row r="184" spans="1:14" s="40" customFormat="1" ht="34.799999999999997" customHeight="1">
      <c r="A184" s="34"/>
      <c r="B184" s="35"/>
      <c r="C184" s="36"/>
      <c r="D184" s="12"/>
      <c r="E184" s="12"/>
      <c r="F184" s="37"/>
      <c r="G184" s="13"/>
      <c r="H184" s="14"/>
      <c r="I184" s="14"/>
      <c r="J184" s="14"/>
      <c r="K184" s="13"/>
      <c r="L184" s="15"/>
      <c r="M184" s="38"/>
      <c r="N184" s="39"/>
    </row>
    <row r="185" spans="1:14" s="40" customFormat="1" ht="34.799999999999997" customHeight="1">
      <c r="A185" s="34"/>
      <c r="B185" s="35"/>
      <c r="C185" s="36"/>
      <c r="D185" s="12"/>
      <c r="E185" s="12"/>
      <c r="F185" s="37"/>
      <c r="G185" s="13"/>
      <c r="H185" s="14"/>
      <c r="I185" s="14"/>
      <c r="J185" s="14"/>
      <c r="K185" s="13"/>
      <c r="L185" s="15"/>
      <c r="M185" s="38"/>
      <c r="N185" s="39"/>
    </row>
    <row r="186" spans="1:14" s="40" customFormat="1" ht="34.799999999999997" customHeight="1">
      <c r="A186" s="34"/>
      <c r="B186" s="35"/>
      <c r="C186" s="36"/>
      <c r="D186" s="12"/>
      <c r="E186" s="12"/>
      <c r="F186" s="37"/>
      <c r="G186" s="13"/>
      <c r="H186" s="14"/>
      <c r="I186" s="14"/>
      <c r="J186" s="14"/>
      <c r="K186" s="13"/>
      <c r="L186" s="15"/>
      <c r="M186" s="38"/>
      <c r="N186" s="39"/>
    </row>
    <row r="187" spans="1:14" s="40" customFormat="1" ht="34.799999999999997" customHeight="1">
      <c r="A187" s="34"/>
      <c r="B187" s="35"/>
      <c r="C187" s="36"/>
      <c r="D187" s="12"/>
      <c r="E187" s="12"/>
      <c r="F187" s="37"/>
      <c r="G187" s="13"/>
      <c r="H187" s="14"/>
      <c r="I187" s="14"/>
      <c r="J187" s="14"/>
      <c r="K187" s="13"/>
      <c r="L187" s="15"/>
      <c r="M187" s="38"/>
      <c r="N187" s="39"/>
    </row>
    <row r="188" spans="1:14" s="40" customFormat="1" ht="34.799999999999997" customHeight="1">
      <c r="A188" s="34"/>
      <c r="B188" s="35"/>
      <c r="C188" s="36"/>
      <c r="D188" s="12"/>
      <c r="E188" s="12"/>
      <c r="F188" s="37"/>
      <c r="G188" s="13"/>
      <c r="H188" s="14"/>
      <c r="I188" s="14"/>
      <c r="J188" s="14"/>
      <c r="K188" s="13"/>
      <c r="L188" s="15"/>
      <c r="M188" s="38"/>
      <c r="N188" s="39"/>
    </row>
    <row r="189" spans="1:14" s="40" customFormat="1" ht="34.799999999999997" customHeight="1">
      <c r="A189" s="34"/>
      <c r="B189" s="35"/>
      <c r="C189" s="36"/>
      <c r="D189" s="12"/>
      <c r="E189" s="12"/>
      <c r="F189" s="37"/>
      <c r="G189" s="13"/>
      <c r="H189" s="14"/>
      <c r="I189" s="14"/>
      <c r="J189" s="14"/>
      <c r="K189" s="13"/>
      <c r="L189" s="15"/>
      <c r="M189" s="38"/>
      <c r="N189" s="39"/>
    </row>
    <row r="190" spans="1:14" s="40" customFormat="1" ht="34.799999999999997" customHeight="1">
      <c r="A190" s="34"/>
      <c r="B190" s="35"/>
      <c r="C190" s="36"/>
      <c r="D190" s="12"/>
      <c r="E190" s="12"/>
      <c r="F190" s="37"/>
      <c r="G190" s="13"/>
      <c r="H190" s="14"/>
      <c r="I190" s="14"/>
      <c r="J190" s="14"/>
      <c r="K190" s="13"/>
      <c r="L190" s="15"/>
      <c r="M190" s="38"/>
      <c r="N190" s="39"/>
    </row>
    <row r="191" spans="1:14" s="40" customFormat="1" ht="34.799999999999997" customHeight="1">
      <c r="A191" s="34"/>
      <c r="B191" s="35"/>
      <c r="C191" s="36"/>
      <c r="D191" s="12"/>
      <c r="E191" s="12"/>
      <c r="F191" s="37"/>
      <c r="G191" s="13"/>
      <c r="H191" s="14"/>
      <c r="I191" s="14"/>
      <c r="J191" s="14"/>
      <c r="K191" s="13"/>
      <c r="L191" s="15"/>
      <c r="M191" s="38"/>
      <c r="N191" s="39"/>
    </row>
    <row r="192" spans="1:14" s="40" customFormat="1" ht="34.799999999999997" customHeight="1">
      <c r="A192" s="34"/>
      <c r="B192" s="35"/>
      <c r="C192" s="36"/>
      <c r="D192" s="12"/>
      <c r="E192" s="12"/>
      <c r="F192" s="37"/>
      <c r="G192" s="13"/>
      <c r="H192" s="14"/>
      <c r="I192" s="14"/>
      <c r="J192" s="14"/>
      <c r="K192" s="13"/>
      <c r="L192" s="15"/>
      <c r="M192" s="38"/>
      <c r="N192" s="39"/>
    </row>
    <row r="193" spans="1:14" s="40" customFormat="1" ht="34.799999999999997" customHeight="1">
      <c r="A193" s="34"/>
      <c r="B193" s="35"/>
      <c r="C193" s="36"/>
      <c r="D193" s="12"/>
      <c r="E193" s="12"/>
      <c r="F193" s="37"/>
      <c r="G193" s="13"/>
      <c r="H193" s="14"/>
      <c r="I193" s="14"/>
      <c r="J193" s="14"/>
      <c r="K193" s="13"/>
      <c r="L193" s="15"/>
      <c r="M193" s="38"/>
      <c r="N193" s="39"/>
    </row>
    <row r="194" spans="1:14" s="40" customFormat="1" ht="34.799999999999997" customHeight="1">
      <c r="A194" s="34"/>
      <c r="B194" s="35"/>
      <c r="C194" s="36"/>
      <c r="D194" s="12"/>
      <c r="E194" s="12"/>
      <c r="F194" s="37"/>
      <c r="G194" s="13"/>
      <c r="H194" s="14"/>
      <c r="I194" s="14"/>
      <c r="J194" s="14"/>
      <c r="K194" s="13"/>
      <c r="L194" s="15"/>
      <c r="M194" s="38"/>
      <c r="N194" s="39"/>
    </row>
    <row r="195" spans="1:14" s="40" customFormat="1" ht="34.799999999999997" customHeight="1">
      <c r="A195" s="34"/>
      <c r="B195" s="35"/>
      <c r="C195" s="36"/>
      <c r="D195" s="12"/>
      <c r="E195" s="12"/>
      <c r="F195" s="37"/>
      <c r="G195" s="13"/>
      <c r="H195" s="14"/>
      <c r="I195" s="14"/>
      <c r="J195" s="14"/>
      <c r="K195" s="13"/>
      <c r="L195" s="15"/>
      <c r="M195" s="38"/>
      <c r="N195" s="39"/>
    </row>
    <row r="196" spans="1:14" s="40" customFormat="1" ht="34.799999999999997" customHeight="1">
      <c r="A196" s="34"/>
      <c r="B196" s="35"/>
      <c r="C196" s="36"/>
      <c r="D196" s="12"/>
      <c r="E196" s="12"/>
      <c r="F196" s="37"/>
      <c r="G196" s="13"/>
      <c r="H196" s="14"/>
      <c r="I196" s="14"/>
      <c r="J196" s="14"/>
      <c r="K196" s="13"/>
      <c r="L196" s="15"/>
      <c r="M196" s="38"/>
      <c r="N196" s="39"/>
    </row>
    <row r="197" spans="1:14" s="40" customFormat="1" ht="34.799999999999997" customHeight="1">
      <c r="A197" s="34"/>
      <c r="B197" s="35"/>
      <c r="C197" s="36"/>
      <c r="D197" s="12"/>
      <c r="E197" s="12"/>
      <c r="F197" s="37"/>
      <c r="G197" s="13"/>
      <c r="H197" s="14"/>
      <c r="I197" s="14"/>
      <c r="J197" s="14"/>
      <c r="K197" s="13"/>
      <c r="L197" s="15"/>
      <c r="M197" s="38"/>
      <c r="N197" s="39"/>
    </row>
    <row r="198" spans="1:14" s="40" customFormat="1" ht="34.799999999999997" customHeight="1">
      <c r="A198" s="34"/>
      <c r="B198" s="35"/>
      <c r="C198" s="36"/>
      <c r="D198" s="12"/>
      <c r="E198" s="12"/>
      <c r="F198" s="37"/>
      <c r="G198" s="13"/>
      <c r="H198" s="14"/>
      <c r="I198" s="14"/>
      <c r="J198" s="14"/>
      <c r="K198" s="13"/>
      <c r="L198" s="15"/>
      <c r="M198" s="38"/>
      <c r="N198" s="39"/>
    </row>
    <row r="199" spans="1:14" s="40" customFormat="1" ht="34.799999999999997" customHeight="1">
      <c r="A199" s="34"/>
      <c r="B199" s="35"/>
      <c r="C199" s="36"/>
      <c r="D199" s="12"/>
      <c r="E199" s="12"/>
      <c r="F199" s="37"/>
      <c r="G199" s="13"/>
      <c r="H199" s="14"/>
      <c r="I199" s="14"/>
      <c r="J199" s="14"/>
      <c r="K199" s="13"/>
      <c r="L199" s="15"/>
      <c r="M199" s="38"/>
      <c r="N199" s="39"/>
    </row>
    <row r="200" spans="1:14" s="40" customFormat="1" ht="34.799999999999997" customHeight="1">
      <c r="A200" s="34"/>
      <c r="B200" s="35"/>
      <c r="C200" s="36"/>
      <c r="D200" s="12"/>
      <c r="E200" s="12"/>
      <c r="F200" s="37"/>
      <c r="G200" s="13"/>
      <c r="H200" s="14"/>
      <c r="I200" s="14"/>
      <c r="J200" s="14"/>
      <c r="K200" s="13"/>
      <c r="L200" s="15"/>
      <c r="M200" s="38"/>
      <c r="N200" s="39"/>
    </row>
    <row r="201" spans="1:14" s="40" customFormat="1" ht="34.799999999999997" customHeight="1">
      <c r="A201" s="34"/>
      <c r="B201" s="35"/>
      <c r="C201" s="36"/>
      <c r="D201" s="12"/>
      <c r="E201" s="12"/>
      <c r="F201" s="37"/>
      <c r="G201" s="13"/>
      <c r="H201" s="14"/>
      <c r="I201" s="14"/>
      <c r="J201" s="14"/>
      <c r="K201" s="13"/>
      <c r="L201" s="15"/>
      <c r="M201" s="38"/>
      <c r="N201" s="39"/>
    </row>
    <row r="202" spans="1:14" s="40" customFormat="1" ht="34.799999999999997" customHeight="1">
      <c r="A202" s="34"/>
      <c r="B202" s="35"/>
      <c r="C202" s="36"/>
      <c r="D202" s="12"/>
      <c r="E202" s="12"/>
      <c r="F202" s="37"/>
      <c r="G202" s="13"/>
      <c r="H202" s="14"/>
      <c r="I202" s="14"/>
      <c r="J202" s="14"/>
      <c r="K202" s="13"/>
      <c r="L202" s="15"/>
      <c r="M202" s="38"/>
      <c r="N202" s="39"/>
    </row>
    <row r="203" spans="1:14" s="40" customFormat="1" ht="34.799999999999997" customHeight="1">
      <c r="A203" s="34"/>
      <c r="B203" s="35"/>
      <c r="C203" s="36"/>
      <c r="D203" s="12"/>
      <c r="E203" s="12"/>
      <c r="F203" s="37"/>
      <c r="G203" s="13"/>
      <c r="H203" s="14"/>
      <c r="I203" s="14"/>
      <c r="J203" s="14"/>
      <c r="K203" s="13"/>
      <c r="L203" s="15"/>
      <c r="M203" s="38"/>
      <c r="N203" s="39"/>
    </row>
    <row r="204" spans="1:14" s="40" customFormat="1" ht="34.799999999999997" customHeight="1">
      <c r="A204" s="34"/>
      <c r="B204" s="35"/>
      <c r="C204" s="36"/>
      <c r="D204" s="12"/>
      <c r="E204" s="12"/>
      <c r="F204" s="37"/>
      <c r="G204" s="13"/>
      <c r="H204" s="14"/>
      <c r="I204" s="14"/>
      <c r="J204" s="14"/>
      <c r="K204" s="13"/>
      <c r="L204" s="15"/>
      <c r="M204" s="38"/>
      <c r="N204" s="39"/>
    </row>
    <row r="205" spans="1:14" s="40" customFormat="1" ht="34.799999999999997" customHeight="1">
      <c r="A205" s="34"/>
      <c r="B205" s="35"/>
      <c r="C205" s="36"/>
      <c r="D205" s="12"/>
      <c r="E205" s="12"/>
      <c r="F205" s="37"/>
      <c r="G205" s="13"/>
      <c r="H205" s="14"/>
      <c r="I205" s="14"/>
      <c r="J205" s="14"/>
      <c r="K205" s="13"/>
      <c r="L205" s="15"/>
      <c r="M205" s="38"/>
      <c r="N205" s="39"/>
    </row>
    <row r="206" spans="1:14" s="40" customFormat="1" ht="34.799999999999997" customHeight="1">
      <c r="A206" s="34"/>
      <c r="B206" s="35"/>
      <c r="C206" s="36"/>
      <c r="D206" s="12"/>
      <c r="E206" s="12"/>
      <c r="F206" s="37"/>
      <c r="G206" s="13"/>
      <c r="H206" s="14"/>
      <c r="I206" s="14"/>
      <c r="J206" s="14"/>
      <c r="K206" s="13"/>
      <c r="L206" s="15"/>
      <c r="M206" s="38"/>
      <c r="N206" s="39"/>
    </row>
    <row r="207" spans="1:14" s="40" customFormat="1" ht="34.799999999999997" customHeight="1">
      <c r="A207" s="34"/>
      <c r="B207" s="35"/>
      <c r="C207" s="36"/>
      <c r="D207" s="12"/>
      <c r="E207" s="12"/>
      <c r="F207" s="37"/>
      <c r="G207" s="13"/>
      <c r="H207" s="14"/>
      <c r="I207" s="14"/>
      <c r="J207" s="14"/>
      <c r="K207" s="13"/>
      <c r="L207" s="15"/>
      <c r="M207" s="38"/>
      <c r="N207" s="39"/>
    </row>
    <row r="208" spans="1:14" s="40" customFormat="1" ht="34.799999999999997" customHeight="1">
      <c r="A208" s="34"/>
      <c r="B208" s="35"/>
      <c r="C208" s="36"/>
      <c r="D208" s="12"/>
      <c r="E208" s="12"/>
      <c r="F208" s="37"/>
      <c r="G208" s="13"/>
      <c r="H208" s="14"/>
      <c r="I208" s="14"/>
      <c r="J208" s="14"/>
      <c r="K208" s="13"/>
      <c r="L208" s="15"/>
      <c r="M208" s="38"/>
      <c r="N208" s="39"/>
    </row>
    <row r="209" spans="1:14" s="40" customFormat="1" ht="34.799999999999997" customHeight="1">
      <c r="A209" s="34"/>
      <c r="B209" s="35"/>
      <c r="C209" s="36"/>
      <c r="D209" s="12"/>
      <c r="E209" s="12"/>
      <c r="F209" s="37"/>
      <c r="G209" s="13"/>
      <c r="H209" s="14"/>
      <c r="I209" s="14"/>
      <c r="J209" s="14"/>
      <c r="K209" s="13"/>
      <c r="L209" s="15"/>
      <c r="M209" s="38"/>
      <c r="N209" s="39"/>
    </row>
    <row r="210" spans="1:14" s="40" customFormat="1" ht="34.799999999999997" customHeight="1">
      <c r="A210" s="34"/>
      <c r="B210" s="35"/>
      <c r="C210" s="36"/>
      <c r="D210" s="12"/>
      <c r="E210" s="12"/>
      <c r="F210" s="37"/>
      <c r="G210" s="13"/>
      <c r="H210" s="14"/>
      <c r="I210" s="14"/>
      <c r="J210" s="14"/>
      <c r="K210" s="13"/>
      <c r="L210" s="15"/>
      <c r="M210" s="38"/>
      <c r="N210" s="39"/>
    </row>
    <row r="211" spans="1:14" s="40" customFormat="1" ht="34.799999999999997" customHeight="1">
      <c r="A211" s="34"/>
      <c r="B211" s="35"/>
      <c r="C211" s="36"/>
      <c r="D211" s="12"/>
      <c r="E211" s="12"/>
      <c r="F211" s="37"/>
      <c r="G211" s="13"/>
      <c r="H211" s="14"/>
      <c r="I211" s="14"/>
      <c r="J211" s="14"/>
      <c r="K211" s="13"/>
      <c r="L211" s="15"/>
      <c r="M211" s="38"/>
      <c r="N211" s="39"/>
    </row>
    <row r="212" spans="1:14" s="40" customFormat="1" ht="34.799999999999997" customHeight="1">
      <c r="A212" s="34"/>
      <c r="B212" s="35"/>
      <c r="C212" s="36"/>
      <c r="D212" s="12"/>
      <c r="E212" s="12"/>
      <c r="F212" s="37"/>
      <c r="G212" s="13"/>
      <c r="H212" s="14"/>
      <c r="I212" s="14"/>
      <c r="J212" s="14"/>
      <c r="K212" s="13"/>
      <c r="L212" s="15"/>
      <c r="M212" s="38"/>
      <c r="N212" s="39"/>
    </row>
    <row r="213" spans="1:14" s="40" customFormat="1" ht="34.799999999999997" customHeight="1">
      <c r="A213" s="34"/>
      <c r="B213" s="35"/>
      <c r="C213" s="36"/>
      <c r="D213" s="12"/>
      <c r="E213" s="12"/>
      <c r="F213" s="37"/>
      <c r="G213" s="13"/>
      <c r="H213" s="14"/>
      <c r="I213" s="14"/>
      <c r="J213" s="14"/>
      <c r="K213" s="13"/>
      <c r="L213" s="15"/>
      <c r="M213" s="38"/>
      <c r="N213" s="39"/>
    </row>
    <row r="214" spans="1:14" s="40" customFormat="1" ht="34.799999999999997" customHeight="1">
      <c r="A214" s="34"/>
      <c r="B214" s="35"/>
      <c r="C214" s="36"/>
      <c r="D214" s="12"/>
      <c r="E214" s="12"/>
      <c r="F214" s="37"/>
      <c r="G214" s="13"/>
      <c r="H214" s="14"/>
      <c r="I214" s="14"/>
      <c r="J214" s="14"/>
      <c r="K214" s="13"/>
      <c r="L214" s="15"/>
      <c r="M214" s="38"/>
      <c r="N214" s="39"/>
    </row>
    <row r="215" spans="1:14" s="40" customFormat="1" ht="34.799999999999997" customHeight="1">
      <c r="A215" s="34"/>
      <c r="B215" s="35"/>
      <c r="C215" s="36"/>
      <c r="D215" s="12"/>
      <c r="E215" s="12"/>
      <c r="F215" s="37"/>
      <c r="G215" s="13"/>
      <c r="H215" s="14"/>
      <c r="I215" s="14"/>
      <c r="J215" s="14"/>
      <c r="K215" s="13"/>
      <c r="L215" s="15"/>
      <c r="M215" s="38"/>
      <c r="N215" s="39"/>
    </row>
    <row r="216" spans="1:14" s="40" customFormat="1" ht="34.799999999999997" customHeight="1">
      <c r="A216" s="34"/>
      <c r="B216" s="35"/>
      <c r="C216" s="36"/>
      <c r="D216" s="12"/>
      <c r="E216" s="12"/>
      <c r="F216" s="37"/>
      <c r="G216" s="13"/>
      <c r="H216" s="14"/>
      <c r="I216" s="14"/>
      <c r="J216" s="14"/>
      <c r="K216" s="13"/>
      <c r="L216" s="15"/>
      <c r="M216" s="38"/>
      <c r="N216" s="39"/>
    </row>
    <row r="217" spans="1:14" s="40" customFormat="1" ht="34.799999999999997" customHeight="1">
      <c r="A217" s="34"/>
      <c r="B217" s="35"/>
      <c r="C217" s="36"/>
      <c r="D217" s="12"/>
      <c r="E217" s="12"/>
      <c r="F217" s="37"/>
      <c r="G217" s="13"/>
      <c r="H217" s="14"/>
      <c r="I217" s="14"/>
      <c r="J217" s="14"/>
      <c r="K217" s="13"/>
      <c r="L217" s="15"/>
      <c r="M217" s="38"/>
      <c r="N217" s="39"/>
    </row>
    <row r="218" spans="1:14" s="40" customFormat="1" ht="34.799999999999997" customHeight="1">
      <c r="A218" s="34"/>
      <c r="B218" s="35"/>
      <c r="C218" s="36"/>
      <c r="D218" s="12"/>
      <c r="E218" s="12"/>
      <c r="F218" s="37"/>
      <c r="G218" s="13"/>
      <c r="H218" s="14"/>
      <c r="I218" s="14"/>
      <c r="J218" s="14"/>
      <c r="K218" s="13"/>
      <c r="L218" s="15"/>
      <c r="M218" s="38"/>
      <c r="N218" s="39"/>
    </row>
    <row r="219" spans="1:14" s="40" customFormat="1" ht="34.799999999999997" customHeight="1">
      <c r="A219" s="34"/>
      <c r="B219" s="35"/>
      <c r="C219" s="36"/>
      <c r="D219" s="12"/>
      <c r="E219" s="12"/>
      <c r="F219" s="37"/>
      <c r="G219" s="13"/>
      <c r="H219" s="14"/>
      <c r="I219" s="14"/>
      <c r="J219" s="14"/>
      <c r="K219" s="13"/>
      <c r="L219" s="15"/>
      <c r="M219" s="38"/>
      <c r="N219" s="39"/>
    </row>
    <row r="220" spans="1:14" s="40" customFormat="1" ht="34.799999999999997" customHeight="1">
      <c r="A220" s="34"/>
      <c r="B220" s="35"/>
      <c r="C220" s="36"/>
      <c r="D220" s="12"/>
      <c r="E220" s="12"/>
      <c r="F220" s="37"/>
      <c r="G220" s="13"/>
      <c r="H220" s="14"/>
      <c r="I220" s="14"/>
      <c r="J220" s="14"/>
      <c r="K220" s="13"/>
      <c r="L220" s="15"/>
      <c r="M220" s="38"/>
      <c r="N220" s="39"/>
    </row>
    <row r="221" spans="1:14" s="40" customFormat="1" ht="34.799999999999997" customHeight="1">
      <c r="A221" s="34"/>
      <c r="B221" s="35"/>
      <c r="C221" s="36"/>
      <c r="D221" s="12"/>
      <c r="E221" s="12"/>
      <c r="F221" s="37"/>
      <c r="G221" s="13"/>
      <c r="H221" s="14"/>
      <c r="I221" s="14"/>
      <c r="J221" s="14"/>
      <c r="K221" s="13"/>
      <c r="L221" s="15"/>
      <c r="M221" s="38"/>
      <c r="N221" s="39"/>
    </row>
    <row r="222" spans="1:14" s="40" customFormat="1" ht="34.799999999999997" customHeight="1">
      <c r="A222" s="34"/>
      <c r="B222" s="35"/>
      <c r="C222" s="36"/>
      <c r="D222" s="12"/>
      <c r="E222" s="12"/>
      <c r="F222" s="37"/>
      <c r="G222" s="13"/>
      <c r="H222" s="14"/>
      <c r="I222" s="14"/>
      <c r="J222" s="14"/>
      <c r="K222" s="13"/>
      <c r="L222" s="15"/>
      <c r="M222" s="38"/>
      <c r="N222" s="39"/>
    </row>
    <row r="223" spans="1:14" s="40" customFormat="1" ht="34.799999999999997" customHeight="1">
      <c r="A223" s="34"/>
      <c r="B223" s="35"/>
      <c r="C223" s="36"/>
      <c r="D223" s="12"/>
      <c r="E223" s="12"/>
      <c r="F223" s="37"/>
      <c r="G223" s="13"/>
      <c r="H223" s="14"/>
      <c r="I223" s="14"/>
      <c r="J223" s="14"/>
      <c r="K223" s="13"/>
      <c r="L223" s="15"/>
      <c r="M223" s="38"/>
      <c r="N223" s="39"/>
    </row>
    <row r="224" spans="1:14" s="40" customFormat="1" ht="34.799999999999997" customHeight="1">
      <c r="A224" s="34"/>
      <c r="B224" s="35"/>
      <c r="C224" s="36"/>
      <c r="D224" s="12"/>
      <c r="E224" s="12"/>
      <c r="F224" s="37"/>
      <c r="G224" s="13"/>
      <c r="H224" s="14"/>
      <c r="I224" s="14"/>
      <c r="J224" s="14"/>
      <c r="K224" s="13"/>
      <c r="L224" s="15"/>
      <c r="M224" s="38"/>
      <c r="N224" s="39"/>
    </row>
    <row r="225" spans="1:14" s="40" customFormat="1" ht="34.799999999999997" customHeight="1">
      <c r="A225" s="34"/>
      <c r="B225" s="35"/>
      <c r="C225" s="36"/>
      <c r="D225" s="12"/>
      <c r="E225" s="12"/>
      <c r="F225" s="37"/>
      <c r="G225" s="13"/>
      <c r="H225" s="14"/>
      <c r="I225" s="14"/>
      <c r="J225" s="14"/>
      <c r="K225" s="13"/>
      <c r="L225" s="15"/>
      <c r="M225" s="38"/>
      <c r="N225" s="39"/>
    </row>
    <row r="226" spans="1:14" s="40" customFormat="1" ht="34.799999999999997" customHeight="1">
      <c r="A226" s="34"/>
      <c r="B226" s="35"/>
      <c r="C226" s="36"/>
      <c r="D226" s="12"/>
      <c r="E226" s="12"/>
      <c r="F226" s="37"/>
      <c r="G226" s="13"/>
      <c r="H226" s="14"/>
      <c r="I226" s="14"/>
      <c r="J226" s="14"/>
      <c r="K226" s="13"/>
      <c r="L226" s="15"/>
      <c r="M226" s="38"/>
      <c r="N226" s="39"/>
    </row>
    <row r="227" spans="1:14" s="40" customFormat="1" ht="34.799999999999997" customHeight="1">
      <c r="A227" s="34"/>
      <c r="B227" s="35"/>
      <c r="C227" s="36"/>
      <c r="D227" s="12"/>
      <c r="E227" s="12"/>
      <c r="F227" s="37"/>
      <c r="G227" s="13"/>
      <c r="H227" s="14"/>
      <c r="I227" s="14"/>
      <c r="J227" s="14"/>
      <c r="K227" s="13"/>
      <c r="L227" s="15"/>
      <c r="M227" s="38"/>
      <c r="N227" s="39"/>
    </row>
    <row r="228" spans="1:14" s="40" customFormat="1" ht="34.799999999999997" customHeight="1">
      <c r="A228" s="34"/>
      <c r="B228" s="35"/>
      <c r="C228" s="36"/>
      <c r="D228" s="12"/>
      <c r="E228" s="12"/>
      <c r="F228" s="37"/>
      <c r="G228" s="13"/>
      <c r="H228" s="14"/>
      <c r="I228" s="14"/>
      <c r="J228" s="14"/>
      <c r="K228" s="13"/>
      <c r="L228" s="15"/>
      <c r="M228" s="38"/>
      <c r="N228" s="39"/>
    </row>
    <row r="229" spans="1:14" s="40" customFormat="1" ht="34.799999999999997" customHeight="1">
      <c r="A229" s="34"/>
      <c r="B229" s="35"/>
      <c r="C229" s="36"/>
      <c r="D229" s="12"/>
      <c r="E229" s="12"/>
      <c r="F229" s="37"/>
      <c r="G229" s="13"/>
      <c r="H229" s="14"/>
      <c r="I229" s="14"/>
      <c r="J229" s="14"/>
      <c r="K229" s="13"/>
      <c r="L229" s="15"/>
      <c r="M229" s="38"/>
      <c r="N229" s="39"/>
    </row>
    <row r="230" spans="1:14" s="40" customFormat="1" ht="34.799999999999997" customHeight="1">
      <c r="A230" s="34"/>
      <c r="B230" s="35"/>
      <c r="C230" s="36"/>
      <c r="D230" s="12"/>
      <c r="E230" s="12"/>
      <c r="F230" s="37"/>
      <c r="G230" s="13"/>
      <c r="H230" s="14"/>
      <c r="I230" s="14"/>
      <c r="J230" s="14"/>
      <c r="K230" s="13"/>
      <c r="L230" s="15"/>
      <c r="M230" s="38"/>
      <c r="N230" s="39"/>
    </row>
    <row r="231" spans="1:14" s="40" customFormat="1" ht="34.799999999999997" customHeight="1">
      <c r="A231" s="34"/>
      <c r="B231" s="35"/>
      <c r="C231" s="36"/>
      <c r="D231" s="12"/>
      <c r="E231" s="12"/>
      <c r="F231" s="37"/>
      <c r="G231" s="13"/>
      <c r="H231" s="14"/>
      <c r="I231" s="14"/>
      <c r="J231" s="14"/>
      <c r="K231" s="13"/>
      <c r="L231" s="15"/>
      <c r="M231" s="38"/>
      <c r="N231" s="39"/>
    </row>
    <row r="232" spans="1:14" s="40" customFormat="1" ht="34.799999999999997" customHeight="1">
      <c r="A232" s="34"/>
      <c r="B232" s="35"/>
      <c r="C232" s="36"/>
      <c r="D232" s="12"/>
      <c r="E232" s="12"/>
      <c r="F232" s="37"/>
      <c r="G232" s="13"/>
      <c r="H232" s="14"/>
      <c r="I232" s="14"/>
      <c r="J232" s="14"/>
      <c r="K232" s="13"/>
      <c r="L232" s="15"/>
      <c r="M232" s="38"/>
      <c r="N232" s="39"/>
    </row>
    <row r="233" spans="1:14" s="40" customFormat="1" ht="34.799999999999997" customHeight="1">
      <c r="A233" s="34"/>
      <c r="B233" s="35"/>
      <c r="C233" s="36"/>
      <c r="D233" s="12"/>
      <c r="E233" s="12"/>
      <c r="F233" s="37"/>
      <c r="G233" s="13"/>
      <c r="H233" s="14"/>
      <c r="I233" s="14"/>
      <c r="J233" s="14"/>
      <c r="K233" s="13"/>
      <c r="L233" s="15"/>
      <c r="M233" s="38"/>
      <c r="N233" s="39"/>
    </row>
    <row r="234" spans="1:14" s="40" customFormat="1" ht="34.799999999999997" customHeight="1">
      <c r="A234" s="34"/>
      <c r="B234" s="35"/>
      <c r="C234" s="36"/>
      <c r="D234" s="12"/>
      <c r="E234" s="12"/>
      <c r="F234" s="37"/>
      <c r="G234" s="13"/>
      <c r="H234" s="14"/>
      <c r="I234" s="14"/>
      <c r="J234" s="14"/>
      <c r="K234" s="13"/>
      <c r="L234" s="15"/>
      <c r="M234" s="38"/>
      <c r="N234" s="39"/>
    </row>
    <row r="235" spans="1:14" s="40" customFormat="1" ht="34.799999999999997" customHeight="1">
      <c r="A235" s="34"/>
      <c r="B235" s="35"/>
      <c r="C235" s="36"/>
      <c r="D235" s="12"/>
      <c r="E235" s="12"/>
      <c r="F235" s="37"/>
      <c r="G235" s="13"/>
      <c r="H235" s="14"/>
      <c r="I235" s="14"/>
      <c r="J235" s="14"/>
      <c r="K235" s="13"/>
      <c r="L235" s="15"/>
      <c r="M235" s="38"/>
      <c r="N235" s="39"/>
    </row>
    <row r="236" spans="1:14" s="40" customFormat="1" ht="34.799999999999997" customHeight="1">
      <c r="A236" s="34"/>
      <c r="B236" s="35"/>
      <c r="C236" s="36"/>
      <c r="D236" s="12"/>
      <c r="E236" s="12"/>
      <c r="F236" s="37"/>
      <c r="G236" s="13"/>
      <c r="H236" s="14"/>
      <c r="I236" s="14"/>
      <c r="J236" s="14"/>
      <c r="K236" s="13"/>
      <c r="L236" s="15"/>
      <c r="M236" s="38"/>
      <c r="N236" s="39"/>
    </row>
    <row r="237" spans="1:14" s="40" customFormat="1" ht="34.799999999999997" customHeight="1">
      <c r="A237" s="34"/>
      <c r="B237" s="35"/>
      <c r="C237" s="36"/>
      <c r="D237" s="12"/>
      <c r="E237" s="12"/>
      <c r="F237" s="37"/>
      <c r="G237" s="13"/>
      <c r="H237" s="14"/>
      <c r="I237" s="14"/>
      <c r="J237" s="14"/>
      <c r="K237" s="13"/>
      <c r="L237" s="15"/>
      <c r="M237" s="38"/>
      <c r="N237" s="39"/>
    </row>
    <row r="238" spans="1:14" s="40" customFormat="1" ht="34.799999999999997" customHeight="1">
      <c r="A238" s="34"/>
      <c r="B238" s="35"/>
      <c r="C238" s="36"/>
      <c r="D238" s="12"/>
      <c r="E238" s="12"/>
      <c r="F238" s="37"/>
      <c r="G238" s="13"/>
      <c r="H238" s="14"/>
      <c r="I238" s="14"/>
      <c r="J238" s="14"/>
      <c r="K238" s="13"/>
      <c r="L238" s="15"/>
      <c r="M238" s="38"/>
      <c r="N238" s="39"/>
    </row>
    <row r="239" spans="1:14" s="40" customFormat="1" ht="34.799999999999997" customHeight="1">
      <c r="A239" s="34"/>
      <c r="B239" s="35"/>
      <c r="C239" s="36"/>
      <c r="D239" s="12"/>
      <c r="E239" s="12"/>
      <c r="F239" s="37"/>
      <c r="G239" s="13"/>
      <c r="H239" s="14"/>
      <c r="I239" s="14"/>
      <c r="J239" s="14"/>
      <c r="K239" s="13"/>
      <c r="L239" s="15"/>
      <c r="M239" s="38"/>
      <c r="N239" s="39"/>
    </row>
    <row r="240" spans="1:14" s="40" customFormat="1" ht="34.799999999999997" customHeight="1">
      <c r="A240" s="34"/>
      <c r="B240" s="35"/>
      <c r="C240" s="36"/>
      <c r="D240" s="12"/>
      <c r="E240" s="12"/>
      <c r="F240" s="37"/>
      <c r="G240" s="13"/>
      <c r="H240" s="14"/>
      <c r="I240" s="14"/>
      <c r="J240" s="14"/>
      <c r="K240" s="13"/>
      <c r="L240" s="15"/>
      <c r="M240" s="38"/>
      <c r="N240" s="39"/>
    </row>
    <row r="241" spans="1:14" s="40" customFormat="1" ht="34.799999999999997" customHeight="1">
      <c r="A241" s="34"/>
      <c r="B241" s="35"/>
      <c r="C241" s="36"/>
      <c r="D241" s="12"/>
      <c r="E241" s="12"/>
      <c r="F241" s="37"/>
      <c r="G241" s="13"/>
      <c r="H241" s="14"/>
      <c r="I241" s="14"/>
      <c r="J241" s="14"/>
      <c r="K241" s="13"/>
      <c r="L241" s="15"/>
      <c r="M241" s="38"/>
      <c r="N241" s="39"/>
    </row>
    <row r="242" spans="1:14" s="40" customFormat="1" ht="34.799999999999997" customHeight="1">
      <c r="A242" s="34"/>
      <c r="B242" s="35"/>
      <c r="C242" s="36"/>
      <c r="D242" s="12"/>
      <c r="E242" s="12"/>
      <c r="F242" s="37"/>
      <c r="G242" s="13"/>
      <c r="H242" s="14"/>
      <c r="I242" s="14"/>
      <c r="J242" s="14"/>
      <c r="K242" s="13"/>
      <c r="L242" s="15"/>
      <c r="M242" s="38"/>
      <c r="N242" s="39"/>
    </row>
    <row r="243" spans="1:14" s="40" customFormat="1" ht="34.799999999999997" customHeight="1">
      <c r="A243" s="34"/>
      <c r="B243" s="35"/>
      <c r="C243" s="36"/>
      <c r="D243" s="12"/>
      <c r="E243" s="12"/>
      <c r="F243" s="37"/>
      <c r="G243" s="13"/>
      <c r="H243" s="14"/>
      <c r="I243" s="14"/>
      <c r="J243" s="14"/>
      <c r="K243" s="13"/>
      <c r="L243" s="15"/>
      <c r="M243" s="38"/>
      <c r="N243" s="39"/>
    </row>
    <row r="244" spans="1:14" s="40" customFormat="1" ht="34.799999999999997" customHeight="1">
      <c r="A244" s="34"/>
      <c r="B244" s="35"/>
      <c r="C244" s="36"/>
      <c r="D244" s="12"/>
      <c r="E244" s="12"/>
      <c r="F244" s="37"/>
      <c r="G244" s="13"/>
      <c r="H244" s="14"/>
      <c r="I244" s="14"/>
      <c r="J244" s="14"/>
      <c r="K244" s="13"/>
      <c r="L244" s="15"/>
      <c r="M244" s="38"/>
      <c r="N244" s="39"/>
    </row>
    <row r="245" spans="1:14" s="40" customFormat="1" ht="34.799999999999997" customHeight="1">
      <c r="A245" s="34"/>
      <c r="B245" s="35"/>
      <c r="C245" s="36"/>
      <c r="D245" s="12"/>
      <c r="E245" s="12"/>
      <c r="F245" s="37"/>
      <c r="G245" s="13"/>
      <c r="H245" s="14"/>
      <c r="I245" s="14"/>
      <c r="J245" s="14"/>
      <c r="K245" s="13"/>
      <c r="L245" s="15"/>
      <c r="M245" s="38"/>
      <c r="N245" s="39"/>
    </row>
    <row r="246" spans="1:14" s="40" customFormat="1" ht="34.799999999999997" customHeight="1">
      <c r="A246" s="34"/>
      <c r="B246" s="35"/>
      <c r="C246" s="36"/>
      <c r="D246" s="12"/>
      <c r="E246" s="12"/>
      <c r="F246" s="37"/>
      <c r="G246" s="13"/>
      <c r="H246" s="14"/>
      <c r="I246" s="14"/>
      <c r="J246" s="14"/>
      <c r="K246" s="13"/>
      <c r="L246" s="15"/>
      <c r="M246" s="38"/>
      <c r="N246" s="39"/>
    </row>
    <row r="247" spans="1:14" s="40" customFormat="1" ht="34.799999999999997" customHeight="1">
      <c r="A247" s="34"/>
      <c r="B247" s="35"/>
      <c r="C247" s="36"/>
      <c r="D247" s="12"/>
      <c r="E247" s="12"/>
      <c r="F247" s="37"/>
      <c r="G247" s="13"/>
      <c r="H247" s="14"/>
      <c r="I247" s="14"/>
      <c r="J247" s="14"/>
      <c r="K247" s="13"/>
      <c r="L247" s="15"/>
      <c r="M247" s="38"/>
      <c r="N247" s="39"/>
    </row>
    <row r="248" spans="1:14" s="40" customFormat="1" ht="34.799999999999997" customHeight="1">
      <c r="A248" s="34"/>
      <c r="B248" s="35"/>
      <c r="C248" s="36"/>
      <c r="D248" s="12"/>
      <c r="E248" s="12"/>
      <c r="F248" s="37"/>
      <c r="G248" s="13"/>
      <c r="H248" s="14"/>
      <c r="I248" s="14"/>
      <c r="J248" s="14"/>
      <c r="K248" s="13"/>
      <c r="L248" s="15"/>
      <c r="M248" s="38"/>
      <c r="N248" s="39"/>
    </row>
    <row r="249" spans="1:14" s="40" customFormat="1" ht="34.799999999999997" customHeight="1">
      <c r="A249" s="34"/>
      <c r="B249" s="35"/>
      <c r="C249" s="36"/>
      <c r="D249" s="12"/>
      <c r="E249" s="12"/>
      <c r="F249" s="37"/>
      <c r="G249" s="13"/>
      <c r="H249" s="14"/>
      <c r="I249" s="14"/>
      <c r="J249" s="14"/>
      <c r="K249" s="13"/>
      <c r="L249" s="15"/>
      <c r="M249" s="38"/>
      <c r="N249" s="39"/>
    </row>
    <row r="250" spans="1:14" s="40" customFormat="1" ht="34.799999999999997" customHeight="1">
      <c r="A250" s="34"/>
      <c r="B250" s="35"/>
      <c r="C250" s="36"/>
      <c r="D250" s="12"/>
      <c r="E250" s="12"/>
      <c r="F250" s="37"/>
      <c r="G250" s="13"/>
      <c r="H250" s="14"/>
      <c r="I250" s="14"/>
      <c r="J250" s="14"/>
      <c r="K250" s="13"/>
      <c r="L250" s="15"/>
      <c r="M250" s="38"/>
      <c r="N250" s="39"/>
    </row>
    <row r="251" spans="1:14" s="40" customFormat="1" ht="34.799999999999997" customHeight="1">
      <c r="A251" s="34"/>
      <c r="B251" s="35"/>
      <c r="C251" s="36"/>
      <c r="D251" s="12"/>
      <c r="E251" s="12"/>
      <c r="F251" s="37"/>
      <c r="G251" s="13"/>
      <c r="H251" s="14"/>
      <c r="I251" s="14"/>
      <c r="J251" s="14"/>
      <c r="K251" s="13"/>
      <c r="L251" s="15"/>
      <c r="M251" s="38"/>
      <c r="N251" s="39"/>
    </row>
    <row r="252" spans="1:14" s="40" customFormat="1" ht="34.799999999999997" customHeight="1">
      <c r="A252" s="34"/>
      <c r="B252" s="35"/>
      <c r="C252" s="36"/>
      <c r="D252" s="12"/>
      <c r="E252" s="12"/>
      <c r="F252" s="37"/>
      <c r="G252" s="13"/>
      <c r="H252" s="14"/>
      <c r="I252" s="14"/>
      <c r="J252" s="14"/>
      <c r="K252" s="13"/>
      <c r="L252" s="15"/>
      <c r="M252" s="38"/>
      <c r="N252" s="39"/>
    </row>
    <row r="253" spans="1:14" s="40" customFormat="1" ht="34.799999999999997" customHeight="1">
      <c r="A253" s="34"/>
      <c r="B253" s="35"/>
      <c r="C253" s="36"/>
      <c r="D253" s="12"/>
      <c r="E253" s="12"/>
      <c r="F253" s="37"/>
      <c r="G253" s="13"/>
      <c r="H253" s="14"/>
      <c r="I253" s="14"/>
      <c r="J253" s="14"/>
      <c r="K253" s="13"/>
      <c r="L253" s="15"/>
      <c r="M253" s="38"/>
      <c r="N253" s="39"/>
    </row>
    <row r="254" spans="1:14" s="40" customFormat="1" ht="34.799999999999997" customHeight="1">
      <c r="A254" s="34"/>
      <c r="B254" s="35"/>
      <c r="C254" s="36"/>
      <c r="D254" s="12"/>
      <c r="E254" s="12"/>
      <c r="F254" s="37"/>
      <c r="G254" s="13"/>
      <c r="H254" s="14"/>
      <c r="I254" s="14"/>
      <c r="J254" s="14"/>
      <c r="K254" s="13"/>
      <c r="L254" s="15"/>
      <c r="M254" s="38"/>
      <c r="N254" s="39"/>
    </row>
    <row r="255" spans="1:14" s="40" customFormat="1" ht="34.799999999999997" customHeight="1">
      <c r="A255" s="34"/>
      <c r="B255" s="35"/>
      <c r="C255" s="36"/>
      <c r="D255" s="12"/>
      <c r="E255" s="12"/>
      <c r="F255" s="37"/>
      <c r="G255" s="13"/>
      <c r="H255" s="14"/>
      <c r="I255" s="14"/>
      <c r="J255" s="14"/>
      <c r="K255" s="13"/>
      <c r="L255" s="15"/>
      <c r="M255" s="38"/>
      <c r="N255" s="39"/>
    </row>
    <row r="256" spans="1:14" s="40" customFormat="1" ht="34.799999999999997" customHeight="1">
      <c r="A256" s="34"/>
      <c r="B256" s="35"/>
      <c r="C256" s="36"/>
      <c r="D256" s="12"/>
      <c r="E256" s="12"/>
      <c r="F256" s="37"/>
      <c r="G256" s="13"/>
      <c r="H256" s="14"/>
      <c r="I256" s="14"/>
      <c r="J256" s="14"/>
      <c r="K256" s="13"/>
      <c r="L256" s="15"/>
      <c r="M256" s="38"/>
      <c r="N256" s="39"/>
    </row>
    <row r="257" spans="1:14" s="40" customFormat="1" ht="34.799999999999997" customHeight="1">
      <c r="A257" s="34"/>
      <c r="B257" s="35"/>
      <c r="C257" s="36"/>
      <c r="D257" s="12"/>
      <c r="E257" s="12"/>
      <c r="F257" s="37"/>
      <c r="G257" s="13"/>
      <c r="H257" s="14"/>
      <c r="I257" s="14"/>
      <c r="J257" s="14"/>
      <c r="K257" s="13"/>
      <c r="L257" s="15"/>
      <c r="M257" s="38"/>
      <c r="N257" s="39"/>
    </row>
    <row r="258" spans="1:14" s="40" customFormat="1" ht="34.799999999999997" customHeight="1">
      <c r="A258" s="34"/>
      <c r="B258" s="35"/>
      <c r="C258" s="36"/>
      <c r="D258" s="12"/>
      <c r="E258" s="12"/>
      <c r="F258" s="37"/>
      <c r="G258" s="13"/>
      <c r="H258" s="14"/>
      <c r="I258" s="14"/>
      <c r="J258" s="14"/>
      <c r="K258" s="13"/>
      <c r="L258" s="15"/>
      <c r="M258" s="38"/>
      <c r="N258" s="39"/>
    </row>
    <row r="259" spans="1:14" s="40" customFormat="1" ht="34.799999999999997" customHeight="1">
      <c r="A259" s="34"/>
      <c r="B259" s="35"/>
      <c r="C259" s="36"/>
      <c r="D259" s="12"/>
      <c r="E259" s="12"/>
      <c r="F259" s="37"/>
      <c r="G259" s="13"/>
      <c r="H259" s="14"/>
      <c r="I259" s="14"/>
      <c r="J259" s="14"/>
      <c r="K259" s="13"/>
      <c r="L259" s="15"/>
      <c r="M259" s="38"/>
      <c r="N259" s="39"/>
    </row>
    <row r="260" spans="1:14" s="40" customFormat="1" ht="34.799999999999997" customHeight="1">
      <c r="A260" s="34"/>
      <c r="B260" s="35"/>
      <c r="C260" s="36"/>
      <c r="D260" s="12"/>
      <c r="E260" s="12"/>
      <c r="F260" s="37"/>
      <c r="G260" s="13"/>
      <c r="H260" s="14"/>
      <c r="I260" s="14"/>
      <c r="J260" s="14"/>
      <c r="K260" s="13"/>
      <c r="L260" s="15"/>
      <c r="M260" s="38"/>
      <c r="N260" s="39"/>
    </row>
    <row r="261" spans="1:14" s="40" customFormat="1" ht="34.799999999999997" customHeight="1">
      <c r="A261" s="34"/>
      <c r="B261" s="35"/>
      <c r="C261" s="36"/>
      <c r="D261" s="12"/>
      <c r="E261" s="12"/>
      <c r="F261" s="37"/>
      <c r="G261" s="13"/>
      <c r="H261" s="14"/>
      <c r="I261" s="14"/>
      <c r="J261" s="14"/>
      <c r="K261" s="13"/>
      <c r="L261" s="15"/>
      <c r="M261" s="38"/>
      <c r="N261" s="39"/>
    </row>
    <row r="262" spans="1:14" s="40" customFormat="1" ht="34.799999999999997" customHeight="1">
      <c r="A262" s="34"/>
      <c r="B262" s="35"/>
      <c r="C262" s="36"/>
      <c r="D262" s="12"/>
      <c r="E262" s="12"/>
      <c r="F262" s="37"/>
      <c r="G262" s="13"/>
      <c r="H262" s="14"/>
      <c r="I262" s="14"/>
      <c r="J262" s="14"/>
      <c r="K262" s="13"/>
      <c r="L262" s="15"/>
      <c r="M262" s="38"/>
      <c r="N262" s="39"/>
    </row>
    <row r="263" spans="1:14" s="40" customFormat="1" ht="34.799999999999997" customHeight="1">
      <c r="A263" s="34"/>
      <c r="B263" s="35"/>
      <c r="C263" s="36"/>
      <c r="D263" s="12"/>
      <c r="E263" s="12"/>
      <c r="F263" s="37"/>
      <c r="G263" s="13"/>
      <c r="H263" s="14"/>
      <c r="I263" s="14"/>
      <c r="J263" s="14"/>
      <c r="K263" s="13"/>
      <c r="L263" s="15"/>
      <c r="M263" s="38"/>
      <c r="N263" s="39"/>
    </row>
    <row r="264" spans="1:14" s="40" customFormat="1" ht="34.799999999999997" customHeight="1">
      <c r="A264" s="34"/>
      <c r="B264" s="35"/>
      <c r="C264" s="36"/>
      <c r="D264" s="12"/>
      <c r="E264" s="12"/>
      <c r="F264" s="37"/>
      <c r="G264" s="13"/>
      <c r="H264" s="14"/>
      <c r="I264" s="14"/>
      <c r="J264" s="14"/>
      <c r="K264" s="13"/>
      <c r="L264" s="15"/>
      <c r="M264" s="38"/>
      <c r="N264" s="39"/>
    </row>
    <row r="265" spans="1:14" s="40" customFormat="1" ht="34.799999999999997" customHeight="1">
      <c r="A265" s="34"/>
      <c r="B265" s="35"/>
      <c r="C265" s="36"/>
      <c r="D265" s="12"/>
      <c r="E265" s="12"/>
      <c r="F265" s="37"/>
      <c r="G265" s="13"/>
      <c r="H265" s="14"/>
      <c r="I265" s="14"/>
      <c r="J265" s="14"/>
      <c r="K265" s="13"/>
      <c r="L265" s="15"/>
      <c r="M265" s="38"/>
      <c r="N265" s="39"/>
    </row>
    <row r="266" spans="1:14" s="40" customFormat="1" ht="34.799999999999997" customHeight="1">
      <c r="A266" s="34"/>
      <c r="B266" s="35"/>
      <c r="C266" s="36"/>
      <c r="D266" s="12"/>
      <c r="E266" s="12"/>
      <c r="F266" s="37"/>
      <c r="G266" s="13"/>
      <c r="H266" s="14"/>
      <c r="I266" s="14"/>
      <c r="J266" s="14"/>
      <c r="K266" s="13"/>
      <c r="L266" s="15"/>
      <c r="M266" s="38"/>
      <c r="N266" s="39"/>
    </row>
    <row r="267" spans="1:14" s="40" customFormat="1" ht="34.799999999999997" customHeight="1">
      <c r="A267" s="34"/>
      <c r="B267" s="35"/>
      <c r="C267" s="36"/>
      <c r="D267" s="12"/>
      <c r="E267" s="12"/>
      <c r="F267" s="37"/>
      <c r="G267" s="13"/>
      <c r="H267" s="14"/>
      <c r="I267" s="14"/>
      <c r="J267" s="14"/>
      <c r="K267" s="13"/>
      <c r="L267" s="15"/>
      <c r="M267" s="38"/>
      <c r="N267" s="39"/>
    </row>
    <row r="268" spans="1:14" s="40" customFormat="1" ht="34.799999999999997" customHeight="1">
      <c r="A268" s="34"/>
      <c r="B268" s="35"/>
      <c r="C268" s="36"/>
      <c r="D268" s="12"/>
      <c r="E268" s="12"/>
      <c r="F268" s="37"/>
      <c r="G268" s="13"/>
      <c r="H268" s="14"/>
      <c r="I268" s="14"/>
      <c r="J268" s="14"/>
      <c r="K268" s="13"/>
      <c r="L268" s="15"/>
      <c r="M268" s="38"/>
      <c r="N268" s="39"/>
    </row>
    <row r="269" spans="1:14" s="40" customFormat="1" ht="34.799999999999997" customHeight="1">
      <c r="A269" s="34"/>
      <c r="B269" s="35"/>
      <c r="C269" s="36"/>
      <c r="D269" s="12"/>
      <c r="E269" s="12"/>
      <c r="F269" s="37"/>
      <c r="G269" s="13"/>
      <c r="H269" s="14"/>
      <c r="I269" s="14"/>
      <c r="J269" s="14"/>
      <c r="K269" s="13"/>
      <c r="L269" s="15"/>
      <c r="M269" s="38"/>
      <c r="N269" s="39"/>
    </row>
    <row r="270" spans="1:14" s="40" customFormat="1" ht="34.799999999999997" customHeight="1">
      <c r="A270" s="34"/>
      <c r="B270" s="35"/>
      <c r="C270" s="36"/>
      <c r="D270" s="12"/>
      <c r="E270" s="12"/>
      <c r="F270" s="37"/>
      <c r="G270" s="13"/>
      <c r="H270" s="14"/>
      <c r="I270" s="14"/>
      <c r="J270" s="14"/>
      <c r="K270" s="13"/>
      <c r="L270" s="15"/>
      <c r="M270" s="38"/>
      <c r="N270" s="39"/>
    </row>
    <row r="271" spans="1:14" s="40" customFormat="1" ht="34.799999999999997" customHeight="1">
      <c r="A271" s="34"/>
      <c r="B271" s="35"/>
      <c r="C271" s="36"/>
      <c r="D271" s="12"/>
      <c r="E271" s="12"/>
      <c r="F271" s="37"/>
      <c r="G271" s="13"/>
      <c r="H271" s="14"/>
      <c r="I271" s="14"/>
      <c r="J271" s="14"/>
      <c r="K271" s="13"/>
      <c r="L271" s="15"/>
      <c r="M271" s="38"/>
      <c r="N271" s="39"/>
    </row>
    <row r="272" spans="1:14" s="40" customFormat="1" ht="34.799999999999997" customHeight="1">
      <c r="A272" s="34"/>
      <c r="B272" s="35"/>
      <c r="C272" s="36"/>
      <c r="D272" s="12"/>
      <c r="E272" s="12"/>
      <c r="F272" s="37"/>
      <c r="G272" s="13"/>
      <c r="H272" s="14"/>
      <c r="I272" s="14"/>
      <c r="J272" s="14"/>
      <c r="K272" s="13"/>
      <c r="L272" s="15"/>
      <c r="M272" s="38"/>
      <c r="N272" s="39"/>
    </row>
    <row r="273" spans="1:14" s="40" customFormat="1" ht="34.799999999999997" customHeight="1">
      <c r="A273" s="34"/>
      <c r="B273" s="35"/>
      <c r="C273" s="36"/>
      <c r="D273" s="12"/>
      <c r="E273" s="12"/>
      <c r="F273" s="37"/>
      <c r="G273" s="13"/>
      <c r="H273" s="14"/>
      <c r="I273" s="14"/>
      <c r="J273" s="14"/>
      <c r="K273" s="13"/>
      <c r="L273" s="15"/>
      <c r="M273" s="38"/>
      <c r="N273" s="39"/>
    </row>
    <row r="274" spans="1:14" s="40" customFormat="1" ht="34.799999999999997" customHeight="1">
      <c r="A274" s="34"/>
      <c r="B274" s="35"/>
      <c r="C274" s="36"/>
      <c r="D274" s="12"/>
      <c r="E274" s="12"/>
      <c r="F274" s="37"/>
      <c r="G274" s="13"/>
      <c r="H274" s="14"/>
      <c r="I274" s="14"/>
      <c r="J274" s="14"/>
      <c r="K274" s="13"/>
      <c r="L274" s="15"/>
      <c r="M274" s="38"/>
      <c r="N274" s="39"/>
    </row>
    <row r="275" spans="1:14" s="40" customFormat="1" ht="34.799999999999997" customHeight="1">
      <c r="A275" s="34"/>
      <c r="B275" s="35"/>
      <c r="C275" s="36"/>
      <c r="D275" s="12"/>
      <c r="E275" s="12"/>
      <c r="F275" s="37"/>
      <c r="G275" s="13"/>
      <c r="H275" s="14"/>
      <c r="I275" s="14"/>
      <c r="J275" s="14"/>
      <c r="K275" s="13"/>
      <c r="L275" s="15"/>
      <c r="M275" s="38"/>
      <c r="N275" s="39"/>
    </row>
    <row r="276" spans="1:14" s="40" customFormat="1" ht="34.799999999999997" customHeight="1">
      <c r="A276" s="34"/>
      <c r="B276" s="35"/>
      <c r="C276" s="36"/>
      <c r="D276" s="12"/>
      <c r="E276" s="12"/>
      <c r="F276" s="37"/>
      <c r="G276" s="13"/>
      <c r="H276" s="14"/>
      <c r="I276" s="14"/>
      <c r="J276" s="14"/>
      <c r="K276" s="13"/>
      <c r="L276" s="15"/>
      <c r="M276" s="38"/>
      <c r="N276" s="39"/>
    </row>
    <row r="277" spans="1:14" s="40" customFormat="1" ht="34.799999999999997" customHeight="1">
      <c r="A277" s="34"/>
      <c r="B277" s="35"/>
      <c r="C277" s="36"/>
      <c r="D277" s="12"/>
      <c r="E277" s="12"/>
      <c r="F277" s="37"/>
      <c r="G277" s="13"/>
      <c r="H277" s="14"/>
      <c r="I277" s="14"/>
      <c r="J277" s="14"/>
      <c r="K277" s="13"/>
      <c r="L277" s="15"/>
      <c r="M277" s="38"/>
      <c r="N277" s="39"/>
    </row>
    <row r="278" spans="1:14" s="40" customFormat="1" ht="34.799999999999997" customHeight="1">
      <c r="A278" s="34"/>
      <c r="B278" s="35"/>
      <c r="C278" s="36"/>
      <c r="D278" s="12"/>
      <c r="E278" s="12"/>
      <c r="F278" s="37"/>
      <c r="G278" s="13"/>
      <c r="H278" s="14"/>
      <c r="I278" s="14"/>
      <c r="J278" s="14"/>
      <c r="K278" s="13"/>
      <c r="L278" s="15"/>
      <c r="M278" s="38"/>
      <c r="N278" s="39"/>
    </row>
    <row r="279" spans="1:14" s="40" customFormat="1" ht="34.799999999999997" customHeight="1">
      <c r="A279" s="34"/>
      <c r="B279" s="35"/>
      <c r="C279" s="36"/>
      <c r="D279" s="12"/>
      <c r="E279" s="12"/>
      <c r="F279" s="37"/>
      <c r="G279" s="13"/>
      <c r="H279" s="14"/>
      <c r="I279" s="14"/>
      <c r="J279" s="14"/>
      <c r="K279" s="13"/>
      <c r="L279" s="15"/>
      <c r="M279" s="38"/>
      <c r="N279" s="39"/>
    </row>
    <row r="280" spans="1:14" s="40" customFormat="1" ht="34.799999999999997" customHeight="1">
      <c r="A280" s="34"/>
      <c r="B280" s="35"/>
      <c r="C280" s="36"/>
      <c r="D280" s="12"/>
      <c r="E280" s="12"/>
      <c r="F280" s="37"/>
      <c r="G280" s="13"/>
      <c r="H280" s="14"/>
      <c r="I280" s="14"/>
      <c r="J280" s="14"/>
      <c r="K280" s="13"/>
      <c r="L280" s="15"/>
      <c r="M280" s="38"/>
      <c r="N280" s="39"/>
    </row>
    <row r="281" spans="1:14" s="40" customFormat="1" ht="34.799999999999997" customHeight="1">
      <c r="A281" s="34"/>
      <c r="B281" s="35"/>
      <c r="C281" s="36"/>
      <c r="D281" s="12"/>
      <c r="E281" s="12"/>
      <c r="F281" s="37"/>
      <c r="G281" s="13"/>
      <c r="H281" s="14"/>
      <c r="I281" s="14"/>
      <c r="J281" s="14"/>
      <c r="K281" s="13"/>
      <c r="L281" s="15"/>
      <c r="M281" s="38"/>
      <c r="N281" s="39"/>
    </row>
    <row r="282" spans="1:14" s="40" customFormat="1" ht="34.799999999999997" customHeight="1">
      <c r="A282" s="34"/>
      <c r="B282" s="35"/>
      <c r="C282" s="36"/>
      <c r="D282" s="12"/>
      <c r="E282" s="12"/>
      <c r="F282" s="37"/>
      <c r="G282" s="13"/>
      <c r="H282" s="14"/>
      <c r="I282" s="14"/>
      <c r="J282" s="14"/>
      <c r="K282" s="13"/>
      <c r="L282" s="15"/>
      <c r="M282" s="38"/>
      <c r="N282" s="39"/>
    </row>
    <row r="283" spans="1:14" s="40" customFormat="1" ht="34.799999999999997" customHeight="1">
      <c r="A283" s="34"/>
      <c r="B283" s="35"/>
      <c r="C283" s="36"/>
      <c r="D283" s="12"/>
      <c r="E283" s="12"/>
      <c r="F283" s="37"/>
      <c r="G283" s="13"/>
      <c r="H283" s="14"/>
      <c r="I283" s="14"/>
      <c r="J283" s="14"/>
      <c r="K283" s="13"/>
      <c r="L283" s="15"/>
      <c r="M283" s="38"/>
      <c r="N283" s="39"/>
    </row>
    <row r="284" spans="1:14" s="40" customFormat="1" ht="34.799999999999997" customHeight="1">
      <c r="A284" s="34"/>
      <c r="B284" s="35"/>
      <c r="C284" s="36"/>
      <c r="D284" s="12"/>
      <c r="E284" s="12"/>
      <c r="F284" s="37"/>
      <c r="G284" s="13"/>
      <c r="H284" s="14"/>
      <c r="I284" s="14"/>
      <c r="J284" s="14"/>
      <c r="K284" s="13"/>
      <c r="L284" s="15"/>
      <c r="M284" s="38"/>
      <c r="N284" s="39"/>
    </row>
    <row r="285" spans="1:14" s="40" customFormat="1" ht="34.799999999999997" customHeight="1">
      <c r="A285" s="34"/>
      <c r="B285" s="35"/>
      <c r="C285" s="36"/>
      <c r="D285" s="12"/>
      <c r="E285" s="12"/>
      <c r="F285" s="37"/>
      <c r="G285" s="13"/>
      <c r="H285" s="14"/>
      <c r="I285" s="14"/>
      <c r="J285" s="14"/>
      <c r="K285" s="13"/>
      <c r="L285" s="15"/>
      <c r="M285" s="38"/>
      <c r="N285" s="39"/>
    </row>
    <row r="286" spans="1:14" s="40" customFormat="1" ht="34.799999999999997" customHeight="1">
      <c r="A286" s="34"/>
      <c r="B286" s="35"/>
      <c r="C286" s="36"/>
      <c r="D286" s="12"/>
      <c r="E286" s="12"/>
      <c r="F286" s="37"/>
      <c r="G286" s="13"/>
      <c r="H286" s="14"/>
      <c r="I286" s="14"/>
      <c r="J286" s="14"/>
      <c r="K286" s="13"/>
      <c r="L286" s="15"/>
      <c r="M286" s="38"/>
      <c r="N286" s="39"/>
    </row>
    <row r="287" spans="1:14" s="40" customFormat="1" ht="34.799999999999997" customHeight="1">
      <c r="A287" s="34"/>
      <c r="B287" s="35"/>
      <c r="C287" s="36"/>
      <c r="D287" s="12"/>
      <c r="E287" s="12"/>
      <c r="F287" s="37"/>
      <c r="G287" s="13"/>
      <c r="H287" s="14"/>
      <c r="I287" s="14"/>
      <c r="J287" s="14"/>
      <c r="K287" s="13"/>
      <c r="L287" s="15"/>
      <c r="M287" s="38"/>
      <c r="N287" s="39"/>
    </row>
    <row r="288" spans="1:14" s="40" customFormat="1" ht="34.799999999999997" customHeight="1">
      <c r="A288" s="34"/>
      <c r="B288" s="35"/>
      <c r="C288" s="36"/>
      <c r="D288" s="12"/>
      <c r="E288" s="12"/>
      <c r="F288" s="37"/>
      <c r="G288" s="13"/>
      <c r="H288" s="14"/>
      <c r="I288" s="14"/>
      <c r="J288" s="14"/>
      <c r="K288" s="13"/>
      <c r="L288" s="15"/>
      <c r="M288" s="38"/>
      <c r="N288" s="39"/>
    </row>
    <row r="289" spans="1:14" s="40" customFormat="1" ht="34.799999999999997" customHeight="1">
      <c r="A289" s="34"/>
      <c r="B289" s="35"/>
      <c r="C289" s="36"/>
      <c r="D289" s="12"/>
      <c r="E289" s="12"/>
      <c r="F289" s="37"/>
      <c r="G289" s="13"/>
      <c r="H289" s="14"/>
      <c r="I289" s="14"/>
      <c r="J289" s="14"/>
      <c r="K289" s="13"/>
      <c r="L289" s="15"/>
      <c r="M289" s="38"/>
      <c r="N289" s="39"/>
    </row>
    <row r="290" spans="1:14" s="40" customFormat="1" ht="34.799999999999997" customHeight="1">
      <c r="A290" s="34"/>
      <c r="B290" s="35"/>
      <c r="C290" s="36"/>
      <c r="D290" s="12"/>
      <c r="E290" s="12"/>
      <c r="F290" s="37"/>
      <c r="G290" s="13"/>
      <c r="H290" s="14"/>
      <c r="I290" s="14"/>
      <c r="J290" s="14"/>
      <c r="K290" s="13"/>
      <c r="L290" s="15"/>
      <c r="M290" s="38"/>
      <c r="N290" s="39"/>
    </row>
    <row r="291" spans="1:14" s="40" customFormat="1" ht="34.799999999999997" customHeight="1">
      <c r="A291" s="34"/>
      <c r="B291" s="35"/>
      <c r="C291" s="36"/>
      <c r="D291" s="12"/>
      <c r="E291" s="12"/>
      <c r="F291" s="37"/>
      <c r="G291" s="13"/>
      <c r="H291" s="14"/>
      <c r="I291" s="14"/>
      <c r="J291" s="14"/>
      <c r="K291" s="13"/>
      <c r="L291" s="15"/>
      <c r="M291" s="38"/>
      <c r="N291" s="39"/>
    </row>
    <row r="292" spans="1:14" s="40" customFormat="1" ht="34.799999999999997" customHeight="1">
      <c r="A292" s="34"/>
      <c r="B292" s="35"/>
      <c r="C292" s="36"/>
      <c r="D292" s="12"/>
      <c r="E292" s="12"/>
      <c r="F292" s="37"/>
      <c r="G292" s="13"/>
      <c r="H292" s="14"/>
      <c r="I292" s="14"/>
      <c r="J292" s="14"/>
      <c r="K292" s="13"/>
      <c r="L292" s="15"/>
      <c r="M292" s="38"/>
      <c r="N292" s="39"/>
    </row>
    <row r="293" spans="1:14" s="40" customFormat="1" ht="34.799999999999997" customHeight="1">
      <c r="A293" s="34"/>
      <c r="B293" s="35"/>
      <c r="C293" s="36"/>
      <c r="D293" s="12"/>
      <c r="E293" s="12"/>
      <c r="F293" s="37"/>
      <c r="G293" s="13"/>
      <c r="H293" s="14"/>
      <c r="I293" s="14"/>
      <c r="J293" s="14"/>
      <c r="K293" s="13"/>
      <c r="L293" s="15"/>
      <c r="M293" s="38"/>
      <c r="N293" s="39"/>
    </row>
    <row r="294" spans="1:14" s="40" customFormat="1" ht="34.799999999999997" customHeight="1">
      <c r="A294" s="34"/>
      <c r="B294" s="35"/>
      <c r="C294" s="36"/>
      <c r="D294" s="12"/>
      <c r="E294" s="12"/>
      <c r="F294" s="37"/>
      <c r="G294" s="13"/>
      <c r="H294" s="14"/>
      <c r="I294" s="14"/>
      <c r="J294" s="14"/>
      <c r="K294" s="13"/>
      <c r="L294" s="15"/>
      <c r="M294" s="38"/>
      <c r="N294" s="39"/>
    </row>
    <row r="295" spans="1:14" s="40" customFormat="1" ht="34.799999999999997" customHeight="1">
      <c r="A295" s="34"/>
      <c r="B295" s="35"/>
      <c r="C295" s="36"/>
      <c r="D295" s="12"/>
      <c r="E295" s="12"/>
      <c r="F295" s="37"/>
      <c r="G295" s="13"/>
      <c r="H295" s="14"/>
      <c r="I295" s="14"/>
      <c r="J295" s="14"/>
      <c r="K295" s="13"/>
      <c r="L295" s="15"/>
      <c r="M295" s="38"/>
      <c r="N295" s="39"/>
    </row>
    <row r="296" spans="1:14" s="40" customFormat="1" ht="34.799999999999997" customHeight="1">
      <c r="A296" s="34"/>
      <c r="B296" s="35"/>
      <c r="C296" s="36"/>
      <c r="D296" s="12"/>
      <c r="E296" s="12"/>
      <c r="F296" s="37"/>
      <c r="G296" s="13"/>
      <c r="H296" s="14"/>
      <c r="I296" s="14"/>
      <c r="J296" s="14"/>
      <c r="K296" s="13"/>
      <c r="L296" s="15"/>
      <c r="M296" s="38"/>
      <c r="N296" s="39"/>
    </row>
    <row r="297" spans="1:14" s="40" customFormat="1" ht="34.799999999999997" customHeight="1">
      <c r="A297" s="34"/>
      <c r="B297" s="35"/>
      <c r="C297" s="36"/>
      <c r="D297" s="12"/>
      <c r="E297" s="12"/>
      <c r="F297" s="37"/>
      <c r="G297" s="13"/>
      <c r="H297" s="14"/>
      <c r="I297" s="14"/>
      <c r="J297" s="14"/>
      <c r="K297" s="13"/>
      <c r="L297" s="15"/>
      <c r="M297" s="38"/>
      <c r="N297" s="39"/>
    </row>
    <row r="298" spans="1:14" s="40" customFormat="1" ht="34.799999999999997" customHeight="1">
      <c r="A298" s="34"/>
      <c r="B298" s="35"/>
      <c r="C298" s="36"/>
      <c r="D298" s="12"/>
      <c r="E298" s="12"/>
      <c r="F298" s="37"/>
      <c r="G298" s="13"/>
      <c r="H298" s="14"/>
      <c r="I298" s="14"/>
      <c r="J298" s="14"/>
      <c r="K298" s="13"/>
      <c r="L298" s="15"/>
      <c r="M298" s="38"/>
      <c r="N298" s="39"/>
    </row>
    <row r="299" spans="1:14" s="40" customFormat="1" ht="34.799999999999997" customHeight="1">
      <c r="A299" s="34"/>
      <c r="B299" s="35"/>
      <c r="C299" s="36"/>
      <c r="D299" s="12"/>
      <c r="E299" s="12"/>
      <c r="F299" s="37"/>
      <c r="G299" s="13"/>
      <c r="H299" s="14"/>
      <c r="I299" s="14"/>
      <c r="J299" s="14"/>
      <c r="K299" s="13"/>
      <c r="L299" s="15"/>
      <c r="M299" s="38"/>
      <c r="N299" s="39"/>
    </row>
    <row r="300" spans="1:14" s="40" customFormat="1" ht="34.799999999999997" customHeight="1">
      <c r="A300" s="34"/>
      <c r="B300" s="35"/>
      <c r="C300" s="36"/>
      <c r="D300" s="12"/>
      <c r="E300" s="12"/>
      <c r="F300" s="37"/>
      <c r="G300" s="13"/>
      <c r="H300" s="14"/>
      <c r="I300" s="14"/>
      <c r="J300" s="14"/>
      <c r="K300" s="13"/>
      <c r="L300" s="15"/>
      <c r="M300" s="38"/>
      <c r="N300" s="39"/>
    </row>
    <row r="301" spans="1:14" s="40" customFormat="1" ht="34.799999999999997" customHeight="1">
      <c r="A301" s="34"/>
      <c r="B301" s="35"/>
      <c r="C301" s="36"/>
      <c r="D301" s="12"/>
      <c r="E301" s="12"/>
      <c r="F301" s="37"/>
      <c r="G301" s="13"/>
      <c r="H301" s="14"/>
      <c r="I301" s="14"/>
      <c r="J301" s="14"/>
      <c r="K301" s="13"/>
      <c r="L301" s="15"/>
      <c r="M301" s="38"/>
      <c r="N301" s="39"/>
    </row>
    <row r="302" spans="1:14" s="40" customFormat="1" ht="34.799999999999997" customHeight="1">
      <c r="A302" s="34"/>
      <c r="B302" s="35"/>
      <c r="C302" s="36"/>
      <c r="D302" s="12"/>
      <c r="E302" s="12"/>
      <c r="F302" s="37"/>
      <c r="G302" s="13"/>
      <c r="H302" s="14"/>
      <c r="I302" s="14"/>
      <c r="J302" s="14"/>
      <c r="K302" s="13"/>
      <c r="L302" s="15"/>
      <c r="M302" s="38"/>
      <c r="N302" s="39"/>
    </row>
    <row r="303" spans="1:14" s="40" customFormat="1" ht="34.799999999999997" customHeight="1">
      <c r="A303" s="34"/>
      <c r="B303" s="35"/>
      <c r="C303" s="36"/>
      <c r="D303" s="12"/>
      <c r="E303" s="12"/>
      <c r="F303" s="37"/>
      <c r="G303" s="13"/>
      <c r="H303" s="14"/>
      <c r="I303" s="14"/>
      <c r="J303" s="14"/>
      <c r="K303" s="13"/>
      <c r="L303" s="15"/>
      <c r="M303" s="38"/>
      <c r="N303" s="39"/>
    </row>
    <row r="304" spans="1:14" s="40" customFormat="1" ht="34.799999999999997" customHeight="1">
      <c r="A304" s="34"/>
      <c r="B304" s="35"/>
      <c r="C304" s="36"/>
      <c r="D304" s="12"/>
      <c r="E304" s="12"/>
      <c r="F304" s="37"/>
      <c r="G304" s="13"/>
      <c r="H304" s="14"/>
      <c r="I304" s="14"/>
      <c r="J304" s="14"/>
      <c r="K304" s="13"/>
      <c r="L304" s="15"/>
      <c r="M304" s="38"/>
      <c r="N304" s="39"/>
    </row>
    <row r="305" spans="1:14" s="40" customFormat="1" ht="34.799999999999997" customHeight="1">
      <c r="A305" s="34"/>
      <c r="B305" s="35"/>
      <c r="C305" s="36"/>
      <c r="D305" s="12"/>
      <c r="E305" s="12"/>
      <c r="F305" s="37"/>
      <c r="G305" s="13"/>
      <c r="H305" s="14"/>
      <c r="I305" s="14"/>
      <c r="J305" s="14"/>
      <c r="K305" s="13"/>
      <c r="L305" s="15"/>
      <c r="M305" s="38"/>
      <c r="N305" s="39"/>
    </row>
    <row r="306" spans="1:14" s="40" customFormat="1" ht="34.799999999999997" customHeight="1">
      <c r="A306" s="34"/>
      <c r="B306" s="35"/>
      <c r="C306" s="36"/>
      <c r="D306" s="12"/>
      <c r="E306" s="12"/>
      <c r="F306" s="37"/>
      <c r="G306" s="13"/>
      <c r="H306" s="14"/>
      <c r="I306" s="14"/>
      <c r="J306" s="14"/>
      <c r="K306" s="13"/>
      <c r="L306" s="15"/>
      <c r="M306" s="38"/>
      <c r="N306" s="39"/>
    </row>
    <row r="307" spans="1:14" s="40" customFormat="1" ht="34.799999999999997" customHeight="1">
      <c r="A307" s="34"/>
      <c r="B307" s="35"/>
      <c r="C307" s="36"/>
      <c r="D307" s="12"/>
      <c r="E307" s="12"/>
      <c r="F307" s="37"/>
      <c r="G307" s="13"/>
      <c r="H307" s="14"/>
      <c r="I307" s="14"/>
      <c r="J307" s="14"/>
      <c r="K307" s="13"/>
      <c r="L307" s="15"/>
      <c r="M307" s="38"/>
      <c r="N307" s="39"/>
    </row>
    <row r="308" spans="1:14" s="40" customFormat="1" ht="34.799999999999997" customHeight="1">
      <c r="A308" s="34"/>
      <c r="B308" s="35"/>
      <c r="C308" s="36"/>
      <c r="D308" s="12"/>
      <c r="E308" s="12"/>
      <c r="F308" s="37"/>
      <c r="G308" s="13"/>
      <c r="H308" s="14"/>
      <c r="I308" s="14"/>
      <c r="J308" s="14"/>
      <c r="K308" s="13"/>
      <c r="L308" s="15"/>
      <c r="M308" s="38"/>
      <c r="N308" s="39"/>
    </row>
    <row r="309" spans="1:14" s="40" customFormat="1" ht="34.799999999999997" customHeight="1">
      <c r="A309" s="34"/>
      <c r="B309" s="35"/>
      <c r="C309" s="36"/>
      <c r="D309" s="12"/>
      <c r="E309" s="12"/>
      <c r="F309" s="37"/>
      <c r="G309" s="13"/>
      <c r="H309" s="14"/>
      <c r="I309" s="14"/>
      <c r="J309" s="14"/>
      <c r="K309" s="13"/>
      <c r="L309" s="15"/>
      <c r="M309" s="38"/>
      <c r="N309" s="39"/>
    </row>
    <row r="310" spans="1:14" s="40" customFormat="1" ht="34.799999999999997" customHeight="1">
      <c r="A310" s="34"/>
      <c r="B310" s="35"/>
      <c r="C310" s="36"/>
      <c r="D310" s="12"/>
      <c r="E310" s="12"/>
      <c r="F310" s="37"/>
      <c r="G310" s="13"/>
      <c r="H310" s="14"/>
      <c r="I310" s="14"/>
      <c r="J310" s="14"/>
      <c r="K310" s="13"/>
      <c r="L310" s="15"/>
      <c r="M310" s="38"/>
      <c r="N310" s="39"/>
    </row>
    <row r="311" spans="1:14" s="40" customFormat="1" ht="34.799999999999997" customHeight="1">
      <c r="A311" s="34"/>
      <c r="B311" s="35"/>
      <c r="C311" s="36"/>
      <c r="D311" s="12"/>
      <c r="E311" s="12"/>
      <c r="F311" s="37"/>
      <c r="G311" s="13"/>
      <c r="H311" s="14"/>
      <c r="I311" s="14"/>
      <c r="J311" s="14"/>
      <c r="K311" s="13"/>
      <c r="L311" s="15"/>
      <c r="M311" s="38"/>
      <c r="N311" s="39"/>
    </row>
    <row r="312" spans="1:14" s="40" customFormat="1" ht="34.799999999999997" customHeight="1">
      <c r="A312" s="34"/>
      <c r="B312" s="35"/>
      <c r="C312" s="36"/>
      <c r="D312" s="12"/>
      <c r="E312" s="12"/>
      <c r="F312" s="37"/>
      <c r="G312" s="13"/>
      <c r="H312" s="14"/>
      <c r="I312" s="14"/>
      <c r="J312" s="14"/>
      <c r="K312" s="13"/>
      <c r="L312" s="15"/>
      <c r="M312" s="38"/>
      <c r="N312" s="39"/>
    </row>
    <row r="313" spans="1:14" s="40" customFormat="1" ht="34.799999999999997" customHeight="1">
      <c r="A313" s="34"/>
      <c r="B313" s="35"/>
      <c r="C313" s="36"/>
      <c r="D313" s="12"/>
      <c r="E313" s="12"/>
      <c r="F313" s="37"/>
      <c r="G313" s="13"/>
      <c r="H313" s="14"/>
      <c r="I313" s="14"/>
      <c r="J313" s="14"/>
      <c r="K313" s="13"/>
      <c r="L313" s="15"/>
      <c r="M313" s="38"/>
      <c r="N313" s="39"/>
    </row>
    <row r="314" spans="1:14" s="40" customFormat="1" ht="34.799999999999997" customHeight="1">
      <c r="A314" s="34"/>
      <c r="B314" s="35"/>
      <c r="C314" s="36"/>
      <c r="D314" s="12"/>
      <c r="E314" s="12"/>
      <c r="F314" s="37"/>
      <c r="G314" s="13"/>
      <c r="H314" s="14"/>
      <c r="I314" s="14"/>
      <c r="J314" s="14"/>
      <c r="K314" s="13"/>
      <c r="L314" s="15"/>
      <c r="M314" s="38"/>
      <c r="N314" s="39"/>
    </row>
    <row r="315" spans="1:14" s="40" customFormat="1" ht="34.799999999999997" customHeight="1">
      <c r="A315" s="34"/>
      <c r="B315" s="35"/>
      <c r="C315" s="36"/>
      <c r="D315" s="12"/>
      <c r="E315" s="12"/>
      <c r="F315" s="37"/>
      <c r="G315" s="13"/>
      <c r="H315" s="14"/>
      <c r="I315" s="14"/>
      <c r="J315" s="14"/>
      <c r="K315" s="13"/>
      <c r="L315" s="15"/>
      <c r="M315" s="38"/>
      <c r="N315" s="39"/>
    </row>
    <row r="316" spans="1:14" s="40" customFormat="1" ht="34.799999999999997" customHeight="1">
      <c r="A316" s="34"/>
      <c r="B316" s="35"/>
      <c r="C316" s="36"/>
      <c r="D316" s="12"/>
      <c r="E316" s="12"/>
      <c r="F316" s="37"/>
      <c r="G316" s="13"/>
      <c r="H316" s="14"/>
      <c r="I316" s="14"/>
      <c r="J316" s="14"/>
      <c r="K316" s="13"/>
      <c r="L316" s="15"/>
      <c r="M316" s="38"/>
      <c r="N316" s="39"/>
    </row>
    <row r="317" spans="1:14" s="40" customFormat="1" ht="34.799999999999997" customHeight="1">
      <c r="A317" s="34"/>
      <c r="B317" s="35"/>
      <c r="C317" s="36"/>
      <c r="D317" s="12"/>
      <c r="E317" s="12"/>
      <c r="F317" s="37"/>
      <c r="G317" s="13"/>
      <c r="H317" s="14"/>
      <c r="I317" s="14"/>
      <c r="J317" s="14"/>
      <c r="K317" s="13"/>
      <c r="L317" s="15"/>
      <c r="M317" s="38"/>
      <c r="N317" s="39"/>
    </row>
    <row r="318" spans="1:14" s="40" customFormat="1" ht="34.799999999999997" customHeight="1">
      <c r="A318" s="34"/>
      <c r="B318" s="35"/>
      <c r="C318" s="36"/>
      <c r="D318" s="12"/>
      <c r="E318" s="12"/>
      <c r="F318" s="37"/>
      <c r="G318" s="13"/>
      <c r="H318" s="14"/>
      <c r="I318" s="14"/>
      <c r="J318" s="14"/>
      <c r="K318" s="13"/>
      <c r="L318" s="15"/>
      <c r="M318" s="38"/>
      <c r="N318" s="39"/>
    </row>
    <row r="319" spans="1:14" s="40" customFormat="1" ht="34.799999999999997" customHeight="1">
      <c r="A319" s="34"/>
      <c r="B319" s="35"/>
      <c r="C319" s="36"/>
      <c r="D319" s="12"/>
      <c r="E319" s="12"/>
      <c r="F319" s="37"/>
      <c r="G319" s="13"/>
      <c r="H319" s="14"/>
      <c r="I319" s="14"/>
      <c r="J319" s="14"/>
      <c r="K319" s="13"/>
      <c r="L319" s="15"/>
      <c r="M319" s="38"/>
      <c r="N319" s="39"/>
    </row>
    <row r="320" spans="1:14" s="40" customFormat="1" ht="34.799999999999997" customHeight="1">
      <c r="A320" s="34"/>
      <c r="B320" s="35"/>
      <c r="C320" s="36"/>
      <c r="D320" s="12"/>
      <c r="E320" s="12"/>
      <c r="F320" s="37"/>
      <c r="G320" s="13"/>
      <c r="H320" s="14"/>
      <c r="I320" s="14"/>
      <c r="J320" s="14"/>
      <c r="K320" s="13"/>
      <c r="L320" s="15"/>
      <c r="M320" s="38"/>
      <c r="N320" s="39"/>
    </row>
    <row r="321" spans="1:14" s="40" customFormat="1" ht="34.799999999999997" customHeight="1">
      <c r="A321" s="34"/>
      <c r="B321" s="35"/>
      <c r="C321" s="36"/>
      <c r="D321" s="12"/>
      <c r="E321" s="12"/>
      <c r="F321" s="37"/>
      <c r="G321" s="13"/>
      <c r="H321" s="14"/>
      <c r="I321" s="14"/>
      <c r="J321" s="14"/>
      <c r="K321" s="13"/>
      <c r="L321" s="15"/>
      <c r="M321" s="38"/>
      <c r="N321" s="39"/>
    </row>
    <row r="322" spans="1:14" s="40" customFormat="1" ht="34.799999999999997" customHeight="1">
      <c r="A322" s="34"/>
      <c r="B322" s="35"/>
      <c r="C322" s="36"/>
      <c r="D322" s="12"/>
      <c r="E322" s="12"/>
      <c r="F322" s="37"/>
      <c r="G322" s="13"/>
      <c r="H322" s="14"/>
      <c r="I322" s="14"/>
      <c r="J322" s="14"/>
      <c r="K322" s="13"/>
      <c r="L322" s="15"/>
      <c r="M322" s="38"/>
      <c r="N322" s="39"/>
    </row>
    <row r="323" spans="1:14" s="40" customFormat="1" ht="34.799999999999997" customHeight="1">
      <c r="A323" s="34"/>
      <c r="B323" s="35"/>
      <c r="C323" s="36"/>
      <c r="D323" s="12"/>
      <c r="E323" s="12"/>
      <c r="F323" s="37"/>
      <c r="G323" s="13"/>
      <c r="H323" s="14"/>
      <c r="I323" s="14"/>
      <c r="J323" s="14"/>
      <c r="K323" s="13"/>
      <c r="L323" s="15"/>
      <c r="M323" s="38"/>
      <c r="N323" s="39"/>
    </row>
    <row r="324" spans="1:14" s="40" customFormat="1" ht="34.799999999999997" customHeight="1">
      <c r="A324" s="34"/>
      <c r="B324" s="35"/>
      <c r="C324" s="36"/>
      <c r="D324" s="12"/>
      <c r="E324" s="12"/>
      <c r="F324" s="37"/>
      <c r="G324" s="13"/>
      <c r="H324" s="14"/>
      <c r="I324" s="14"/>
      <c r="J324" s="14"/>
      <c r="K324" s="13"/>
      <c r="L324" s="15"/>
      <c r="M324" s="38"/>
      <c r="N324" s="39"/>
    </row>
    <row r="325" spans="1:14" s="40" customFormat="1" ht="34.799999999999997" customHeight="1">
      <c r="A325" s="34"/>
      <c r="B325" s="35"/>
      <c r="C325" s="36"/>
      <c r="D325" s="12"/>
      <c r="E325" s="12"/>
      <c r="F325" s="37"/>
      <c r="G325" s="13"/>
      <c r="H325" s="14"/>
      <c r="I325" s="14"/>
      <c r="J325" s="14"/>
      <c r="K325" s="13"/>
      <c r="L325" s="15"/>
      <c r="M325" s="38"/>
      <c r="N325" s="39"/>
    </row>
    <row r="326" spans="1:14" s="40" customFormat="1" ht="34.799999999999997" customHeight="1">
      <c r="A326" s="34"/>
      <c r="B326" s="35"/>
      <c r="C326" s="36"/>
      <c r="D326" s="12"/>
      <c r="E326" s="12"/>
      <c r="F326" s="37"/>
      <c r="G326" s="13"/>
      <c r="H326" s="14"/>
      <c r="I326" s="14"/>
      <c r="J326" s="14"/>
      <c r="K326" s="13"/>
      <c r="L326" s="15"/>
      <c r="M326" s="38"/>
      <c r="N326" s="39"/>
    </row>
    <row r="327" spans="1:14" s="40" customFormat="1" ht="34.799999999999997" customHeight="1">
      <c r="A327" s="34"/>
      <c r="B327" s="35"/>
      <c r="C327" s="36"/>
      <c r="D327" s="12"/>
      <c r="E327" s="12"/>
      <c r="F327" s="37"/>
      <c r="G327" s="13"/>
      <c r="H327" s="14"/>
      <c r="I327" s="14"/>
      <c r="J327" s="14"/>
      <c r="K327" s="13"/>
      <c r="L327" s="15"/>
      <c r="M327" s="38"/>
      <c r="N327" s="39"/>
    </row>
    <row r="328" spans="1:14" s="40" customFormat="1" ht="34.799999999999997" customHeight="1">
      <c r="A328" s="34"/>
      <c r="B328" s="35"/>
      <c r="C328" s="36"/>
      <c r="D328" s="12"/>
      <c r="E328" s="12"/>
      <c r="F328" s="37"/>
      <c r="G328" s="13"/>
      <c r="H328" s="14"/>
      <c r="I328" s="14"/>
      <c r="J328" s="14"/>
      <c r="K328" s="13"/>
      <c r="L328" s="15"/>
      <c r="M328" s="38"/>
      <c r="N328" s="39"/>
    </row>
    <row r="329" spans="1:14" s="40" customFormat="1" ht="34.799999999999997" customHeight="1">
      <c r="A329" s="34"/>
      <c r="B329" s="35"/>
      <c r="C329" s="36"/>
      <c r="D329" s="12"/>
      <c r="E329" s="12"/>
      <c r="F329" s="37"/>
      <c r="G329" s="13"/>
      <c r="H329" s="14"/>
      <c r="I329" s="14"/>
      <c r="J329" s="14"/>
      <c r="K329" s="13"/>
      <c r="L329" s="15"/>
      <c r="M329" s="38"/>
      <c r="N329" s="39"/>
    </row>
    <row r="330" spans="1:14" s="40" customFormat="1" ht="34.799999999999997" customHeight="1">
      <c r="A330" s="34"/>
      <c r="B330" s="35"/>
      <c r="C330" s="36"/>
      <c r="D330" s="12"/>
      <c r="E330" s="12"/>
      <c r="F330" s="37"/>
      <c r="G330" s="13"/>
      <c r="H330" s="14"/>
      <c r="I330" s="14"/>
      <c r="J330" s="14"/>
      <c r="K330" s="13"/>
      <c r="L330" s="15"/>
      <c r="M330" s="38"/>
      <c r="N330" s="39"/>
    </row>
    <row r="331" spans="1:14" s="40" customFormat="1" ht="34.799999999999997" customHeight="1">
      <c r="A331" s="34"/>
      <c r="B331" s="35"/>
      <c r="C331" s="36"/>
      <c r="D331" s="12"/>
      <c r="E331" s="12"/>
      <c r="F331" s="37"/>
      <c r="G331" s="13"/>
      <c r="H331" s="14"/>
      <c r="I331" s="14"/>
      <c r="J331" s="14"/>
      <c r="K331" s="13"/>
      <c r="L331" s="15"/>
      <c r="M331" s="38"/>
      <c r="N331" s="39"/>
    </row>
    <row r="332" spans="1:14" s="40" customFormat="1" ht="34.799999999999997" customHeight="1">
      <c r="A332" s="34"/>
      <c r="B332" s="35"/>
      <c r="C332" s="36"/>
      <c r="D332" s="12"/>
      <c r="E332" s="12"/>
      <c r="F332" s="37"/>
      <c r="G332" s="13"/>
      <c r="H332" s="14"/>
      <c r="I332" s="14"/>
      <c r="J332" s="14"/>
      <c r="K332" s="13"/>
      <c r="L332" s="15"/>
      <c r="M332" s="38"/>
      <c r="N332" s="39"/>
    </row>
    <row r="333" spans="1:14" s="40" customFormat="1" ht="34.799999999999997" customHeight="1">
      <c r="A333" s="34"/>
      <c r="B333" s="35"/>
      <c r="C333" s="36"/>
      <c r="D333" s="12"/>
      <c r="E333" s="12"/>
      <c r="F333" s="37"/>
      <c r="G333" s="13"/>
      <c r="H333" s="14"/>
      <c r="I333" s="14"/>
      <c r="J333" s="14"/>
      <c r="K333" s="13"/>
      <c r="L333" s="15"/>
      <c r="M333" s="38"/>
      <c r="N333" s="39"/>
    </row>
    <row r="334" spans="1:14" s="40" customFormat="1" ht="34.799999999999997" customHeight="1">
      <c r="A334" s="34"/>
      <c r="B334" s="35"/>
      <c r="C334" s="36"/>
      <c r="D334" s="12"/>
      <c r="E334" s="12"/>
      <c r="F334" s="37"/>
      <c r="G334" s="13"/>
      <c r="H334" s="14"/>
      <c r="I334" s="14"/>
      <c r="J334" s="14"/>
      <c r="K334" s="13"/>
      <c r="L334" s="15"/>
      <c r="M334" s="38"/>
      <c r="N334" s="39"/>
    </row>
    <row r="335" spans="1:14" s="40" customFormat="1" ht="34.799999999999997" customHeight="1">
      <c r="A335" s="34"/>
      <c r="B335" s="35"/>
      <c r="C335" s="36"/>
      <c r="D335" s="12"/>
      <c r="E335" s="12"/>
      <c r="F335" s="37"/>
      <c r="G335" s="13"/>
      <c r="H335" s="14"/>
      <c r="I335" s="14"/>
      <c r="J335" s="14"/>
      <c r="K335" s="13"/>
      <c r="L335" s="15"/>
      <c r="M335" s="38"/>
      <c r="N335" s="39"/>
    </row>
    <row r="336" spans="1:14" s="40" customFormat="1" ht="34.799999999999997" customHeight="1">
      <c r="A336" s="34"/>
      <c r="B336" s="35"/>
      <c r="C336" s="36"/>
      <c r="D336" s="12"/>
      <c r="E336" s="12"/>
      <c r="F336" s="37"/>
      <c r="G336" s="13"/>
      <c r="H336" s="14"/>
      <c r="I336" s="14"/>
      <c r="J336" s="14"/>
      <c r="K336" s="13"/>
      <c r="L336" s="15"/>
      <c r="M336" s="38"/>
      <c r="N336" s="39"/>
    </row>
    <row r="337" spans="1:14" s="40" customFormat="1" ht="34.799999999999997" customHeight="1">
      <c r="A337" s="34"/>
      <c r="B337" s="35"/>
      <c r="C337" s="36"/>
      <c r="D337" s="12"/>
      <c r="E337" s="12"/>
      <c r="F337" s="37"/>
      <c r="G337" s="13"/>
      <c r="H337" s="14"/>
      <c r="I337" s="14"/>
      <c r="J337" s="14"/>
      <c r="K337" s="13"/>
      <c r="L337" s="15"/>
      <c r="M337" s="38"/>
      <c r="N337" s="39"/>
    </row>
    <row r="338" spans="1:14" s="40" customFormat="1" ht="34.799999999999997" customHeight="1">
      <c r="A338" s="34"/>
      <c r="B338" s="35"/>
      <c r="C338" s="36"/>
      <c r="D338" s="12"/>
      <c r="E338" s="12"/>
      <c r="F338" s="37"/>
      <c r="G338" s="13"/>
      <c r="H338" s="14"/>
      <c r="I338" s="14"/>
      <c r="J338" s="14"/>
      <c r="K338" s="13"/>
      <c r="L338" s="15"/>
      <c r="M338" s="38"/>
      <c r="N338" s="39"/>
    </row>
    <row r="339" spans="1:14" s="40" customFormat="1" ht="34.799999999999997" customHeight="1">
      <c r="A339" s="34"/>
      <c r="B339" s="35"/>
      <c r="C339" s="36"/>
      <c r="D339" s="12"/>
      <c r="E339" s="12"/>
      <c r="F339" s="37"/>
      <c r="G339" s="13"/>
      <c r="H339" s="14"/>
      <c r="I339" s="14"/>
      <c r="J339" s="14"/>
      <c r="K339" s="13"/>
      <c r="L339" s="15"/>
      <c r="M339" s="38"/>
      <c r="N339" s="39"/>
    </row>
    <row r="340" spans="1:14" s="40" customFormat="1" ht="34.799999999999997" customHeight="1">
      <c r="A340" s="34"/>
      <c r="B340" s="35"/>
      <c r="C340" s="36"/>
      <c r="D340" s="12"/>
      <c r="E340" s="12"/>
      <c r="F340" s="37"/>
      <c r="G340" s="13"/>
      <c r="H340" s="14"/>
      <c r="I340" s="14"/>
      <c r="J340" s="14"/>
      <c r="K340" s="13"/>
      <c r="L340" s="15"/>
      <c r="M340" s="38"/>
      <c r="N340" s="39"/>
    </row>
    <row r="341" spans="1:14" s="40" customFormat="1" ht="34.799999999999997" customHeight="1">
      <c r="A341" s="34"/>
      <c r="B341" s="35"/>
      <c r="C341" s="36"/>
      <c r="D341" s="12"/>
      <c r="E341" s="12"/>
      <c r="F341" s="37"/>
      <c r="G341" s="13"/>
      <c r="H341" s="14"/>
      <c r="I341" s="14"/>
      <c r="J341" s="14"/>
      <c r="K341" s="13"/>
      <c r="L341" s="15"/>
      <c r="M341" s="38"/>
      <c r="N341" s="39"/>
    </row>
    <row r="342" spans="1:14" s="40" customFormat="1" ht="34.799999999999997" customHeight="1">
      <c r="A342" s="34"/>
      <c r="B342" s="35"/>
      <c r="C342" s="36"/>
      <c r="D342" s="12"/>
      <c r="E342" s="12"/>
      <c r="F342" s="37"/>
      <c r="G342" s="13"/>
      <c r="H342" s="14"/>
      <c r="I342" s="14"/>
      <c r="J342" s="14"/>
      <c r="K342" s="13"/>
      <c r="L342" s="15"/>
      <c r="M342" s="38"/>
      <c r="N342" s="39"/>
    </row>
    <row r="343" spans="1:14" s="40" customFormat="1" ht="34.799999999999997" customHeight="1">
      <c r="A343" s="34"/>
      <c r="B343" s="35"/>
      <c r="C343" s="36"/>
      <c r="D343" s="12"/>
      <c r="E343" s="12"/>
      <c r="F343" s="37"/>
      <c r="G343" s="13"/>
      <c r="H343" s="14"/>
      <c r="I343" s="14"/>
      <c r="J343" s="14"/>
      <c r="K343" s="13"/>
      <c r="L343" s="15"/>
      <c r="M343" s="38"/>
      <c r="N343" s="39"/>
    </row>
    <row r="344" spans="1:14" s="40" customFormat="1" ht="34.799999999999997" customHeight="1">
      <c r="A344" s="34"/>
      <c r="B344" s="35"/>
      <c r="C344" s="36"/>
      <c r="D344" s="12"/>
      <c r="E344" s="12"/>
      <c r="F344" s="37"/>
      <c r="G344" s="13"/>
      <c r="H344" s="14"/>
      <c r="I344" s="14"/>
      <c r="J344" s="14"/>
      <c r="K344" s="13"/>
      <c r="L344" s="15"/>
      <c r="M344" s="38"/>
      <c r="N344" s="39"/>
    </row>
    <row r="345" spans="1:14" s="40" customFormat="1" ht="34.799999999999997" customHeight="1">
      <c r="A345" s="34"/>
      <c r="B345" s="35"/>
      <c r="C345" s="36"/>
      <c r="D345" s="12"/>
      <c r="E345" s="12"/>
      <c r="F345" s="37"/>
      <c r="G345" s="13"/>
      <c r="H345" s="14"/>
      <c r="I345" s="14"/>
      <c r="J345" s="14"/>
      <c r="K345" s="13"/>
      <c r="L345" s="15"/>
      <c r="M345" s="38"/>
      <c r="N345" s="39"/>
    </row>
    <row r="346" spans="1:14" s="40" customFormat="1" ht="34.799999999999997" customHeight="1">
      <c r="A346" s="34"/>
      <c r="B346" s="35"/>
      <c r="C346" s="36"/>
      <c r="D346" s="12"/>
      <c r="E346" s="12"/>
      <c r="F346" s="37"/>
      <c r="G346" s="13"/>
      <c r="H346" s="14"/>
      <c r="I346" s="14"/>
      <c r="J346" s="14"/>
      <c r="K346" s="13"/>
      <c r="L346" s="15"/>
      <c r="M346" s="38"/>
      <c r="N346" s="39"/>
    </row>
    <row r="347" spans="1:14" s="40" customFormat="1" ht="34.799999999999997" customHeight="1">
      <c r="A347" s="34"/>
      <c r="B347" s="35"/>
      <c r="C347" s="36"/>
      <c r="D347" s="12"/>
      <c r="E347" s="12"/>
      <c r="F347" s="37"/>
      <c r="G347" s="13"/>
      <c r="H347" s="14"/>
      <c r="I347" s="14"/>
      <c r="J347" s="14"/>
      <c r="K347" s="13"/>
      <c r="L347" s="15"/>
      <c r="M347" s="38"/>
      <c r="N347" s="39"/>
    </row>
    <row r="348" spans="1:14" s="40" customFormat="1" ht="34.799999999999997" customHeight="1">
      <c r="A348" s="34"/>
      <c r="B348" s="35"/>
      <c r="C348" s="36"/>
      <c r="D348" s="12"/>
      <c r="E348" s="12"/>
      <c r="F348" s="37"/>
      <c r="G348" s="13"/>
      <c r="H348" s="14"/>
      <c r="I348" s="14"/>
      <c r="J348" s="14"/>
      <c r="K348" s="13"/>
      <c r="L348" s="15"/>
      <c r="M348" s="38"/>
      <c r="N348" s="39"/>
    </row>
    <row r="349" spans="1:14" s="40" customFormat="1" ht="34.799999999999997" customHeight="1">
      <c r="A349" s="34"/>
      <c r="B349" s="35"/>
      <c r="C349" s="36"/>
      <c r="D349" s="12"/>
      <c r="E349" s="12"/>
      <c r="F349" s="37"/>
      <c r="G349" s="13"/>
      <c r="H349" s="14"/>
      <c r="I349" s="14"/>
      <c r="J349" s="14"/>
      <c r="K349" s="13"/>
      <c r="L349" s="15"/>
      <c r="M349" s="38"/>
      <c r="N349" s="39"/>
    </row>
    <row r="350" spans="1:14" s="40" customFormat="1" ht="34.799999999999997" customHeight="1">
      <c r="A350" s="34"/>
      <c r="B350" s="35"/>
      <c r="C350" s="36"/>
      <c r="D350" s="12"/>
      <c r="E350" s="12"/>
      <c r="F350" s="37"/>
      <c r="G350" s="13"/>
      <c r="H350" s="14"/>
      <c r="I350" s="14"/>
      <c r="J350" s="14"/>
      <c r="K350" s="13"/>
      <c r="L350" s="15"/>
      <c r="M350" s="38"/>
      <c r="N350" s="39"/>
    </row>
    <row r="351" spans="1:14" s="40" customFormat="1" ht="34.799999999999997" customHeight="1">
      <c r="A351" s="34"/>
      <c r="B351" s="35"/>
      <c r="C351" s="36"/>
      <c r="D351" s="12"/>
      <c r="E351" s="12"/>
      <c r="F351" s="37"/>
      <c r="G351" s="13"/>
      <c r="H351" s="14"/>
      <c r="I351" s="14"/>
      <c r="J351" s="14"/>
      <c r="K351" s="13"/>
      <c r="L351" s="15"/>
      <c r="M351" s="38"/>
      <c r="N351" s="39"/>
    </row>
    <row r="352" spans="1:14" s="40" customFormat="1" ht="34.799999999999997" customHeight="1">
      <c r="A352" s="34"/>
      <c r="B352" s="35"/>
      <c r="C352" s="36"/>
      <c r="D352" s="12"/>
      <c r="E352" s="12"/>
      <c r="F352" s="37"/>
      <c r="G352" s="13"/>
      <c r="H352" s="14"/>
      <c r="I352" s="14"/>
      <c r="J352" s="14"/>
      <c r="K352" s="13"/>
      <c r="L352" s="15"/>
      <c r="M352" s="38"/>
      <c r="N352" s="39"/>
    </row>
    <row r="353" spans="1:14" s="40" customFormat="1" ht="34.799999999999997" customHeight="1">
      <c r="A353" s="34"/>
      <c r="B353" s="35"/>
      <c r="C353" s="36"/>
      <c r="D353" s="12"/>
      <c r="E353" s="12"/>
      <c r="F353" s="37"/>
      <c r="G353" s="13"/>
      <c r="H353" s="14"/>
      <c r="I353" s="14"/>
      <c r="J353" s="14"/>
      <c r="K353" s="13"/>
      <c r="L353" s="15"/>
      <c r="M353" s="38"/>
      <c r="N353" s="39"/>
    </row>
    <row r="354" spans="1:14" s="40" customFormat="1" ht="34.799999999999997" customHeight="1">
      <c r="A354" s="34"/>
      <c r="B354" s="35"/>
      <c r="C354" s="36"/>
      <c r="D354" s="12"/>
      <c r="E354" s="12"/>
      <c r="F354" s="37"/>
      <c r="G354" s="13"/>
      <c r="H354" s="14"/>
      <c r="I354" s="14"/>
      <c r="J354" s="14"/>
      <c r="K354" s="13"/>
      <c r="L354" s="15"/>
      <c r="M354" s="38"/>
      <c r="N354" s="39"/>
    </row>
    <row r="355" spans="1:14" s="40" customFormat="1" ht="34.799999999999997" customHeight="1">
      <c r="A355" s="34"/>
      <c r="B355" s="35"/>
      <c r="C355" s="36"/>
      <c r="D355" s="12"/>
      <c r="E355" s="12"/>
      <c r="F355" s="37"/>
      <c r="G355" s="13"/>
      <c r="H355" s="14"/>
      <c r="I355" s="14"/>
      <c r="J355" s="14"/>
      <c r="K355" s="13"/>
      <c r="L355" s="15"/>
      <c r="M355" s="38"/>
      <c r="N355" s="39"/>
    </row>
    <row r="356" spans="1:14" s="40" customFormat="1" ht="34.799999999999997" customHeight="1">
      <c r="A356" s="34"/>
      <c r="B356" s="35"/>
      <c r="C356" s="36"/>
      <c r="D356" s="12"/>
      <c r="E356" s="12"/>
      <c r="F356" s="37"/>
      <c r="G356" s="13"/>
      <c r="H356" s="14"/>
      <c r="I356" s="14"/>
      <c r="J356" s="14"/>
      <c r="K356" s="13"/>
      <c r="L356" s="15"/>
      <c r="M356" s="38"/>
      <c r="N356" s="39"/>
    </row>
    <row r="357" spans="1:14" s="40" customFormat="1" ht="34.799999999999997" customHeight="1">
      <c r="A357" s="34"/>
      <c r="B357" s="35"/>
      <c r="C357" s="36"/>
      <c r="D357" s="12"/>
      <c r="E357" s="12"/>
      <c r="F357" s="37"/>
      <c r="G357" s="13"/>
      <c r="H357" s="14"/>
      <c r="I357" s="14"/>
      <c r="J357" s="14"/>
      <c r="K357" s="13"/>
      <c r="L357" s="15"/>
      <c r="M357" s="38"/>
      <c r="N357" s="39"/>
    </row>
    <row r="358" spans="1:14" s="40" customFormat="1" ht="34.799999999999997" customHeight="1">
      <c r="A358" s="34"/>
      <c r="B358" s="35"/>
      <c r="C358" s="36"/>
      <c r="D358" s="12"/>
      <c r="E358" s="12"/>
      <c r="F358" s="37"/>
      <c r="G358" s="13"/>
      <c r="H358" s="14"/>
      <c r="I358" s="14"/>
      <c r="J358" s="14"/>
      <c r="K358" s="13"/>
      <c r="L358" s="15"/>
      <c r="M358" s="38"/>
      <c r="N358" s="39"/>
    </row>
    <row r="359" spans="1:14" s="40" customFormat="1" ht="34.799999999999997" customHeight="1">
      <c r="A359" s="34"/>
      <c r="B359" s="35"/>
      <c r="C359" s="36"/>
      <c r="D359" s="12"/>
      <c r="E359" s="12"/>
      <c r="F359" s="37"/>
      <c r="G359" s="13"/>
      <c r="H359" s="14"/>
      <c r="I359" s="14"/>
      <c r="J359" s="14"/>
      <c r="K359" s="13"/>
      <c r="L359" s="15"/>
      <c r="M359" s="38"/>
      <c r="N359" s="39"/>
    </row>
    <row r="360" spans="1:14" s="40" customFormat="1" ht="34.799999999999997" customHeight="1">
      <c r="A360" s="34"/>
      <c r="B360" s="35"/>
      <c r="C360" s="36"/>
      <c r="D360" s="12"/>
      <c r="E360" s="12"/>
      <c r="F360" s="37"/>
      <c r="G360" s="13"/>
      <c r="H360" s="14"/>
      <c r="I360" s="14"/>
      <c r="J360" s="14"/>
      <c r="K360" s="13"/>
      <c r="L360" s="15"/>
      <c r="M360" s="38"/>
      <c r="N360" s="39"/>
    </row>
    <row r="361" spans="1:14" s="40" customFormat="1" ht="34.799999999999997" customHeight="1">
      <c r="A361" s="34"/>
      <c r="B361" s="35"/>
      <c r="C361" s="36"/>
      <c r="D361" s="12"/>
      <c r="E361" s="12"/>
      <c r="F361" s="37"/>
      <c r="G361" s="13"/>
      <c r="H361" s="14"/>
      <c r="I361" s="14"/>
      <c r="J361" s="14"/>
      <c r="K361" s="13"/>
      <c r="L361" s="15"/>
      <c r="M361" s="38"/>
      <c r="N361" s="39"/>
    </row>
    <row r="362" spans="1:14" s="40" customFormat="1" ht="34.799999999999997" customHeight="1">
      <c r="A362" s="34"/>
      <c r="B362" s="35"/>
      <c r="C362" s="36"/>
      <c r="D362" s="12"/>
      <c r="E362" s="12"/>
      <c r="F362" s="37"/>
      <c r="G362" s="13"/>
      <c r="H362" s="14"/>
      <c r="I362" s="14"/>
      <c r="J362" s="14"/>
      <c r="K362" s="13"/>
      <c r="L362" s="15"/>
      <c r="M362" s="38"/>
      <c r="N362" s="39"/>
    </row>
    <row r="363" spans="1:14" s="40" customFormat="1" ht="34.799999999999997" customHeight="1">
      <c r="A363" s="34"/>
      <c r="B363" s="35"/>
      <c r="C363" s="36"/>
      <c r="D363" s="12"/>
      <c r="E363" s="12"/>
      <c r="F363" s="37"/>
      <c r="G363" s="13"/>
      <c r="H363" s="14"/>
      <c r="I363" s="14"/>
      <c r="J363" s="14"/>
      <c r="K363" s="13"/>
      <c r="L363" s="15"/>
      <c r="M363" s="38"/>
      <c r="N363" s="39"/>
    </row>
    <row r="364" spans="1:14" s="40" customFormat="1" ht="34.799999999999997" customHeight="1">
      <c r="A364" s="34"/>
      <c r="B364" s="35"/>
      <c r="C364" s="36"/>
      <c r="D364" s="12"/>
      <c r="E364" s="12"/>
      <c r="F364" s="37"/>
      <c r="G364" s="13"/>
      <c r="H364" s="14"/>
      <c r="I364" s="14"/>
      <c r="J364" s="14"/>
      <c r="K364" s="13"/>
      <c r="L364" s="15"/>
      <c r="M364" s="38"/>
      <c r="N364" s="39"/>
    </row>
    <row r="365" spans="1:14" s="40" customFormat="1" ht="34.799999999999997" customHeight="1">
      <c r="A365" s="34"/>
      <c r="B365" s="35"/>
      <c r="C365" s="36"/>
      <c r="D365" s="12"/>
      <c r="E365" s="12"/>
      <c r="F365" s="37"/>
      <c r="G365" s="13"/>
      <c r="H365" s="14"/>
      <c r="I365" s="14"/>
      <c r="J365" s="14"/>
      <c r="K365" s="13"/>
      <c r="L365" s="15"/>
      <c r="M365" s="38"/>
      <c r="N365" s="39"/>
    </row>
    <row r="366" spans="1:14" s="40" customFormat="1" ht="34.799999999999997" customHeight="1">
      <c r="A366" s="34"/>
      <c r="B366" s="35"/>
      <c r="C366" s="36"/>
      <c r="D366" s="12"/>
      <c r="E366" s="12"/>
      <c r="F366" s="37"/>
      <c r="G366" s="13"/>
      <c r="H366" s="14"/>
      <c r="I366" s="14"/>
      <c r="J366" s="14"/>
      <c r="K366" s="13"/>
      <c r="L366" s="15"/>
      <c r="M366" s="38"/>
      <c r="N366" s="39"/>
    </row>
    <row r="367" spans="1:14" s="40" customFormat="1" ht="34.799999999999997" customHeight="1">
      <c r="A367" s="34"/>
      <c r="B367" s="35"/>
      <c r="C367" s="36"/>
      <c r="D367" s="12"/>
      <c r="E367" s="12"/>
      <c r="F367" s="37"/>
      <c r="G367" s="13"/>
      <c r="H367" s="14"/>
      <c r="I367" s="14"/>
      <c r="J367" s="14"/>
      <c r="K367" s="13"/>
      <c r="L367" s="15"/>
      <c r="M367" s="38"/>
      <c r="N367" s="39"/>
    </row>
    <row r="368" spans="1:14" s="40" customFormat="1" ht="34.799999999999997" customHeight="1">
      <c r="A368" s="34"/>
      <c r="B368" s="35"/>
      <c r="C368" s="36"/>
      <c r="D368" s="12"/>
      <c r="E368" s="12"/>
      <c r="F368" s="37"/>
      <c r="G368" s="13"/>
      <c r="H368" s="14"/>
      <c r="I368" s="14"/>
      <c r="J368" s="14"/>
      <c r="K368" s="13"/>
      <c r="L368" s="15"/>
      <c r="M368" s="38"/>
      <c r="N368" s="39"/>
    </row>
    <row r="369" spans="1:14" s="40" customFormat="1" ht="34.799999999999997" customHeight="1">
      <c r="A369" s="34"/>
      <c r="B369" s="35"/>
      <c r="C369" s="36"/>
      <c r="D369" s="12"/>
      <c r="E369" s="12"/>
      <c r="F369" s="37"/>
      <c r="G369" s="13"/>
      <c r="H369" s="14"/>
      <c r="I369" s="14"/>
      <c r="J369" s="14"/>
      <c r="K369" s="13"/>
      <c r="L369" s="15"/>
      <c r="M369" s="38"/>
      <c r="N369" s="39"/>
    </row>
    <row r="370" spans="1:14" s="40" customFormat="1" ht="34.799999999999997" customHeight="1">
      <c r="A370" s="34"/>
      <c r="B370" s="35"/>
      <c r="C370" s="36"/>
      <c r="D370" s="12"/>
      <c r="E370" s="12"/>
      <c r="F370" s="37"/>
      <c r="G370" s="13"/>
      <c r="H370" s="14"/>
      <c r="I370" s="14"/>
      <c r="J370" s="14"/>
      <c r="K370" s="13"/>
      <c r="L370" s="15"/>
      <c r="M370" s="38"/>
      <c r="N370" s="39"/>
    </row>
    <row r="371" spans="1:14" s="40" customFormat="1" ht="34.799999999999997" customHeight="1">
      <c r="A371" s="34"/>
      <c r="B371" s="35"/>
      <c r="C371" s="36"/>
      <c r="D371" s="12"/>
      <c r="E371" s="12"/>
      <c r="F371" s="37"/>
      <c r="G371" s="13"/>
      <c r="H371" s="14"/>
      <c r="I371" s="14"/>
      <c r="J371" s="14"/>
      <c r="K371" s="13"/>
      <c r="L371" s="15"/>
      <c r="M371" s="38"/>
      <c r="N371" s="39"/>
    </row>
    <row r="372" spans="1:14" s="40" customFormat="1" ht="34.799999999999997" customHeight="1">
      <c r="A372" s="34"/>
      <c r="B372" s="35"/>
      <c r="C372" s="36"/>
      <c r="D372" s="12"/>
      <c r="E372" s="12"/>
      <c r="F372" s="37"/>
      <c r="G372" s="13"/>
      <c r="H372" s="14"/>
      <c r="I372" s="14"/>
      <c r="J372" s="14"/>
      <c r="K372" s="13"/>
      <c r="L372" s="15"/>
      <c r="M372" s="38"/>
      <c r="N372" s="39"/>
    </row>
    <row r="373" spans="1:14" s="40" customFormat="1" ht="34.799999999999997" customHeight="1">
      <c r="A373" s="34"/>
      <c r="B373" s="35"/>
      <c r="C373" s="36"/>
      <c r="D373" s="12"/>
      <c r="E373" s="12"/>
      <c r="F373" s="37"/>
      <c r="G373" s="13"/>
      <c r="H373" s="14"/>
      <c r="I373" s="14"/>
      <c r="J373" s="14"/>
      <c r="K373" s="13"/>
      <c r="L373" s="15"/>
      <c r="M373" s="38"/>
      <c r="N373" s="39"/>
    </row>
    <row r="374" spans="1:14" s="40" customFormat="1" ht="34.799999999999997" customHeight="1">
      <c r="A374" s="34">
        <v>6</v>
      </c>
      <c r="B374" s="35"/>
      <c r="C374" s="36"/>
      <c r="D374" s="12"/>
      <c r="E374" s="12"/>
      <c r="F374" s="37"/>
      <c r="G374" s="13"/>
      <c r="H374" s="14"/>
      <c r="I374" s="14"/>
      <c r="J374" s="14"/>
      <c r="K374" s="13"/>
      <c r="L374" s="15"/>
      <c r="M374" s="38"/>
      <c r="N374" s="39"/>
    </row>
    <row r="375" spans="1:14" ht="31.2" customHeight="1">
      <c r="A375" s="91" t="s">
        <v>28</v>
      </c>
      <c r="B375" s="91"/>
      <c r="C375" s="91"/>
      <c r="D375" s="91"/>
      <c r="E375" s="91"/>
      <c r="F375" s="91"/>
      <c r="G375" s="91"/>
      <c r="H375" s="91"/>
      <c r="I375" s="91"/>
      <c r="J375" s="91"/>
      <c r="K375" s="91"/>
      <c r="L375" s="91"/>
      <c r="M375" s="16"/>
    </row>
    <row r="376" spans="1:14" ht="31.2" customHeight="1">
      <c r="A376" s="89" t="s">
        <v>229</v>
      </c>
      <c r="B376" s="89"/>
      <c r="C376" s="89"/>
      <c r="D376" s="89"/>
      <c r="E376" s="89"/>
      <c r="F376" s="89"/>
      <c r="G376" s="89"/>
      <c r="H376" s="89"/>
      <c r="I376" s="89"/>
      <c r="J376" s="89"/>
      <c r="K376" s="89"/>
      <c r="L376" s="89"/>
      <c r="M376" s="16"/>
    </row>
    <row r="377" spans="1:14" ht="31.2" customHeight="1">
      <c r="A377" s="89" t="s">
        <v>29</v>
      </c>
      <c r="B377" s="89"/>
      <c r="C377" s="89"/>
      <c r="D377" s="89"/>
      <c r="E377" s="89"/>
      <c r="F377" s="89"/>
      <c r="G377" s="89"/>
      <c r="H377" s="89"/>
      <c r="I377" s="89"/>
      <c r="J377" s="89"/>
      <c r="K377" s="89"/>
      <c r="L377" s="89"/>
      <c r="M377" s="17"/>
    </row>
    <row r="378" spans="1:14" ht="31.2" customHeight="1">
      <c r="A378" s="89" t="s">
        <v>30</v>
      </c>
      <c r="B378" s="89"/>
      <c r="C378" s="89"/>
      <c r="D378" s="89"/>
      <c r="E378" s="89"/>
      <c r="F378" s="89"/>
      <c r="G378" s="89"/>
      <c r="H378" s="89"/>
      <c r="I378" s="89"/>
      <c r="J378" s="89"/>
      <c r="K378" s="89"/>
      <c r="L378" s="89"/>
      <c r="M378" s="17"/>
    </row>
    <row r="379" spans="1:14" ht="31.2" customHeight="1">
      <c r="A379" s="89" t="s">
        <v>31</v>
      </c>
      <c r="B379" s="89"/>
      <c r="C379" s="89"/>
      <c r="D379" s="89"/>
      <c r="E379" s="89"/>
      <c r="F379" s="89"/>
      <c r="G379" s="89"/>
      <c r="H379" s="89"/>
      <c r="I379" s="89"/>
      <c r="J379" s="89"/>
      <c r="K379" s="89"/>
      <c r="L379" s="89"/>
      <c r="M379" s="17"/>
    </row>
    <row r="380" spans="1:14" ht="43.2" customHeight="1">
      <c r="A380" s="89" t="s">
        <v>32</v>
      </c>
      <c r="B380" s="89"/>
      <c r="C380" s="89"/>
      <c r="D380" s="89"/>
      <c r="E380" s="89"/>
      <c r="F380" s="89"/>
      <c r="G380" s="89"/>
      <c r="H380" s="89"/>
      <c r="I380" s="89"/>
      <c r="J380" s="89"/>
      <c r="K380" s="89"/>
      <c r="L380" s="89"/>
      <c r="M380" s="16"/>
    </row>
    <row r="381" spans="1:14" s="23" customFormat="1" ht="15.6">
      <c r="A381" s="18"/>
      <c r="B381" s="19"/>
      <c r="C381" s="18"/>
      <c r="D381" s="18"/>
      <c r="E381" s="18"/>
      <c r="F381" s="18"/>
      <c r="G381" s="20"/>
      <c r="H381" s="20"/>
      <c r="I381" s="20"/>
      <c r="J381" s="21"/>
      <c r="K381" s="20"/>
      <c r="L381" s="20"/>
      <c r="M381" s="22"/>
    </row>
    <row r="382" spans="1:14" s="23" customFormat="1" ht="19.2" customHeight="1">
      <c r="A382" s="24" t="s">
        <v>33</v>
      </c>
      <c r="B382" s="25"/>
      <c r="C382" s="26"/>
      <c r="D382" s="27"/>
      <c r="E382" s="27"/>
      <c r="F382" s="26"/>
      <c r="G382" s="28"/>
      <c r="H382" s="27" t="s">
        <v>34</v>
      </c>
      <c r="I382" s="27"/>
      <c r="J382" s="29"/>
      <c r="K382" s="28"/>
      <c r="L382" s="28"/>
      <c r="M382" s="30"/>
    </row>
    <row r="383" spans="1:14" s="23" customFormat="1" ht="19.2" customHeight="1">
      <c r="A383" s="24"/>
      <c r="B383" s="25"/>
      <c r="C383" s="26"/>
      <c r="D383" s="31"/>
      <c r="E383" s="31"/>
      <c r="F383" s="26"/>
      <c r="G383" s="28"/>
      <c r="H383" s="31"/>
      <c r="I383" s="31"/>
      <c r="J383" s="29"/>
      <c r="K383" s="28"/>
      <c r="L383" s="28"/>
      <c r="M383" s="30"/>
    </row>
    <row r="384" spans="1:14" ht="19.2" customHeight="1">
      <c r="A384" s="24" t="s">
        <v>35</v>
      </c>
      <c r="B384" s="25"/>
      <c r="C384" s="26"/>
      <c r="D384" s="24"/>
      <c r="E384" s="24"/>
      <c r="F384" s="26"/>
      <c r="G384" s="28"/>
      <c r="H384" s="24" t="s">
        <v>35</v>
      </c>
      <c r="I384" s="24"/>
    </row>
    <row r="385" spans="1:13" s="23" customFormat="1" ht="19.2" customHeight="1">
      <c r="A385" s="24"/>
      <c r="B385" s="25"/>
      <c r="C385" s="26"/>
      <c r="D385" s="31"/>
      <c r="E385" s="31"/>
      <c r="F385" s="26"/>
      <c r="G385" s="28"/>
      <c r="H385" s="31"/>
      <c r="I385" s="31"/>
      <c r="J385" s="29"/>
      <c r="K385" s="28"/>
      <c r="L385" s="28"/>
      <c r="M385" s="30"/>
    </row>
    <row r="386" spans="1:13" s="23" customFormat="1" ht="19.2" customHeight="1">
      <c r="A386" s="24" t="s">
        <v>36</v>
      </c>
      <c r="B386" s="24"/>
      <c r="C386" s="18"/>
      <c r="D386" s="24"/>
      <c r="E386" s="24"/>
      <c r="F386" s="18"/>
      <c r="G386" s="28"/>
      <c r="H386" s="24" t="s">
        <v>36</v>
      </c>
      <c r="I386" s="24"/>
      <c r="J386" s="29"/>
      <c r="K386" s="28"/>
      <c r="L386" s="28"/>
      <c r="M386" s="30"/>
    </row>
  </sheetData>
  <mergeCells count="19">
    <mergeCell ref="A6:L6"/>
    <mergeCell ref="A1:L1"/>
    <mergeCell ref="A2:L2"/>
    <mergeCell ref="A3:L3"/>
    <mergeCell ref="A4:L4"/>
    <mergeCell ref="A5:L5"/>
    <mergeCell ref="A380:L380"/>
    <mergeCell ref="L7:L8"/>
    <mergeCell ref="A375:L375"/>
    <mergeCell ref="A376:L376"/>
    <mergeCell ref="A377:L377"/>
    <mergeCell ref="A378:L378"/>
    <mergeCell ref="A379:L379"/>
    <mergeCell ref="A7:A8"/>
    <mergeCell ref="B7:B8"/>
    <mergeCell ref="C7:C8"/>
    <mergeCell ref="D7:D8"/>
    <mergeCell ref="F7:G7"/>
    <mergeCell ref="H7:J7"/>
  </mergeCells>
  <phoneticPr fontId="5" type="noConversion"/>
  <conditionalFormatting sqref="B384">
    <cfRule type="duplicateValues" dxfId="4" priority="4"/>
  </conditionalFormatting>
  <conditionalFormatting sqref="D381:E381">
    <cfRule type="duplicateValues" dxfId="3" priority="5"/>
  </conditionalFormatting>
  <conditionalFormatting sqref="D385:E386 D382:E383">
    <cfRule type="duplicateValues" dxfId="2" priority="2"/>
  </conditionalFormatting>
  <conditionalFormatting sqref="H385:H386 H382:H383">
    <cfRule type="duplicateValues" dxfId="1" priority="1"/>
  </conditionalFormatting>
  <conditionalFormatting sqref="I385:I386 I382:I383">
    <cfRule type="duplicateValues" dxfId="0" priority="3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76" orientation="landscape" r:id="rId1"/>
  <colBreaks count="1" manualBreakCount="1">
    <brk id="1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5</vt:i4>
      </vt:variant>
    </vt:vector>
  </HeadingPairs>
  <TitlesOfParts>
    <vt:vector size="11" baseType="lpstr">
      <vt:lpstr>中盛汇总</vt:lpstr>
      <vt:lpstr>中盛-2</vt:lpstr>
      <vt:lpstr>中盛-3</vt:lpstr>
      <vt:lpstr>中盛-4 (2)</vt:lpstr>
      <vt:lpstr>中盛-临时协议转正</vt:lpstr>
      <vt:lpstr>Sheet1</vt:lpstr>
      <vt:lpstr>'中盛-2'!Print_Area</vt:lpstr>
      <vt:lpstr>'中盛-3'!Print_Area</vt:lpstr>
      <vt:lpstr>'中盛-4 (2)'!Print_Area</vt:lpstr>
      <vt:lpstr>中盛汇总!Print_Area</vt:lpstr>
      <vt:lpstr>'中盛-临时协议转正'!Print_Area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2023-06-12T00:48:28Z</cp:lastPrinted>
  <dcterms:created xsi:type="dcterms:W3CDTF">2015-06-05T18:19:34Z</dcterms:created>
  <dcterms:modified xsi:type="dcterms:W3CDTF">2023-06-17T01:54:58Z</dcterms:modified>
</cp:coreProperties>
</file>