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B1FC3DF-1E81-4D78-B329-079A62871A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.6.6" sheetId="1" r:id="rId1"/>
  </sheets>
  <calcPr calcId="191029"/>
</workbook>
</file>

<file path=xl/calcChain.xml><?xml version="1.0" encoding="utf-8"?>
<calcChain xmlns="http://schemas.openxmlformats.org/spreadsheetml/2006/main">
  <c r="Q4" i="1" l="1"/>
  <c r="Q5" i="1"/>
  <c r="Q6" i="1"/>
  <c r="Q3" i="1"/>
  <c r="Q7" i="1" s="1"/>
  <c r="L6" i="1"/>
  <c r="M6" i="1" s="1"/>
  <c r="L5" i="1"/>
  <c r="M5" i="1" s="1"/>
  <c r="L4" i="1"/>
  <c r="M4" i="1" s="1"/>
  <c r="L3" i="1"/>
  <c r="M3" i="1" s="1"/>
  <c r="J6" i="1"/>
  <c r="K6" i="1" s="1"/>
  <c r="J5" i="1"/>
  <c r="K5" i="1" s="1"/>
  <c r="J4" i="1"/>
  <c r="K4" i="1" s="1"/>
  <c r="J3" i="1"/>
  <c r="K3" i="1" s="1"/>
  <c r="F6" i="1"/>
  <c r="G6" i="1" s="1"/>
  <c r="F5" i="1"/>
  <c r="G5" i="1" s="1"/>
  <c r="F4" i="1"/>
  <c r="G4" i="1" s="1"/>
  <c r="F3" i="1"/>
  <c r="G3" i="1" s="1"/>
  <c r="M7" i="1" l="1"/>
  <c r="G7" i="1"/>
  <c r="K7" i="1"/>
</calcChain>
</file>

<file path=xl/sharedStrings.xml><?xml version="1.0" encoding="utf-8"?>
<sst xmlns="http://schemas.openxmlformats.org/spreadsheetml/2006/main" count="27" uniqueCount="25">
  <si>
    <t>激光切割料片清单（加工费）</t>
  </si>
  <si>
    <t>序号</t>
  </si>
  <si>
    <t>名称</t>
  </si>
  <si>
    <t>图片</t>
  </si>
  <si>
    <t>加工线长（mm）</t>
  </si>
  <si>
    <t>数量</t>
  </si>
  <si>
    <t>未税单价</t>
  </si>
  <si>
    <t>未税合计</t>
  </si>
  <si>
    <t>底座连接板L/R 料片（T4.0）</t>
  </si>
  <si>
    <t>快拆挂钩 料片（T5.0）</t>
  </si>
  <si>
    <t>快拆内侧板L 料片（T3.0）</t>
  </si>
  <si>
    <t>快拆外侧板L 料片</t>
  </si>
  <si>
    <t>总计</t>
  </si>
  <si>
    <t>2023.6.6</t>
  </si>
  <si>
    <t>核算价格</t>
    <phoneticPr fontId="4" type="noConversion"/>
  </si>
  <si>
    <t>未税合计</t>
    <phoneticPr fontId="4" type="noConversion"/>
  </si>
  <si>
    <t>厚度</t>
    <phoneticPr fontId="4" type="noConversion"/>
  </si>
  <si>
    <t>核算未税单价</t>
    <phoneticPr fontId="4" type="noConversion"/>
  </si>
  <si>
    <t>厚度单价</t>
    <phoneticPr fontId="4" type="noConversion"/>
  </si>
  <si>
    <t>长度单价</t>
    <phoneticPr fontId="4" type="noConversion"/>
  </si>
  <si>
    <t>割孔单价</t>
    <phoneticPr fontId="4" type="noConversion"/>
  </si>
  <si>
    <t>孔数</t>
    <phoneticPr fontId="4" type="noConversion"/>
  </si>
  <si>
    <t>按照不考虑厚度，3元/m计算</t>
    <phoneticPr fontId="4" type="noConversion"/>
  </si>
  <si>
    <t>按照厚度*1元*线长计算</t>
    <phoneticPr fontId="4" type="noConversion"/>
  </si>
  <si>
    <t>按照厚度*0.28元+线长*1元+孔数*0.1计算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</si>
</sst>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2</xdr:row>
      <xdr:rowOff>0</xdr:rowOff>
    </xdr:from>
    <xdr:to>
      <xdr:col>2</xdr:col>
      <xdr:colOff>1801495</xdr:colOff>
      <xdr:row>2</xdr:row>
      <xdr:rowOff>1096645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1268730"/>
          <a:ext cx="944245" cy="1096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714375</xdr:colOff>
      <xdr:row>3</xdr:row>
      <xdr:rowOff>196215</xdr:rowOff>
    </xdr:from>
    <xdr:to>
      <xdr:col>2</xdr:col>
      <xdr:colOff>2067560</xdr:colOff>
      <xdr:row>3</xdr:row>
      <xdr:rowOff>850900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3300" y="2671445"/>
          <a:ext cx="1353185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790575</xdr:colOff>
      <xdr:row>4</xdr:row>
      <xdr:rowOff>139065</xdr:rowOff>
    </xdr:from>
    <xdr:to>
      <xdr:col>2</xdr:col>
      <xdr:colOff>1834515</xdr:colOff>
      <xdr:row>4</xdr:row>
      <xdr:rowOff>984250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9500" y="3820795"/>
          <a:ext cx="104394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695325</xdr:colOff>
      <xdr:row>5</xdr:row>
      <xdr:rowOff>254000</xdr:rowOff>
    </xdr:from>
    <xdr:to>
      <xdr:col>2</xdr:col>
      <xdr:colOff>1789430</xdr:colOff>
      <xdr:row>5</xdr:row>
      <xdr:rowOff>1069975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5142230"/>
          <a:ext cx="1094105" cy="815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"/>
  <sheetViews>
    <sheetView tabSelected="1" zoomScale="70" zoomScaleNormal="70" workbookViewId="0">
      <selection activeCell="U3" sqref="U3"/>
    </sheetView>
  </sheetViews>
  <sheetFormatPr defaultColWidth="9" defaultRowHeight="14.4" x14ac:dyDescent="0.25"/>
  <cols>
    <col min="2" max="2" width="28.109375" customWidth="1"/>
    <col min="3" max="3" width="33.109375" customWidth="1"/>
    <col min="4" max="4" width="17.21875" customWidth="1"/>
    <col min="7" max="9" width="13.109375" customWidth="1"/>
    <col min="10" max="10" width="21.21875" hidden="1" customWidth="1"/>
    <col min="11" max="11" width="16.6640625" hidden="1" customWidth="1"/>
    <col min="12" max="12" width="16.33203125" hidden="1" customWidth="1"/>
    <col min="13" max="13" width="19" hidden="1" customWidth="1"/>
    <col min="14" max="14" width="12.77734375" customWidth="1"/>
    <col min="15" max="15" width="12.6640625" customWidth="1"/>
    <col min="16" max="16" width="11.44140625" customWidth="1"/>
    <col min="17" max="17" width="17.44140625" customWidth="1"/>
  </cols>
  <sheetData>
    <row r="1" spans="1:17 16383:16383" s="1" customFormat="1" ht="49.95" customHeight="1" x14ac:dyDescent="0.25">
      <c r="A1" s="7" t="s">
        <v>0</v>
      </c>
      <c r="B1" s="7"/>
      <c r="C1" s="7"/>
      <c r="D1" s="7"/>
      <c r="E1" s="7"/>
      <c r="F1" s="7"/>
      <c r="G1" s="7"/>
      <c r="H1" s="5"/>
      <c r="I1" s="5"/>
      <c r="J1" s="13" t="s">
        <v>22</v>
      </c>
      <c r="K1" s="12"/>
      <c r="L1" s="13" t="s">
        <v>23</v>
      </c>
      <c r="M1" s="12"/>
      <c r="N1" s="13" t="s">
        <v>24</v>
      </c>
      <c r="O1" s="12"/>
      <c r="P1" s="12"/>
      <c r="Q1" s="12"/>
      <c r="XFC1"/>
    </row>
    <row r="2" spans="1:17 16383:16383" s="1" customFormat="1" ht="49.9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1" t="s">
        <v>16</v>
      </c>
      <c r="I2" s="11" t="s">
        <v>21</v>
      </c>
      <c r="J2" s="6" t="s">
        <v>14</v>
      </c>
      <c r="K2" s="6" t="s">
        <v>15</v>
      </c>
      <c r="L2" s="6" t="s">
        <v>17</v>
      </c>
      <c r="M2" s="6" t="s">
        <v>15</v>
      </c>
      <c r="N2" s="6" t="s">
        <v>18</v>
      </c>
      <c r="O2" s="6" t="s">
        <v>19</v>
      </c>
      <c r="P2" s="6" t="s">
        <v>20</v>
      </c>
      <c r="Q2" s="6" t="s">
        <v>15</v>
      </c>
      <c r="XFC2"/>
    </row>
    <row r="3" spans="1:17 16383:16383" s="1" customFormat="1" ht="94.95" customHeight="1" x14ac:dyDescent="0.25">
      <c r="A3" s="2">
        <v>1</v>
      </c>
      <c r="B3" s="2" t="s">
        <v>8</v>
      </c>
      <c r="C3" s="2"/>
      <c r="D3" s="2">
        <v>418</v>
      </c>
      <c r="E3" s="2">
        <v>200</v>
      </c>
      <c r="F3" s="3">
        <f>6*D3/1000+0.3</f>
        <v>2.8079999999999998</v>
      </c>
      <c r="G3" s="3">
        <f t="shared" ref="G3:G6" si="0">E3*F3</f>
        <v>561.59999999999991</v>
      </c>
      <c r="H3" s="9">
        <v>4</v>
      </c>
      <c r="I3" s="9">
        <v>2</v>
      </c>
      <c r="J3" s="1">
        <f>D3/1000*3+2*0.1+0.1</f>
        <v>1.554</v>
      </c>
      <c r="K3" s="1">
        <f>J3*E3</f>
        <v>310.8</v>
      </c>
      <c r="L3" s="1">
        <f>H3*1*(D3/1000)+2*0.1+0.1</f>
        <v>1.972</v>
      </c>
      <c r="M3" s="1">
        <f>E3*L3</f>
        <v>394.4</v>
      </c>
      <c r="N3" s="1">
        <v>0.28000000000000003</v>
      </c>
      <c r="O3" s="1">
        <v>1</v>
      </c>
      <c r="P3" s="1">
        <v>0.1</v>
      </c>
      <c r="Q3" s="1">
        <f>N3*H3+O3*D3+I3*P3</f>
        <v>419.32</v>
      </c>
      <c r="XFC3"/>
    </row>
    <row r="4" spans="1:17 16383:16383" s="1" customFormat="1" ht="94.95" customHeight="1" x14ac:dyDescent="0.25">
      <c r="A4" s="2">
        <v>2</v>
      </c>
      <c r="B4" s="2" t="s">
        <v>9</v>
      </c>
      <c r="C4" s="2"/>
      <c r="D4" s="2">
        <v>349</v>
      </c>
      <c r="E4" s="2">
        <v>200</v>
      </c>
      <c r="F4" s="3">
        <f>7.5*D4/1000+0.2</f>
        <v>2.8175000000000003</v>
      </c>
      <c r="G4" s="3">
        <f t="shared" si="0"/>
        <v>563.50000000000011</v>
      </c>
      <c r="H4" s="9">
        <v>5</v>
      </c>
      <c r="I4" s="9">
        <v>1</v>
      </c>
      <c r="J4" s="1">
        <f>D4/1000*3+0.1+0.1</f>
        <v>1.2470000000000001</v>
      </c>
      <c r="K4" s="1">
        <f t="shared" ref="K4:K6" si="1">J4*E4</f>
        <v>249.40000000000003</v>
      </c>
      <c r="L4" s="1">
        <f>H4*1*(D4/1000)+0.1+0.1</f>
        <v>1.9450000000000001</v>
      </c>
      <c r="M4" s="1">
        <f t="shared" ref="M4:M6" si="2">E4*L4</f>
        <v>389</v>
      </c>
      <c r="N4" s="1">
        <v>0.28000000000000003</v>
      </c>
      <c r="O4" s="1">
        <v>1</v>
      </c>
      <c r="P4" s="1">
        <v>0.1</v>
      </c>
      <c r="Q4" s="1">
        <f>N4*H4+O4*D4+I4*P4</f>
        <v>350.5</v>
      </c>
      <c r="XFC4"/>
    </row>
    <row r="5" spans="1:17 16383:16383" s="1" customFormat="1" ht="94.95" customHeight="1" x14ac:dyDescent="0.25">
      <c r="A5" s="2">
        <v>3</v>
      </c>
      <c r="B5" s="2" t="s">
        <v>10</v>
      </c>
      <c r="C5" s="2"/>
      <c r="D5" s="2">
        <v>740.8</v>
      </c>
      <c r="E5" s="2">
        <v>200</v>
      </c>
      <c r="F5" s="3">
        <f>4.5*D5/1000+1</f>
        <v>4.3336000000000006</v>
      </c>
      <c r="G5" s="3">
        <f t="shared" si="0"/>
        <v>866.72000000000014</v>
      </c>
      <c r="H5" s="9">
        <v>3</v>
      </c>
      <c r="I5" s="9">
        <v>9</v>
      </c>
      <c r="J5" s="1">
        <f>D5/1000*3+9*0.1+0.1</f>
        <v>3.2223999999999995</v>
      </c>
      <c r="K5" s="1">
        <f t="shared" si="1"/>
        <v>644.4799999999999</v>
      </c>
      <c r="L5" s="1">
        <f>H5*1*(D5/1000)+9*0.1+0.1</f>
        <v>3.2223999999999995</v>
      </c>
      <c r="M5" s="1">
        <f t="shared" si="2"/>
        <v>644.4799999999999</v>
      </c>
      <c r="N5" s="1">
        <v>0.28000000000000003</v>
      </c>
      <c r="O5" s="1">
        <v>1</v>
      </c>
      <c r="P5" s="1">
        <v>0.1</v>
      </c>
      <c r="Q5" s="1">
        <f>N5*H5+O5*D5+I5*P5</f>
        <v>742.54</v>
      </c>
      <c r="XFC5"/>
    </row>
    <row r="6" spans="1:17 16383:16383" s="1" customFormat="1" ht="94.95" customHeight="1" x14ac:dyDescent="0.25">
      <c r="A6" s="2">
        <v>4</v>
      </c>
      <c r="B6" s="2" t="s">
        <v>11</v>
      </c>
      <c r="C6" s="2"/>
      <c r="D6" s="2">
        <v>752.9</v>
      </c>
      <c r="E6" s="2">
        <v>200</v>
      </c>
      <c r="F6" s="3">
        <f>4.5*D6/1000+1</f>
        <v>4.3880499999999998</v>
      </c>
      <c r="G6" s="3">
        <f t="shared" si="0"/>
        <v>877.6099999999999</v>
      </c>
      <c r="H6" s="9">
        <v>3</v>
      </c>
      <c r="I6" s="9">
        <v>9</v>
      </c>
      <c r="J6" s="1">
        <f>D6/1000*3+9*0.1+0.1</f>
        <v>3.2587000000000002</v>
      </c>
      <c r="K6" s="1">
        <f t="shared" si="1"/>
        <v>651.74</v>
      </c>
      <c r="L6" s="1">
        <f>H6*1*(D6/1000)+9*0.1+0.1</f>
        <v>3.2587000000000002</v>
      </c>
      <c r="M6" s="1">
        <f t="shared" si="2"/>
        <v>651.74</v>
      </c>
      <c r="N6" s="1">
        <v>0.28000000000000003</v>
      </c>
      <c r="O6" s="1">
        <v>1</v>
      </c>
      <c r="P6" s="1">
        <v>0.1</v>
      </c>
      <c r="Q6" s="1">
        <f>N6*H6+O6*D6+I6*P6</f>
        <v>754.64</v>
      </c>
      <c r="XFC6"/>
    </row>
    <row r="7" spans="1:17 16383:16383" ht="46.95" customHeight="1" x14ac:dyDescent="0.25">
      <c r="A7" s="8" t="s">
        <v>12</v>
      </c>
      <c r="B7" s="8"/>
      <c r="C7" s="8"/>
      <c r="D7" s="8"/>
      <c r="E7" s="8"/>
      <c r="F7" s="8"/>
      <c r="G7" s="4">
        <f>SUM(G3:G6)</f>
        <v>2869.4300000000003</v>
      </c>
      <c r="H7" s="10"/>
      <c r="I7" s="10"/>
      <c r="K7" s="1">
        <f>SUM(K3:K6)</f>
        <v>1856.4199999999998</v>
      </c>
      <c r="L7" s="1"/>
      <c r="M7" s="1">
        <f t="shared" ref="M7" si="3">SUM(M3:M6)</f>
        <v>2079.62</v>
      </c>
      <c r="Q7" s="1">
        <f>SUM(Q3:Q6)</f>
        <v>2267</v>
      </c>
    </row>
    <row r="10" spans="1:17 16383:16383" x14ac:dyDescent="0.25">
      <c r="F10" t="s">
        <v>13</v>
      </c>
    </row>
  </sheetData>
  <mergeCells count="5">
    <mergeCell ref="A1:G1"/>
    <mergeCell ref="A7:F7"/>
    <mergeCell ref="J1:K1"/>
    <mergeCell ref="L1:M1"/>
    <mergeCell ref="N1:Q1"/>
  </mergeCells>
  <phoneticPr fontId="4" type="noConversion"/>
  <pageMargins left="0.75" right="0.75" top="1" bottom="1" header="0.5" footer="0.5"/>
  <pageSetup paperSize="9" scale="7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2023.6.6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2023-06-06T02:26:04Z</dcterms:created>
  <dcterms:modified xsi:type="dcterms:W3CDTF">2023-06-20T09:18:58Z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92B69A5255764815B37B0815132EADEA_11</vt:lpwstr>
  </property>
  <property fmtid="{D5CDD505-2E9C-101B-9397-08002B2CF9AE}" pid="3" name="KSOProductBuildVer">
    <vt:lpwstr>2052-11.1.0.14036</vt:lpwstr>
  </property>
</Properties>
</file>