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38904\Desktop\"/>
    </mc:Choice>
  </mc:AlternateContent>
  <xr:revisionPtr revIDLastSave="0" documentId="13_ncr:1_{12B0E31A-5E86-4E81-8CA0-D0D5F6B1BBFD}" xr6:coauthVersionLast="47" xr6:coauthVersionMax="47" xr10:uidLastSave="{00000000-0000-0000-0000-000000000000}"/>
  <bookViews>
    <workbookView xWindow="100" yWindow="20" windowWidth="19100" windowHeight="10180" activeTab="1" xr2:uid="{00000000-000D-0000-FFFF-FFFF00000000}"/>
  </bookViews>
  <sheets>
    <sheet name="Sheet2" sheetId="2" r:id="rId1"/>
    <sheet name="Sheet3" sheetId="3" r:id="rId2"/>
  </sheets>
  <calcPr calcId="181029"/>
</workbook>
</file>

<file path=xl/calcChain.xml><?xml version="1.0" encoding="utf-8"?>
<calcChain xmlns="http://schemas.openxmlformats.org/spreadsheetml/2006/main">
  <c r="L11" i="3" l="1"/>
  <c r="K11" i="3"/>
  <c r="F11" i="3"/>
  <c r="G11" i="3"/>
  <c r="H11" i="3"/>
  <c r="I11" i="3"/>
  <c r="J11" i="3"/>
  <c r="E11" i="3"/>
  <c r="H15" i="3"/>
  <c r="L4" i="3" l="1"/>
  <c r="F15" i="3"/>
  <c r="H5" i="3" l="1"/>
  <c r="H6" i="3"/>
  <c r="H7" i="3"/>
  <c r="H8" i="3"/>
  <c r="L8" i="3" s="1"/>
  <c r="H9" i="3"/>
  <c r="H10" i="3"/>
  <c r="L10" i="3" s="1"/>
  <c r="L7" i="3"/>
  <c r="H4" i="3"/>
  <c r="L5" i="3"/>
  <c r="L6" i="3"/>
  <c r="L9" i="3"/>
  <c r="D16" i="3"/>
  <c r="G16" i="3" s="1"/>
  <c r="J5" i="3"/>
  <c r="J6" i="3"/>
  <c r="J7" i="3"/>
  <c r="J8" i="3"/>
  <c r="J9" i="3"/>
  <c r="J10" i="3"/>
  <c r="J4" i="3"/>
  <c r="F16" i="3" l="1"/>
  <c r="H16" i="3" s="1"/>
  <c r="B8" i="2"/>
  <c r="E7" i="2"/>
  <c r="E6" i="2"/>
  <c r="E5" i="2"/>
  <c r="E8" i="2" s="1"/>
  <c r="E4" i="2"/>
  <c r="E3" i="2"/>
</calcChain>
</file>

<file path=xl/sharedStrings.xml><?xml version="1.0" encoding="utf-8"?>
<sst xmlns="http://schemas.openxmlformats.org/spreadsheetml/2006/main" count="59" uniqueCount="52">
  <si>
    <t>项目</t>
  </si>
  <si>
    <t>单个工装价格</t>
  </si>
  <si>
    <t>工装车总数量</t>
  </si>
  <si>
    <t>年度维修比例</t>
  </si>
  <si>
    <t>年度维修费用</t>
  </si>
  <si>
    <t>喷漆</t>
  </si>
  <si>
    <t>更换脚轮</t>
  </si>
  <si>
    <t>防撞条更换</t>
  </si>
  <si>
    <t>防护板维修、更换</t>
  </si>
  <si>
    <t>人工维护维修</t>
  </si>
  <si>
    <t>按1人1天维修5辆工装
按照维修每日维修数量进行分摊</t>
  </si>
  <si>
    <r>
      <rPr>
        <b/>
        <sz val="10"/>
        <rFont val="宋体"/>
        <charset val="134"/>
      </rPr>
      <t>工装图片</t>
    </r>
    <r>
      <rPr>
        <b/>
        <sz val="10"/>
        <rFont val="Arial"/>
        <family val="2"/>
      </rPr>
      <t xml:space="preserve">:   </t>
    </r>
  </si>
  <si>
    <t>工装维修、维护费用</t>
    <phoneticPr fontId="11" type="noConversion"/>
  </si>
  <si>
    <t>合计(不含税）</t>
    <phoneticPr fontId="11" type="noConversion"/>
  </si>
  <si>
    <t>No.</t>
  </si>
  <si>
    <t>序号</t>
  </si>
  <si>
    <t>产品名称</t>
  </si>
  <si>
    <t xml:space="preserve">Product Name </t>
  </si>
  <si>
    <t>零件号</t>
  </si>
  <si>
    <t>Part Number</t>
  </si>
  <si>
    <t>到厂价格（人民币，不含税，含模具分摊）</t>
  </si>
  <si>
    <r>
      <t>前排驾驶员靠背发泡总成</t>
    </r>
    <r>
      <rPr>
        <sz val="8"/>
        <color theme="1"/>
        <rFont val="Arial"/>
        <family val="2"/>
      </rPr>
      <t>(</t>
    </r>
    <r>
      <rPr>
        <sz val="8"/>
        <color theme="1"/>
        <rFont val="宋体"/>
        <charset val="134"/>
      </rPr>
      <t>有气囊</t>
    </r>
    <r>
      <rPr>
        <sz val="8"/>
        <color theme="1"/>
        <rFont val="Arial"/>
        <family val="2"/>
      </rPr>
      <t>)</t>
    </r>
  </si>
  <si>
    <r>
      <t>前排座垫发泡总成</t>
    </r>
    <r>
      <rPr>
        <sz val="8"/>
        <color theme="1"/>
        <rFont val="Arial"/>
        <family val="2"/>
      </rPr>
      <t xml:space="preserve">, </t>
    </r>
    <r>
      <rPr>
        <sz val="8"/>
        <color theme="1"/>
        <rFont val="宋体"/>
        <charset val="134"/>
      </rPr>
      <t>驾驶座</t>
    </r>
  </si>
  <si>
    <r>
      <t>前排乘客座靠背发泡总成</t>
    </r>
    <r>
      <rPr>
        <sz val="8"/>
        <color theme="1"/>
        <rFont val="Arial"/>
        <family val="2"/>
      </rPr>
      <t>(</t>
    </r>
    <r>
      <rPr>
        <sz val="8"/>
        <color theme="1"/>
        <rFont val="宋体"/>
        <charset val="134"/>
      </rPr>
      <t>有气囊</t>
    </r>
    <r>
      <rPr>
        <sz val="8"/>
        <color theme="1"/>
        <rFont val="Arial"/>
        <family val="2"/>
      </rPr>
      <t>)</t>
    </r>
  </si>
  <si>
    <r>
      <t>前排座垫发泡总成</t>
    </r>
    <r>
      <rPr>
        <sz val="8"/>
        <color theme="1"/>
        <rFont val="Arial"/>
        <family val="2"/>
      </rPr>
      <t xml:space="preserve">, </t>
    </r>
    <r>
      <rPr>
        <sz val="8"/>
        <color theme="1"/>
        <rFont val="宋体"/>
        <charset val="134"/>
      </rPr>
      <t>乘客座</t>
    </r>
  </si>
  <si>
    <r>
      <t>40%</t>
    </r>
    <r>
      <rPr>
        <sz val="8"/>
        <color theme="1"/>
        <rFont val="宋体"/>
        <charset val="134"/>
      </rPr>
      <t>靠背发泡总成</t>
    </r>
  </si>
  <si>
    <r>
      <t>60%</t>
    </r>
    <r>
      <rPr>
        <sz val="8"/>
        <color theme="1"/>
        <rFont val="宋体"/>
        <charset val="134"/>
      </rPr>
      <t>靠背发泡总成</t>
    </r>
    <r>
      <rPr>
        <sz val="8"/>
        <color theme="1"/>
        <rFont val="Arial"/>
        <family val="2"/>
      </rPr>
      <t>-</t>
    </r>
    <r>
      <rPr>
        <sz val="8"/>
        <color theme="1"/>
        <rFont val="宋体"/>
        <charset val="134"/>
      </rPr>
      <t>带扶手</t>
    </r>
  </si>
  <si>
    <r>
      <t>100%</t>
    </r>
    <r>
      <rPr>
        <sz val="8"/>
        <color theme="1"/>
        <rFont val="宋体"/>
        <charset val="134"/>
      </rPr>
      <t>座垫发泡总成</t>
    </r>
  </si>
  <si>
    <t>区分</t>
  </si>
  <si>
    <t>金额（未税）</t>
  </si>
  <si>
    <t>台车</t>
  </si>
  <si>
    <t>台车费用分摊费用</t>
  </si>
  <si>
    <t>台车费用分摊数量</t>
  </si>
  <si>
    <t>台车费用分摊单价</t>
  </si>
  <si>
    <t>台车维修单价</t>
  </si>
  <si>
    <t>台车每年维修费用</t>
  </si>
  <si>
    <t>含分摊单价</t>
  </si>
  <si>
    <t>每年台车维修费用</t>
  </si>
  <si>
    <t>每年台车维修分摊数量</t>
  </si>
  <si>
    <t>单价执行时间</t>
  </si>
  <si>
    <t>分摊零件数量</t>
  </si>
  <si>
    <t>每个零件分摊金额</t>
  </si>
  <si>
    <t>分摊数量</t>
  </si>
  <si>
    <t>分摊单价</t>
  </si>
  <si>
    <t>L002063797AA-B</t>
  </si>
  <si>
    <t>L002063982AA-B</t>
  </si>
  <si>
    <t>L002063961AA-B</t>
  </si>
  <si>
    <t>L002063991AA-B</t>
  </si>
  <si>
    <t>L002064876AA-B</t>
  </si>
  <si>
    <t>L002064868AA-B</t>
  </si>
  <si>
    <t>L002064772AA-B</t>
  </si>
  <si>
    <t>2023.2.2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</si>
</sst>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0"/>
    <numFmt numFmtId="178" formatCode="0.0000000000"/>
  </numFmts>
  <fonts count="19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0"/>
      <name val="Arial"/>
      <family val="2"/>
    </font>
    <font>
      <sz val="9"/>
      <name val="宋体"/>
      <family val="2"/>
      <scheme val="minor"/>
    </font>
    <font>
      <sz val="10"/>
      <color theme="1"/>
      <name val="Arial"/>
      <family val="2"/>
    </font>
    <font>
      <sz val="10"/>
      <color theme="1"/>
      <name val="宋体"/>
      <charset val="134"/>
    </font>
    <font>
      <sz val="10"/>
      <color rgb="FF000000"/>
      <name val="Arial"/>
      <family val="2"/>
    </font>
    <font>
      <sz val="8"/>
      <color theme="1"/>
      <name val="宋体"/>
      <charset val="134"/>
    </font>
    <font>
      <sz val="8"/>
      <color theme="1"/>
      <name val="Arial"/>
      <family val="2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177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18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4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3" fontId="0" fillId="0" borderId="1" xfId="0" applyNumberFormat="1" applyBorder="1">
      <alignment vertical="center"/>
    </xf>
    <xf numFmtId="4" fontId="18" fillId="4" borderId="1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2" fontId="0" fillId="0" borderId="0" xfId="0" applyNumberFormat="1">
      <alignment vertical="center"/>
    </xf>
  </cellXfs>
  <cellStyles count="2">
    <cellStyle name="常规" xfId="0" builtinId="0"/>
    <cellStyle name="常规_上汽汽车零部件包装，运输仓储费用报价表 " xfId="1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9</xdr:row>
      <xdr:rowOff>344170</xdr:rowOff>
    </xdr:from>
    <xdr:to>
      <xdr:col>0</xdr:col>
      <xdr:colOff>1761490</xdr:colOff>
      <xdr:row>9</xdr:row>
      <xdr:rowOff>2781300</xdr:rowOff>
    </xdr:to>
    <xdr:pic>
      <xdr:nvPicPr>
        <xdr:cNvPr id="4" name="图片 3" descr="2a4c3262010f3daadbf6d33eb340e3c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2963545"/>
          <a:ext cx="1672590" cy="2437130"/>
        </a:xfrm>
        <a:prstGeom prst="rect">
          <a:avLst/>
        </a:prstGeom>
      </xdr:spPr>
    </xdr:pic>
    <xdr:clientData/>
  </xdr:twoCellAnchor>
  <xdr:twoCellAnchor editAs="oneCell">
    <xdr:from>
      <xdr:col>2</xdr:col>
      <xdr:colOff>1012825</xdr:colOff>
      <xdr:row>9</xdr:row>
      <xdr:rowOff>519430</xdr:rowOff>
    </xdr:from>
    <xdr:to>
      <xdr:col>3</xdr:col>
      <xdr:colOff>1392555</xdr:colOff>
      <xdr:row>9</xdr:row>
      <xdr:rowOff>2764790</xdr:rowOff>
    </xdr:to>
    <xdr:pic>
      <xdr:nvPicPr>
        <xdr:cNvPr id="5" name="图片 4" descr="202723965291e54e3fe620acd549d2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5730" y="3138805"/>
          <a:ext cx="1684655" cy="22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10"/>
  <sheetViews>
    <sheetView workbookViewId="0">
      <selection activeCell="E8" sqref="E8"/>
    </sheetView>
  </sheetViews>
  <sheetFormatPr defaultColWidth="9.81640625" defaultRowHeight="14" x14ac:dyDescent="0.25"/>
  <cols>
    <col min="1" max="1" width="36.81640625" style="1" customWidth="1"/>
    <col min="2" max="2" width="34.81640625" style="1" customWidth="1"/>
    <col min="3" max="3" width="17.1796875" style="1" customWidth="1"/>
    <col min="4" max="4" width="30.54296875" style="1" customWidth="1"/>
    <col min="5" max="5" width="14" style="1" customWidth="1"/>
    <col min="6" max="16382" width="9.81640625" style="1"/>
  </cols>
  <sheetData>
    <row r="1" spans="1:5" s="1" customFormat="1" ht="33" customHeight="1" x14ac:dyDescent="0.25">
      <c r="A1" s="33" t="s">
        <v>12</v>
      </c>
      <c r="B1" s="33"/>
      <c r="C1" s="33"/>
      <c r="D1" s="33"/>
      <c r="E1" s="33"/>
    </row>
    <row r="2" spans="1:5" s="1" customFormat="1" ht="19" customHeight="1" x14ac:dyDescent="0.2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</row>
    <row r="3" spans="1:5" s="1" customFormat="1" ht="19" customHeight="1" x14ac:dyDescent="0.25">
      <c r="A3" s="4" t="s">
        <v>5</v>
      </c>
      <c r="B3" s="5">
        <v>100</v>
      </c>
      <c r="C3" s="36">
        <v>169</v>
      </c>
      <c r="D3" s="6">
        <v>0.5</v>
      </c>
      <c r="E3" s="7">
        <f>B3*C3*D3</f>
        <v>8450</v>
      </c>
    </row>
    <row r="4" spans="1:5" s="1" customFormat="1" ht="19" customHeight="1" x14ac:dyDescent="0.25">
      <c r="A4" s="4" t="s">
        <v>6</v>
      </c>
      <c r="B4" s="5">
        <v>320</v>
      </c>
      <c r="C4" s="37"/>
      <c r="D4" s="6">
        <v>0.3</v>
      </c>
      <c r="E4" s="7">
        <f>B4*C3*D4</f>
        <v>16224</v>
      </c>
    </row>
    <row r="5" spans="1:5" s="1" customFormat="1" ht="19" customHeight="1" x14ac:dyDescent="0.25">
      <c r="A5" s="4" t="s">
        <v>7</v>
      </c>
      <c r="B5" s="8">
        <v>40</v>
      </c>
      <c r="C5" s="37"/>
      <c r="D5" s="6">
        <v>0.1</v>
      </c>
      <c r="E5" s="7">
        <f>B5*C3*D5</f>
        <v>676</v>
      </c>
    </row>
    <row r="6" spans="1:5" s="1" customFormat="1" ht="19" customHeight="1" x14ac:dyDescent="0.25">
      <c r="A6" s="4" t="s">
        <v>8</v>
      </c>
      <c r="B6" s="8">
        <v>200</v>
      </c>
      <c r="C6" s="37"/>
      <c r="D6" s="6">
        <v>0.2</v>
      </c>
      <c r="E6" s="7">
        <f>B6*C3*D6</f>
        <v>6760</v>
      </c>
    </row>
    <row r="7" spans="1:5" s="1" customFormat="1" ht="43" customHeight="1" x14ac:dyDescent="0.25">
      <c r="A7" s="4" t="s">
        <v>9</v>
      </c>
      <c r="B7" s="8">
        <v>200</v>
      </c>
      <c r="C7" s="37"/>
      <c r="D7" s="9" t="s">
        <v>10</v>
      </c>
      <c r="E7" s="7">
        <f>B7*(C3/5)</f>
        <v>6759.9999999999991</v>
      </c>
    </row>
    <row r="8" spans="1:5" s="1" customFormat="1" ht="24" customHeight="1" x14ac:dyDescent="0.25">
      <c r="A8" s="2" t="s">
        <v>13</v>
      </c>
      <c r="B8" s="10">
        <f>SUM(B3:B7)</f>
        <v>860</v>
      </c>
      <c r="C8" s="38"/>
      <c r="D8" s="11"/>
      <c r="E8" s="7">
        <f>SUM(E3:E7)</f>
        <v>38870</v>
      </c>
    </row>
    <row r="9" spans="1:5" s="1" customFormat="1" ht="11.25" customHeight="1" x14ac:dyDescent="0.25">
      <c r="A9" s="34"/>
      <c r="B9" s="34"/>
    </row>
    <row r="10" spans="1:5" s="1" customFormat="1" ht="286.5" customHeight="1" x14ac:dyDescent="0.25">
      <c r="A10" s="35" t="s">
        <v>11</v>
      </c>
      <c r="B10" s="35"/>
      <c r="C10" s="35"/>
      <c r="D10" s="35"/>
      <c r="E10" s="35"/>
    </row>
  </sheetData>
  <mergeCells count="4">
    <mergeCell ref="A1:E1"/>
    <mergeCell ref="A9:B9"/>
    <mergeCell ref="A10:E10"/>
    <mergeCell ref="C3:C8"/>
  </mergeCells>
  <phoneticPr fontId="1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8"/>
  <sheetViews>
    <sheetView tabSelected="1" topLeftCell="B1" workbookViewId="0">
      <selection activeCell="L4" sqref="L4:L11"/>
    </sheetView>
  </sheetViews>
  <sheetFormatPr defaultColWidth="9" defaultRowHeight="14" x14ac:dyDescent="0.25"/>
  <cols>
    <col min="2" max="2" width="8.7265625" customWidth="1"/>
    <col min="3" max="6" width="16.81640625" customWidth="1"/>
    <col min="7" max="7" width="15.54296875" customWidth="1"/>
    <col min="8" max="13" width="16.81640625" customWidth="1"/>
  </cols>
  <sheetData>
    <row r="1" spans="2:13" ht="14.5" thickBot="1" x14ac:dyDescent="0.3"/>
    <row r="2" spans="2:13" x14ac:dyDescent="0.25">
      <c r="B2" s="12" t="s">
        <v>14</v>
      </c>
      <c r="C2" s="14" t="s">
        <v>16</v>
      </c>
      <c r="D2" s="14" t="s">
        <v>18</v>
      </c>
      <c r="E2" s="41" t="s">
        <v>20</v>
      </c>
      <c r="F2" s="39" t="s">
        <v>37</v>
      </c>
      <c r="G2" s="39" t="s">
        <v>38</v>
      </c>
      <c r="H2" s="39" t="s">
        <v>34</v>
      </c>
      <c r="I2" s="41" t="s">
        <v>31</v>
      </c>
      <c r="J2" s="39" t="s">
        <v>32</v>
      </c>
      <c r="K2" s="39" t="s">
        <v>33</v>
      </c>
      <c r="L2" s="39" t="s">
        <v>36</v>
      </c>
      <c r="M2" s="39" t="s">
        <v>39</v>
      </c>
    </row>
    <row r="3" spans="2:13" ht="14.5" thickBot="1" x14ac:dyDescent="0.3">
      <c r="B3" s="13" t="s">
        <v>15</v>
      </c>
      <c r="C3" s="15" t="s">
        <v>17</v>
      </c>
      <c r="D3" s="15" t="s">
        <v>19</v>
      </c>
      <c r="E3" s="42"/>
      <c r="F3" s="40"/>
      <c r="G3" s="40"/>
      <c r="H3" s="40"/>
      <c r="I3" s="42"/>
      <c r="J3" s="40"/>
      <c r="K3" s="40"/>
      <c r="L3" s="40"/>
      <c r="M3" s="40"/>
    </row>
    <row r="4" spans="2:13" ht="20" thickBot="1" x14ac:dyDescent="0.3">
      <c r="B4" s="16">
        <v>1</v>
      </c>
      <c r="C4" s="17" t="s">
        <v>44</v>
      </c>
      <c r="D4" s="18" t="s">
        <v>21</v>
      </c>
      <c r="E4" s="17">
        <v>36.18</v>
      </c>
      <c r="F4" s="21">
        <v>5552.8571428571431</v>
      </c>
      <c r="G4" s="21">
        <v>38870</v>
      </c>
      <c r="H4" s="23">
        <f>F4/G4</f>
        <v>0.14285714285714288</v>
      </c>
      <c r="I4" s="20">
        <v>48492.47571428572</v>
      </c>
      <c r="J4" s="21">
        <f t="shared" ref="J4:J10" si="0">$G$15</f>
        <v>20000</v>
      </c>
      <c r="K4" s="15">
        <v>2.4249999999999998</v>
      </c>
      <c r="L4" s="24">
        <f t="shared" ref="L4:L10" si="1">E4+K4+H4</f>
        <v>38.747857142857143</v>
      </c>
      <c r="M4" s="15" t="s">
        <v>51</v>
      </c>
    </row>
    <row r="5" spans="2:13" ht="20" thickBot="1" x14ac:dyDescent="0.3">
      <c r="B5" s="16">
        <v>2</v>
      </c>
      <c r="C5" s="17" t="s">
        <v>45</v>
      </c>
      <c r="D5" s="18" t="s">
        <v>22</v>
      </c>
      <c r="E5" s="17">
        <v>25.13</v>
      </c>
      <c r="F5" s="21">
        <v>5552.8571428571431</v>
      </c>
      <c r="G5" s="21">
        <v>38870</v>
      </c>
      <c r="H5" s="23">
        <f t="shared" ref="H5:H10" si="2">F5/G5</f>
        <v>0.14285714285714288</v>
      </c>
      <c r="I5" s="20">
        <v>48492.47571428572</v>
      </c>
      <c r="J5" s="21">
        <f t="shared" si="0"/>
        <v>20000</v>
      </c>
      <c r="K5" s="15">
        <v>2.4249999999999998</v>
      </c>
      <c r="L5" s="24">
        <f t="shared" si="1"/>
        <v>27.697857142857142</v>
      </c>
      <c r="M5" s="15" t="s">
        <v>51</v>
      </c>
    </row>
    <row r="6" spans="2:13" ht="20" thickBot="1" x14ac:dyDescent="0.3">
      <c r="B6" s="16">
        <v>3</v>
      </c>
      <c r="C6" s="17" t="s">
        <v>46</v>
      </c>
      <c r="D6" s="18" t="s">
        <v>23</v>
      </c>
      <c r="E6" s="17">
        <v>36.18</v>
      </c>
      <c r="F6" s="21">
        <v>5552.8571428571431</v>
      </c>
      <c r="G6" s="21">
        <v>38870</v>
      </c>
      <c r="H6" s="23">
        <f t="shared" si="2"/>
        <v>0.14285714285714288</v>
      </c>
      <c r="I6" s="20">
        <v>48492.47571428572</v>
      </c>
      <c r="J6" s="21">
        <f t="shared" si="0"/>
        <v>20000</v>
      </c>
      <c r="K6" s="15">
        <v>2.4249999999999998</v>
      </c>
      <c r="L6" s="24">
        <f t="shared" si="1"/>
        <v>38.747857142857143</v>
      </c>
      <c r="M6" s="15" t="s">
        <v>51</v>
      </c>
    </row>
    <row r="7" spans="2:13" ht="20" thickBot="1" x14ac:dyDescent="0.3">
      <c r="B7" s="16">
        <v>4</v>
      </c>
      <c r="C7" s="17" t="s">
        <v>47</v>
      </c>
      <c r="D7" s="18" t="s">
        <v>24</v>
      </c>
      <c r="E7" s="17">
        <v>25.13</v>
      </c>
      <c r="F7" s="21">
        <v>5552.8571428571431</v>
      </c>
      <c r="G7" s="21">
        <v>38870</v>
      </c>
      <c r="H7" s="23">
        <f t="shared" si="2"/>
        <v>0.14285714285714288</v>
      </c>
      <c r="I7" s="20">
        <v>48492.47571428572</v>
      </c>
      <c r="J7" s="21">
        <f t="shared" si="0"/>
        <v>20000</v>
      </c>
      <c r="K7" s="15">
        <v>2.4249999999999998</v>
      </c>
      <c r="L7" s="24">
        <f t="shared" si="1"/>
        <v>27.697857142857142</v>
      </c>
      <c r="M7" s="15" t="s">
        <v>51</v>
      </c>
    </row>
    <row r="8" spans="2:13" ht="27.75" customHeight="1" thickBot="1" x14ac:dyDescent="0.3">
      <c r="B8" s="16">
        <v>5</v>
      </c>
      <c r="C8" s="17" t="s">
        <v>48</v>
      </c>
      <c r="D8" s="19" t="s">
        <v>25</v>
      </c>
      <c r="E8" s="17">
        <v>34.14</v>
      </c>
      <c r="F8" s="21">
        <v>5552.8571428571431</v>
      </c>
      <c r="G8" s="21">
        <v>38870</v>
      </c>
      <c r="H8" s="23">
        <f t="shared" si="2"/>
        <v>0.14285714285714288</v>
      </c>
      <c r="I8" s="20">
        <v>48492.47571428572</v>
      </c>
      <c r="J8" s="21">
        <f t="shared" si="0"/>
        <v>20000</v>
      </c>
      <c r="K8" s="15">
        <v>2.4249999999999998</v>
      </c>
      <c r="L8" s="24">
        <f t="shared" si="1"/>
        <v>36.707857142857144</v>
      </c>
      <c r="M8" s="15" t="s">
        <v>51</v>
      </c>
    </row>
    <row r="9" spans="2:13" ht="20" thickBot="1" x14ac:dyDescent="0.3">
      <c r="B9" s="16">
        <v>6</v>
      </c>
      <c r="C9" s="17" t="s">
        <v>49</v>
      </c>
      <c r="D9" s="19" t="s">
        <v>26</v>
      </c>
      <c r="E9" s="17">
        <v>43.44</v>
      </c>
      <c r="F9" s="21">
        <v>5552.8571428571431</v>
      </c>
      <c r="G9" s="21">
        <v>38870</v>
      </c>
      <c r="H9" s="23">
        <f t="shared" si="2"/>
        <v>0.14285714285714288</v>
      </c>
      <c r="I9" s="20">
        <v>48492.47571428572</v>
      </c>
      <c r="J9" s="21">
        <f t="shared" si="0"/>
        <v>20000</v>
      </c>
      <c r="K9" s="15">
        <v>2.4249999999999998</v>
      </c>
      <c r="L9" s="24">
        <f t="shared" si="1"/>
        <v>46.007857142857141</v>
      </c>
      <c r="M9" s="15" t="s">
        <v>51</v>
      </c>
    </row>
    <row r="10" spans="2:13" ht="27.75" customHeight="1" thickBot="1" x14ac:dyDescent="0.3">
      <c r="B10" s="16">
        <v>7</v>
      </c>
      <c r="C10" s="17" t="s">
        <v>50</v>
      </c>
      <c r="D10" s="19" t="s">
        <v>27</v>
      </c>
      <c r="E10" s="17">
        <v>149.83000000000001</v>
      </c>
      <c r="F10" s="21">
        <v>5552.8571428571431</v>
      </c>
      <c r="G10" s="21">
        <v>38870</v>
      </c>
      <c r="H10" s="23">
        <f t="shared" si="2"/>
        <v>0.14285714285714288</v>
      </c>
      <c r="I10" s="20">
        <v>48492.47571428572</v>
      </c>
      <c r="J10" s="21">
        <f t="shared" si="0"/>
        <v>20000</v>
      </c>
      <c r="K10" s="15">
        <v>2.4249999999999998</v>
      </c>
      <c r="L10" s="24">
        <f t="shared" si="1"/>
        <v>152.39785714285716</v>
      </c>
      <c r="M10" s="15" t="s">
        <v>51</v>
      </c>
    </row>
    <row r="11" spans="2:13" x14ac:dyDescent="0.25">
      <c r="E11">
        <f>SUM(E4:E10)</f>
        <v>350.03</v>
      </c>
      <c r="F11">
        <f t="shared" ref="F11:J11" si="3">SUM(F4:F10)</f>
        <v>38870.000000000007</v>
      </c>
      <c r="G11">
        <f t="shared" si="3"/>
        <v>272090</v>
      </c>
      <c r="H11">
        <f t="shared" si="3"/>
        <v>1.0000000000000002</v>
      </c>
      <c r="I11">
        <f t="shared" si="3"/>
        <v>339447.33000000007</v>
      </c>
      <c r="J11">
        <f t="shared" si="3"/>
        <v>140000</v>
      </c>
      <c r="K11">
        <f>SUM(K4:K10)</f>
        <v>16.975000000000001</v>
      </c>
      <c r="L11" s="43">
        <f>SUM(L4:L10)</f>
        <v>368.005</v>
      </c>
    </row>
    <row r="14" spans="2:13" x14ac:dyDescent="0.25">
      <c r="B14" s="25" t="s">
        <v>15</v>
      </c>
      <c r="C14" s="25" t="s">
        <v>28</v>
      </c>
      <c r="D14" s="25" t="s">
        <v>29</v>
      </c>
      <c r="E14" s="25" t="s">
        <v>40</v>
      </c>
      <c r="F14" s="25" t="s">
        <v>41</v>
      </c>
      <c r="G14" s="25" t="s">
        <v>42</v>
      </c>
      <c r="H14" s="25" t="s">
        <v>43</v>
      </c>
    </row>
    <row r="15" spans="2:13" x14ac:dyDescent="0.25">
      <c r="B15" s="26">
        <v>1</v>
      </c>
      <c r="C15" s="26" t="s">
        <v>30</v>
      </c>
      <c r="D15" s="32">
        <v>339447.33</v>
      </c>
      <c r="E15" s="28">
        <v>7</v>
      </c>
      <c r="F15" s="29">
        <f>D15/E15</f>
        <v>48492.47571428572</v>
      </c>
      <c r="G15" s="28">
        <v>20000</v>
      </c>
      <c r="H15" s="30">
        <f>F15/G15</f>
        <v>2.4246237857142861</v>
      </c>
    </row>
    <row r="16" spans="2:13" x14ac:dyDescent="0.25">
      <c r="B16" s="26">
        <v>2</v>
      </c>
      <c r="C16" s="26" t="s">
        <v>35</v>
      </c>
      <c r="D16" s="27">
        <f>Sheet2!E8</f>
        <v>38870</v>
      </c>
      <c r="E16" s="28">
        <v>7</v>
      </c>
      <c r="F16" s="31">
        <f>D16/E16</f>
        <v>5552.8571428571431</v>
      </c>
      <c r="G16" s="31">
        <f>D16</f>
        <v>38870</v>
      </c>
      <c r="H16" s="30">
        <f>F16/G16</f>
        <v>0.14285714285714288</v>
      </c>
    </row>
    <row r="18" spans="10:10" x14ac:dyDescent="0.25">
      <c r="J18" s="22"/>
    </row>
  </sheetData>
  <mergeCells count="9">
    <mergeCell ref="H2:H3"/>
    <mergeCell ref="G2:G3"/>
    <mergeCell ref="L2:L3"/>
    <mergeCell ref="M2:M3"/>
    <mergeCell ref="E2:E3"/>
    <mergeCell ref="I2:I3"/>
    <mergeCell ref="J2:J3"/>
    <mergeCell ref="K2:K3"/>
    <mergeCell ref="F2:F3"/>
  </mergeCells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Gao, Weiyi</dc:creator>
  <cp:lastModifiedBy>38904</cp:lastModifiedBy>
  <dcterms:created xsi:type="dcterms:W3CDTF">2023-06-01T02:45:00Z</dcterms:created>
  <dcterms:modified xsi:type="dcterms:W3CDTF">2023-07-03T08:10:23Z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D8CBB5057B1F486CADF8449234F82048_13</vt:lpwstr>
  </property>
</Properties>
</file>