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6"/>
  <c r="O17"/>
  <c r="O19"/>
  <c r="O10"/>
  <c r="O37" l="1"/>
  <c r="N35"/>
  <c r="O35" s="1"/>
  <c r="M35"/>
  <c r="L35"/>
  <c r="K35"/>
  <c r="J35"/>
  <c r="I35"/>
  <c r="H35"/>
  <c r="G35"/>
  <c r="C35"/>
  <c r="C30"/>
  <c r="G30"/>
  <c r="H30"/>
  <c r="I30"/>
  <c r="J30"/>
  <c r="K30"/>
  <c r="L30"/>
  <c r="M30"/>
  <c r="N30"/>
  <c r="O30" s="1"/>
  <c r="C31"/>
  <c r="G31"/>
  <c r="H31"/>
  <c r="I31"/>
  <c r="J31"/>
  <c r="K31"/>
  <c r="L31"/>
  <c r="M31"/>
  <c r="N31"/>
  <c r="O31" s="1"/>
  <c r="C32"/>
  <c r="G32"/>
  <c r="H32"/>
  <c r="I32"/>
  <c r="J32"/>
  <c r="K32"/>
  <c r="L32"/>
  <c r="M32"/>
  <c r="N32"/>
  <c r="O32" s="1"/>
  <c r="C34"/>
  <c r="G34"/>
  <c r="H34"/>
  <c r="I34"/>
  <c r="J34"/>
  <c r="K34"/>
  <c r="L34"/>
  <c r="M34"/>
  <c r="N34"/>
  <c r="O34" s="1"/>
  <c r="C36"/>
  <c r="G36"/>
  <c r="H36"/>
  <c r="I36"/>
  <c r="J36"/>
  <c r="K36"/>
  <c r="L36"/>
  <c r="M36"/>
  <c r="N36"/>
  <c r="O36" s="1"/>
  <c r="C33"/>
  <c r="H33"/>
  <c r="I33"/>
  <c r="J33"/>
  <c r="K33"/>
  <c r="L33"/>
  <c r="M33"/>
  <c r="N33"/>
  <c r="O33" s="1"/>
  <c r="I30" i="1"/>
  <c r="I25"/>
  <c r="I26"/>
  <c r="I27"/>
  <c r="I28"/>
  <c r="I29"/>
  <c r="I31"/>
  <c r="I32"/>
  <c r="I33"/>
  <c r="I34"/>
  <c r="I35"/>
  <c r="I36"/>
  <c r="I37"/>
  <c r="I17"/>
  <c r="I18"/>
  <c r="I19"/>
  <c r="I20"/>
  <c r="I21"/>
  <c r="I22"/>
  <c r="I23"/>
  <c r="I24"/>
  <c r="Q35" i="2" l="1"/>
  <c r="Q32"/>
  <c r="Q31"/>
  <c r="Q30"/>
  <c r="Q34"/>
  <c r="Q36"/>
  <c r="G33"/>
  <c r="H11"/>
  <c r="I11"/>
  <c r="J11"/>
  <c r="K11"/>
  <c r="L11"/>
  <c r="J12"/>
  <c r="K12"/>
  <c r="L12"/>
  <c r="G29"/>
  <c r="H29"/>
  <c r="I29"/>
  <c r="J29"/>
  <c r="K29"/>
  <c r="L29"/>
  <c r="M29"/>
  <c r="N29"/>
  <c r="O29" s="1"/>
  <c r="P27" i="1"/>
  <c r="P28"/>
  <c r="P25"/>
  <c r="I16"/>
  <c r="I15"/>
  <c r="C29" i="2"/>
  <c r="I38" i="1"/>
  <c r="L10" i="2"/>
  <c r="H10"/>
  <c r="T15" i="1"/>
  <c r="O15" s="1"/>
  <c r="T16"/>
  <c r="T17"/>
  <c r="P17" s="1"/>
  <c r="Q17" s="1"/>
  <c r="S13" i="2" s="1"/>
  <c r="T18" i="1"/>
  <c r="P18" s="1"/>
  <c r="Q18" s="1"/>
  <c r="T19"/>
  <c r="P19" s="1"/>
  <c r="Q19" s="1"/>
  <c r="T20"/>
  <c r="P20" s="1"/>
  <c r="Q20" s="1"/>
  <c r="S29" i="2" s="1"/>
  <c r="T21" i="1"/>
  <c r="T22"/>
  <c r="P22" s="1"/>
  <c r="Q22" s="1"/>
  <c r="S31"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7"/>
  <c r="H37"/>
  <c r="J37"/>
  <c r="N37"/>
  <c r="L37"/>
  <c r="I37"/>
  <c r="M37"/>
  <c r="M16" i="1"/>
  <c r="N16" s="1"/>
  <c r="G12" i="2"/>
  <c r="P23" i="1"/>
  <c r="Q23" s="1"/>
  <c r="S32" i="2" s="1"/>
  <c r="M28" i="1"/>
  <c r="N28" s="1"/>
  <c r="M27"/>
  <c r="N27" s="1"/>
  <c r="Q29" i="2"/>
  <c r="P35" i="1"/>
  <c r="Q35" s="1"/>
  <c r="M34"/>
  <c r="N34" s="1"/>
  <c r="P34"/>
  <c r="Q34" s="1"/>
  <c r="M33"/>
  <c r="N33" s="1"/>
  <c r="P33"/>
  <c r="Q33" s="1"/>
  <c r="P31"/>
  <c r="Q31" s="1"/>
  <c r="P29"/>
  <c r="Q29" s="1"/>
  <c r="S33" i="2" s="1"/>
  <c r="M26" i="1"/>
  <c r="N26" s="1"/>
  <c r="P26"/>
  <c r="M25"/>
  <c r="N25" s="1"/>
  <c r="M24"/>
  <c r="N24" s="1"/>
  <c r="P24"/>
  <c r="P21"/>
  <c r="Q21" s="1"/>
  <c r="S30" i="2" s="1"/>
  <c r="P32" i="1"/>
  <c r="Q32" s="1"/>
  <c r="S36" i="2" s="1"/>
  <c r="P15" i="1"/>
  <c r="Q15" s="1"/>
  <c r="Q33" i="2"/>
  <c r="S35" l="1"/>
  <c r="S34"/>
  <c r="G11"/>
  <c r="Q37"/>
  <c r="Q39" i="1"/>
  <c r="G10" i="2"/>
  <c r="S10"/>
  <c r="S38" l="1"/>
  <c r="G3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<sst xmlns="http://schemas.openxmlformats.org/spreadsheetml/2006/main" count="238" uniqueCount="162">
  <si>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</si>
  <si>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</si>
  <si>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</si>
  <si>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</si>
  <si>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</si>
  <si>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</si>
  <si>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</si>
  <si>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</si>
  <si>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</si>
  <si>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</si>
  <si>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</si>
  <si>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</si>
  <si>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</si>
  <si>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</si>
  <si>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</si>
  <si>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</si>
  <si>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</si>
  <si>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</si>
  <si>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</si>
  <si>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</si>
  <si>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</si>
  <si>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</si>
  <si>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</si>
  <si>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</si>
  <si>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</si>
  <si>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</si>
  <si>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</si>
  <si>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</si>
  <si>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</si>
  <si>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</si>
  <si>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</si>
  <si>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</si>
  <si>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</si>
  <si>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</si>
  <si>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</si>
  <si>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</si>
  <si>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</si>
  <si>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</si>
  <si>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</si>
  <si>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</si>
  <si>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</si>
  <si>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</si>
  <si>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</si>
  <si>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</si>
  <si>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</si>
  <si>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</si>
  <si>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</si>
  <si>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</si>
  <si>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</si>
  <si>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</si>
  <si>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</si>
  <si>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</si>
  <si>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</si>
  <si>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</si>
  <si>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</si>
  <si>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</si>
  <si>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</si>
  <si>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</si>
  <si>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</si>
  <si>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</si>
  <si>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</si>
  <si>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</si>
  <si>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</si>
  <si>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</si>
  <si>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</si>
  <si>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</si>
  <si>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</si>
  <si>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</si>
  <si>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</si>
  <si>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</si>
  <si>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</si>
  <si>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</si>
  <si>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</si>
  <si>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</si>
  <si>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</si>
  <si>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</si>
  <si>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</si>
  <si>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</si>
  <si>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</si>
  <si>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</si>
  <si>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</si>
  <si>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</si>
  <si>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</si>
  <si>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</si>
  <si>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</si>
  <si>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</si>
  <si>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</si>
  <si>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</si>
  <si>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</si>
  <si>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</si>
  <si>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</si>
  <si>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</si>
  <si>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</si>
  <si>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</si>
  <si>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</si>
  <si>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</si>
  <si>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</si>
  <si>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</si>
  <si>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</si>
  <si>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</si>
  <si>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</si>
  <si>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</si>
  <si>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</si>
  <si>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</si>
  <si>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</si>
  <si>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</si>
  <si>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</si>
  <si>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</si>
  <si>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</si>
  <si>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</si>
  <si>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</si>
  <si>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</si>
  <si>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</si>
  <si>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</si>
  <si>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</si>
  <si>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</si>
  <si>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</si>
  <si>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</si>
  <si>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</si>
  <si>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</si>
  <si>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</si>
  <si>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</si>
  <si>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</si>
  <si>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</si>
  <si>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</si>
  <si>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</si>
  <si>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</si>
  <si>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</si>
  <si>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</si>
  <si>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</si>
  <si>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</si>
  <si>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</si>
  <si>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</si>
  <si>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</si>
  <si>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</si>
  <si>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</si>
  <si>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</si>
  <si>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</si>
  <si>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</si>
  <si>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</si>
  <si>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</si>
  <si>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</si>
  <si>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</si>
  <si>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</si>
  <si>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</si>
  <si>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</si>
  <si>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</si>
  <si>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</si>
  <si>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</si>
  <si>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</si>
  <si>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</si>
  <si>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</si>
  <si>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腰托气阀项目（ZY2131）-工装（66040019）</t>
    <phoneticPr fontId="37" type="noConversion"/>
  </si>
  <si>
    <t>萝卜头短款螺丝刀</t>
    <phoneticPr fontId="37" type="noConversion"/>
  </si>
  <si>
    <t>平口迷你钳</t>
    <phoneticPr fontId="0" type="noConversion"/>
  </si>
  <si>
    <t>工装、工具3D打印件</t>
    <phoneticPr fontId="0" type="noConversion"/>
  </si>
  <si>
    <t>丁晴橡胶圈</t>
    <phoneticPr fontId="0" type="noConversion"/>
  </si>
  <si>
    <t>黑色自喷漆</t>
    <phoneticPr fontId="0" type="noConversion"/>
  </si>
  <si>
    <t>标签纸</t>
    <phoneticPr fontId="0" type="noConversion"/>
  </si>
  <si>
    <t>垫付人</t>
    <phoneticPr fontId="2" type="noConversion"/>
  </si>
  <si>
    <t>姚明阳</t>
    <phoneticPr fontId="0" type="noConversion"/>
  </si>
  <si>
    <t>VDC气阀项目（ZY2124）-样品（66040018）</t>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</si>
</sst>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5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202">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41" fillId="0" borderId="24" xfId="0" applyFont="1" applyFill="1" applyBorder="1" applyAlignment="1">
      <alignment horizontal="center" vertical="center" wrapText="1"/>
    </xf>
    <xf numFmtId="0" fontId="43"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183" fontId="42" fillId="0" borderId="24"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1" fillId="0" borderId="21" xfId="0" applyFont="1" applyFill="1" applyBorder="1" applyAlignment="1">
      <alignment horizontal="center" vertical="center" wrapText="1"/>
    </xf>
    <xf numFmtId="183" fontId="42" fillId="6" borderId="24" xfId="0" applyNumberFormat="1"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45" fillId="6" borderId="24" xfId="0" applyFont="1" applyFill="1" applyBorder="1" applyAlignment="1">
      <alignment horizontal="center" vertical="center" wrapText="1"/>
    </xf>
    <xf numFmtId="183" fontId="45" fillId="6" borderId="24" xfId="0" applyNumberFormat="1" applyFont="1" applyFill="1" applyBorder="1" applyAlignment="1">
      <alignment horizontal="center" vertical="center" wrapText="1"/>
    </xf>
    <xf numFmtId="0" fontId="41" fillId="0" borderId="21" xfId="0" applyFont="1" applyBorder="1" applyAlignment="1">
      <alignment horizontal="center" vertical="center" wrapText="1"/>
    </xf>
    <xf numFmtId="0" fontId="45" fillId="6" borderId="21" xfId="0" applyFont="1" applyFill="1" applyBorder="1" applyAlignment="1">
      <alignment horizontal="center" vertical="center" wrapText="1"/>
    </xf>
    <xf numFmtId="183" fontId="45" fillId="6" borderId="21" xfId="0" applyNumberFormat="1" applyFont="1" applyFill="1" applyBorder="1" applyAlignment="1">
      <alignment horizontal="center" vertical="center" wrapText="1"/>
    </xf>
    <xf numFmtId="0" fontId="46" fillId="0" borderId="21" xfId="0" applyFont="1" applyFill="1" applyBorder="1" applyAlignment="1">
      <alignment vertical="center"/>
    </xf>
    <xf numFmtId="0" fontId="47" fillId="0" borderId="21" xfId="0" applyFont="1" applyFill="1" applyBorder="1" applyAlignment="1">
      <alignment vertical="center"/>
    </xf>
    <xf numFmtId="0" fontId="48" fillId="6" borderId="21" xfId="0" applyFont="1" applyFill="1" applyBorder="1" applyAlignment="1">
      <alignment horizontal="center" vertical="center" wrapText="1"/>
    </xf>
    <xf numFmtId="183" fontId="45" fillId="0" borderId="21" xfId="0" applyNumberFormat="1" applyFont="1" applyFill="1" applyBorder="1" applyAlignment="1">
      <alignment horizontal="center" vertical="center" wrapText="1"/>
    </xf>
    <xf numFmtId="0" fontId="49" fillId="0" borderId="0" xfId="0" applyFont="1" applyAlignment="1">
      <alignment horizontal="center" vertical="center" wrapText="1"/>
    </xf>
    <xf numFmtId="0" fontId="41" fillId="0" borderId="23" xfId="0" applyFont="1" applyFill="1" applyBorder="1" applyAlignment="1">
      <alignment horizontal="center" vertical="center" wrapText="1"/>
    </xf>
    <xf numFmtId="0" fontId="41" fillId="0" borderId="32"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8"/>
  <sheetViews>
    <sheetView showGridLines="0" showZeros="0" tabSelected="1" zoomScale="70" zoomScaleNormal="70" zoomScalePageLayoutView="55" workbookViewId="0">
      <selection activeCell="AD21" sqref="AD21"/>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59"/>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45108</v>
      </c>
      <c r="C6" s="125" t="s">
        <v>146</v>
      </c>
      <c r="D6" s="126"/>
      <c r="E6" s="127" t="s">
        <v>127</v>
      </c>
      <c r="F6" s="143" t="s">
        <v>151</v>
      </c>
      <c r="G6" s="126"/>
      <c r="H6" s="126"/>
      <c r="I6" s="126"/>
      <c r="J6" s="126"/>
      <c r="K6" s="126"/>
      <c r="L6" s="127" t="s">
        <v>115</v>
      </c>
      <c r="M6" s="126"/>
    </row>
    <row r="7" spans="1:19" ht="22.5" customHeight="1">
      <c r="A7" s="156"/>
      <c r="B7" s="156"/>
      <c r="C7" s="156"/>
      <c r="D7" s="183" t="s">
        <v>135</v>
      </c>
      <c r="E7" s="183" t="s">
        <v>122</v>
      </c>
      <c r="F7" s="183" t="s">
        <v>123</v>
      </c>
      <c r="G7" s="183" t="s">
        <v>117</v>
      </c>
      <c r="H7" s="183" t="s">
        <v>136</v>
      </c>
      <c r="I7" s="183" t="s">
        <v>125</v>
      </c>
      <c r="J7" s="183" t="s">
        <v>137</v>
      </c>
      <c r="K7" s="183" t="s">
        <v>138</v>
      </c>
      <c r="L7" s="183" t="s">
        <v>139</v>
      </c>
      <c r="M7" s="183" t="s">
        <v>126</v>
      </c>
      <c r="N7" s="183" t="s">
        <v>124</v>
      </c>
      <c r="O7" s="183" t="s">
        <v>118</v>
      </c>
      <c r="P7" s="58"/>
      <c r="Q7" s="58"/>
      <c r="R7" s="183" t="s">
        <v>159</v>
      </c>
    </row>
    <row r="8" spans="1:19" ht="22.5" customHeight="1">
      <c r="A8" s="157" t="s">
        <v>116</v>
      </c>
      <c r="B8" s="157" t="s">
        <v>133</v>
      </c>
      <c r="C8" s="157" t="s">
        <v>134</v>
      </c>
      <c r="D8" s="183"/>
      <c r="E8" s="183"/>
      <c r="F8" s="183"/>
      <c r="G8" s="183"/>
      <c r="H8" s="183"/>
      <c r="I8" s="183"/>
      <c r="J8" s="183"/>
      <c r="K8" s="183"/>
      <c r="L8" s="183"/>
      <c r="M8" s="183"/>
      <c r="N8" s="183"/>
      <c r="O8" s="183"/>
      <c r="P8" s="58"/>
      <c r="Q8" s="58"/>
      <c r="R8" s="183"/>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1.35" customHeight="1">
      <c r="A10" s="169">
        <v>1</v>
      </c>
      <c r="B10" s="180" t="s">
        <v>152</v>
      </c>
      <c r="C10" s="166" t="s">
        <v>153</v>
      </c>
      <c r="D10" s="101"/>
      <c r="E10" s="153"/>
      <c r="F10" s="153"/>
      <c r="G10" s="153">
        <f>IF(Input!$D15="Travel",F10,0)</f>
        <v>0</v>
      </c>
      <c r="H10" s="153">
        <f>IF(Input!$D15="Hotel  Accommodation",F10,0)</f>
        <v>0</v>
      </c>
      <c r="I10" s="153">
        <f>IF(Input!$D15="Hotel Food",F10,0)</f>
        <v>0</v>
      </c>
      <c r="J10" s="153">
        <f>IF(Input!$D15="Hotel  Telephone",F10,0)</f>
        <v>0</v>
      </c>
      <c r="K10" s="153">
        <f>IF(Input!$D15="Hotel  Other",F10,0)</f>
        <v>0</v>
      </c>
      <c r="L10" s="153">
        <f>IF(Input!$D15="Non-hotel Subsistence",F10,0)</f>
        <v>0</v>
      </c>
      <c r="M10" s="170"/>
      <c r="N10" s="171">
        <v>11</v>
      </c>
      <c r="O10" s="171">
        <f>N10</f>
        <v>11</v>
      </c>
      <c r="Q10" s="103" t="e">
        <f>IF(#REF!&lt;&gt;SUM(G10:O10),"ERROR","O.K.")</f>
        <v>#REF!</v>
      </c>
      <c r="R10" s="179" t="s">
        <v>160</v>
      </c>
      <c r="S10" s="103">
        <f>Input!Q15</f>
        <v>0</v>
      </c>
    </row>
    <row r="11" spans="1:19" s="103" customFormat="1" ht="31.35" customHeight="1">
      <c r="A11" s="169">
        <v>2</v>
      </c>
      <c r="B11" s="181"/>
      <c r="C11" s="172" t="s">
        <v>154</v>
      </c>
      <c r="D11" s="101"/>
      <c r="E11" s="101"/>
      <c r="F11" s="101"/>
      <c r="G11" s="101">
        <f>IF(Input!$D16="Travel",F11,0)</f>
        <v>0</v>
      </c>
      <c r="H11" s="101">
        <f>IF(Input!$D16="Hotel  Accommodation",F11,0)</f>
        <v>0</v>
      </c>
      <c r="I11" s="101">
        <f>IF(Input!$D16="Hotel Food",F11,0)</f>
        <v>0</v>
      </c>
      <c r="J11" s="101">
        <f>IF(Input!$D16="Hotel  Telephone",F11,0)</f>
        <v>0</v>
      </c>
      <c r="K11" s="101">
        <f>IF(Input!$D16="Hotel  Other",F11,0)</f>
        <v>0</v>
      </c>
      <c r="L11" s="101">
        <f>IF(Input!$D16="Non-hotel Subsistence",F11,0)</f>
        <v>0</v>
      </c>
      <c r="M11" s="173"/>
      <c r="N11" s="174">
        <v>34.6</v>
      </c>
      <c r="O11" s="171">
        <f t="shared" ref="O11:O19" si="0">N11</f>
        <v>34.6</v>
      </c>
      <c r="Q11" s="103" t="e">
        <f>IF(#REF!&lt;&gt;SUM(G11:O11),"ERROR","O.K.")</f>
        <v>#REF!</v>
      </c>
      <c r="R11" s="179" t="s">
        <v>160</v>
      </c>
      <c r="S11" s="103">
        <f>Input!Q16</f>
        <v>0</v>
      </c>
    </row>
    <row r="12" spans="1:19" s="103" customFormat="1" ht="31.35" customHeight="1">
      <c r="A12" s="169">
        <v>3</v>
      </c>
      <c r="B12" s="182"/>
      <c r="C12" s="172" t="s">
        <v>155</v>
      </c>
      <c r="D12" s="101"/>
      <c r="E12" s="101"/>
      <c r="F12" s="101"/>
      <c r="G12" s="101">
        <f>IF(Input!$D19="Travel",F12,0)</f>
        <v>0</v>
      </c>
      <c r="H12" s="175"/>
      <c r="I12" s="176"/>
      <c r="J12" s="101">
        <f>IF(Input!$D19="Hotel  Telephone",F12,0)</f>
        <v>0</v>
      </c>
      <c r="K12" s="101">
        <f>IF(Input!$D19="Hotel  Other",F12,0)</f>
        <v>0</v>
      </c>
      <c r="L12" s="101">
        <f>IF(Input!$D19="Non-hotel Subsistence",F12,0)</f>
        <v>0</v>
      </c>
      <c r="M12" s="173"/>
      <c r="N12" s="174">
        <v>61</v>
      </c>
      <c r="O12" s="171">
        <f t="shared" si="0"/>
        <v>61</v>
      </c>
      <c r="R12" s="179" t="s">
        <v>160</v>
      </c>
    </row>
    <row r="13" spans="1:19" s="103" customFormat="1" ht="31.35" customHeight="1">
      <c r="A13" s="169">
        <v>4</v>
      </c>
      <c r="B13" s="180" t="s">
        <v>161</v>
      </c>
      <c r="C13" s="172" t="s">
        <v>156</v>
      </c>
      <c r="D13" s="101"/>
      <c r="E13" s="101"/>
      <c r="F13" s="101"/>
      <c r="G13" s="101"/>
      <c r="H13" s="101"/>
      <c r="I13" s="101"/>
      <c r="J13" s="101"/>
      <c r="K13" s="101"/>
      <c r="L13" s="101"/>
      <c r="M13" s="177"/>
      <c r="N13" s="174">
        <v>109.72</v>
      </c>
      <c r="O13" s="171">
        <f t="shared" si="0"/>
        <v>109.72</v>
      </c>
      <c r="Q13" s="103" t="e">
        <f>IF(#REF!&lt;&gt;SUM(G13:O13),"ERROR","O.K.")</f>
        <v>#REF!</v>
      </c>
      <c r="R13" s="179" t="s">
        <v>160</v>
      </c>
      <c r="S13" s="103">
        <f>Input!Q17</f>
        <v>0</v>
      </c>
    </row>
    <row r="14" spans="1:19" s="103" customFormat="1" ht="31.35" customHeight="1">
      <c r="A14" s="169">
        <v>5</v>
      </c>
      <c r="B14" s="181"/>
      <c r="C14" s="172" t="s">
        <v>157</v>
      </c>
      <c r="D14" s="101"/>
      <c r="E14" s="101"/>
      <c r="F14" s="101"/>
      <c r="G14" s="101"/>
      <c r="H14" s="101"/>
      <c r="I14" s="101"/>
      <c r="J14" s="101"/>
      <c r="K14" s="101"/>
      <c r="L14" s="101"/>
      <c r="M14" s="173"/>
      <c r="N14" s="174">
        <v>21.6</v>
      </c>
      <c r="O14" s="171">
        <f t="shared" si="0"/>
        <v>21.6</v>
      </c>
      <c r="Q14" s="103" t="e">
        <f>IF(#REF!&lt;&gt;SUM(G14:O14),"ERROR","O.K.")</f>
        <v>#REF!</v>
      </c>
      <c r="R14" s="179" t="s">
        <v>160</v>
      </c>
    </row>
    <row r="15" spans="1:19" s="103" customFormat="1" ht="31.35" customHeight="1">
      <c r="A15" s="169">
        <v>6</v>
      </c>
      <c r="B15" s="182"/>
      <c r="C15" s="166" t="s">
        <v>158</v>
      </c>
      <c r="D15" s="101"/>
      <c r="E15" s="101"/>
      <c r="F15" s="101"/>
      <c r="G15" s="101"/>
      <c r="H15" s="101"/>
      <c r="I15" s="101"/>
      <c r="J15" s="101"/>
      <c r="K15" s="101"/>
      <c r="L15" s="101"/>
      <c r="M15" s="173"/>
      <c r="N15" s="178">
        <v>46.7</v>
      </c>
      <c r="O15" s="171">
        <f t="shared" si="0"/>
        <v>46.7</v>
      </c>
      <c r="Q15" s="103" t="e">
        <f>IF(#REF!&lt;&gt;SUM(G15:O15),"ERROR","O.K.")</f>
        <v>#REF!</v>
      </c>
      <c r="R15" s="179" t="s">
        <v>160</v>
      </c>
    </row>
    <row r="16" spans="1:19" s="103" customFormat="1" ht="31.35" customHeight="1">
      <c r="A16" s="165">
        <v>7</v>
      </c>
      <c r="B16" s="166"/>
      <c r="C16" s="161"/>
      <c r="D16" s="145"/>
      <c r="E16" s="145"/>
      <c r="F16" s="145"/>
      <c r="G16" s="145"/>
      <c r="H16" s="145"/>
      <c r="I16" s="145"/>
      <c r="J16" s="145"/>
      <c r="K16" s="145"/>
      <c r="L16" s="145"/>
      <c r="M16" s="147"/>
      <c r="N16" s="168"/>
      <c r="O16" s="167">
        <f t="shared" si="0"/>
        <v>0</v>
      </c>
      <c r="Q16" s="103" t="e">
        <f>IF(#REF!&lt;&gt;SUM(G16:O16),"ERROR","O.K.")</f>
        <v>#REF!</v>
      </c>
    </row>
    <row r="17" spans="1:19" s="103" customFormat="1" ht="31.35" customHeight="1">
      <c r="A17" s="165">
        <v>8</v>
      </c>
      <c r="B17" s="166"/>
      <c r="C17" s="161"/>
      <c r="D17" s="145"/>
      <c r="E17" s="145"/>
      <c r="F17" s="145"/>
      <c r="G17" s="145"/>
      <c r="H17" s="145"/>
      <c r="I17" s="145"/>
      <c r="J17" s="145"/>
      <c r="K17" s="145"/>
      <c r="L17" s="145"/>
      <c r="M17" s="146"/>
      <c r="N17" s="168"/>
      <c r="O17" s="167">
        <f t="shared" si="0"/>
        <v>0</v>
      </c>
    </row>
    <row r="18" spans="1:19" s="103" customFormat="1" ht="31.35" customHeight="1">
      <c r="A18" s="165">
        <v>9</v>
      </c>
      <c r="B18" s="166"/>
      <c r="C18" s="161"/>
      <c r="D18" s="145"/>
      <c r="E18" s="145"/>
      <c r="F18" s="145"/>
      <c r="G18" s="145"/>
      <c r="H18" s="145"/>
      <c r="I18" s="145"/>
      <c r="J18" s="145"/>
      <c r="K18" s="145"/>
      <c r="L18" s="145"/>
      <c r="M18" s="146"/>
      <c r="N18" s="168"/>
      <c r="O18" s="167"/>
    </row>
    <row r="19" spans="1:19" s="103" customFormat="1" ht="31.35" customHeight="1">
      <c r="A19" s="165">
        <v>10</v>
      </c>
      <c r="B19" s="166"/>
      <c r="C19" s="161"/>
      <c r="D19" s="145"/>
      <c r="E19" s="145"/>
      <c r="F19" s="145"/>
      <c r="G19" s="145"/>
      <c r="H19" s="145"/>
      <c r="I19" s="145"/>
      <c r="J19" s="145"/>
      <c r="K19" s="145"/>
      <c r="L19" s="145"/>
      <c r="M19" s="146"/>
      <c r="N19" s="168"/>
      <c r="O19" s="167">
        <f t="shared" si="0"/>
        <v>0</v>
      </c>
    </row>
    <row r="20" spans="1:19" s="103" customFormat="1" ht="31.35" customHeight="1">
      <c r="A20" s="165">
        <v>11</v>
      </c>
      <c r="B20" s="166"/>
      <c r="C20" s="161"/>
      <c r="D20" s="145"/>
      <c r="E20" s="145"/>
      <c r="F20" s="145"/>
      <c r="G20" s="145"/>
      <c r="H20" s="145"/>
      <c r="I20" s="145"/>
      <c r="J20" s="145"/>
      <c r="K20" s="145"/>
      <c r="L20" s="145"/>
      <c r="M20" s="146"/>
      <c r="N20" s="168"/>
      <c r="O20" s="168"/>
    </row>
    <row r="21" spans="1:19" s="103" customFormat="1" ht="31.35" customHeight="1">
      <c r="A21" s="165">
        <v>12</v>
      </c>
      <c r="B21" s="166"/>
      <c r="C21" s="161"/>
      <c r="D21" s="145"/>
      <c r="E21" s="145"/>
      <c r="F21" s="145"/>
      <c r="G21" s="145"/>
      <c r="H21" s="145"/>
      <c r="I21" s="145"/>
      <c r="J21" s="145"/>
      <c r="K21" s="145"/>
      <c r="L21" s="145"/>
      <c r="M21" s="146"/>
      <c r="N21" s="168"/>
      <c r="O21" s="168"/>
    </row>
    <row r="22" spans="1:19" s="103" customFormat="1" ht="31.35" customHeight="1">
      <c r="A22" s="165">
        <v>13</v>
      </c>
      <c r="B22" s="166"/>
      <c r="C22" s="161"/>
      <c r="D22" s="145"/>
      <c r="E22" s="145"/>
      <c r="F22" s="145"/>
      <c r="G22" s="145"/>
      <c r="H22" s="145"/>
      <c r="I22" s="145"/>
      <c r="J22" s="145"/>
      <c r="K22" s="145"/>
      <c r="L22" s="145"/>
      <c r="M22" s="146"/>
      <c r="N22" s="162"/>
      <c r="O22" s="162"/>
    </row>
    <row r="23" spans="1:19" s="103" customFormat="1" ht="31.35" customHeight="1">
      <c r="A23" s="165">
        <v>14</v>
      </c>
      <c r="B23" s="166"/>
      <c r="C23" s="161"/>
      <c r="D23" s="145"/>
      <c r="E23" s="145"/>
      <c r="F23" s="145"/>
      <c r="G23" s="145"/>
      <c r="H23" s="145"/>
      <c r="I23" s="145"/>
      <c r="J23" s="145"/>
      <c r="K23" s="145"/>
      <c r="L23" s="145"/>
      <c r="M23" s="146"/>
      <c r="N23" s="163"/>
      <c r="O23" s="163"/>
    </row>
    <row r="24" spans="1:19" s="103" customFormat="1" ht="31.35" customHeight="1">
      <c r="A24" s="165">
        <v>15</v>
      </c>
      <c r="B24" s="166"/>
      <c r="C24" s="161"/>
      <c r="D24" s="145"/>
      <c r="E24" s="145"/>
      <c r="F24" s="145"/>
      <c r="G24" s="145"/>
      <c r="H24" s="145"/>
      <c r="I24" s="145"/>
      <c r="J24" s="145"/>
      <c r="K24" s="145"/>
      <c r="L24" s="145"/>
      <c r="M24" s="146"/>
      <c r="N24" s="164"/>
      <c r="O24" s="164"/>
    </row>
    <row r="25" spans="1:19" s="103" customFormat="1" ht="31.35" customHeight="1">
      <c r="A25" s="165"/>
      <c r="B25" s="166"/>
      <c r="C25" s="161"/>
      <c r="D25" s="145"/>
      <c r="E25" s="145"/>
      <c r="F25" s="145"/>
      <c r="G25" s="145"/>
      <c r="H25" s="145"/>
      <c r="I25" s="145"/>
      <c r="J25" s="145"/>
      <c r="K25" s="145"/>
      <c r="L25" s="145"/>
      <c r="M25" s="146"/>
      <c r="N25" s="162"/>
      <c r="O25" s="162"/>
    </row>
    <row r="26" spans="1:19" s="103" customFormat="1" ht="31.35" customHeight="1">
      <c r="A26" s="165"/>
      <c r="B26" s="166"/>
      <c r="C26" s="161"/>
      <c r="D26" s="145"/>
      <c r="E26" s="145"/>
      <c r="F26" s="145"/>
      <c r="G26" s="145"/>
      <c r="H26" s="145"/>
      <c r="I26" s="145"/>
      <c r="J26" s="145"/>
      <c r="K26" s="145"/>
      <c r="L26" s="145"/>
      <c r="M26" s="146"/>
      <c r="N26" s="162"/>
      <c r="O26" s="162"/>
    </row>
    <row r="27" spans="1:19" s="103" customFormat="1" ht="31.35" customHeight="1">
      <c r="A27" s="165"/>
      <c r="B27" s="166"/>
      <c r="C27" s="161"/>
      <c r="D27" s="145"/>
      <c r="E27" s="145"/>
      <c r="F27" s="145"/>
      <c r="G27" s="145"/>
      <c r="H27" s="145"/>
      <c r="I27" s="145"/>
      <c r="J27" s="145"/>
      <c r="K27" s="145"/>
      <c r="L27" s="145"/>
      <c r="M27" s="148"/>
      <c r="N27" s="162"/>
      <c r="O27" s="162"/>
    </row>
    <row r="28" spans="1:19" s="103" customFormat="1" ht="31.35" customHeight="1">
      <c r="A28" s="165"/>
      <c r="B28" s="160"/>
      <c r="C28" s="161"/>
      <c r="D28" s="145"/>
      <c r="E28" s="145"/>
      <c r="F28" s="145"/>
      <c r="G28" s="145"/>
      <c r="H28" s="145"/>
      <c r="I28" s="145"/>
      <c r="J28" s="145"/>
      <c r="K28" s="145"/>
      <c r="L28" s="145"/>
      <c r="M28" s="149"/>
      <c r="N28" s="162"/>
      <c r="O28" s="162"/>
    </row>
    <row r="29" spans="1:19" s="103" customFormat="1" ht="27.75" hidden="1" customHeight="1">
      <c r="A29" s="150">
        <v>11</v>
      </c>
      <c r="B29" s="151"/>
      <c r="C29" s="152" t="str">
        <f>T(Input!C25)</f>
        <v/>
      </c>
      <c r="D29" s="153"/>
      <c r="E29" s="153"/>
      <c r="F29" s="153"/>
      <c r="G29" s="153">
        <f>IF(Input!$D25="Travel",F29,0)</f>
        <v>0</v>
      </c>
      <c r="H29" s="153">
        <f>IF(Input!$D25="Hotel  Accommodation",F29,0)</f>
        <v>0</v>
      </c>
      <c r="I29" s="153">
        <f>IF(Input!$D25="Hotel Food",F29,0)</f>
        <v>0</v>
      </c>
      <c r="J29" s="153">
        <f>IF(Input!$D25="Hotel  Telephone",F29,0)</f>
        <v>0</v>
      </c>
      <c r="K29" s="153">
        <f>IF(Input!$D25="Hotel  Other",F29,0)</f>
        <v>0</v>
      </c>
      <c r="L29" s="153">
        <f>IF(Input!$D25="Non-hotel Subsistence",F29,0)</f>
        <v>0</v>
      </c>
      <c r="M29" s="154">
        <f>IF(Input!$D25="Entertaining",F29,0)</f>
        <v>0</v>
      </c>
      <c r="N29" s="153">
        <f>IF(Input!$D25="Training",F29,0)</f>
        <v>0</v>
      </c>
      <c r="O29" s="155">
        <f t="shared" ref="O29:O36" si="1">SUM(D29,N29)</f>
        <v>0</v>
      </c>
      <c r="Q29" s="103" t="e">
        <f>IF(#REF!&lt;&gt;SUM(G29:O29),"ERROR","O.K.")</f>
        <v>#REF!</v>
      </c>
      <c r="S29" s="103">
        <f>Input!Q20</f>
        <v>0</v>
      </c>
    </row>
    <row r="30" spans="1:19" s="103" customFormat="1" ht="27.75" hidden="1" customHeight="1">
      <c r="A30" s="144">
        <v>12</v>
      </c>
      <c r="B30" s="104"/>
      <c r="C30" s="100" t="str">
        <f>T(Input!C26)</f>
        <v/>
      </c>
      <c r="D30" s="101"/>
      <c r="E30" s="101"/>
      <c r="F30" s="101"/>
      <c r="G30" s="101">
        <f>IF(Input!$D26="Travel",F30,0)</f>
        <v>0</v>
      </c>
      <c r="H30" s="101">
        <f>IF(Input!$D26="Hotel  Accommodation",F30,0)</f>
        <v>0</v>
      </c>
      <c r="I30" s="101">
        <f>IF(Input!$D26="Hotel Food",F30,0)</f>
        <v>0</v>
      </c>
      <c r="J30" s="101">
        <f>IF(Input!$D26="Hotel  Telephone",F30,0)</f>
        <v>0</v>
      </c>
      <c r="K30" s="101">
        <f>IF(Input!$D26="Hotel  Other",F30,0)</f>
        <v>0</v>
      </c>
      <c r="L30" s="101">
        <f>IF(Input!$D26="Non-hotel Subsistence",F30,0)</f>
        <v>0</v>
      </c>
      <c r="M30" s="102">
        <f>IF(Input!$D26="Entertaining",F30,0)</f>
        <v>0</v>
      </c>
      <c r="N30" s="101">
        <f>IF(Input!$D26="Training",F30,0)</f>
        <v>0</v>
      </c>
      <c r="O30" s="130">
        <f t="shared" si="1"/>
        <v>0</v>
      </c>
      <c r="Q30" s="103" t="e">
        <f>IF(#REF!&lt;&gt;SUM(G30:O30),"ERROR","O.K.")</f>
        <v>#REF!</v>
      </c>
      <c r="S30" s="103">
        <f>Input!Q21</f>
        <v>0</v>
      </c>
    </row>
    <row r="31" spans="1:19" s="103" customFormat="1" ht="27.75" hidden="1" customHeight="1">
      <c r="A31" s="144">
        <v>13</v>
      </c>
      <c r="B31" s="104"/>
      <c r="C31" s="100" t="str">
        <f>T(Input!C28)</f>
        <v/>
      </c>
      <c r="D31" s="101"/>
      <c r="E31" s="101"/>
      <c r="F31" s="101"/>
      <c r="G31" s="101">
        <f>IF(Input!$D27="Travel",F31,0)</f>
        <v>0</v>
      </c>
      <c r="H31" s="101">
        <f>IF(Input!$D27="Hotel  Accommodation",F31,0)</f>
        <v>0</v>
      </c>
      <c r="I31" s="101">
        <f>IF(Input!$D27="Hotel Food",F31,0)</f>
        <v>0</v>
      </c>
      <c r="J31" s="101">
        <f>IF(Input!$D27="Hotel  Telephone",F31,0)</f>
        <v>0</v>
      </c>
      <c r="K31" s="101">
        <f>IF(Input!$D27="Hotel  Other",F31,0)</f>
        <v>0</v>
      </c>
      <c r="L31" s="101">
        <f>IF(Input!$D27="Non-hotel Subsistence",F31,0)</f>
        <v>0</v>
      </c>
      <c r="M31" s="102">
        <f>IF(Input!$D27="Entertaining",F31,0)</f>
        <v>0</v>
      </c>
      <c r="N31" s="101">
        <f>IF(Input!$D27="Training",F31,0)</f>
        <v>0</v>
      </c>
      <c r="O31" s="130">
        <f t="shared" si="1"/>
        <v>0</v>
      </c>
      <c r="Q31" s="103" t="e">
        <f>IF(#REF!&lt;&gt;SUM(G31:O31),"ERROR","O.K.")</f>
        <v>#REF!</v>
      </c>
      <c r="S31" s="103">
        <f>Input!Q22</f>
        <v>0</v>
      </c>
    </row>
    <row r="32" spans="1:19" s="103" customFormat="1" ht="27.75" hidden="1" customHeight="1">
      <c r="A32" s="144">
        <v>14</v>
      </c>
      <c r="B32" s="104"/>
      <c r="C32" s="100" t="str">
        <f>T(Input!C29)</f>
        <v/>
      </c>
      <c r="D32" s="101"/>
      <c r="E32" s="101"/>
      <c r="F32" s="101"/>
      <c r="G32" s="101">
        <f>IF(Input!$D28="Travel",F32,0)</f>
        <v>0</v>
      </c>
      <c r="H32" s="101">
        <f>IF(Input!$D28="Hotel  Accommodation",F32,0)</f>
        <v>0</v>
      </c>
      <c r="I32" s="101">
        <f>IF(Input!$D28="Hotel Food",F32,0)</f>
        <v>0</v>
      </c>
      <c r="J32" s="101">
        <f>IF(Input!$D28="Hotel  Telephone",F32,0)</f>
        <v>0</v>
      </c>
      <c r="K32" s="101">
        <f>IF(Input!$D28="Hotel  Other",F32,0)</f>
        <v>0</v>
      </c>
      <c r="L32" s="101">
        <f>IF(Input!$D28="Non-hotel Subsistence",F32,0)</f>
        <v>0</v>
      </c>
      <c r="M32" s="102">
        <f>IF(Input!$D28="Entertaining",F32,0)</f>
        <v>0</v>
      </c>
      <c r="N32" s="101">
        <f>IF(Input!$D28="Training",F32,0)</f>
        <v>0</v>
      </c>
      <c r="O32" s="130">
        <f t="shared" si="1"/>
        <v>0</v>
      </c>
      <c r="Q32" s="103" t="e">
        <f>IF(#REF!&lt;&gt;SUM(G32:O32),"ERROR","O.K.")</f>
        <v>#REF!</v>
      </c>
      <c r="S32" s="103">
        <f>Input!Q23</f>
        <v>0</v>
      </c>
    </row>
    <row r="33" spans="1:19" s="103" customFormat="1" ht="27.75" hidden="1" customHeight="1">
      <c r="A33" s="144">
        <v>15</v>
      </c>
      <c r="B33" s="104"/>
      <c r="C33" s="100" t="str">
        <f>T(Input!C30)</f>
        <v/>
      </c>
      <c r="D33" s="101"/>
      <c r="E33" s="101"/>
      <c r="F33" s="101"/>
      <c r="G33" s="101">
        <f>IF(Input!$D29="Travel",F33,0)</f>
        <v>0</v>
      </c>
      <c r="H33" s="101">
        <f>IF(Input!$D29="Hotel  Accommodation",F33,0)</f>
        <v>0</v>
      </c>
      <c r="I33" s="101">
        <f>IF(Input!$D29="Hotel Food",F33,0)</f>
        <v>0</v>
      </c>
      <c r="J33" s="101">
        <f>IF(Input!$D29="Hotel  Telephone",F33,0)</f>
        <v>0</v>
      </c>
      <c r="K33" s="101">
        <f>IF(Input!$D29="Hotel  Other",F33,0)</f>
        <v>0</v>
      </c>
      <c r="L33" s="101">
        <f>IF(Input!$D29="Non-hotel Subsistence",F33,0)</f>
        <v>0</v>
      </c>
      <c r="M33" s="102">
        <f>IF(Input!$D29="Entertaining",F33,0)</f>
        <v>0</v>
      </c>
      <c r="N33" s="101">
        <f>IF(Input!$D29="Training",F33,0)</f>
        <v>0</v>
      </c>
      <c r="O33" s="130">
        <f t="shared" si="1"/>
        <v>0</v>
      </c>
      <c r="Q33" s="103" t="e">
        <f>IF(#REF!&lt;&gt;SUM(G33:O33),"ERROR","O.K.")</f>
        <v>#REF!</v>
      </c>
      <c r="S33" s="103">
        <f>Input!Q29</f>
        <v>0</v>
      </c>
    </row>
    <row r="34" spans="1:19" s="103" customFormat="1" ht="27.75" hidden="1" customHeight="1">
      <c r="A34" s="144">
        <v>16</v>
      </c>
      <c r="B34" s="104"/>
      <c r="C34" s="100" t="str">
        <f>T(Input!C31)</f>
        <v/>
      </c>
      <c r="D34" s="101"/>
      <c r="E34" s="101"/>
      <c r="F34" s="101"/>
      <c r="G34" s="101">
        <f>IF(Input!$D30="Travel",F34,0)</f>
        <v>0</v>
      </c>
      <c r="H34" s="101">
        <f>IF(Input!$D30="Hotel  Accommodation",F34,0)</f>
        <v>0</v>
      </c>
      <c r="I34" s="101">
        <f>IF(Input!$D30="Hotel Food",F34,0)</f>
        <v>0</v>
      </c>
      <c r="J34" s="101">
        <f>IF(Input!$D30="Hotel  Telephone",F34,0)</f>
        <v>0</v>
      </c>
      <c r="K34" s="101">
        <f>IF(Input!$D30="Hotel  Other",F34,0)</f>
        <v>0</v>
      </c>
      <c r="L34" s="101">
        <f>IF(Input!$D30="Non-hotel Subsistence",F34,0)</f>
        <v>0</v>
      </c>
      <c r="M34" s="102">
        <f>IF(Input!$D30="Entertaining",F34,0)</f>
        <v>0</v>
      </c>
      <c r="N34" s="101">
        <f>IF(Input!$D30="Training",F34,0)</f>
        <v>0</v>
      </c>
      <c r="O34" s="130">
        <f t="shared" si="1"/>
        <v>0</v>
      </c>
      <c r="Q34" s="103" t="e">
        <f>IF(#REF!&lt;&gt;SUM(G34:O34),"ERROR","O.K.")</f>
        <v>#REF!</v>
      </c>
      <c r="S34" s="103">
        <f>Input!Q31</f>
        <v>0</v>
      </c>
    </row>
    <row r="35" spans="1:19" s="103" customFormat="1" ht="27.75" hidden="1" customHeight="1">
      <c r="A35" s="144">
        <v>17</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1"/>
        <v>0</v>
      </c>
      <c r="Q35" s="103" t="e">
        <f>IF(#REF!&lt;&gt;SUM(G35:O35),"ERROR","O.K.")</f>
        <v>#REF!</v>
      </c>
      <c r="S35" s="103">
        <f>Input!Q31</f>
        <v>0</v>
      </c>
    </row>
    <row r="36" spans="1:19" s="103" customFormat="1" ht="27.75" hidden="1" customHeight="1">
      <c r="A36" s="144">
        <v>18</v>
      </c>
      <c r="B36" s="104"/>
      <c r="C36" s="100" t="str">
        <f>T(Input!C32)</f>
        <v/>
      </c>
      <c r="D36" s="101"/>
      <c r="E36" s="101"/>
      <c r="F36" s="119"/>
      <c r="G36" s="119">
        <f>IF(Input!$D31="Travel",F36,0)</f>
        <v>0</v>
      </c>
      <c r="H36" s="119">
        <f>IF(Input!$D31="Hotel  Accommodation",F36,0)</f>
        <v>0</v>
      </c>
      <c r="I36" s="119">
        <f>IF(Input!$D31="Hotel Food",F36,0)</f>
        <v>0</v>
      </c>
      <c r="J36" s="119">
        <f>IF(Input!$D31="Hotel  Telephone",F36,0)</f>
        <v>0</v>
      </c>
      <c r="K36" s="119">
        <f>IF(Input!$D31="Hotel  Other",F36,0)</f>
        <v>0</v>
      </c>
      <c r="L36" s="119">
        <f>IF(Input!$D31="Non-hotel Subsistence",F36,0)</f>
        <v>0</v>
      </c>
      <c r="M36" s="120">
        <f>IF(Input!$D31="Entertaining",F36,0)</f>
        <v>0</v>
      </c>
      <c r="N36" s="119">
        <f>IF(Input!$D31="Training",F36,0)</f>
        <v>0</v>
      </c>
      <c r="O36" s="130">
        <f t="shared" si="1"/>
        <v>0</v>
      </c>
      <c r="Q36" s="103" t="e">
        <f>IF(#REF!&lt;&gt;SUM(G36:O36),"ERROR","O.K.")</f>
        <v>#REF!</v>
      </c>
      <c r="S36" s="103">
        <f>Input!Q32</f>
        <v>0</v>
      </c>
    </row>
    <row r="37" spans="1:19" ht="18.75" customHeight="1">
      <c r="A37" s="59"/>
      <c r="B37" s="128" t="s">
        <v>119</v>
      </c>
      <c r="C37" s="129"/>
      <c r="D37" s="130"/>
      <c r="E37" s="130"/>
      <c r="F37" s="131"/>
      <c r="G37" s="131">
        <f t="shared" ref="G37:N37" si="2">SUM(G10:G36)</f>
        <v>0</v>
      </c>
      <c r="H37" s="131">
        <f t="shared" si="2"/>
        <v>0</v>
      </c>
      <c r="I37" s="131">
        <f t="shared" si="2"/>
        <v>0</v>
      </c>
      <c r="J37" s="131">
        <f t="shared" si="2"/>
        <v>0</v>
      </c>
      <c r="K37" s="131">
        <f t="shared" si="2"/>
        <v>0</v>
      </c>
      <c r="L37" s="131">
        <f t="shared" si="2"/>
        <v>0</v>
      </c>
      <c r="M37" s="131">
        <f t="shared" si="2"/>
        <v>0</v>
      </c>
      <c r="N37" s="131">
        <f t="shared" si="2"/>
        <v>284.62</v>
      </c>
      <c r="O37" s="131">
        <f>SUM(O10:O28)</f>
        <v>284.62</v>
      </c>
      <c r="Q37" s="54" t="e">
        <f>IF(#REF!&lt;&gt;Input!I40,"ERROR","O.K.")</f>
        <v>#REF!</v>
      </c>
    </row>
    <row r="38" spans="1:19" s="85" customFormat="1" ht="22.5" customHeight="1">
      <c r="A38" s="186" t="s">
        <v>144</v>
      </c>
      <c r="B38" s="186"/>
      <c r="C38" s="141" t="s">
        <v>145</v>
      </c>
      <c r="D38" s="186" t="s">
        <v>141</v>
      </c>
      <c r="E38" s="186"/>
      <c r="F38" s="187"/>
      <c r="G38" s="186" t="s">
        <v>142</v>
      </c>
      <c r="H38" s="186"/>
      <c r="I38" s="187"/>
      <c r="J38" s="186" t="s">
        <v>143</v>
      </c>
      <c r="K38" s="186"/>
      <c r="L38" s="187"/>
      <c r="M38" s="188" t="s">
        <v>120</v>
      </c>
      <c r="N38" s="188"/>
      <c r="O38" s="188"/>
      <c r="S38" s="85">
        <f>SUM(S10:S37)</f>
        <v>0</v>
      </c>
    </row>
    <row r="39" spans="1:19" ht="20.25" customHeight="1">
      <c r="A39" s="186"/>
      <c r="B39" s="186"/>
      <c r="C39" s="186"/>
      <c r="D39" s="186"/>
      <c r="E39" s="186"/>
      <c r="F39" s="186"/>
      <c r="G39" s="192"/>
      <c r="H39" s="193"/>
      <c r="I39" s="193"/>
      <c r="J39" s="186"/>
      <c r="K39" s="186"/>
      <c r="L39" s="186"/>
      <c r="M39" s="198"/>
      <c r="N39" s="198"/>
      <c r="O39" s="198"/>
    </row>
    <row r="40" spans="1:19" ht="21.75" hidden="1" customHeight="1">
      <c r="A40" s="186"/>
      <c r="B40" s="186"/>
      <c r="C40" s="186"/>
      <c r="D40" s="186"/>
      <c r="E40" s="186"/>
      <c r="F40" s="186"/>
      <c r="G40" s="194"/>
      <c r="H40" s="195"/>
      <c r="I40" s="195"/>
      <c r="J40" s="186"/>
      <c r="K40" s="186"/>
      <c r="L40" s="186"/>
      <c r="M40" s="198"/>
      <c r="N40" s="198"/>
      <c r="O40" s="198"/>
    </row>
    <row r="41" spans="1:19" ht="21.75" hidden="1" customHeight="1">
      <c r="A41" s="186"/>
      <c r="B41" s="186"/>
      <c r="C41" s="186"/>
      <c r="D41" s="186"/>
      <c r="E41" s="186"/>
      <c r="F41" s="186"/>
      <c r="G41" s="194"/>
      <c r="H41" s="195"/>
      <c r="I41" s="195"/>
      <c r="J41" s="186"/>
      <c r="K41" s="186"/>
      <c r="L41" s="186"/>
      <c r="M41" s="198"/>
      <c r="N41" s="198"/>
      <c r="O41" s="198"/>
    </row>
    <row r="42" spans="1:19" ht="21.75" customHeight="1">
      <c r="A42" s="186"/>
      <c r="B42" s="186"/>
      <c r="C42" s="186"/>
      <c r="D42" s="186"/>
      <c r="E42" s="186"/>
      <c r="F42" s="186"/>
      <c r="G42" s="194"/>
      <c r="H42" s="195"/>
      <c r="I42" s="195"/>
      <c r="J42" s="186"/>
      <c r="K42" s="186"/>
      <c r="L42" s="186"/>
      <c r="M42" s="198"/>
      <c r="N42" s="198"/>
      <c r="O42" s="198"/>
    </row>
    <row r="43" spans="1:19" ht="19.5" customHeight="1">
      <c r="A43" s="186"/>
      <c r="B43" s="186"/>
      <c r="C43" s="186"/>
      <c r="D43" s="186"/>
      <c r="E43" s="186"/>
      <c r="F43" s="186"/>
      <c r="G43" s="194"/>
      <c r="H43" s="195"/>
      <c r="I43" s="195"/>
      <c r="J43" s="186"/>
      <c r="K43" s="186"/>
      <c r="L43" s="186"/>
      <c r="M43" s="198"/>
      <c r="N43" s="198"/>
      <c r="O43" s="198"/>
    </row>
    <row r="44" spans="1:19" ht="7.5" customHeight="1">
      <c r="A44" s="186"/>
      <c r="B44" s="186"/>
      <c r="C44" s="186"/>
      <c r="D44" s="186"/>
      <c r="E44" s="186"/>
      <c r="F44" s="186"/>
      <c r="G44" s="196"/>
      <c r="H44" s="197"/>
      <c r="I44" s="197"/>
      <c r="J44" s="186"/>
      <c r="K44" s="186"/>
      <c r="L44" s="186"/>
      <c r="M44" s="198"/>
      <c r="N44" s="198"/>
      <c r="O44" s="198"/>
    </row>
    <row r="45" spans="1:19" ht="41.25" customHeight="1">
      <c r="A45" s="64"/>
      <c r="B45" s="65"/>
      <c r="D45" s="60"/>
      <c r="E45" s="60"/>
      <c r="F45" s="60"/>
      <c r="G45" s="60"/>
      <c r="H45" s="60"/>
      <c r="I45" s="60"/>
      <c r="J45" s="60"/>
      <c r="K45" s="135" t="s">
        <v>128</v>
      </c>
      <c r="L45" s="135"/>
      <c r="M45" s="189" t="s">
        <v>147</v>
      </c>
      <c r="N45" s="189"/>
      <c r="O45" s="189"/>
    </row>
    <row r="46" spans="1:19" ht="36.75" customHeight="1">
      <c r="A46" s="64"/>
      <c r="B46" s="64"/>
      <c r="C46" s="121" t="s">
        <v>140</v>
      </c>
      <c r="K46" s="136" t="s">
        <v>129</v>
      </c>
      <c r="L46" s="136"/>
      <c r="M46" s="190" t="s">
        <v>148</v>
      </c>
      <c r="N46" s="190"/>
      <c r="O46" s="190"/>
    </row>
    <row r="47" spans="1:19" ht="42.75" customHeight="1">
      <c r="A47" s="122"/>
      <c r="B47" s="123"/>
      <c r="C47" s="124"/>
      <c r="D47" s="132" t="s">
        <v>121</v>
      </c>
      <c r="E47" s="184" t="s">
        <v>150</v>
      </c>
      <c r="F47" s="185"/>
      <c r="G47" s="134"/>
      <c r="H47" s="133"/>
      <c r="I47" s="133"/>
      <c r="J47" s="133"/>
      <c r="K47" s="136" t="s">
        <v>130</v>
      </c>
      <c r="L47" s="136"/>
      <c r="M47" s="191" t="s">
        <v>149</v>
      </c>
      <c r="N47" s="191"/>
      <c r="O47" s="191"/>
    </row>
    <row r="48" spans="1:19">
      <c r="A48" s="64"/>
      <c r="B48" s="64"/>
      <c r="C48" s="64"/>
      <c r="D48" s="64"/>
      <c r="E48" s="64"/>
      <c r="F48" s="64"/>
      <c r="G48" s="64"/>
      <c r="H48" s="64"/>
      <c r="I48" s="64"/>
      <c r="J48" s="64"/>
      <c r="K48" s="64"/>
      <c r="L48" s="64"/>
      <c r="M48" s="64"/>
      <c r="N48" s="64"/>
      <c r="O48" s="64"/>
    </row>
  </sheetData>
  <autoFilter ref="A7:S8"/>
  <mergeCells count="30">
    <mergeCell ref="J38:L38"/>
    <mergeCell ref="M39:O44"/>
    <mergeCell ref="O7:O8"/>
    <mergeCell ref="D7:D8"/>
    <mergeCell ref="F7:F8"/>
    <mergeCell ref="E7:E8"/>
    <mergeCell ref="N7:N8"/>
    <mergeCell ref="M7:M8"/>
    <mergeCell ref="L7:L8"/>
    <mergeCell ref="G7:G8"/>
    <mergeCell ref="H7:H8"/>
    <mergeCell ref="I7:I8"/>
    <mergeCell ref="J7:J8"/>
    <mergeCell ref="K7:K8"/>
    <mergeCell ref="B10:B12"/>
    <mergeCell ref="B13:B15"/>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s>
  <phoneticPr fontId="0" type="noConversion"/>
  <conditionalFormatting sqref="B29:O37 G1:H2 B1:B4 A1:A2 D1:F6 H3:H6 G4:G6 I1:O6 A4:B4 A6:A37 N23:N28 D9:M11 N9:N10 C1:C28 N14:N21 O9:O36 B7:B10 C12:M28 B13 B16:B28">
    <cfRule type="expression" dxfId="2" priority="72" stopIfTrue="1">
      <formula>$S$38&gt;0</formula>
    </cfRule>
  </conditionalFormatting>
  <conditionalFormatting sqref="H12 E6 B2:B3 A2 A6 C2:C6 L6 D9:O9 D7:O7 A4">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201" t="s">
        <v>89</v>
      </c>
      <c r="B1" s="201"/>
      <c r="C1" s="201"/>
    </row>
    <row r="3" spans="1:3" ht="37.5" customHeight="1">
      <c r="A3" s="91">
        <v>1</v>
      </c>
      <c r="B3" s="200" t="s">
        <v>88</v>
      </c>
      <c r="C3" s="200"/>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9" t="s">
        <v>90</v>
      </c>
      <c r="C14" s="199"/>
    </row>
    <row r="15" spans="1:3">
      <c r="A15" s="91"/>
    </row>
    <row r="16" spans="1:3">
      <c r="A16" s="91">
        <v>3</v>
      </c>
      <c r="B16" t="s">
        <v>85</v>
      </c>
    </row>
    <row r="17" spans="1:3">
      <c r="A17" s="91"/>
    </row>
    <row r="18" spans="1:3">
      <c r="A18" s="91">
        <v>4</v>
      </c>
      <c r="B18" t="s">
        <v>86</v>
      </c>
    </row>
    <row r="19" spans="1:3">
      <c r="A19" s="91"/>
    </row>
    <row r="20" spans="1:3" ht="26.25" customHeight="1">
      <c r="A20" s="91">
        <v>5</v>
      </c>
      <c r="B20" s="199" t="s">
        <v>93</v>
      </c>
      <c r="C20" s="199"/>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2023-07-01T00:58:38Z</cp:lastPrinted>
  <dcterms:created xsi:type="dcterms:W3CDTF">1998-01-13T09:32:03Z</dcterms:created>
  <dcterms:modified xsi:type="dcterms:W3CDTF">2023-07-01T01:11:32Z</dcterms:modified>
</cp:coreProperties>
</file>