
<file path=[Content_Types].xml><?xml version="1.0" encoding="utf-8"?>
<Types xmlns="http://schemas.openxmlformats.org/package/2006/content-types">
  <Default Extension="vml" ContentType="application/vnd.openxmlformats-officedocument.vmlDrawing"/>
  <Default Extension="wmf" ContentType="image/x-wmf"/>
  <Default Extension="emf" ContentType="image/x-emf"/>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30" windowHeight="7130" tabRatio="616" firstSheet="1" activeTab="2"/>
  </bookViews>
  <sheets>
    <sheet name="KING" sheetId="6" state="veryHidden" r:id="rId1"/>
    <sheet name="驾驶员座椅EBOM首页" sheetId="4" r:id="rId2"/>
    <sheet name="驾驶员座椅EBOM" sheetId="5" r:id="rId3"/>
    <sheet name="坐盆骨架总成" sheetId="7" r:id="rId4"/>
  </sheets>
  <definedNames>
    <definedName name="_xlnm._FilterDatabase" localSheetId="2" hidden="1">驾驶员座椅EBOM!$A$9:$BH$209</definedName>
    <definedName name="_xlnm._FilterDatabase" localSheetId="3" hidden="1">坐盆骨架总成!$9:$16</definedName>
    <definedName name="_xlnm.Print_Area" localSheetId="2">驾驶员座椅EBOM!$A$1:$BJ$209</definedName>
    <definedName name="_xlnm.Print_Area" localSheetId="3">坐盆骨架总成!$A$1:$AQ$16</definedName>
  </definedNames>
  <calcPr calcId="144525"/>
</workbook>
</file>

<file path=xl/comments1.xml><?xml version="1.0" encoding="utf-8"?>
<comments xmlns="http://schemas.openxmlformats.org/spreadsheetml/2006/main">
  <authors>
    <author>Windows 用户</author>
    <author>作者</author>
  </authors>
  <commentList>
    <comment ref="Z65" authorId="0">
      <text>
        <r>
          <rPr>
            <b/>
            <sz val="9"/>
            <rFont val="宋体"/>
            <charset val="134"/>
          </rPr>
          <t>付园用户:最初定义材料为B340LA -20200605更换为QSTE340TM</t>
        </r>
        <r>
          <rPr>
            <sz val="9"/>
            <rFont val="宋体"/>
            <charset val="134"/>
          </rPr>
          <t xml:space="preserve">
</t>
        </r>
      </text>
    </comment>
    <comment ref="BA99" authorId="1">
      <text>
        <r>
          <rPr>
            <b/>
            <sz val="9"/>
            <rFont val="宋体"/>
            <charset val="134"/>
          </rPr>
          <t>付园用户:该件与靠背角度范围有关（蜗簧卸力角度）</t>
        </r>
        <r>
          <rPr>
            <sz val="9"/>
            <rFont val="宋体"/>
            <charset val="134"/>
          </rPr>
          <t xml:space="preserve">
</t>
        </r>
      </text>
    </comment>
    <comment ref="Z115" authorId="1">
      <text>
        <r>
          <rPr>
            <b/>
            <sz val="9"/>
            <rFont val="宋体"/>
            <charset val="134"/>
          </rPr>
          <t>付园 用户:</t>
        </r>
        <r>
          <rPr>
            <sz val="9"/>
            <rFont val="宋体"/>
            <charset val="134"/>
          </rPr>
          <t xml:space="preserve">
对标样件材料为：ZP5为  DIN EN 12844 标准材料
中国合金代号YX041 gb/t 13821-2009</t>
        </r>
      </text>
    </comment>
  </commentList>
</comments>
</file>

<file path=xl/sharedStrings.xml><?xml version="1.0" encoding="utf-8"?>
<sst xmlns="http://schemas.openxmlformats.org/spreadsheetml/2006/main" count="3681" uniqueCount="845">
  <si>
    <t>版本：0/A0
识别号：GR/ZY/BOM-2017-10-001</t>
  </si>
  <si>
    <t>编号：GR-21-01-23</t>
  </si>
  <si>
    <t xml:space="preserve">    </t>
  </si>
  <si>
    <t>车型</t>
  </si>
  <si>
    <t>A6</t>
  </si>
  <si>
    <r>
      <rPr>
        <b/>
        <sz val="17"/>
        <rFont val="微软雅黑"/>
        <charset val="134"/>
      </rPr>
      <t xml:space="preserve">                           A</t>
    </r>
    <r>
      <rPr>
        <b/>
        <u/>
        <sz val="17"/>
        <rFont val="微软雅黑"/>
        <charset val="134"/>
      </rPr>
      <t>6驾驶</t>
    </r>
    <r>
      <rPr>
        <b/>
        <sz val="17"/>
        <rFont val="微软雅黑"/>
        <charset val="134"/>
      </rPr>
      <t>员</t>
    </r>
    <r>
      <rPr>
        <b/>
        <u/>
        <sz val="17"/>
        <rFont val="微软雅黑"/>
        <charset val="134"/>
      </rPr>
      <t>座椅总成EBOM清单</t>
    </r>
  </si>
  <si>
    <t>编制</t>
  </si>
  <si>
    <t>审核</t>
  </si>
  <si>
    <t>标准化</t>
  </si>
  <si>
    <t>批准</t>
  </si>
  <si>
    <t>页次</t>
  </si>
  <si>
    <t>日 期</t>
  </si>
  <si>
    <t xml:space="preserve">                                  (首页 )</t>
  </si>
  <si>
    <t>图示</t>
  </si>
  <si>
    <t>NO.</t>
  </si>
  <si>
    <t>件号</t>
  </si>
  <si>
    <t>件名</t>
  </si>
  <si>
    <t>产品描述</t>
  </si>
  <si>
    <t>单台用量</t>
  </si>
  <si>
    <t>车型配置</t>
  </si>
  <si>
    <t>备注</t>
  </si>
  <si>
    <t>A668100000004</t>
  </si>
  <si>
    <t>驾驶员座椅总成</t>
  </si>
  <si>
    <t>空气悬浮减震（匹配空气高度调节），悬浮高度记忆功能，减震器阻尼可调，速降功能 手动靠背角度可调，手动空气高度调节，手动短滑轨前后可调，手动坐垫倾角可调，手动座深可调，空气腰部支撑，靠背两侧空气腰托，侧扶手，集成三点式安全带，安全带未系报警（只有带扣），PVC 包覆</t>
  </si>
  <si>
    <t>经济型标准-宽车</t>
  </si>
  <si>
    <t>A668100000010</t>
  </si>
  <si>
    <t>空气悬浮减震（匹配空气高度调节），悬浮高度记忆功能，减震器阻尼可调，速降功能，手动靠背角度可调，手动空气高度调节，手动短滑轨前后可调，手动坐垫倾角可
调，手动座深可调，空气腰部支撑，靠背两侧空气腰托，内侧扶手，靠背坐垫电加热，通风（吸风式），集成三点式安全带，安全带未系报警（只有带扣，PVC 包覆）</t>
  </si>
  <si>
    <t>经济型舒适-宽车</t>
  </si>
  <si>
    <t>A668100000026</t>
  </si>
  <si>
    <t>空气悬浮减震（匹配空气高度调节），悬浮高度记忆功能，减震器阻尼可调，速降功能 手动靠背角度可调，手动空气高度调节，手动短滑轨前后可调，手动坐垫倾角可调，手动座深可调，空气腰部支撑，靠背两侧空气腰托，内侧扶手，集成三点式安全带，安全带未系报警（只有带扣），PVC 包覆</t>
  </si>
  <si>
    <t>经济型标准-中宽车</t>
  </si>
  <si>
    <t>A668100000023</t>
  </si>
  <si>
    <t>经济型舒适-中宽车</t>
  </si>
  <si>
    <t>以下空白</t>
  </si>
  <si>
    <t>变更履历</t>
  </si>
  <si>
    <t>No</t>
  </si>
  <si>
    <t>日期</t>
  </si>
  <si>
    <t>零件号</t>
  </si>
  <si>
    <t>零件名称</t>
  </si>
  <si>
    <t xml:space="preserve">  变更内容</t>
  </si>
  <si>
    <t>变更原因</t>
  </si>
  <si>
    <t>变更来源</t>
  </si>
  <si>
    <t xml:space="preserve"> 日期</t>
  </si>
  <si>
    <r>
      <rPr>
        <b/>
        <sz val="14"/>
        <rFont val="宋体"/>
        <charset val="134"/>
      </rPr>
      <t>设计</t>
    </r>
    <r>
      <rPr>
        <b/>
        <sz val="14"/>
        <rFont val="Arial"/>
        <charset val="134"/>
      </rPr>
      <t>:</t>
    </r>
  </si>
  <si>
    <t>校核：</t>
  </si>
  <si>
    <t>标准化：</t>
  </si>
  <si>
    <t>A6驾员驶座椅总成EBOM清单（借用3.0平台）</t>
  </si>
  <si>
    <t>会签：</t>
  </si>
  <si>
    <t>中文名称</t>
  </si>
  <si>
    <r>
      <rPr>
        <b/>
        <sz val="14"/>
        <rFont val="宋体"/>
        <charset val="134"/>
      </rPr>
      <t>批准</t>
    </r>
    <r>
      <rPr>
        <b/>
        <sz val="14"/>
        <rFont val="Arial"/>
        <charset val="134"/>
      </rPr>
      <t xml:space="preserve">: </t>
    </r>
  </si>
  <si>
    <t>日期：</t>
  </si>
  <si>
    <t>规格型号</t>
  </si>
  <si>
    <t>宽车标准</t>
  </si>
  <si>
    <t>宽车舒适</t>
  </si>
  <si>
    <t>中宽车标准</t>
  </si>
  <si>
    <t>中宽车舒适</t>
  </si>
  <si>
    <t>版本：A</t>
  </si>
  <si>
    <t>无通风加热</t>
  </si>
  <si>
    <t>通风加热</t>
  </si>
  <si>
    <t>说明：</t>
  </si>
  <si>
    <t>重量(Kg)</t>
  </si>
  <si>
    <t>价格</t>
  </si>
  <si>
    <t>序号</t>
  </si>
  <si>
    <t>装配等级</t>
  </si>
  <si>
    <t>来源</t>
  </si>
  <si>
    <t>QAD</t>
  </si>
  <si>
    <t>零件描述</t>
  </si>
  <si>
    <t>重要度</t>
  </si>
  <si>
    <t>单位</t>
  </si>
  <si>
    <t>数据版本</t>
  </si>
  <si>
    <t>图纸号</t>
  </si>
  <si>
    <t>图纸版本</t>
  </si>
  <si>
    <t>是否申请新零件号</t>
  </si>
  <si>
    <r>
      <rPr>
        <sz val="11"/>
        <rFont val="宋体"/>
        <charset val="134"/>
      </rPr>
      <t>沿用件</t>
    </r>
    <r>
      <rPr>
        <sz val="11"/>
        <rFont val="Arial"/>
        <charset val="134"/>
      </rPr>
      <t xml:space="preserve">            Y/N</t>
    </r>
  </si>
  <si>
    <t>零件类别</t>
  </si>
  <si>
    <t>材料</t>
  </si>
  <si>
    <t>材料标准</t>
  </si>
  <si>
    <t>轮廓尺寸
(长*宽*高)</t>
  </si>
  <si>
    <t>重量
（Kg）</t>
  </si>
  <si>
    <t>表面处理</t>
  </si>
  <si>
    <t>工艺方式</t>
  </si>
  <si>
    <t>工艺规格</t>
  </si>
  <si>
    <t>工艺重量(kg)</t>
  </si>
  <si>
    <t>材料利用率</t>
  </si>
  <si>
    <t>焊接长度(cm)</t>
  </si>
  <si>
    <t>涂装面积(㎡)</t>
  </si>
  <si>
    <t>外购/自制</t>
  </si>
  <si>
    <t>供应商/工序</t>
  </si>
  <si>
    <t>供应商联系人</t>
  </si>
  <si>
    <t>实物重量</t>
  </si>
  <si>
    <t>原材料价格</t>
  </si>
  <si>
    <t>材料成本</t>
  </si>
  <si>
    <t>系数</t>
  </si>
  <si>
    <t>目标价</t>
  </si>
  <si>
    <t>采购价格比重</t>
  </si>
  <si>
    <t>采购价格</t>
  </si>
  <si>
    <t>差异价格</t>
  </si>
  <si>
    <t>差差价比率</t>
  </si>
  <si>
    <t>工艺用量
（Kg）</t>
  </si>
  <si>
    <t>焊接长度
（cm）</t>
  </si>
  <si>
    <r>
      <rPr>
        <sz val="11"/>
        <rFont val="宋体"/>
        <charset val="134"/>
        <scheme val="minor"/>
      </rPr>
      <t>涂装面积
（m</t>
    </r>
    <r>
      <rPr>
        <vertAlign val="superscript"/>
        <sz val="11"/>
        <rFont val="宋体"/>
        <charset val="134"/>
        <scheme val="minor"/>
      </rPr>
      <t>2</t>
    </r>
    <r>
      <rPr>
        <sz val="11"/>
        <rFont val="宋体"/>
        <charset val="134"/>
        <scheme val="minor"/>
      </rPr>
      <t>）</t>
    </r>
  </si>
  <si>
    <t>外购/ 自制</t>
  </si>
  <si>
    <t>用量</t>
  </si>
  <si>
    <t xml:space="preserve">
用量</t>
  </si>
  <si>
    <t>长</t>
  </si>
  <si>
    <t>宽</t>
  </si>
  <si>
    <t>高</t>
  </si>
  <si>
    <t>新开发</t>
  </si>
  <si>
    <t>SHT0016085</t>
  </si>
  <si>
    <t>主驾驶标配靠背总成</t>
  </si>
  <si>
    <t>A</t>
  </si>
  <si>
    <t>ea</t>
  </si>
  <si>
    <t>Y</t>
  </si>
  <si>
    <t>N</t>
  </si>
  <si>
    <t>装配分总成</t>
  </si>
  <si>
    <t>ASSY</t>
  </si>
  <si>
    <t>——</t>
  </si>
  <si>
    <t>978*633*221</t>
  </si>
  <si>
    <t>河北自制</t>
  </si>
  <si>
    <t>座椅组装车间</t>
  </si>
  <si>
    <t>SHT0016086</t>
  </si>
  <si>
    <t>主驾驶高配靠背总成</t>
  </si>
  <si>
    <t>SHT0016087</t>
  </si>
  <si>
    <t>主驾驶标配靠背面套总成</t>
  </si>
  <si>
    <t>B</t>
  </si>
  <si>
    <t>缝纫总成</t>
  </si>
  <si>
    <t>河北外购</t>
  </si>
  <si>
    <t>戴姆勒专用</t>
  </si>
  <si>
    <t>SHT0016088</t>
  </si>
  <si>
    <t>主驾驶高配靠背面套总成</t>
  </si>
  <si>
    <t>SHT0016089</t>
  </si>
  <si>
    <t>主驾标配靠背泡沫总成</t>
  </si>
  <si>
    <t>发泡总成</t>
  </si>
  <si>
    <t>SHT0016090</t>
  </si>
  <si>
    <t>主驾高配靠背泡沫总成</t>
  </si>
  <si>
    <t>SHT0016091</t>
  </si>
  <si>
    <t>主驶标配靠背泡沫本体</t>
  </si>
  <si>
    <t>虚拟总成</t>
  </si>
  <si>
    <t>PUR</t>
  </si>
  <si>
    <t>875*531*290</t>
  </si>
  <si>
    <t>过程虚拟件</t>
  </si>
  <si>
    <t>SHT0016092</t>
  </si>
  <si>
    <t>主驾高配靠背泡沫本体</t>
  </si>
  <si>
    <t>SHT0000800</t>
  </si>
  <si>
    <t>H4681010024A0</t>
  </si>
  <si>
    <t>安全带固定钣金</t>
  </si>
  <si>
    <t>钣金件</t>
  </si>
  <si>
    <t>EA</t>
  </si>
  <si>
    <t>冲压钣金</t>
  </si>
  <si>
    <t>65Mn
t=1.0</t>
  </si>
  <si>
    <t>GB/T 1222</t>
  </si>
  <si>
    <t>54.5*99.6*100</t>
  </si>
  <si>
    <t>黄骅市鑫祺汽车配件有限公司</t>
  </si>
  <si>
    <t>H6</t>
  </si>
  <si>
    <t>SHT0011466</t>
  </si>
  <si>
    <t>靠背左侧无纺布</t>
  </si>
  <si>
    <t>C</t>
  </si>
  <si>
    <t>无纺布</t>
  </si>
  <si>
    <t>226*249*1</t>
  </si>
  <si>
    <t>裁剪</t>
  </si>
  <si>
    <t>黄骅建昌塑料制品有限公司</t>
  </si>
  <si>
    <t>SHT0013275</t>
  </si>
  <si>
    <t>靠背右侧无纺布</t>
  </si>
  <si>
    <t>SHT0011443</t>
  </si>
  <si>
    <t>刺毛条上</t>
  </si>
  <si>
    <t>225*12</t>
  </si>
  <si>
    <t>新梦顶（上海）贸易有限公司</t>
  </si>
  <si>
    <t>SHT0011444</t>
  </si>
  <si>
    <t>刺毛条下</t>
  </si>
  <si>
    <t>100*12</t>
  </si>
  <si>
    <t>SHT0011445</t>
  </si>
  <si>
    <t>刺毛条中</t>
  </si>
  <si>
    <t>274*12</t>
  </si>
  <si>
    <t>SHT0014454</t>
  </si>
  <si>
    <t>刺毛条1-6mm</t>
  </si>
  <si>
    <t>225*6</t>
  </si>
  <si>
    <t>SHT0014455</t>
  </si>
  <si>
    <t>刺毛条2-6mm</t>
  </si>
  <si>
    <t>100*6</t>
  </si>
  <si>
    <t>SHT0000496</t>
  </si>
  <si>
    <t>H4681010096A0</t>
  </si>
  <si>
    <t>安全带外部罩壳固定卡片</t>
  </si>
  <si>
    <t xml:space="preserve">N </t>
  </si>
  <si>
    <t>65Mn
t=1</t>
  </si>
  <si>
    <t>88*9*50</t>
  </si>
  <si>
    <t>BFA0000005</t>
  </si>
  <si>
    <t>H4681010095A0</t>
  </si>
  <si>
    <t>抽芯拉铆钉</t>
  </si>
  <si>
    <t>固定安全带外部罩壳固定钣金</t>
  </si>
  <si>
    <t>标准件</t>
  </si>
  <si>
    <t xml:space="preserve">铝 </t>
  </si>
  <si>
    <t>Φ3.2*7</t>
  </si>
  <si>
    <t>北京浦东三浦标准件有限公司</t>
  </si>
  <si>
    <t>SHT0011439</t>
  </si>
  <si>
    <t>靠背3D网格中上</t>
  </si>
  <si>
    <t>织网</t>
  </si>
  <si>
    <t>280*236*20</t>
  </si>
  <si>
    <t>冲切</t>
  </si>
  <si>
    <t>穆勒纺织品（天津）有限公司</t>
  </si>
  <si>
    <t>SHT0011442</t>
  </si>
  <si>
    <t>靠背3D网格中下</t>
  </si>
  <si>
    <t>280*268*20</t>
  </si>
  <si>
    <t>SHT0011644</t>
  </si>
  <si>
    <t>靠背舒适性海绵右</t>
  </si>
  <si>
    <t>无网格布</t>
  </si>
  <si>
    <t>海绵</t>
  </si>
  <si>
    <t>444*74*10</t>
  </si>
  <si>
    <t>天津琪安科技有限公司</t>
  </si>
  <si>
    <t>SHT0011645</t>
  </si>
  <si>
    <t>靠背舒适性海绵中上</t>
  </si>
  <si>
    <t>SHT0011646</t>
  </si>
  <si>
    <t>靠背舒适性海绵中下</t>
  </si>
  <si>
    <t>280*236*10</t>
  </si>
  <si>
    <t>SHT0011647</t>
  </si>
  <si>
    <t>靠背舒适性海绵左</t>
  </si>
  <si>
    <t>280*268*10</t>
  </si>
  <si>
    <t>BEC0010007</t>
  </si>
  <si>
    <t>靠背风扇总成</t>
  </si>
  <si>
    <t>改为吸风</t>
  </si>
  <si>
    <t>电器件</t>
  </si>
  <si>
    <t>东莞市元将五金有限公司</t>
  </si>
  <si>
    <t>SHT0014864</t>
  </si>
  <si>
    <t>靠背风扇保护壳分总成</t>
  </si>
  <si>
    <t>带双面胶带</t>
  </si>
  <si>
    <t>总成件</t>
  </si>
  <si>
    <t>78*78*21.5</t>
  </si>
  <si>
    <t>SHT0014865</t>
  </si>
  <si>
    <t>双面胶带</t>
  </si>
  <si>
    <t>216*15</t>
  </si>
  <si>
    <t>BEC0010017</t>
  </si>
  <si>
    <t>风扇保护壳</t>
  </si>
  <si>
    <t>塑料件</t>
  </si>
  <si>
    <t>ABS</t>
  </si>
  <si>
    <t>注塑</t>
  </si>
  <si>
    <t>2%损耗</t>
  </si>
  <si>
    <t>北京瑞隆祥模具有限公司</t>
  </si>
  <si>
    <t>BEC0010005</t>
  </si>
  <si>
    <t>靠背加热垫总成</t>
  </si>
  <si>
    <t>高/低配置通用</t>
  </si>
  <si>
    <t>517x382x2</t>
  </si>
  <si>
    <t>SHT0016062</t>
  </si>
  <si>
    <t>主驾安全带总成</t>
  </si>
  <si>
    <t>包含卷收器、锁扣、螺栓</t>
  </si>
  <si>
    <t>安全件</t>
  </si>
  <si>
    <t>GB 14166</t>
  </si>
  <si>
    <t>SHT0000493</t>
  </si>
  <si>
    <t>H4681010091A0</t>
  </si>
  <si>
    <t>安全带外部罩壳</t>
  </si>
  <si>
    <t>黑色</t>
  </si>
  <si>
    <t>PC+ABS</t>
  </si>
  <si>
    <t>113*214*64</t>
  </si>
  <si>
    <t>皮纹</t>
  </si>
  <si>
    <t>SHT0011788</t>
  </si>
  <si>
    <t>主驾驶靠背四气袋腰托总成</t>
  </si>
  <si>
    <t>pp8303</t>
  </si>
  <si>
    <t>150*235*217</t>
  </si>
  <si>
    <t>北京美好生活家居有限公司</t>
  </si>
  <si>
    <t>SHT0011360</t>
  </si>
  <si>
    <t>侧翼塑料支撑板</t>
  </si>
  <si>
    <t>185*105*20</t>
  </si>
  <si>
    <t>BFA0010014</t>
  </si>
  <si>
    <t>扶手锁止销</t>
  </si>
  <si>
    <t>冷墩件</t>
  </si>
  <si>
    <t>65Mn</t>
  </si>
  <si>
    <t>14*14*43（M14）</t>
  </si>
  <si>
    <t>机加</t>
  </si>
  <si>
    <t>瑞安市精艺标准件有限公司/沧州旭兴五金制造有限公司</t>
  </si>
  <si>
    <t>SHT0011330</t>
  </si>
  <si>
    <t>扶手外盖</t>
  </si>
  <si>
    <t>PA6+GF30</t>
  </si>
  <si>
    <t>86*31*43</t>
  </si>
  <si>
    <t>注塑车间</t>
  </si>
  <si>
    <t>右侧扶手本体总成</t>
  </si>
  <si>
    <t>378*63*100</t>
  </si>
  <si>
    <t>0.8482</t>
  </si>
  <si>
    <t>组装</t>
  </si>
  <si>
    <t>后视镜组装车间</t>
  </si>
  <si>
    <t>形象不同，价格可参考H6</t>
  </si>
  <si>
    <t>右侧扶手上盖总成</t>
  </si>
  <si>
    <t>378*71*78</t>
  </si>
  <si>
    <t>右侧扶手发泡面</t>
  </si>
  <si>
    <t>发泡</t>
  </si>
  <si>
    <t>8%损耗</t>
  </si>
  <si>
    <t>扶手上盖</t>
  </si>
  <si>
    <t>354*50*59</t>
  </si>
  <si>
    <t>右侧扶手底座</t>
  </si>
  <si>
    <t>369*65*84</t>
  </si>
  <si>
    <t>SHT0011370</t>
  </si>
  <si>
    <t>扶手调节手轮</t>
  </si>
  <si>
    <t>左右共用</t>
  </si>
  <si>
    <t>83*40*40</t>
  </si>
  <si>
    <t>SHT0011371</t>
  </si>
  <si>
    <t>扶手手轮端盖</t>
  </si>
  <si>
    <t>POM</t>
  </si>
  <si>
    <t>8*31*31</t>
  </si>
  <si>
    <t>BAS0010010</t>
  </si>
  <si>
    <t>扶手旋转轴套</t>
  </si>
  <si>
    <t>7*20*20</t>
  </si>
  <si>
    <t>BFA0010036</t>
  </si>
  <si>
    <t>扶手右旋螺杆</t>
  </si>
  <si>
    <t>10B21</t>
  </si>
  <si>
    <t>250*10*10(M10)</t>
  </si>
  <si>
    <t>冷镦</t>
  </si>
  <si>
    <t>霸州市霸州镇鑫创五金塑料厂</t>
  </si>
  <si>
    <t>SHT0011374</t>
  </si>
  <si>
    <t>扶手减震环</t>
  </si>
  <si>
    <t>6*14*14（Φ10）</t>
  </si>
  <si>
    <t>天津东和汽车零部件有限公司</t>
  </si>
  <si>
    <t>SHT0011375</t>
  </si>
  <si>
    <t>扶手胶塞堵盖</t>
  </si>
  <si>
    <t>橡胶件</t>
  </si>
  <si>
    <t>EPDM</t>
  </si>
  <si>
    <t>13*14*15</t>
  </si>
  <si>
    <t>北京赛诺高科净化设备有限公司</t>
  </si>
  <si>
    <t>BFA0010017</t>
  </si>
  <si>
    <t>扶手右旋方形螺母</t>
  </si>
  <si>
    <t>45#</t>
  </si>
  <si>
    <t>6.2*16*25</t>
  </si>
  <si>
    <t>河北定国紧固件制造有限公司</t>
  </si>
  <si>
    <t>BFA0010038</t>
  </si>
  <si>
    <t>内梅花盘头自攻螺钉（尾端平头）</t>
  </si>
  <si>
    <t>ST4.2</t>
  </si>
  <si>
    <t>上锐（常州）供应链管理有限公司</t>
  </si>
  <si>
    <t>BFA0010041</t>
  </si>
  <si>
    <t>开口挡圈</t>
  </si>
  <si>
    <t>Φ6</t>
  </si>
  <si>
    <t>主驾驶靠背电泳总成</t>
  </si>
  <si>
    <t>焊接总成件</t>
  </si>
  <si>
    <t>电泳</t>
  </si>
  <si>
    <t>骨架组装车间</t>
  </si>
  <si>
    <t>SHT0016093</t>
  </si>
  <si>
    <t>主驾驶靠背骨架总成</t>
  </si>
  <si>
    <t>焊接</t>
  </si>
  <si>
    <t>66</t>
  </si>
  <si>
    <t>SHT0016108</t>
  </si>
  <si>
    <t>肩部支撑钢丝</t>
  </si>
  <si>
    <t>SHT0010763</t>
  </si>
  <si>
    <t>线材件</t>
  </si>
  <si>
    <t>Q235  Φ8</t>
  </si>
  <si>
    <t>φ8-GB/T 342        Q235-GB/T 700</t>
  </si>
  <si>
    <t>64*130*258</t>
  </si>
  <si>
    <t>折弯</t>
  </si>
  <si>
    <t>戴姆勒专属</t>
  </si>
  <si>
    <t>SHT0016109</t>
  </si>
  <si>
    <t>靠背弯管焊接总成</t>
  </si>
  <si>
    <t>SHT0010759</t>
  </si>
  <si>
    <t>焊接车间</t>
  </si>
  <si>
    <t>SHT0016171</t>
  </si>
  <si>
    <t>靠背骨架头枕管</t>
  </si>
  <si>
    <t>SHT0010765</t>
  </si>
  <si>
    <t>管材件</t>
  </si>
  <si>
    <t>QSTE340TM   
Φ20*2.0</t>
  </si>
  <si>
    <t>54.3*417*468</t>
  </si>
  <si>
    <t>弯管</t>
  </si>
  <si>
    <t>弯管车间</t>
  </si>
  <si>
    <t>SHT0010294</t>
  </si>
  <si>
    <t>靠背上支撑方管</t>
  </si>
  <si>
    <t>Q235
t=1.5</t>
  </si>
  <si>
    <t>20*20*422</t>
  </si>
  <si>
    <t>切断</t>
  </si>
  <si>
    <t>平台件</t>
  </si>
  <si>
    <t>SHT0010076</t>
  </si>
  <si>
    <t>靠背下U形管</t>
  </si>
  <si>
    <t>【B】   QSTE340TM Ø25X2</t>
  </si>
  <si>
    <t>25*422*281</t>
  </si>
  <si>
    <t>SHT0010778</t>
  </si>
  <si>
    <t>气袋腰托支撑钣金</t>
  </si>
  <si>
    <t>【B】 Q235
 t=2.0</t>
  </si>
  <si>
    <t>2.0-GB/T 708   Q235-GB/T 700</t>
  </si>
  <si>
    <t>冲压</t>
  </si>
  <si>
    <t>冲压车间</t>
  </si>
  <si>
    <t>SHT0016172</t>
  </si>
  <si>
    <t>驾驶员上安全带导向钢丝</t>
  </si>
  <si>
    <t>线材</t>
  </si>
  <si>
    <t>钢丝</t>
  </si>
  <si>
    <t>圆钢Q235</t>
  </si>
  <si>
    <t>452*24*76</t>
  </si>
  <si>
    <t>SHT0010066</t>
  </si>
  <si>
    <t>横衬板</t>
  </si>
  <si>
    <t>Q235
 t=2.0</t>
  </si>
  <si>
    <t>380*10*2</t>
  </si>
  <si>
    <t>SHT0010296</t>
  </si>
  <si>
    <t>调角器连动杆</t>
  </si>
  <si>
    <t>Φ10x1.0 佛吉亚内部编码（S3U）：2830500X</t>
  </si>
  <si>
    <t>50Mn  t=1.0</t>
  </si>
  <si>
    <t>10×425×10</t>
  </si>
  <si>
    <t>佛吉亚（无锡）座椅有限公司</t>
  </si>
  <si>
    <t>SHT0002055</t>
  </si>
  <si>
    <t>6904556X0001A</t>
  </si>
  <si>
    <t>副驾塑料耦合器（自然色）</t>
  </si>
  <si>
    <t>佛吉亚内部编码（S3U）:1383125X</t>
  </si>
  <si>
    <t>6804556X0001A</t>
  </si>
  <si>
    <t>Minlon 11C40</t>
  </si>
  <si>
    <t>13.7*17.3*13.7</t>
  </si>
  <si>
    <t>SHT0016203</t>
  </si>
  <si>
    <t>主驾驶靠背骨架安全带上固定钣金焊接总成</t>
  </si>
  <si>
    <t>焊接件</t>
  </si>
  <si>
    <t>焊接分总成</t>
  </si>
  <si>
    <t>195*32*150</t>
  </si>
  <si>
    <t>BFA0000400</t>
  </si>
  <si>
    <t>汽车安全带用焊接螺母</t>
  </si>
  <si>
    <t>7/16-20UNF-2B</t>
  </si>
  <si>
    <t>7_16螺母</t>
  </si>
  <si>
    <t>9*17*17</t>
  </si>
  <si>
    <t>SHT0016204</t>
  </si>
  <si>
    <t>安全带上悬置固定钣金</t>
  </si>
  <si>
    <t>冲压件</t>
  </si>
  <si>
    <t>SHT0010779</t>
  </si>
  <si>
    <t>气袋腰托侧翼支撑钢丝</t>
  </si>
  <si>
    <t>Q235 Φ5</t>
  </si>
  <si>
    <t>φ5-GB/T 342        Q235-GB/T 700</t>
  </si>
  <si>
    <t>海兴中盛弹簧有限公司</t>
  </si>
  <si>
    <t>SHT0010780</t>
  </si>
  <si>
    <t>气袋腰托下固定点焊接总成</t>
  </si>
  <si>
    <t>【N】ECR0006870 子零件SHT0010078结构调整。</t>
  </si>
  <si>
    <t>SHT0010078</t>
  </si>
  <si>
    <t>调角器连动杆保护钢丝</t>
  </si>
  <si>
    <t xml:space="preserve">【N】ECR0006870①名称变更：原 调角器连动杆保护管 变更后 调角器连动杆保护钢丝；
②材料调整：原 圆管φ10*1.5 Q235 变更后 圆钢φ8 Q235;
③结构调整：增加与卷收器的避让空间。 </t>
  </si>
  <si>
    <t>Q235 Φ8</t>
  </si>
  <si>
    <t>42*395*92</t>
  </si>
  <si>
    <t>福田戴姆勒共用件，</t>
  </si>
  <si>
    <t>SHT0010781</t>
  </si>
  <si>
    <t>机械腰托下固定钢丝</t>
  </si>
  <si>
    <t>5*5*350</t>
  </si>
  <si>
    <t>SHT0010081</t>
  </si>
  <si>
    <t>靠背板支撑钢丝1</t>
  </si>
  <si>
    <t>7*412*3</t>
  </si>
  <si>
    <t>SHT0010060</t>
  </si>
  <si>
    <t>安全带上支撑钢丝</t>
  </si>
  <si>
    <t>40*117*61</t>
  </si>
  <si>
    <t>SHT0011260</t>
  </si>
  <si>
    <t>面套钩挂钢丝</t>
  </si>
  <si>
    <t>SHT0010290</t>
  </si>
  <si>
    <t>靠背主边骨架焊接总成</t>
  </si>
  <si>
    <t>SHT0010256</t>
  </si>
  <si>
    <t>调节器解锁钣金</t>
  </si>
  <si>
    <t>SPFH590 /T=3.0</t>
  </si>
  <si>
    <t>3.0-Q/BQB 301
SPFH590-Q/BQB 310</t>
  </si>
  <si>
    <t>3*20*59.5</t>
  </si>
  <si>
    <t>无锡全盛安仁机械有限公司</t>
  </si>
  <si>
    <t>SHT0010297</t>
  </si>
  <si>
    <t>H6主驾驶主动侧圆盘</t>
  </si>
  <si>
    <t>佛吉亚S3U产品（非全齿） 佛吉亚内部编码（S3U）:2830496X(LH)</t>
  </si>
  <si>
    <t>装配总成件</t>
  </si>
  <si>
    <t>SHT0010071</t>
  </si>
  <si>
    <t>司机主边调角器下连接板焊接总成</t>
  </si>
  <si>
    <t>SHT0010298</t>
  </si>
  <si>
    <t>司机主边调角器外板总成</t>
  </si>
  <si>
    <t>系统原零件名称为：司机主边调角器下连接板总成。现改为：司机主边调角器外板总成</t>
  </si>
  <si>
    <t>SHT0010299</t>
  </si>
  <si>
    <t>H6靠背调节手柄安装轴</t>
  </si>
  <si>
    <t>系统原零件名称为：调角器仰角解锁柱。现改为：H6靠背调节手柄安装轴</t>
  </si>
  <si>
    <t>E</t>
  </si>
  <si>
    <t>机加工件</t>
  </si>
  <si>
    <t>Q/BQB 517</t>
  </si>
  <si>
    <t>12.8*12.8*58</t>
  </si>
  <si>
    <t>瑞安市精艺标准件有限公司/霸州市政锦五金制品有限公司</t>
  </si>
  <si>
    <t>SHT0010788</t>
  </si>
  <si>
    <t>仰角调节限位柱</t>
  </si>
  <si>
    <t>SWRCH22A</t>
  </si>
  <si>
    <t>6*6*17.5</t>
  </si>
  <si>
    <t>SHT0011408</t>
  </si>
  <si>
    <t>法兰面焊接螺母</t>
  </si>
  <si>
    <t>SWRCH18A</t>
  </si>
  <si>
    <t>26*26*10</t>
  </si>
  <si>
    <t>SHT0010722</t>
  </si>
  <si>
    <t>司机主边调角器下连接板A</t>
  </si>
  <si>
    <t>左右对称件</t>
  </si>
  <si>
    <t>【C】SPFH590 /T=1.6</t>
  </si>
  <si>
    <t>1.6-Q/BQB 301   SPFH590-Q/BQB310</t>
  </si>
  <si>
    <t>44.5*215.5*184</t>
  </si>
  <si>
    <t>SHT0010786</t>
  </si>
  <si>
    <t>罩壳固定钣金片</t>
  </si>
  <si>
    <t>SAPH440 T=2.0</t>
  </si>
  <si>
    <t xml:space="preserve">2.0-Q/BQB 301   SAPH440-Q/BQB310    </t>
  </si>
  <si>
    <t>20.4*19*15.6</t>
  </si>
  <si>
    <t>黄骅市再兴汽车配件有限公司</t>
  </si>
  <si>
    <t>SHT0010259</t>
  </si>
  <si>
    <t>仰角拉线靠背固定钣金</t>
  </si>
  <si>
    <t>25.7*21*41.8</t>
  </si>
  <si>
    <t>黄骅市正大纺织机械配件厂</t>
  </si>
  <si>
    <t>SHT0010059</t>
  </si>
  <si>
    <t>靠背调节角度限位片</t>
  </si>
  <si>
    <t>SAPH440 T=4.0</t>
  </si>
  <si>
    <t>40.5*17*9.6</t>
  </si>
  <si>
    <t>SHT0010723</t>
  </si>
  <si>
    <t>司机主边调角器下连接板B</t>
  </si>
  <si>
    <t>191*50.5*192</t>
  </si>
  <si>
    <t>沧州宇诺五金制造有限公司</t>
  </si>
  <si>
    <t>SHT0010291</t>
  </si>
  <si>
    <t>靠背骨架左侧边板焊接总成</t>
  </si>
  <si>
    <t>SHT0010064</t>
  </si>
  <si>
    <t>靠背骨架侧边板</t>
  </si>
  <si>
    <t>SPFH590 /T=2.0</t>
  </si>
  <si>
    <t>2.0-Q /BQB 301
SPFH590-Q /BQB 310</t>
  </si>
  <si>
    <t>29*106515</t>
  </si>
  <si>
    <t>BFA0010062</t>
  </si>
  <si>
    <t>焊接方螺母</t>
  </si>
  <si>
    <t>10级</t>
  </si>
  <si>
    <t>BFA0000518</t>
  </si>
  <si>
    <t>SHT0010074</t>
  </si>
  <si>
    <t>靠背侧翼支撑钢丝</t>
  </si>
  <si>
    <t>Q235 Φ7</t>
  </si>
  <si>
    <t>φ7-GB/T 342        Q235-GB/T 700</t>
  </si>
  <si>
    <t>SHT0010292</t>
  </si>
  <si>
    <t>靠背副边骨架焊接总成</t>
  </si>
  <si>
    <t>SHT0010075</t>
  </si>
  <si>
    <t>蜗簧固定钣金焊接总成</t>
  </si>
  <si>
    <t>38*109*84</t>
  </si>
  <si>
    <t>SHT0010191</t>
  </si>
  <si>
    <t>蜗簧固定钣金片1</t>
  </si>
  <si>
    <t>3.0-Q /BQB 301
SPFH590-Q /BQB 310</t>
  </si>
  <si>
    <t>SHT0010192</t>
  </si>
  <si>
    <t>蜗簧固定钣金片2</t>
  </si>
  <si>
    <t>21*18*40</t>
  </si>
  <si>
    <t>黄骅市成卓汽车部件厂</t>
  </si>
  <si>
    <t>SHT0010300</t>
  </si>
  <si>
    <t>H6主驾驶从动侧圆盘</t>
  </si>
  <si>
    <t>佛吉亚S3U产品（非全齿）。佛吉亚内部编码（S3U）:1492946X</t>
  </si>
  <si>
    <t>SHT0010042</t>
  </si>
  <si>
    <t>司机副边调角器下连接板焊接总成</t>
  </si>
  <si>
    <t>SHT0010794</t>
  </si>
  <si>
    <t>司机副边调角器下连接板A焊接分总成</t>
  </si>
  <si>
    <t>SHT0010069</t>
  </si>
  <si>
    <t>蜗簧下固定钣金</t>
  </si>
  <si>
    <t>33*36*33</t>
  </si>
  <si>
    <t>SHT0010724</t>
  </si>
  <si>
    <t>司机副边调角器下连接板A</t>
  </si>
  <si>
    <t>SHT0010725</t>
  </si>
  <si>
    <t>司机副边调角器下连接板B</t>
  </si>
  <si>
    <t>SHT0010301</t>
  </si>
  <si>
    <t>靠背骨架右侧边板焊接总成</t>
  </si>
  <si>
    <t>SHT0010257</t>
  </si>
  <si>
    <t>靠背调节铸件</t>
  </si>
  <si>
    <t>系统原零件名称为：靠背调节钣金.现改为：靠背调节铸件</t>
  </si>
  <si>
    <t>压铸</t>
  </si>
  <si>
    <t>YX041</t>
  </si>
  <si>
    <t xml:space="preserve"> GB/T 13821-2009</t>
  </si>
  <si>
    <t>31.2*16*71.5</t>
  </si>
  <si>
    <t>阳极氧化</t>
  </si>
  <si>
    <t>5%损耗</t>
  </si>
  <si>
    <t>无锡市汇源机械科技有限公司</t>
  </si>
  <si>
    <t>SHT0010258</t>
  </si>
  <si>
    <t>仰角解锁铸件</t>
  </si>
  <si>
    <t>系统原零件名称为：仰角解锁钣金.现改为：仰角解锁铸件</t>
  </si>
  <si>
    <t>48*7.5*71</t>
  </si>
  <si>
    <t>表面氧化</t>
  </si>
  <si>
    <t>BSP0010008</t>
  </si>
  <si>
    <t>靠背调节铸件回位簧</t>
  </si>
  <si>
    <t>弹簧</t>
  </si>
  <si>
    <t>7*65</t>
  </si>
  <si>
    <t>镀白锌</t>
  </si>
  <si>
    <t>BSP0010006</t>
  </si>
  <si>
    <t>靠背回位蜗簧</t>
  </si>
  <si>
    <t>12*96*128</t>
  </si>
  <si>
    <t>磷皂化</t>
  </si>
  <si>
    <t>BSP0010009</t>
  </si>
  <si>
    <t>仰角解锁铸件回位簧</t>
  </si>
  <si>
    <t>7*10*20</t>
  </si>
  <si>
    <t>扶手支架总成电泳</t>
  </si>
  <si>
    <t>SHT0011333</t>
  </si>
  <si>
    <t>96*92*84</t>
  </si>
  <si>
    <t>电泳（ED)</t>
  </si>
  <si>
    <t>电泳车间</t>
  </si>
  <si>
    <t>SHT0016173</t>
  </si>
  <si>
    <t>扶手支架总成</t>
  </si>
  <si>
    <t>SHT0016174</t>
  </si>
  <si>
    <t>扶手支架钣金</t>
  </si>
  <si>
    <t>96*19*84</t>
  </si>
  <si>
    <t>SHT0011363</t>
  </si>
  <si>
    <t>焊接轴套</t>
  </si>
  <si>
    <t>20</t>
  </si>
  <si>
    <t>GB/T 702       20 GB/T699</t>
  </si>
  <si>
    <t>19*10*19(Φ20)</t>
  </si>
  <si>
    <t>瑞安市精艺标准件有限公司/沧州智凯金属制品有限公司</t>
  </si>
  <si>
    <t>SHT0011364</t>
  </si>
  <si>
    <t>扶手转轴</t>
  </si>
  <si>
    <t>35</t>
  </si>
  <si>
    <t>GB/T 702       35 GB/T699</t>
  </si>
  <si>
    <t>26*69*26(Φ26)</t>
  </si>
  <si>
    <t>BFA0010018</t>
  </si>
  <si>
    <t>六角头螺栓</t>
  </si>
  <si>
    <t>扶手支架固定使用，GB/T5782等级8.8级 预涂S级锁固胶（标准QC/T 597）</t>
  </si>
  <si>
    <t>表面处理要求：      颜色：黑色               盐雾试验要求：DIN 50021-SS,要求120小时后无基材腐蚀且不允许出现大量锌腐蚀产物，另外在供货状态以及在120℃下进行24h存放后系统抗腐蚀性必须保证。</t>
  </si>
  <si>
    <t>BFA0010019</t>
  </si>
  <si>
    <t>内六角花形低圆柱头螺钉</t>
  </si>
  <si>
    <t>靠背骨架连接使用（梅花内六角）T50 GB/T2671-1 性能等级8.8级 产品等级A级  预涂S级锁固胶（标准QC/T 597）</t>
  </si>
  <si>
    <t>加热通风系统线束总成</t>
  </si>
  <si>
    <t>在H6基础上改端子型号</t>
  </si>
  <si>
    <t>BEC0010024</t>
  </si>
  <si>
    <t>ECU总成</t>
  </si>
  <si>
    <t>80*47*38</t>
  </si>
  <si>
    <t>安路普</t>
  </si>
  <si>
    <t>SHT0016175</t>
  </si>
  <si>
    <t>主驾驶标配坐垫装配分总成</t>
  </si>
  <si>
    <t>SHT0011116</t>
  </si>
  <si>
    <t>493*531*124</t>
  </si>
  <si>
    <t>SHT0016176</t>
  </si>
  <si>
    <t>主驾驶高配坐垫装配分总成</t>
  </si>
  <si>
    <t>SHT0016177</t>
  </si>
  <si>
    <t>主驾驶标配坐垫面套总成</t>
  </si>
  <si>
    <t>SHT0016178</t>
  </si>
  <si>
    <t>主驾驶高配坐垫面套总成</t>
  </si>
  <si>
    <t>SHT0016179</t>
  </si>
  <si>
    <t>主驾标配坐垫泡沫总成</t>
  </si>
  <si>
    <t>发泡车间</t>
  </si>
  <si>
    <t>SHT0016180</t>
  </si>
  <si>
    <t>主驾高配坐垫泡沫总成</t>
  </si>
  <si>
    <t>SHT0016181</t>
  </si>
  <si>
    <t>主驾标配坐垫泡沫本体</t>
  </si>
  <si>
    <t>SHT0016182</t>
  </si>
  <si>
    <t>主驾高配坐垫泡沫本体</t>
  </si>
  <si>
    <t>SHT0016183</t>
  </si>
  <si>
    <t>坐垫预埋钢丝</t>
  </si>
  <si>
    <t>φ2</t>
  </si>
  <si>
    <t>SHT0011430</t>
  </si>
  <si>
    <t>坐垫3D网格中</t>
  </si>
  <si>
    <t>510*349*20</t>
  </si>
  <si>
    <t>SHT0011657</t>
  </si>
  <si>
    <t>坐垫舒适性海绵右</t>
  </si>
  <si>
    <t>329*72*10</t>
  </si>
  <si>
    <t>SHT0011658</t>
  </si>
  <si>
    <t>坐垫舒适性海绵左</t>
  </si>
  <si>
    <t>SHT0011659</t>
  </si>
  <si>
    <t>坐垫舒适性海绵中</t>
  </si>
  <si>
    <t>510*349*10</t>
  </si>
  <si>
    <t>BEC0010006</t>
  </si>
  <si>
    <t>坐垫风扇总成</t>
  </si>
  <si>
    <t>安路普外购</t>
  </si>
  <si>
    <t>SHT0010036</t>
  </si>
  <si>
    <t>坐盆骨架总成</t>
  </si>
  <si>
    <t>468*449*71</t>
  </si>
  <si>
    <t>不同</t>
  </si>
  <si>
    <t>SHT0010354</t>
  </si>
  <si>
    <t>坐盆延伸手柄</t>
  </si>
  <si>
    <t>34*136*29</t>
  </si>
  <si>
    <t>BFA0000001</t>
  </si>
  <si>
    <t>GHRC000001</t>
  </si>
  <si>
    <t>C型钉</t>
  </si>
  <si>
    <t>天津金庄新材料科技有限公司</t>
  </si>
  <si>
    <t>核心件新开发</t>
  </si>
  <si>
    <t>SHT0015258</t>
  </si>
  <si>
    <t>底座模块化总成</t>
  </si>
  <si>
    <t>滑轨新开发</t>
  </si>
  <si>
    <t>与H6项目滑轨不同，A6项目滑轨降本</t>
  </si>
  <si>
    <t>SHT0011501</t>
  </si>
  <si>
    <t>驾驶员标配左侧罩壳分总成</t>
  </si>
  <si>
    <t>595*100*263</t>
  </si>
  <si>
    <t>SHT0011502</t>
  </si>
  <si>
    <t>司驾驶员高配左侧罩壳分总成</t>
  </si>
  <si>
    <t>SHT0010331</t>
  </si>
  <si>
    <t>驾驶员左侧罩壳</t>
  </si>
  <si>
    <t>PP-T20</t>
  </si>
  <si>
    <t>SHT0011011</t>
  </si>
  <si>
    <t>通风加热孔盖板</t>
  </si>
  <si>
    <t>22*37*43</t>
  </si>
  <si>
    <t>BEC0010012</t>
  </si>
  <si>
    <t>通风开关总成</t>
  </si>
  <si>
    <t>60*46*20</t>
  </si>
  <si>
    <t>浙江温州华创</t>
  </si>
  <si>
    <t>BEC0010011</t>
  </si>
  <si>
    <t>加热开关总成</t>
  </si>
  <si>
    <t>SHT0010333</t>
  </si>
  <si>
    <t>驾驶员右侧罩壳</t>
  </si>
  <si>
    <t>595*89*261</t>
  </si>
  <si>
    <t>BSP0010020</t>
  </si>
  <si>
    <t>罩壳弹簧卡子</t>
  </si>
  <si>
    <t>非标件</t>
  </si>
  <si>
    <t>0.001</t>
  </si>
  <si>
    <t>北京吉信汽弹簧制品有限公司</t>
  </si>
  <si>
    <t>SHT0010332</t>
  </si>
  <si>
    <t>驾驶员标配前罩壳</t>
  </si>
  <si>
    <t>49*350*62</t>
  </si>
  <si>
    <t>SHT0010657</t>
  </si>
  <si>
    <t>驾驶员后侧罩壳</t>
  </si>
  <si>
    <t>63*337*103</t>
  </si>
  <si>
    <t>SHT0010981</t>
  </si>
  <si>
    <t>驾驶员塑料件支撑板</t>
  </si>
  <si>
    <t>346*82*123</t>
  </si>
  <si>
    <t>SHT0010335</t>
  </si>
  <si>
    <t>驾驶员靠背调节手柄总成</t>
  </si>
  <si>
    <t>159*61*67</t>
  </si>
  <si>
    <t>SHT0014850</t>
  </si>
  <si>
    <t>主驾驶移印标识</t>
  </si>
  <si>
    <t>河北委外加工</t>
  </si>
  <si>
    <t>沧州斯克艾商贸有限公司</t>
  </si>
  <si>
    <t>SHT0010336</t>
  </si>
  <si>
    <t>驾驶员靠背调节手柄</t>
  </si>
  <si>
    <t>159*34*67</t>
  </si>
  <si>
    <t>皮纹/丝印</t>
  </si>
  <si>
    <t>SHT0011264</t>
  </si>
  <si>
    <t>驾驶员靠背调节手柄本体</t>
  </si>
  <si>
    <t>注塑件</t>
  </si>
  <si>
    <t>SHT0010356</t>
  </si>
  <si>
    <t>靠背调节手柄销轴</t>
  </si>
  <si>
    <t>圆钢</t>
  </si>
  <si>
    <t>20#</t>
  </si>
  <si>
    <t>8*8*47.5</t>
  </si>
  <si>
    <t>沧州智凯金属制品有限公司</t>
  </si>
  <si>
    <t>BSP0010017</t>
  </si>
  <si>
    <t>主驾驶靠背调节手柄卡接簧</t>
  </si>
  <si>
    <t>132*8*30</t>
  </si>
  <si>
    <t>达克罗</t>
  </si>
  <si>
    <t>SHT0014851</t>
  </si>
  <si>
    <t>SHT0010251</t>
  </si>
  <si>
    <t>主驾驶座椅高度调节机构总成</t>
  </si>
  <si>
    <t>SHT0010907</t>
  </si>
  <si>
    <t>阻尼调节机构总成</t>
  </si>
  <si>
    <t>58*40*620</t>
  </si>
  <si>
    <t>BFA0000285</t>
  </si>
  <si>
    <t>固定阻尼拉线和高调拉线</t>
  </si>
  <si>
    <t>φ6*1</t>
  </si>
  <si>
    <t>镀黑锌</t>
  </si>
  <si>
    <t>SHT0011481</t>
  </si>
  <si>
    <t>驾驶员六孔腰托开关总成</t>
  </si>
  <si>
    <t>74*33*58</t>
  </si>
  <si>
    <t>SHT0011552</t>
  </si>
  <si>
    <t>主驾驶速降开关按钮帽</t>
  </si>
  <si>
    <t>61*41*29</t>
  </si>
  <si>
    <t>BPC0010060</t>
  </si>
  <si>
    <t>座椅速升速降阀</t>
  </si>
  <si>
    <t>φ28*66</t>
  </si>
  <si>
    <t>BPC0010121</t>
  </si>
  <si>
    <t>SHT0015017</t>
  </si>
  <si>
    <t>防护管</t>
  </si>
  <si>
    <t>PU</t>
  </si>
  <si>
    <t>φ6*10</t>
  </si>
  <si>
    <t>BFA0010037</t>
  </si>
  <si>
    <t>内梅花盘头三角牙自攻螺钉</t>
  </si>
  <si>
    <t>螺钉固定到钣金上</t>
  </si>
  <si>
    <t>M5*10</t>
  </si>
  <si>
    <t>黑锌</t>
  </si>
  <si>
    <t>SHT0010465</t>
  </si>
  <si>
    <t>气管防护长弹簧</t>
  </si>
  <si>
    <t>φ7*60</t>
  </si>
  <si>
    <t>螺钉固定到塑料件上</t>
  </si>
  <si>
    <t>ST4.2*12
K50*12</t>
  </si>
  <si>
    <t>坐垫和靠背连接用</t>
  </si>
  <si>
    <t>Fe/Zn12F  镀锌膜厚12um黑色钝化中性盐雾120h(GB/T9799)</t>
  </si>
  <si>
    <t>BFA0010089</t>
  </si>
  <si>
    <t>内六角花形盘头螺钉</t>
  </si>
  <si>
    <t>底支架和底座模块化连接用</t>
  </si>
  <si>
    <t>不锈钢</t>
  </si>
  <si>
    <t>BFA0000004</t>
  </si>
  <si>
    <t>扎带</t>
  </si>
  <si>
    <t>黄骅市俊隆五金包装有限公司</t>
  </si>
  <si>
    <t>BCL0010006</t>
  </si>
  <si>
    <t>气管卡扣（2新mm）</t>
  </si>
  <si>
    <t>BCL0010013</t>
  </si>
  <si>
    <t>卡钣金扎带（背面）</t>
  </si>
  <si>
    <t>保定兆龙通用电器塑业有限公司</t>
  </si>
  <si>
    <t>BPC0000019</t>
  </si>
  <si>
    <t>气管防护管</t>
  </si>
  <si>
    <t>长度550mm</t>
  </si>
  <si>
    <t>河北宏广橡塑金属制品有限公司</t>
  </si>
  <si>
    <t>SHT0011148</t>
  </si>
  <si>
    <t>靠背防护罩</t>
  </si>
  <si>
    <t>SHT0011149</t>
  </si>
  <si>
    <t>坐垫防护罩</t>
  </si>
  <si>
    <t>BPC0000079</t>
  </si>
  <si>
    <t>6800050AB45</t>
  </si>
  <si>
    <t>过渡接头总成</t>
  </si>
  <si>
    <t>借用D03</t>
  </si>
  <si>
    <t>SHT0002359</t>
  </si>
  <si>
    <t>86008104 7500</t>
  </si>
  <si>
    <t>固定螺母</t>
  </si>
  <si>
    <t>宽车主驾驶底部支架电泳总成</t>
  </si>
  <si>
    <t xml:space="preserve">电泳 </t>
  </si>
  <si>
    <t>SHT0016014</t>
  </si>
  <si>
    <t>宽车主驾驶底部支架焊接总成</t>
  </si>
  <si>
    <t>SHT0016147</t>
  </si>
  <si>
    <t>左侧钣金焊接分总成</t>
  </si>
  <si>
    <t>SHT0010845</t>
  </si>
  <si>
    <t>焊接分总成件</t>
  </si>
  <si>
    <t>SHT0016148</t>
  </si>
  <si>
    <t xml:space="preserve">左侧钣金 </t>
  </si>
  <si>
    <t xml:space="preserve"> QStE420TM/T=2.5</t>
  </si>
  <si>
    <t>470*48*105</t>
  </si>
  <si>
    <t>M8</t>
  </si>
  <si>
    <t>SHT0010846</t>
  </si>
  <si>
    <t>SHT0016149</t>
  </si>
  <si>
    <t>右侧钣金焊接分总成</t>
  </si>
  <si>
    <t>这两零件号一样</t>
  </si>
  <si>
    <t xml:space="preserve">右侧钣金 </t>
  </si>
  <si>
    <t>SHT0016145</t>
  </si>
  <si>
    <t>前侧钣金</t>
  </si>
  <si>
    <t>SHT0010847</t>
  </si>
  <si>
    <t>269*122*140</t>
  </si>
  <si>
    <t>SHT0016146</t>
  </si>
  <si>
    <t>后侧钣金</t>
  </si>
  <si>
    <t>SHT0010851</t>
  </si>
  <si>
    <t>SHT0016151</t>
  </si>
  <si>
    <t>支撑轴套</t>
  </si>
  <si>
    <t>20*15</t>
  </si>
  <si>
    <t>中宽车主驾驶底部支架电泳总成</t>
  </si>
  <si>
    <t>SHT0015987</t>
  </si>
  <si>
    <t>中宽车主驾驶底部支架焊接总成</t>
  </si>
  <si>
    <t>SHT0016184</t>
  </si>
  <si>
    <t>支架左侧边板焊接分总成</t>
  </si>
  <si>
    <t>SHT0016185</t>
  </si>
  <si>
    <t>左侧钣金</t>
  </si>
  <si>
    <t>565*55*113</t>
  </si>
  <si>
    <t>SHT0016186</t>
  </si>
  <si>
    <t>支架右侧边板焊接分总成</t>
  </si>
  <si>
    <t>SHT0016187</t>
  </si>
  <si>
    <t>右侧钣金</t>
  </si>
  <si>
    <t>SHT0016188</t>
  </si>
  <si>
    <t>138*260*114</t>
  </si>
  <si>
    <t>SHT0016189</t>
  </si>
  <si>
    <t>175*271*29</t>
  </si>
  <si>
    <t>SHT0016190</t>
  </si>
  <si>
    <t>20*5</t>
  </si>
  <si>
    <t>H6驾驶/副驾驶座椅总成EBOM清单</t>
  </si>
  <si>
    <t>SHT0011947</t>
  </si>
  <si>
    <t>A9609109520</t>
  </si>
  <si>
    <t>版本：I</t>
  </si>
  <si>
    <t>无通风加热、普通安全带、无DPD</t>
  </si>
  <si>
    <t>工时/h</t>
  </si>
  <si>
    <t>人数</t>
  </si>
  <si>
    <t>SHT0002451</t>
  </si>
  <si>
    <t>坐盆钣金电泳</t>
  </si>
  <si>
    <t>电泳件</t>
  </si>
  <si>
    <t>Q/BQB 403</t>
  </si>
  <si>
    <t>SHT0010038</t>
  </si>
  <si>
    <t>坐盆钣金</t>
  </si>
  <si>
    <t>DC04/T=1.0</t>
  </si>
  <si>
    <t>SHT0010039</t>
  </si>
  <si>
    <t>延伸锁止钣金</t>
  </si>
  <si>
    <t>65Mn t=2.0</t>
  </si>
  <si>
    <t>2.0-GB/T 342  65Mn-GB/T 1222</t>
  </si>
  <si>
    <t>200*34*18</t>
  </si>
  <si>
    <t>SHT0010802</t>
  </si>
  <si>
    <t>延伸锁止钣金固定螺栓</t>
  </si>
  <si>
    <r>
      <rPr>
        <sz val="10"/>
        <rFont val="宋体"/>
        <charset val="134"/>
      </rPr>
      <t>冷镦</t>
    </r>
    <r>
      <rPr>
        <sz val="10"/>
        <rFont val="Arial"/>
        <charset val="134"/>
      </rPr>
      <t>-</t>
    </r>
    <r>
      <rPr>
        <sz val="10"/>
        <rFont val="宋体"/>
        <charset val="134"/>
      </rPr>
      <t>紧固</t>
    </r>
  </si>
  <si>
    <t>【H】10B21</t>
  </si>
  <si>
    <t>【H】10B21-Q/XG 232-2012</t>
  </si>
  <si>
    <t>【G】表面处理要求：颜色为黑色  。其他要求应满足DBL 9440.40 (标准依照
DBL 9440-2017)产品规定。</t>
  </si>
  <si>
    <t>天津天龙得冷成型部件有限公司</t>
  </si>
  <si>
    <t>BFA0000020</t>
  </si>
  <si>
    <t>大垫圈</t>
  </si>
  <si>
    <t>Φ8×24</t>
  </si>
  <si>
    <t>24*24*2</t>
  </si>
  <si>
    <t>BFA0010020</t>
  </si>
  <si>
    <t>全金属六角法兰面锁紧螺母</t>
  </si>
  <si>
    <t>坐盆与延伸锁止钣金固定使用--性能等级为8级，产品等级A级</t>
  </si>
</sst>
</file>

<file path=xl/styles.xml><?xml version="1.0" encoding="utf-8"?>
<styleSheet xmlns="http://schemas.openxmlformats.org/spreadsheetml/2006/main">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quot;√&quot;"/>
    <numFmt numFmtId="178" formatCode="0.0_);[Red]\(0.0\)"/>
    <numFmt numFmtId="179" formatCode="0.0000_ "/>
    <numFmt numFmtId="180" formatCode="0.00_);[Red]\(0.00\)"/>
    <numFmt numFmtId="181" formatCode="0.000_);[Red]\(0.000\)"/>
    <numFmt numFmtId="182" formatCode="0.0000"/>
    <numFmt numFmtId="183" formatCode="0_);[Red]\(0\)"/>
  </numFmts>
  <fonts count="64">
    <font>
      <sz val="11"/>
      <color theme="1"/>
      <name val="宋体"/>
      <charset val="134"/>
      <scheme val="minor"/>
    </font>
    <font>
      <sz val="11"/>
      <name val="Arial"/>
      <charset val="134"/>
    </font>
    <font>
      <sz val="10"/>
      <name val="宋体"/>
      <charset val="134"/>
    </font>
    <font>
      <sz val="10"/>
      <name val="Arial"/>
      <charset val="134"/>
    </font>
    <font>
      <b/>
      <sz val="14"/>
      <name val="宋体"/>
      <charset val="134"/>
    </font>
    <font>
      <b/>
      <sz val="14"/>
      <name val="Arial"/>
      <charset val="134"/>
    </font>
    <font>
      <sz val="11"/>
      <name val="宋体"/>
      <charset val="134"/>
    </font>
    <font>
      <sz val="10"/>
      <name val="宋体"/>
      <charset val="134"/>
      <scheme val="minor"/>
    </font>
    <font>
      <b/>
      <sz val="20"/>
      <name val="宋体"/>
      <charset val="134"/>
    </font>
    <font>
      <sz val="10"/>
      <color rgb="FFFF0000"/>
      <name val="宋体"/>
      <charset val="134"/>
    </font>
    <font>
      <sz val="11"/>
      <name val="宋体"/>
      <charset val="134"/>
      <scheme val="minor"/>
    </font>
    <font>
      <b/>
      <sz val="10"/>
      <name val="宋体"/>
      <charset val="134"/>
    </font>
    <font>
      <sz val="10"/>
      <color theme="1"/>
      <name val="宋体"/>
      <charset val="134"/>
    </font>
    <font>
      <strike/>
      <sz val="10"/>
      <name val="宋体"/>
      <charset val="134"/>
    </font>
    <font>
      <sz val="10"/>
      <name val="仿宋"/>
      <charset val="134"/>
    </font>
    <font>
      <sz val="10"/>
      <color theme="1"/>
      <name val="仿宋"/>
      <charset val="134"/>
    </font>
    <font>
      <sz val="14"/>
      <color theme="1"/>
      <name val="宋体"/>
      <charset val="134"/>
      <scheme val="minor"/>
    </font>
    <font>
      <sz val="16"/>
      <name val="宋体"/>
      <charset val="134"/>
    </font>
    <font>
      <sz val="16"/>
      <color theme="1"/>
      <name val="宋体"/>
      <charset val="134"/>
    </font>
    <font>
      <u/>
      <sz val="10"/>
      <color theme="10"/>
      <name val="宋体"/>
      <charset val="134"/>
    </font>
    <font>
      <sz val="10"/>
      <color theme="1"/>
      <name val="宋体"/>
      <charset val="134"/>
      <scheme val="minor"/>
    </font>
    <font>
      <sz val="10"/>
      <name val="宋体"/>
      <charset val="134"/>
      <scheme val="major"/>
    </font>
    <font>
      <u/>
      <sz val="11"/>
      <color rgb="FF0000FF"/>
      <name val="宋体"/>
      <charset val="0"/>
      <scheme val="minor"/>
    </font>
    <font>
      <sz val="16"/>
      <name val="微软雅黑"/>
      <charset val="134"/>
    </font>
    <font>
      <sz val="12"/>
      <name val="微软雅黑"/>
      <charset val="134"/>
    </font>
    <font>
      <b/>
      <sz val="14"/>
      <name val="微软雅黑"/>
      <charset val="134"/>
    </font>
    <font>
      <b/>
      <sz val="16"/>
      <name val="微软雅黑"/>
      <charset val="134"/>
    </font>
    <font>
      <b/>
      <sz val="18"/>
      <name val="微软雅黑"/>
      <charset val="134"/>
    </font>
    <font>
      <b/>
      <sz val="20"/>
      <name val="微软雅黑"/>
      <charset val="134"/>
    </font>
    <font>
      <b/>
      <sz val="17"/>
      <name val="微软雅黑"/>
      <charset val="134"/>
    </font>
    <font>
      <b/>
      <u/>
      <sz val="17"/>
      <name val="微软雅黑"/>
      <charset val="134"/>
    </font>
    <font>
      <sz val="15"/>
      <name val="微软雅黑"/>
      <charset val="134"/>
    </font>
    <font>
      <sz val="12"/>
      <name val="宋体"/>
      <charset val="134"/>
      <scheme val="minor"/>
    </font>
    <font>
      <sz val="14"/>
      <name val="微软雅黑"/>
      <charset val="134"/>
    </font>
    <font>
      <sz val="11"/>
      <color theme="1"/>
      <name val="宋体"/>
      <charset val="0"/>
      <scheme val="minor"/>
    </font>
    <font>
      <sz val="11"/>
      <color rgb="FF3F3F76"/>
      <name val="宋体"/>
      <charset val="0"/>
      <scheme val="minor"/>
    </font>
    <font>
      <sz val="11"/>
      <color rgb="FF9C0006"/>
      <name val="宋体"/>
      <charset val="0"/>
      <scheme val="minor"/>
    </font>
    <font>
      <sz val="9"/>
      <name val="Arial"/>
      <charset val="134"/>
    </font>
    <font>
      <sz val="11"/>
      <color theme="0"/>
      <name val="宋体"/>
      <charset val="0"/>
      <scheme val="minor"/>
    </font>
    <font>
      <sz val="12"/>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2"/>
      <name val="新細明體"/>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9C0006"/>
      <name val="宋体"/>
      <charset val="134"/>
      <scheme val="minor"/>
    </font>
    <font>
      <b/>
      <sz val="10"/>
      <name val="Arial"/>
      <charset val="134"/>
    </font>
    <font>
      <sz val="12"/>
      <color indexed="0"/>
      <name val="宋体"/>
      <charset val="134"/>
    </font>
    <font>
      <sz val="11"/>
      <color indexed="8"/>
      <name val="宋体"/>
      <charset val="134"/>
    </font>
    <font>
      <sz val="11"/>
      <color theme="1"/>
      <name val="Tahoma"/>
      <charset val="134"/>
    </font>
    <font>
      <sz val="11"/>
      <color rgb="FF006100"/>
      <name val="宋体"/>
      <charset val="134"/>
      <scheme val="minor"/>
    </font>
    <font>
      <vertAlign val="superscript"/>
      <sz val="11"/>
      <name val="宋体"/>
      <charset val="134"/>
      <scheme val="minor"/>
    </font>
    <font>
      <b/>
      <sz val="9"/>
      <name val="宋体"/>
      <charset val="134"/>
    </font>
    <font>
      <sz val="9"/>
      <name val="宋体"/>
      <charset val="134"/>
    </font>
  </fonts>
  <fills count="36">
    <fill>
      <patternFill patternType="none"/>
    </fill>
    <fill>
      <patternFill patternType="gray125"/>
    </fill>
    <fill>
      <patternFill patternType="solid">
        <fgColor rgb="FFFF0000"/>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6"/>
        <bgColor indexed="64"/>
      </patternFill>
    </fill>
  </fills>
  <borders count="3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diagonalDown="1">
      <left style="thin">
        <color auto="1"/>
      </left>
      <right style="thin">
        <color auto="1"/>
      </right>
      <top style="thin">
        <color auto="1"/>
      </top>
      <bottom style="thin">
        <color auto="1"/>
      </bottom>
      <diagonal style="thin">
        <color auto="1"/>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top/>
      <bottom style="thin">
        <color auto="1"/>
      </bottom>
      <diagonal/>
    </border>
    <border>
      <left/>
      <right style="medium">
        <color auto="1"/>
      </right>
      <top style="medium">
        <color auto="1"/>
      </top>
      <bottom/>
      <diagonal/>
    </border>
    <border>
      <left/>
      <right style="medium">
        <color auto="1"/>
      </right>
      <top/>
      <bottom/>
      <diagonal/>
    </border>
    <border>
      <left style="thin">
        <color auto="1"/>
      </left>
      <right style="medium">
        <color auto="1"/>
      </right>
      <top style="thin">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diagonal/>
    </border>
    <border>
      <left/>
      <right style="medium">
        <color auto="1"/>
      </right>
      <top style="thin">
        <color auto="1"/>
      </top>
      <bottom/>
      <diagonal/>
    </border>
    <border>
      <left/>
      <right style="medium">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s>
  <cellStyleXfs count="71">
    <xf numFmtId="0" fontId="0" fillId="0" borderId="0">
      <alignment vertical="center"/>
    </xf>
    <xf numFmtId="42" fontId="0" fillId="0" borderId="0" applyFont="0" applyFill="0" applyBorder="0" applyAlignment="0" applyProtection="0">
      <alignment vertical="center"/>
    </xf>
    <xf numFmtId="0" fontId="34" fillId="4" borderId="0" applyNumberFormat="0" applyBorder="0" applyAlignment="0" applyProtection="0">
      <alignment vertical="center"/>
    </xf>
    <xf numFmtId="0" fontId="35" fillId="5" borderId="29" applyNumberFormat="0" applyAlignment="0" applyProtection="0">
      <alignment vertical="center"/>
    </xf>
    <xf numFmtId="44" fontId="0" fillId="0" borderId="0" applyFont="0" applyFill="0" applyBorder="0" applyAlignment="0" applyProtection="0">
      <alignment vertical="center"/>
    </xf>
    <xf numFmtId="0" fontId="0" fillId="0" borderId="0">
      <alignment vertical="center"/>
    </xf>
    <xf numFmtId="41" fontId="0" fillId="0" borderId="0" applyFont="0" applyFill="0" applyBorder="0" applyAlignment="0" applyProtection="0">
      <alignment vertical="center"/>
    </xf>
    <xf numFmtId="0" fontId="34" fillId="6" borderId="0" applyNumberFormat="0" applyBorder="0" applyAlignment="0" applyProtection="0">
      <alignment vertical="center"/>
    </xf>
    <xf numFmtId="0" fontId="36" fillId="7" borderId="0" applyNumberFormat="0" applyBorder="0" applyAlignment="0" applyProtection="0">
      <alignment vertical="center"/>
    </xf>
    <xf numFmtId="43"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37" fillId="0" borderId="4" applyNumberFormat="0" applyFill="0" applyBorder="0" applyAlignment="0" applyProtection="0">
      <alignment vertical="center"/>
    </xf>
    <xf numFmtId="0" fontId="38" fillId="8" borderId="0" applyNumberFormat="0" applyBorder="0" applyAlignment="0" applyProtection="0">
      <alignment vertical="center"/>
    </xf>
    <xf numFmtId="9" fontId="0" fillId="0" borderId="0" applyFont="0" applyFill="0" applyBorder="0" applyAlignment="0" applyProtection="0">
      <alignment vertical="center"/>
    </xf>
    <xf numFmtId="0" fontId="39" fillId="0" borderId="0"/>
    <xf numFmtId="0" fontId="0" fillId="0" borderId="0">
      <alignment vertical="center"/>
    </xf>
    <xf numFmtId="0" fontId="0" fillId="0" borderId="0">
      <alignment vertical="center"/>
    </xf>
    <xf numFmtId="0" fontId="40" fillId="0" borderId="0" applyNumberFormat="0" applyFill="0" applyBorder="0" applyAlignment="0" applyProtection="0">
      <alignment vertical="center"/>
    </xf>
    <xf numFmtId="0" fontId="0" fillId="9" borderId="30" applyNumberFormat="0" applyFont="0" applyAlignment="0" applyProtection="0">
      <alignment vertical="center"/>
    </xf>
    <xf numFmtId="0" fontId="38" fillId="10" borderId="0" applyNumberFormat="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xf numFmtId="0" fontId="45" fillId="0" borderId="0" applyNumberFormat="0" applyFill="0" applyBorder="0" applyAlignment="0" applyProtection="0">
      <alignment vertical="center"/>
    </xf>
    <xf numFmtId="0" fontId="46" fillId="0" borderId="31" applyNumberFormat="0" applyFill="0" applyAlignment="0" applyProtection="0">
      <alignment vertical="center"/>
    </xf>
    <xf numFmtId="0" fontId="47" fillId="0" borderId="31" applyNumberFormat="0" applyFill="0" applyAlignment="0" applyProtection="0">
      <alignment vertical="center"/>
    </xf>
    <xf numFmtId="0" fontId="38" fillId="11" borderId="0" applyNumberFormat="0" applyBorder="0" applyAlignment="0" applyProtection="0">
      <alignment vertical="center"/>
    </xf>
    <xf numFmtId="0" fontId="41" fillId="0" borderId="32" applyNumberFormat="0" applyFill="0" applyAlignment="0" applyProtection="0">
      <alignment vertical="center"/>
    </xf>
    <xf numFmtId="0" fontId="38" fillId="12" borderId="0" applyNumberFormat="0" applyBorder="0" applyAlignment="0" applyProtection="0">
      <alignment vertical="center"/>
    </xf>
    <xf numFmtId="0" fontId="48" fillId="13" borderId="33" applyNumberFormat="0" applyAlignment="0" applyProtection="0">
      <alignment vertical="center"/>
    </xf>
    <xf numFmtId="0" fontId="49" fillId="13" borderId="29" applyNumberFormat="0" applyAlignment="0" applyProtection="0">
      <alignment vertical="center"/>
    </xf>
    <xf numFmtId="0" fontId="50" fillId="14" borderId="34" applyNumberFormat="0" applyAlignment="0" applyProtection="0">
      <alignment vertical="center"/>
    </xf>
    <xf numFmtId="0" fontId="34" fillId="15" borderId="0" applyNumberFormat="0" applyBorder="0" applyAlignment="0" applyProtection="0">
      <alignment vertical="center"/>
    </xf>
    <xf numFmtId="0" fontId="38" fillId="16" borderId="0" applyNumberFormat="0" applyBorder="0" applyAlignment="0" applyProtection="0">
      <alignment vertical="center"/>
    </xf>
    <xf numFmtId="0" fontId="51" fillId="0" borderId="35" applyNumberFormat="0" applyFill="0" applyAlignment="0" applyProtection="0">
      <alignment vertical="center"/>
    </xf>
    <xf numFmtId="0" fontId="52" fillId="0" borderId="36" applyNumberFormat="0" applyFill="0" applyAlignment="0" applyProtection="0">
      <alignment vertical="center"/>
    </xf>
    <xf numFmtId="0" fontId="53" fillId="17" borderId="0" applyNumberFormat="0" applyBorder="0" applyAlignment="0" applyProtection="0">
      <alignment vertical="center"/>
    </xf>
    <xf numFmtId="0" fontId="54" fillId="18" borderId="0" applyNumberFormat="0" applyBorder="0" applyAlignment="0" applyProtection="0">
      <alignment vertical="center"/>
    </xf>
    <xf numFmtId="0" fontId="34" fillId="19" borderId="0" applyNumberFormat="0" applyBorder="0" applyAlignment="0" applyProtection="0">
      <alignment vertical="center"/>
    </xf>
    <xf numFmtId="0" fontId="38" fillId="20" borderId="0" applyNumberFormat="0" applyBorder="0" applyAlignment="0" applyProtection="0">
      <alignment vertical="center"/>
    </xf>
    <xf numFmtId="0" fontId="55" fillId="7"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7" fillId="0" borderId="4" applyNumberFormat="0" applyFill="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8" fillId="29" borderId="0" applyNumberFormat="0" applyBorder="0" applyAlignment="0" applyProtection="0">
      <alignment vertical="center"/>
    </xf>
    <xf numFmtId="0" fontId="39" fillId="0" borderId="0"/>
    <xf numFmtId="0" fontId="34"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9" fillId="0" borderId="0"/>
    <xf numFmtId="0" fontId="34" fillId="33" borderId="0" applyNumberFormat="0" applyBorder="0" applyAlignment="0" applyProtection="0">
      <alignment vertical="center"/>
    </xf>
    <xf numFmtId="0" fontId="38" fillId="34" borderId="0" applyNumberFormat="0" applyBorder="0" applyAlignment="0" applyProtection="0">
      <alignment vertical="center"/>
    </xf>
    <xf numFmtId="0" fontId="56" fillId="0" borderId="0" applyNumberFormat="0" applyFill="0" applyBorder="0" applyAlignment="0" applyProtection="0">
      <alignment vertical="center"/>
    </xf>
    <xf numFmtId="0" fontId="57" fillId="0" borderId="0" applyNumberFormat="0" applyBorder="0" applyProtection="0">
      <alignment vertical="center"/>
    </xf>
    <xf numFmtId="0" fontId="58" fillId="35" borderId="37" applyNumberFormat="0" applyFont="0" applyAlignment="0" applyProtection="0">
      <alignment vertical="center"/>
    </xf>
    <xf numFmtId="0" fontId="59" fillId="0" borderId="0"/>
    <xf numFmtId="0" fontId="39" fillId="0" borderId="0"/>
    <xf numFmtId="0" fontId="60" fillId="17" borderId="0" applyNumberFormat="0" applyBorder="0" applyAlignment="0" applyProtection="0">
      <alignment vertical="center"/>
    </xf>
    <xf numFmtId="0" fontId="39" fillId="0" borderId="0"/>
    <xf numFmtId="0" fontId="39" fillId="0" borderId="0"/>
    <xf numFmtId="0" fontId="37" fillId="0" borderId="4" applyNumberFormat="0" applyFill="0" applyBorder="0" applyAlignment="0" applyProtection="0">
      <alignment vertical="center"/>
    </xf>
    <xf numFmtId="0" fontId="37" fillId="0" borderId="4" applyNumberFormat="0" applyFill="0" applyBorder="0" applyAlignment="0" applyProtection="0">
      <alignment vertical="center"/>
    </xf>
    <xf numFmtId="0" fontId="37" fillId="0" borderId="4" applyNumberFormat="0" applyFill="0" applyBorder="0" applyAlignment="0" applyProtection="0">
      <alignment vertical="center"/>
    </xf>
    <xf numFmtId="0" fontId="37" fillId="0" borderId="4" applyNumberFormat="0" applyFill="0" applyBorder="0" applyAlignment="0" applyProtection="0">
      <alignment vertical="center"/>
    </xf>
  </cellStyleXfs>
  <cellXfs count="433">
    <xf numFmtId="0" fontId="0" fillId="0" borderId="0" xfId="0">
      <alignment vertical="center"/>
    </xf>
    <xf numFmtId="0" fontId="1" fillId="0" borderId="0" xfId="65" applyFont="1" applyFill="1" applyAlignment="1" applyProtection="1">
      <alignment horizontal="left" vertical="center" wrapText="1"/>
      <protection locked="0"/>
    </xf>
    <xf numFmtId="176" fontId="1" fillId="0" borderId="0" xfId="65" applyNumberFormat="1" applyFont="1" applyFill="1" applyAlignment="1" applyProtection="1">
      <alignment horizontal="left" vertical="center" wrapText="1"/>
      <protection locked="0"/>
    </xf>
    <xf numFmtId="0" fontId="1" fillId="0" borderId="0" xfId="65" applyFont="1" applyFill="1" applyAlignment="1" applyProtection="1">
      <alignment horizontal="center" vertical="top" wrapText="1"/>
      <protection locked="0"/>
    </xf>
    <xf numFmtId="0" fontId="1" fillId="0" borderId="0" xfId="11" applyFont="1" applyFill="1" applyBorder="1" applyAlignment="1" applyProtection="1">
      <alignment horizontal="center" vertical="center" wrapText="1"/>
      <protection locked="0"/>
    </xf>
    <xf numFmtId="0" fontId="2" fillId="0" borderId="0" xfId="0" applyFont="1" applyFill="1" applyAlignment="1">
      <alignment horizontal="left" vertical="center"/>
    </xf>
    <xf numFmtId="0" fontId="1" fillId="0" borderId="0" xfId="65" applyFont="1" applyFill="1" applyAlignment="1" applyProtection="1">
      <alignment horizontal="center" vertical="center" wrapText="1"/>
      <protection locked="0"/>
    </xf>
    <xf numFmtId="49" fontId="1" fillId="0" borderId="0" xfId="65" applyNumberFormat="1" applyFont="1" applyFill="1" applyAlignment="1" applyProtection="1">
      <alignment horizontal="center" vertical="center" wrapText="1"/>
      <protection locked="0"/>
    </xf>
    <xf numFmtId="0" fontId="1" fillId="0" borderId="0" xfId="65" applyFont="1" applyFill="1" applyAlignment="1" applyProtection="1">
      <alignment vertical="center" wrapText="1"/>
      <protection locked="0"/>
    </xf>
    <xf numFmtId="176" fontId="3" fillId="0" borderId="0" xfId="65" applyNumberFormat="1" applyFont="1" applyFill="1" applyAlignment="1" applyProtection="1">
      <alignment horizontal="left" vertical="center" wrapText="1"/>
      <protection locked="0"/>
    </xf>
    <xf numFmtId="0" fontId="4" fillId="0" borderId="1" xfId="65" applyFont="1" applyFill="1" applyBorder="1" applyAlignment="1" applyProtection="1">
      <alignment horizontal="left" vertical="center"/>
      <protection locked="0"/>
    </xf>
    <xf numFmtId="0" fontId="5" fillId="0" borderId="2" xfId="65" applyFont="1" applyFill="1" applyBorder="1" applyAlignment="1" applyProtection="1">
      <alignment horizontal="left" vertical="center"/>
      <protection locked="0"/>
    </xf>
    <xf numFmtId="0" fontId="4" fillId="0" borderId="2" xfId="65" applyFont="1" applyFill="1" applyBorder="1" applyAlignment="1" applyProtection="1">
      <alignment horizontal="left" vertical="center"/>
      <protection locked="0"/>
    </xf>
    <xf numFmtId="0" fontId="4" fillId="0" borderId="3" xfId="65" applyFont="1" applyFill="1" applyBorder="1" applyAlignment="1" applyProtection="1">
      <alignment horizontal="left" vertical="center"/>
      <protection locked="0"/>
    </xf>
    <xf numFmtId="0" fontId="4" fillId="0" borderId="4" xfId="65" applyFont="1" applyFill="1" applyBorder="1" applyAlignment="1" applyProtection="1">
      <alignment horizontal="left" vertical="center"/>
      <protection locked="0"/>
    </xf>
    <xf numFmtId="0" fontId="4" fillId="0" borderId="3" xfId="65" applyFont="1" applyFill="1" applyBorder="1" applyAlignment="1" applyProtection="1">
      <alignment horizontal="left" vertical="center" wrapText="1"/>
      <protection locked="0"/>
    </xf>
    <xf numFmtId="0" fontId="5" fillId="0" borderId="4" xfId="65" applyFont="1" applyFill="1" applyBorder="1" applyAlignment="1" applyProtection="1">
      <alignment horizontal="left" vertical="center" wrapText="1"/>
      <protection locked="0"/>
    </xf>
    <xf numFmtId="0" fontId="4" fillId="0" borderId="4" xfId="65" applyFont="1" applyFill="1" applyBorder="1" applyAlignment="1" applyProtection="1">
      <alignment horizontal="left" vertical="center" wrapText="1"/>
      <protection locked="0"/>
    </xf>
    <xf numFmtId="176" fontId="4" fillId="0" borderId="3" xfId="65" applyNumberFormat="1" applyFont="1" applyFill="1" applyBorder="1" applyAlignment="1" applyProtection="1">
      <alignment horizontal="left" vertical="top" wrapText="1"/>
      <protection locked="0"/>
    </xf>
    <xf numFmtId="176" fontId="4" fillId="0" borderId="4" xfId="65" applyNumberFormat="1" applyFont="1" applyFill="1" applyBorder="1" applyAlignment="1" applyProtection="1">
      <alignment horizontal="left" vertical="top" wrapText="1"/>
      <protection locked="0"/>
    </xf>
    <xf numFmtId="0" fontId="4" fillId="0" borderId="3" xfId="65" applyFont="1" applyFill="1" applyBorder="1" applyAlignment="1" applyProtection="1">
      <alignment horizontal="left" vertical="top" wrapText="1"/>
      <protection locked="0"/>
    </xf>
    <xf numFmtId="0" fontId="4" fillId="0" borderId="4" xfId="65" applyFont="1" applyFill="1" applyBorder="1" applyAlignment="1" applyProtection="1">
      <alignment horizontal="left" vertical="top" wrapText="1"/>
      <protection locked="0"/>
    </xf>
    <xf numFmtId="0" fontId="6" fillId="0" borderId="5" xfId="11" applyNumberFormat="1" applyFont="1" applyFill="1" applyBorder="1" applyAlignment="1" applyProtection="1">
      <alignment horizontal="center" vertical="center" wrapText="1"/>
      <protection locked="0"/>
    </xf>
    <xf numFmtId="0" fontId="6" fillId="0" borderId="6" xfId="65" applyFont="1" applyFill="1" applyBorder="1" applyAlignment="1" applyProtection="1">
      <alignment horizontal="center" vertical="center" wrapText="1"/>
      <protection locked="0"/>
    </xf>
    <xf numFmtId="0" fontId="6" fillId="0" borderId="7" xfId="65" applyFont="1" applyFill="1" applyBorder="1" applyAlignment="1" applyProtection="1">
      <alignment horizontal="center" vertical="center" wrapText="1"/>
      <protection locked="0"/>
    </xf>
    <xf numFmtId="0" fontId="6" fillId="0" borderId="8" xfId="11" applyNumberFormat="1" applyFont="1" applyFill="1" applyBorder="1" applyAlignment="1" applyProtection="1">
      <alignment horizontal="center" vertical="center" wrapText="1"/>
      <protection locked="0"/>
    </xf>
    <xf numFmtId="0" fontId="7" fillId="0" borderId="4" xfId="65" applyFont="1" applyFill="1" applyBorder="1" applyAlignment="1" applyProtection="1">
      <alignment horizontal="center" vertical="center" wrapText="1"/>
      <protection locked="0"/>
    </xf>
    <xf numFmtId="0" fontId="2" fillId="0" borderId="8" xfId="11" applyNumberFormat="1" applyFont="1" applyFill="1" applyBorder="1" applyAlignment="1" applyProtection="1">
      <alignment horizontal="left" vertical="center" wrapText="1"/>
      <protection locked="0"/>
    </xf>
    <xf numFmtId="0" fontId="2" fillId="0" borderId="4" xfId="65" applyFont="1" applyFill="1" applyBorder="1" applyAlignment="1" applyProtection="1">
      <alignment horizontal="left" vertical="center" wrapText="1"/>
      <protection locked="0"/>
    </xf>
    <xf numFmtId="0" fontId="7" fillId="0" borderId="4" xfId="65" applyFont="1" applyFill="1" applyBorder="1" applyAlignment="1" applyProtection="1">
      <alignment horizontal="left" vertical="center" wrapText="1"/>
      <protection locked="0"/>
    </xf>
    <xf numFmtId="0" fontId="4" fillId="0" borderId="2" xfId="65" applyFont="1" applyFill="1" applyBorder="1" applyAlignment="1" applyProtection="1">
      <alignment horizontal="left" vertical="center" wrapText="1"/>
      <protection locked="0"/>
    </xf>
    <xf numFmtId="0" fontId="5" fillId="0" borderId="2" xfId="65" applyFont="1" applyFill="1" applyBorder="1" applyAlignment="1" applyProtection="1">
      <alignment horizontal="left" vertical="center" wrapText="1"/>
      <protection locked="0"/>
    </xf>
    <xf numFmtId="0" fontId="8" fillId="0" borderId="2" xfId="65" applyFont="1" applyFill="1" applyBorder="1" applyAlignment="1" applyProtection="1">
      <alignment horizontal="center" vertical="center" wrapText="1"/>
      <protection locked="0"/>
    </xf>
    <xf numFmtId="0" fontId="8" fillId="0" borderId="4" xfId="65" applyFont="1" applyFill="1" applyBorder="1" applyAlignment="1" applyProtection="1">
      <alignment horizontal="center" vertical="center" wrapText="1"/>
      <protection locked="0"/>
    </xf>
    <xf numFmtId="176" fontId="8" fillId="0" borderId="4" xfId="65" applyNumberFormat="1" applyFont="1" applyFill="1" applyBorder="1" applyAlignment="1" applyProtection="1">
      <alignment horizontal="center" vertical="center" wrapText="1"/>
      <protection locked="0"/>
    </xf>
    <xf numFmtId="0" fontId="6" fillId="0" borderId="9" xfId="65" applyFont="1" applyFill="1" applyBorder="1" applyAlignment="1" applyProtection="1">
      <alignment horizontal="center" vertical="center" wrapText="1"/>
      <protection locked="0"/>
    </xf>
    <xf numFmtId="49" fontId="6" fillId="0" borderId="10" xfId="65" applyNumberFormat="1" applyFont="1" applyFill="1" applyBorder="1" applyAlignment="1" applyProtection="1">
      <alignment horizontal="center" vertical="center" wrapText="1"/>
      <protection locked="0"/>
    </xf>
    <xf numFmtId="0" fontId="6" fillId="0" borderId="10" xfId="65" applyFont="1" applyFill="1" applyBorder="1" applyAlignment="1" applyProtection="1">
      <alignment horizontal="center" vertical="center" wrapText="1"/>
      <protection locked="0"/>
    </xf>
    <xf numFmtId="0" fontId="7" fillId="0" borderId="4" xfId="11" applyNumberFormat="1" applyFont="1" applyFill="1" applyBorder="1" applyAlignment="1" applyProtection="1">
      <alignment horizontal="center" vertical="center" wrapText="1"/>
      <protection locked="0"/>
    </xf>
    <xf numFmtId="49" fontId="6" fillId="0" borderId="11" xfId="65" applyNumberFormat="1" applyFont="1" applyFill="1" applyBorder="1" applyAlignment="1" applyProtection="1">
      <alignment horizontal="center" vertical="center" wrapText="1"/>
      <protection locked="0"/>
    </xf>
    <xf numFmtId="0" fontId="1" fillId="0" borderId="11" xfId="65" applyFont="1" applyFill="1" applyBorder="1" applyAlignment="1" applyProtection="1">
      <alignment horizontal="center" vertical="center" wrapText="1"/>
      <protection locked="0"/>
    </xf>
    <xf numFmtId="0" fontId="6" fillId="0" borderId="11" xfId="65" applyFont="1" applyFill="1" applyBorder="1" applyAlignment="1" applyProtection="1">
      <alignment horizontal="center" vertical="center" wrapText="1"/>
      <protection locked="0"/>
    </xf>
    <xf numFmtId="0" fontId="2" fillId="0" borderId="4" xfId="11" applyNumberFormat="1" applyFont="1" applyFill="1" applyBorder="1" applyAlignment="1" applyProtection="1">
      <alignment horizontal="left" vertical="center" wrapText="1"/>
      <protection locked="0"/>
    </xf>
    <xf numFmtId="49" fontId="2" fillId="0" borderId="4" xfId="65" applyNumberFormat="1" applyFont="1" applyFill="1" applyBorder="1" applyAlignment="1" applyProtection="1">
      <alignment horizontal="left" vertical="center" wrapText="1"/>
      <protection locked="0"/>
    </xf>
    <xf numFmtId="49" fontId="2" fillId="0" borderId="4" xfId="0" applyNumberFormat="1" applyFont="1" applyFill="1" applyBorder="1" applyAlignment="1">
      <alignment horizontal="left" vertical="center" wrapText="1"/>
    </xf>
    <xf numFmtId="0" fontId="2" fillId="0" borderId="4" xfId="65" applyFont="1" applyFill="1" applyBorder="1" applyAlignment="1" applyProtection="1">
      <alignment horizontal="center" vertical="center" wrapText="1"/>
      <protection locked="0"/>
    </xf>
    <xf numFmtId="0" fontId="7" fillId="0" borderId="4" xfId="11" applyNumberFormat="1" applyFont="1" applyFill="1" applyBorder="1" applyAlignment="1" applyProtection="1">
      <alignment horizontal="left" vertical="center" wrapText="1"/>
      <protection locked="0"/>
    </xf>
    <xf numFmtId="0" fontId="9" fillId="0" borderId="4" xfId="65" applyFont="1" applyFill="1" applyBorder="1" applyAlignment="1" applyProtection="1">
      <alignment horizontal="left" vertical="center" wrapText="1"/>
      <protection locked="0"/>
    </xf>
    <xf numFmtId="49" fontId="6" fillId="0" borderId="12" xfId="11" applyNumberFormat="1" applyFont="1" applyFill="1" applyBorder="1" applyAlignment="1" applyProtection="1">
      <alignment horizontal="center" vertical="center" wrapText="1"/>
      <protection locked="0"/>
    </xf>
    <xf numFmtId="49" fontId="1" fillId="0" borderId="11" xfId="65" applyNumberFormat="1" applyFont="1" applyFill="1" applyBorder="1" applyAlignment="1" applyProtection="1">
      <alignment horizontal="center" vertical="center" wrapText="1"/>
      <protection locked="0"/>
    </xf>
    <xf numFmtId="49" fontId="1" fillId="0" borderId="13" xfId="11" applyNumberFormat="1" applyFont="1" applyFill="1" applyBorder="1" applyAlignment="1" applyProtection="1">
      <alignment horizontal="center" vertical="center" wrapText="1"/>
      <protection locked="0"/>
    </xf>
    <xf numFmtId="0" fontId="2" fillId="0" borderId="4" xfId="0" applyFont="1" applyFill="1" applyBorder="1" applyAlignment="1">
      <alignment horizontal="left" vertical="center" wrapText="1"/>
    </xf>
    <xf numFmtId="49" fontId="2" fillId="0" borderId="4" xfId="11" applyNumberFormat="1" applyFont="1" applyFill="1" applyBorder="1" applyAlignment="1" applyProtection="1">
      <alignment horizontal="left" vertical="center" wrapText="1"/>
      <protection locked="0"/>
    </xf>
    <xf numFmtId="0" fontId="7" fillId="0" borderId="4" xfId="0" applyFont="1" applyFill="1" applyBorder="1" applyAlignment="1">
      <alignment horizontal="left" vertical="center" wrapText="1"/>
    </xf>
    <xf numFmtId="49" fontId="7" fillId="0" borderId="4" xfId="11" applyNumberFormat="1" applyFont="1" applyFill="1" applyBorder="1" applyAlignment="1" applyProtection="1">
      <alignment horizontal="left" vertical="center" wrapText="1"/>
      <protection locked="0"/>
    </xf>
    <xf numFmtId="49" fontId="6" fillId="0" borderId="10" xfId="11" applyNumberFormat="1" applyFont="1" applyFill="1" applyBorder="1" applyAlignment="1" applyProtection="1">
      <alignment horizontal="center" vertical="center" wrapText="1"/>
      <protection locked="0"/>
    </xf>
    <xf numFmtId="176" fontId="2" fillId="0" borderId="10" xfId="65" applyNumberFormat="1" applyFont="1" applyFill="1" applyBorder="1" applyAlignment="1" applyProtection="1">
      <alignment horizontal="left" vertical="center" wrapText="1"/>
      <protection locked="0"/>
    </xf>
    <xf numFmtId="178" fontId="10" fillId="0" borderId="14" xfId="0" applyNumberFormat="1" applyFont="1" applyFill="1" applyBorder="1" applyAlignment="1">
      <alignment horizontal="center" vertical="center" wrapText="1"/>
    </xf>
    <xf numFmtId="178" fontId="10" fillId="0" borderId="15" xfId="0" applyNumberFormat="1" applyFont="1" applyFill="1" applyBorder="1" applyAlignment="1">
      <alignment horizontal="center" vertical="center" wrapText="1"/>
    </xf>
    <xf numFmtId="49" fontId="6" fillId="0" borderId="11" xfId="11" applyNumberFormat="1" applyFont="1" applyFill="1" applyBorder="1" applyAlignment="1" applyProtection="1">
      <alignment horizontal="center" vertical="center" wrapText="1"/>
      <protection locked="0"/>
    </xf>
    <xf numFmtId="176" fontId="2" fillId="0" borderId="11" xfId="65" applyNumberFormat="1" applyFont="1" applyFill="1" applyBorder="1" applyAlignment="1" applyProtection="1">
      <alignment horizontal="left" vertical="center" wrapText="1"/>
      <protection locked="0"/>
    </xf>
    <xf numFmtId="178" fontId="6" fillId="0" borderId="4" xfId="65" applyNumberFormat="1" applyFont="1" applyFill="1" applyBorder="1" applyAlignment="1" applyProtection="1">
      <alignment horizontal="center" vertical="center" wrapText="1"/>
      <protection locked="0"/>
    </xf>
    <xf numFmtId="49" fontId="2" fillId="0" borderId="11" xfId="11" applyNumberFormat="1" applyFont="1" applyFill="1" applyBorder="1" applyAlignment="1" applyProtection="1">
      <alignment vertical="center" wrapText="1"/>
      <protection locked="0"/>
    </xf>
    <xf numFmtId="176" fontId="2" fillId="0" borderId="11" xfId="11" applyNumberFormat="1" applyFont="1" applyFill="1" applyBorder="1" applyAlignment="1" applyProtection="1">
      <alignment horizontal="left" vertical="center" wrapText="1"/>
      <protection locked="0"/>
    </xf>
    <xf numFmtId="178" fontId="2" fillId="0" borderId="4" xfId="11" applyNumberFormat="1" applyFont="1" applyFill="1" applyBorder="1" applyAlignment="1" applyProtection="1">
      <alignment horizontal="left" vertical="center" wrapText="1"/>
      <protection locked="0"/>
    </xf>
    <xf numFmtId="178" fontId="2" fillId="0" borderId="4" xfId="11" applyNumberFormat="1" applyFont="1" applyFill="1" applyBorder="1" applyAlignment="1" applyProtection="1">
      <alignment horizontal="left" vertical="center" wrapText="1" shrinkToFit="1"/>
      <protection locked="0"/>
    </xf>
    <xf numFmtId="0" fontId="2" fillId="0" borderId="4" xfId="65" applyFont="1" applyFill="1" applyBorder="1" applyAlignment="1">
      <alignment horizontal="left" vertical="center" wrapText="1"/>
    </xf>
    <xf numFmtId="176" fontId="2" fillId="0" borderId="4" xfId="65" applyNumberFormat="1" applyFont="1" applyFill="1" applyBorder="1" applyAlignment="1">
      <alignment horizontal="left" vertical="center" wrapText="1"/>
    </xf>
    <xf numFmtId="178" fontId="2" fillId="0" borderId="4" xfId="0" applyNumberFormat="1" applyFont="1" applyFill="1" applyBorder="1" applyAlignment="1">
      <alignment horizontal="left" vertical="center" wrapText="1"/>
    </xf>
    <xf numFmtId="0" fontId="7" fillId="0" borderId="11" xfId="16" applyFont="1" applyFill="1" applyBorder="1" applyAlignment="1">
      <alignment horizontal="left" vertical="center" wrapText="1"/>
    </xf>
    <xf numFmtId="178" fontId="7" fillId="0" borderId="11" xfId="16" applyNumberFormat="1" applyFont="1" applyFill="1" applyBorder="1" applyAlignment="1">
      <alignment horizontal="left" vertical="center" wrapText="1"/>
    </xf>
    <xf numFmtId="176" fontId="2" fillId="0" borderId="4" xfId="65" applyNumberFormat="1" applyFont="1" applyFill="1" applyBorder="1" applyAlignment="1" applyProtection="1">
      <alignment horizontal="left" vertical="center" wrapText="1"/>
      <protection locked="0"/>
    </xf>
    <xf numFmtId="0" fontId="2" fillId="0" borderId="11" xfId="65" applyFont="1" applyFill="1" applyBorder="1" applyAlignment="1" applyProtection="1">
      <alignment horizontal="left" vertical="center" wrapText="1"/>
      <protection locked="0"/>
    </xf>
    <xf numFmtId="178" fontId="10" fillId="0" borderId="12" xfId="0" applyNumberFormat="1"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2" fillId="0" borderId="4" xfId="11" applyFont="1" applyFill="1" applyBorder="1" applyAlignment="1" applyProtection="1">
      <alignment horizontal="left" vertical="center" wrapText="1" shrinkToFit="1"/>
      <protection locked="0"/>
    </xf>
    <xf numFmtId="176" fontId="2" fillId="0" borderId="4" xfId="0" applyNumberFormat="1" applyFont="1" applyFill="1" applyBorder="1" applyAlignment="1">
      <alignment horizontal="left" vertical="center" wrapText="1"/>
    </xf>
    <xf numFmtId="0" fontId="2" fillId="0" borderId="11" xfId="11" applyFont="1" applyFill="1" applyBorder="1" applyAlignment="1" applyProtection="1">
      <alignment horizontal="left" vertical="center" wrapText="1" shrinkToFit="1"/>
      <protection locked="0"/>
    </xf>
    <xf numFmtId="178" fontId="7" fillId="0" borderId="4" xfId="68" applyNumberFormat="1" applyFont="1" applyFill="1" applyBorder="1" applyAlignment="1" applyProtection="1">
      <alignment horizontal="left" vertical="center" wrapText="1"/>
      <protection locked="0"/>
    </xf>
    <xf numFmtId="176" fontId="7" fillId="0" borderId="4" xfId="68" applyNumberFormat="1" applyFont="1" applyFill="1" applyBorder="1" applyAlignment="1" applyProtection="1">
      <alignment horizontal="left" vertical="center" wrapText="1"/>
      <protection locked="0"/>
    </xf>
    <xf numFmtId="10" fontId="7" fillId="0" borderId="4" xfId="11" applyNumberFormat="1" applyFont="1" applyFill="1" applyBorder="1" applyAlignment="1" applyProtection="1">
      <alignment horizontal="left" vertical="center" wrapText="1"/>
      <protection locked="0"/>
    </xf>
    <xf numFmtId="176" fontId="7" fillId="0" borderId="4" xfId="16" applyNumberFormat="1" applyFont="1" applyFill="1" applyBorder="1" applyAlignment="1">
      <alignment horizontal="left" vertical="center"/>
    </xf>
    <xf numFmtId="176" fontId="7" fillId="0" borderId="11" xfId="16" applyNumberFormat="1" applyFont="1" applyFill="1" applyBorder="1" applyAlignment="1">
      <alignment horizontal="left" vertical="center" wrapText="1"/>
    </xf>
    <xf numFmtId="0" fontId="6" fillId="0" borderId="2" xfId="65" applyFont="1" applyFill="1" applyBorder="1" applyAlignment="1" applyProtection="1">
      <alignment horizontal="center" vertical="center" wrapText="1"/>
      <protection locked="0"/>
    </xf>
    <xf numFmtId="0" fontId="2" fillId="0" borderId="2" xfId="0" applyFont="1" applyFill="1" applyBorder="1" applyAlignment="1">
      <alignment horizontal="left" vertical="center" wrapText="1"/>
    </xf>
    <xf numFmtId="0" fontId="6" fillId="0" borderId="4" xfId="65" applyFont="1" applyFill="1" applyBorder="1" applyAlignment="1" applyProtection="1">
      <alignment horizontal="center" vertical="center" wrapText="1"/>
      <protection locked="0"/>
    </xf>
    <xf numFmtId="0" fontId="6" fillId="0" borderId="4" xfId="65" applyFont="1" applyFill="1" applyBorder="1" applyAlignment="1" applyProtection="1">
      <alignment horizontal="left" vertical="center" wrapText="1"/>
      <protection locked="0"/>
    </xf>
    <xf numFmtId="176" fontId="6" fillId="0" borderId="4" xfId="65" applyNumberFormat="1" applyFont="1" applyFill="1" applyBorder="1" applyAlignment="1" applyProtection="1">
      <alignment horizontal="center" vertical="center" wrapText="1"/>
      <protection locked="0"/>
    </xf>
    <xf numFmtId="0" fontId="11" fillId="0" borderId="4" xfId="65" applyFont="1" applyFill="1" applyBorder="1" applyAlignment="1" applyProtection="1">
      <alignment horizontal="center" vertical="center" wrapText="1"/>
      <protection locked="0"/>
    </xf>
    <xf numFmtId="0" fontId="6" fillId="0" borderId="10" xfId="11" applyFont="1" applyFill="1" applyBorder="1" applyAlignment="1" applyProtection="1">
      <alignment horizontal="center" vertical="center" wrapText="1" shrinkToFit="1"/>
      <protection locked="0"/>
    </xf>
    <xf numFmtId="0" fontId="1" fillId="0" borderId="11" xfId="11" applyFont="1" applyFill="1" applyBorder="1" applyAlignment="1" applyProtection="1">
      <alignment horizontal="center" vertical="center" wrapText="1" shrinkToFit="1"/>
      <protection locked="0"/>
    </xf>
    <xf numFmtId="0" fontId="2" fillId="0" borderId="4" xfId="11" applyFont="1" applyFill="1" applyBorder="1" applyAlignment="1" applyProtection="1">
      <alignment horizontal="left" vertical="center" wrapText="1"/>
      <protection locked="0"/>
    </xf>
    <xf numFmtId="0" fontId="2" fillId="0" borderId="16" xfId="11" applyFont="1" applyFill="1" applyBorder="1" applyAlignment="1" applyProtection="1">
      <alignment horizontal="left" vertical="center" wrapText="1"/>
      <protection locked="0"/>
    </xf>
    <xf numFmtId="0" fontId="2" fillId="0" borderId="0" xfId="11" applyFont="1" applyFill="1" applyBorder="1" applyAlignment="1" applyProtection="1">
      <alignment horizontal="left" vertical="center" wrapText="1"/>
      <protection locked="0"/>
    </xf>
    <xf numFmtId="0" fontId="2" fillId="0" borderId="0" xfId="11" applyFont="1" applyFill="1" applyBorder="1" applyAlignment="1" applyProtection="1">
      <alignment horizontal="left" vertical="center"/>
      <protection locked="0"/>
    </xf>
    <xf numFmtId="0" fontId="12" fillId="0" borderId="0" xfId="11" applyFont="1" applyFill="1" applyBorder="1" applyAlignment="1" applyProtection="1">
      <alignment horizontal="left" vertical="center" wrapText="1"/>
      <protection locked="0"/>
    </xf>
    <xf numFmtId="0" fontId="2" fillId="0" borderId="0" xfId="16" applyFont="1" applyFill="1" applyAlignment="1">
      <alignment horizontal="left" vertical="center"/>
    </xf>
    <xf numFmtId="0" fontId="13" fillId="0" borderId="0" xfId="11" applyFont="1" applyFill="1" applyBorder="1" applyAlignment="1" applyProtection="1">
      <alignment horizontal="left" vertical="center" wrapText="1"/>
      <protection locked="0"/>
    </xf>
    <xf numFmtId="0" fontId="2" fillId="0" borderId="0" xfId="11" applyFont="1" applyFill="1" applyBorder="1" applyAlignment="1" applyProtection="1">
      <alignment horizontal="center" vertical="center" wrapText="1"/>
      <protection locked="0"/>
    </xf>
    <xf numFmtId="0" fontId="3" fillId="0" borderId="0" xfId="65" applyFont="1" applyFill="1" applyAlignment="1" applyProtection="1">
      <alignment horizontal="center" vertical="center" wrapText="1"/>
      <protection locked="0"/>
    </xf>
    <xf numFmtId="0" fontId="3" fillId="0" borderId="0" xfId="11" applyFont="1" applyFill="1" applyBorder="1" applyAlignment="1" applyProtection="1">
      <alignment horizontal="center" vertical="center" wrapText="1"/>
      <protection locked="0"/>
    </xf>
    <xf numFmtId="179" fontId="1" fillId="0" borderId="0" xfId="65" applyNumberFormat="1" applyFont="1" applyFill="1" applyAlignment="1" applyProtection="1">
      <alignment horizontal="center" vertical="center" wrapText="1"/>
      <protection locked="0"/>
    </xf>
    <xf numFmtId="10" fontId="1" fillId="0" borderId="0" xfId="65" applyNumberFormat="1" applyFont="1" applyFill="1" applyAlignment="1" applyProtection="1">
      <alignment horizontal="center" vertical="center" wrapText="1"/>
      <protection locked="0"/>
    </xf>
    <xf numFmtId="0" fontId="1" fillId="0" borderId="0" xfId="65" applyFont="1" applyFill="1" applyAlignment="1" applyProtection="1">
      <alignment horizontal="center" vertical="center"/>
      <protection locked="0"/>
    </xf>
    <xf numFmtId="0" fontId="2" fillId="0" borderId="3" xfId="65" applyFont="1" applyFill="1" applyBorder="1" applyAlignment="1" applyProtection="1">
      <alignment horizontal="left" vertical="center" wrapText="1"/>
      <protection locked="0"/>
    </xf>
    <xf numFmtId="0" fontId="2" fillId="0" borderId="4" xfId="0" applyFont="1" applyFill="1" applyBorder="1" applyAlignment="1">
      <alignment horizontal="left" vertical="center"/>
    </xf>
    <xf numFmtId="0" fontId="12" fillId="0" borderId="4" xfId="0" applyFont="1" applyFill="1" applyBorder="1" applyAlignment="1">
      <alignment horizontal="left" vertical="center" wrapText="1"/>
    </xf>
    <xf numFmtId="0" fontId="2" fillId="0" borderId="4" xfId="16" applyFont="1" applyFill="1" applyBorder="1" applyAlignment="1">
      <alignment horizontal="left" vertical="center"/>
    </xf>
    <xf numFmtId="0" fontId="6" fillId="0" borderId="12" xfId="65" applyFont="1" applyFill="1" applyBorder="1" applyAlignment="1" applyProtection="1">
      <alignment horizontal="center" vertical="center" wrapText="1"/>
      <protection locked="0"/>
    </xf>
    <xf numFmtId="0" fontId="7" fillId="0" borderId="6" xfId="11" applyNumberFormat="1" applyFont="1" applyFill="1" applyBorder="1" applyAlignment="1" applyProtection="1">
      <alignment horizontal="center" vertical="center" wrapText="1"/>
      <protection locked="0"/>
    </xf>
    <xf numFmtId="0" fontId="6" fillId="0" borderId="13" xfId="65" applyFont="1" applyFill="1" applyBorder="1" applyAlignment="1" applyProtection="1">
      <alignment horizontal="center" vertical="center" wrapText="1"/>
      <protection locked="0"/>
    </xf>
    <xf numFmtId="0" fontId="2" fillId="0" borderId="4" xfId="0" applyNumberFormat="1" applyFont="1" applyFill="1" applyBorder="1" applyAlignment="1">
      <alignment horizontal="left" vertical="center" wrapText="1"/>
    </xf>
    <xf numFmtId="49" fontId="12" fillId="0" borderId="4" xfId="0" applyNumberFormat="1" applyFont="1" applyFill="1" applyBorder="1" applyAlignment="1">
      <alignment horizontal="left" vertical="center" wrapText="1"/>
    </xf>
    <xf numFmtId="0" fontId="2" fillId="0" borderId="4" xfId="16" applyNumberFormat="1" applyFont="1" applyFill="1" applyBorder="1" applyAlignment="1">
      <alignment horizontal="left" vertical="center"/>
    </xf>
    <xf numFmtId="0" fontId="14" fillId="0" borderId="4" xfId="0" applyFont="1" applyFill="1" applyBorder="1" applyAlignment="1">
      <alignment horizontal="left" vertical="center" wrapText="1"/>
    </xf>
    <xf numFmtId="0" fontId="12" fillId="0" borderId="4" xfId="65" applyFont="1" applyFill="1" applyBorder="1" applyAlignment="1" applyProtection="1">
      <alignment horizontal="left" vertical="center" wrapText="1"/>
      <protection locked="0"/>
    </xf>
    <xf numFmtId="0" fontId="2" fillId="0" borderId="4" xfId="65" applyNumberFormat="1" applyFont="1" applyFill="1" applyBorder="1" applyAlignment="1" applyProtection="1">
      <alignment horizontal="left" vertical="center" wrapText="1"/>
      <protection locked="0"/>
    </xf>
    <xf numFmtId="0" fontId="15" fillId="0" borderId="4" xfId="0" applyFont="1" applyFill="1" applyBorder="1" applyAlignment="1">
      <alignment horizontal="left" vertical="center" wrapText="1"/>
    </xf>
    <xf numFmtId="0" fontId="2" fillId="2" borderId="4" xfId="0" applyNumberFormat="1" applyFont="1" applyFill="1" applyBorder="1" applyAlignment="1">
      <alignment horizontal="left" vertical="center"/>
    </xf>
    <xf numFmtId="0" fontId="2" fillId="2" borderId="4" xfId="0" applyFont="1" applyFill="1" applyBorder="1" applyAlignment="1">
      <alignment horizontal="left" vertical="center" wrapText="1"/>
    </xf>
    <xf numFmtId="0" fontId="2" fillId="0" borderId="4" xfId="0" applyNumberFormat="1" applyFont="1" applyFill="1" applyBorder="1" applyAlignment="1">
      <alignment horizontal="left" vertical="center"/>
    </xf>
    <xf numFmtId="49" fontId="2" fillId="0" borderId="4" xfId="0" applyNumberFormat="1" applyFont="1" applyFill="1" applyBorder="1" applyAlignment="1">
      <alignment horizontal="left" vertical="center"/>
    </xf>
    <xf numFmtId="0" fontId="7" fillId="0" borderId="4" xfId="56" applyFont="1" applyFill="1" applyBorder="1" applyAlignment="1">
      <alignment horizontal="center" vertical="center" wrapText="1"/>
    </xf>
    <xf numFmtId="49" fontId="2" fillId="0" borderId="11" xfId="11" applyNumberFormat="1" applyFont="1" applyFill="1" applyBorder="1" applyAlignment="1" applyProtection="1">
      <alignment horizontal="left" vertical="center" wrapText="1"/>
      <protection locked="0"/>
    </xf>
    <xf numFmtId="0" fontId="2" fillId="0" borderId="4" xfId="11" applyNumberFormat="1" applyFont="1" applyFill="1" applyBorder="1" applyAlignment="1" applyProtection="1">
      <alignment horizontal="center" vertical="center" wrapText="1"/>
      <protection locked="0"/>
    </xf>
    <xf numFmtId="0" fontId="2" fillId="0" borderId="4" xfId="0" applyFont="1" applyFill="1" applyBorder="1" applyAlignment="1">
      <alignment horizontal="center" vertical="center"/>
    </xf>
    <xf numFmtId="0" fontId="2" fillId="0" borderId="4" xfId="65" applyFont="1" applyFill="1" applyBorder="1" applyAlignment="1" applyProtection="1">
      <alignment horizontal="left" vertical="center"/>
      <protection locked="0"/>
    </xf>
    <xf numFmtId="0" fontId="2" fillId="0" borderId="4" xfId="11" applyNumberFormat="1" applyFont="1" applyFill="1" applyBorder="1" applyAlignment="1" applyProtection="1">
      <alignment horizontal="left" vertical="center"/>
      <protection locked="0"/>
    </xf>
    <xf numFmtId="0" fontId="16" fillId="0" borderId="4" xfId="0" applyNumberFormat="1" applyFont="1" applyFill="1" applyBorder="1" applyAlignment="1">
      <alignment horizontal="center" vertical="center" wrapText="1"/>
    </xf>
    <xf numFmtId="0" fontId="12" fillId="0" borderId="4" xfId="11" applyNumberFormat="1" applyFont="1" applyFill="1" applyBorder="1" applyAlignment="1" applyProtection="1">
      <alignment horizontal="center" vertical="center" wrapText="1"/>
      <protection locked="0"/>
    </xf>
    <xf numFmtId="49" fontId="2" fillId="0" borderId="4" xfId="11" applyNumberFormat="1" applyFont="1" applyFill="1" applyBorder="1" applyAlignment="1" applyProtection="1">
      <alignment horizontal="center" vertical="center" wrapText="1"/>
      <protection locked="0"/>
    </xf>
    <xf numFmtId="0" fontId="12" fillId="0" borderId="4" xfId="65" applyFont="1" applyFill="1" applyBorder="1" applyAlignment="1" applyProtection="1">
      <alignment horizontal="center" vertical="center" wrapText="1"/>
      <protection locked="0"/>
    </xf>
    <xf numFmtId="0" fontId="12" fillId="0" borderId="4" xfId="65" applyNumberFormat="1" applyFont="1" applyFill="1" applyBorder="1" applyAlignment="1" applyProtection="1">
      <alignment horizontal="left" vertical="center" wrapText="1"/>
      <protection locked="0"/>
    </xf>
    <xf numFmtId="0" fontId="12" fillId="0" borderId="4" xfId="0" applyFont="1" applyFill="1" applyBorder="1" applyAlignment="1">
      <alignment horizontal="center" vertical="center"/>
    </xf>
    <xf numFmtId="49" fontId="12" fillId="0" borderId="4" xfId="11" applyNumberFormat="1" applyFont="1" applyFill="1" applyBorder="1" applyAlignment="1" applyProtection="1">
      <alignment horizontal="center" vertical="center" wrapText="1"/>
      <protection locked="0"/>
    </xf>
    <xf numFmtId="0" fontId="2" fillId="0" borderId="11" xfId="65" applyFont="1" applyFill="1" applyBorder="1" applyAlignment="1" applyProtection="1">
      <alignment horizontal="center" vertical="center" wrapText="1"/>
      <protection locked="0"/>
    </xf>
    <xf numFmtId="0" fontId="7" fillId="0" borderId="4" xfId="0" applyFont="1" applyFill="1" applyBorder="1" applyAlignment="1">
      <alignment horizontal="center" vertical="center" wrapText="1"/>
    </xf>
    <xf numFmtId="49" fontId="2" fillId="0" borderId="4" xfId="65" applyNumberFormat="1" applyFont="1" applyFill="1" applyBorder="1" applyAlignment="1" applyProtection="1">
      <alignment horizontal="center" vertical="center" wrapText="1"/>
      <protection locked="0"/>
    </xf>
    <xf numFmtId="49" fontId="7" fillId="0" borderId="4" xfId="11" applyNumberFormat="1" applyFont="1" applyFill="1" applyBorder="1" applyAlignment="1" applyProtection="1">
      <alignment horizontal="center" vertical="center" wrapText="1"/>
      <protection locked="0"/>
    </xf>
    <xf numFmtId="180" fontId="17" fillId="0" borderId="10" xfId="62" applyNumberFormat="1" applyFont="1" applyFill="1" applyBorder="1" applyAlignment="1">
      <alignment horizontal="center" vertical="center" wrapText="1"/>
    </xf>
    <xf numFmtId="178" fontId="17" fillId="0" borderId="15" xfId="62" applyNumberFormat="1" applyFont="1" applyFill="1" applyBorder="1" applyAlignment="1">
      <alignment horizontal="center" vertical="center" wrapText="1"/>
    </xf>
    <xf numFmtId="180" fontId="17" fillId="0" borderId="11" xfId="62" applyNumberFormat="1" applyFont="1" applyFill="1" applyBorder="1" applyAlignment="1">
      <alignment horizontal="center" vertical="center" wrapText="1"/>
    </xf>
    <xf numFmtId="178" fontId="17" fillId="0" borderId="9" xfId="62" applyNumberFormat="1" applyFont="1" applyFill="1" applyBorder="1" applyAlignment="1">
      <alignment horizontal="center" vertical="center" wrapText="1"/>
    </xf>
    <xf numFmtId="0" fontId="2" fillId="0" borderId="4" xfId="11" applyNumberFormat="1" applyFont="1" applyFill="1" applyBorder="1" applyAlignment="1" applyProtection="1">
      <alignment vertical="center" wrapText="1"/>
      <protection locked="0"/>
    </xf>
    <xf numFmtId="176" fontId="2" fillId="0" borderId="4" xfId="11" applyNumberFormat="1" applyFont="1" applyFill="1" applyBorder="1" applyAlignment="1" applyProtection="1">
      <alignment horizontal="left" vertical="center" wrapText="1"/>
      <protection locked="0"/>
    </xf>
    <xf numFmtId="181" fontId="2" fillId="0" borderId="4" xfId="11" applyNumberFormat="1" applyFont="1" applyFill="1" applyBorder="1" applyAlignment="1" applyProtection="1">
      <alignment horizontal="left" vertical="center" wrapText="1"/>
      <protection locked="0"/>
    </xf>
    <xf numFmtId="49" fontId="2" fillId="0" borderId="4" xfId="11" applyNumberFormat="1" applyFont="1" applyFill="1" applyBorder="1" applyAlignment="1" applyProtection="1">
      <alignment horizontal="left" vertical="center"/>
      <protection locked="0"/>
    </xf>
    <xf numFmtId="0" fontId="2" fillId="0" borderId="4" xfId="11" applyNumberFormat="1" applyFont="1" applyFill="1" applyBorder="1" applyAlignment="1" applyProtection="1">
      <alignment vertical="center"/>
      <protection locked="0"/>
    </xf>
    <xf numFmtId="176" fontId="2" fillId="0" borderId="4" xfId="11" applyNumberFormat="1" applyFont="1" applyFill="1" applyBorder="1" applyAlignment="1" applyProtection="1">
      <alignment horizontal="left" vertical="center"/>
      <protection locked="0"/>
    </xf>
    <xf numFmtId="176" fontId="7" fillId="0" borderId="11" xfId="65" applyNumberFormat="1" applyFont="1" applyFill="1" applyBorder="1" applyAlignment="1" applyProtection="1">
      <alignment horizontal="left" vertical="center" wrapText="1"/>
      <protection locked="0"/>
    </xf>
    <xf numFmtId="0" fontId="12" fillId="0" borderId="4" xfId="0" applyFont="1" applyFill="1" applyBorder="1" applyAlignment="1">
      <alignment horizontal="left" vertical="center"/>
    </xf>
    <xf numFmtId="0" fontId="12" fillId="0" borderId="4" xfId="11" applyNumberFormat="1" applyFont="1" applyFill="1" applyBorder="1" applyAlignment="1" applyProtection="1">
      <alignment vertical="center" wrapText="1"/>
      <protection locked="0"/>
    </xf>
    <xf numFmtId="176" fontId="12" fillId="0" borderId="4" xfId="11" applyNumberFormat="1" applyFont="1" applyFill="1" applyBorder="1" applyAlignment="1" applyProtection="1">
      <alignment horizontal="left" vertical="center" wrapText="1"/>
      <protection locked="0"/>
    </xf>
    <xf numFmtId="0" fontId="12" fillId="0" borderId="4" xfId="11" applyNumberFormat="1" applyFont="1" applyFill="1" applyBorder="1" applyAlignment="1" applyProtection="1">
      <alignment horizontal="left" vertical="center" wrapText="1"/>
      <protection locked="0"/>
    </xf>
    <xf numFmtId="0" fontId="2" fillId="0" borderId="4" xfId="16" applyFont="1" applyFill="1" applyBorder="1">
      <alignment vertical="center"/>
    </xf>
    <xf numFmtId="176" fontId="2" fillId="0" borderId="4" xfId="16" applyNumberFormat="1" applyFont="1" applyFill="1" applyBorder="1" applyAlignment="1">
      <alignment horizontal="left" vertical="center"/>
    </xf>
    <xf numFmtId="0" fontId="2" fillId="0" borderId="4" xfId="65" applyFont="1" applyFill="1" applyBorder="1" applyAlignment="1" applyProtection="1">
      <alignment vertical="center" wrapText="1"/>
      <protection locked="0"/>
    </xf>
    <xf numFmtId="0" fontId="12" fillId="0" borderId="4" xfId="65" applyFont="1" applyFill="1" applyBorder="1" applyAlignment="1" applyProtection="1">
      <alignment vertical="center" wrapText="1"/>
      <protection locked="0"/>
    </xf>
    <xf numFmtId="182" fontId="12" fillId="0" borderId="4" xfId="16" applyNumberFormat="1" applyFont="1" applyFill="1" applyBorder="1" applyAlignment="1">
      <alignment horizontal="left" vertical="center"/>
    </xf>
    <xf numFmtId="0" fontId="2" fillId="0" borderId="11" xfId="11" applyNumberFormat="1" applyFont="1" applyFill="1" applyBorder="1" applyAlignment="1" applyProtection="1">
      <alignment horizontal="left" vertical="center" wrapText="1"/>
      <protection locked="0"/>
    </xf>
    <xf numFmtId="0" fontId="2" fillId="0" borderId="4" xfId="65" applyNumberFormat="1" applyFont="1" applyFill="1" applyBorder="1" applyAlignment="1" applyProtection="1">
      <alignment horizontal="center" vertical="center" wrapText="1"/>
      <protection locked="0"/>
    </xf>
    <xf numFmtId="0" fontId="12" fillId="0" borderId="4" xfId="16" applyFont="1" applyFill="1" applyBorder="1" applyAlignment="1">
      <alignment vertical="center"/>
    </xf>
    <xf numFmtId="0" fontId="7" fillId="0" borderId="11" xfId="16" applyFont="1" applyFill="1" applyBorder="1" applyAlignment="1">
      <alignment horizontal="center" vertical="center" wrapText="1"/>
    </xf>
    <xf numFmtId="178" fontId="2" fillId="0" borderId="4" xfId="11" applyNumberFormat="1" applyFont="1" applyFill="1" applyBorder="1" applyAlignment="1" applyProtection="1">
      <alignment horizontal="center" vertical="center" wrapText="1"/>
      <protection locked="0"/>
    </xf>
    <xf numFmtId="0" fontId="2" fillId="0" borderId="4" xfId="0" applyFont="1" applyFill="1" applyBorder="1" applyAlignment="1">
      <alignment horizontal="center" vertical="center" wrapText="1"/>
    </xf>
    <xf numFmtId="0" fontId="2" fillId="0" borderId="4" xfId="65" applyFont="1" applyFill="1" applyBorder="1" applyAlignment="1">
      <alignment horizontal="center" vertical="center" wrapText="1"/>
    </xf>
    <xf numFmtId="176" fontId="2" fillId="0" borderId="4" xfId="65" applyNumberFormat="1" applyFont="1" applyFill="1" applyBorder="1" applyAlignment="1">
      <alignment horizontal="center" vertical="center" wrapText="1"/>
    </xf>
    <xf numFmtId="0" fontId="7" fillId="0" borderId="4" xfId="16" applyFont="1" applyFill="1" applyBorder="1" applyAlignment="1">
      <alignment horizontal="center" vertical="center" wrapText="1"/>
    </xf>
    <xf numFmtId="178" fontId="7" fillId="0" borderId="4" xfId="46" applyNumberFormat="1" applyFont="1" applyFill="1" applyBorder="1" applyAlignment="1" applyProtection="1">
      <alignment horizontal="center" vertical="center" wrapText="1"/>
      <protection locked="0"/>
    </xf>
    <xf numFmtId="178" fontId="7" fillId="0" borderId="11" xfId="16" applyNumberFormat="1" applyFont="1" applyFill="1" applyBorder="1" applyAlignment="1">
      <alignment horizontal="center" vertical="center" wrapText="1"/>
    </xf>
    <xf numFmtId="0" fontId="7" fillId="0" borderId="4" xfId="68" applyNumberFormat="1" applyFont="1" applyFill="1" applyBorder="1" applyAlignment="1" applyProtection="1">
      <alignment horizontal="center" vertical="center" wrapText="1"/>
      <protection locked="0"/>
    </xf>
    <xf numFmtId="178" fontId="7" fillId="0" borderId="4" xfId="68" applyNumberFormat="1" applyFont="1" applyFill="1" applyBorder="1" applyAlignment="1" applyProtection="1">
      <alignment horizontal="center" vertical="center" wrapText="1"/>
      <protection locked="0"/>
    </xf>
    <xf numFmtId="179" fontId="8" fillId="0" borderId="2" xfId="65" applyNumberFormat="1" applyFont="1" applyFill="1" applyBorder="1" applyAlignment="1" applyProtection="1">
      <alignment horizontal="center" vertical="center" wrapText="1"/>
      <protection locked="0"/>
    </xf>
    <xf numFmtId="10" fontId="8" fillId="0" borderId="2" xfId="65" applyNumberFormat="1" applyFont="1" applyFill="1" applyBorder="1" applyAlignment="1" applyProtection="1">
      <alignment horizontal="center" vertical="center" wrapText="1"/>
      <protection locked="0"/>
    </xf>
    <xf numFmtId="179" fontId="8" fillId="0" borderId="4" xfId="65" applyNumberFormat="1" applyFont="1" applyFill="1" applyBorder="1" applyAlignment="1" applyProtection="1">
      <alignment horizontal="center" vertical="center" wrapText="1"/>
      <protection locked="0"/>
    </xf>
    <xf numFmtId="10" fontId="8" fillId="0" borderId="4" xfId="65" applyNumberFormat="1" applyFont="1" applyFill="1" applyBorder="1" applyAlignment="1" applyProtection="1">
      <alignment horizontal="center" vertical="center" wrapText="1"/>
      <protection locked="0"/>
    </xf>
    <xf numFmtId="178" fontId="17" fillId="0" borderId="12" xfId="62" applyNumberFormat="1" applyFont="1" applyFill="1" applyBorder="1" applyAlignment="1">
      <alignment horizontal="center" vertical="center" wrapText="1"/>
    </xf>
    <xf numFmtId="179" fontId="17" fillId="0" borderId="10" xfId="62" applyNumberFormat="1" applyFont="1" applyFill="1" applyBorder="1" applyAlignment="1">
      <alignment horizontal="center" vertical="center" wrapText="1"/>
    </xf>
    <xf numFmtId="10" fontId="17" fillId="0" borderId="10" xfId="62" applyNumberFormat="1" applyFont="1" applyFill="1" applyBorder="1" applyAlignment="1">
      <alignment horizontal="center" vertical="center" wrapText="1"/>
    </xf>
    <xf numFmtId="176" fontId="17" fillId="0" borderId="10" xfId="62" applyNumberFormat="1" applyFont="1" applyFill="1" applyBorder="1" applyAlignment="1">
      <alignment horizontal="center" vertical="center" wrapText="1"/>
    </xf>
    <xf numFmtId="0" fontId="17" fillId="0" borderId="4" xfId="65" applyFont="1" applyFill="1" applyBorder="1" applyAlignment="1" applyProtection="1">
      <alignment horizontal="center" vertical="center" wrapText="1"/>
      <protection locked="0"/>
    </xf>
    <xf numFmtId="178" fontId="17" fillId="0" borderId="4" xfId="62" applyNumberFormat="1" applyFont="1" applyFill="1" applyBorder="1" applyAlignment="1">
      <alignment horizontal="center" vertical="center" wrapText="1"/>
    </xf>
    <xf numFmtId="179" fontId="17" fillId="0" borderId="11" xfId="62" applyNumberFormat="1" applyFont="1" applyFill="1" applyBorder="1" applyAlignment="1">
      <alignment horizontal="center" vertical="center" wrapText="1"/>
    </xf>
    <xf numFmtId="10" fontId="17" fillId="0" borderId="11" xfId="62" applyNumberFormat="1" applyFont="1" applyFill="1" applyBorder="1" applyAlignment="1">
      <alignment horizontal="center" vertical="center" wrapText="1"/>
    </xf>
    <xf numFmtId="176" fontId="17" fillId="0" borderId="11" xfId="62" applyNumberFormat="1" applyFont="1" applyFill="1" applyBorder="1" applyAlignment="1">
      <alignment horizontal="center" vertical="center" wrapText="1"/>
    </xf>
    <xf numFmtId="179" fontId="2" fillId="0" borderId="4" xfId="11" applyNumberFormat="1" applyFont="1" applyFill="1" applyBorder="1" applyAlignment="1" applyProtection="1">
      <alignment horizontal="left" vertical="center" wrapText="1"/>
      <protection locked="0"/>
    </xf>
    <xf numFmtId="10" fontId="2" fillId="0" borderId="4" xfId="11" applyNumberFormat="1" applyFont="1" applyFill="1" applyBorder="1" applyAlignment="1" applyProtection="1">
      <alignment horizontal="left" vertical="center" wrapText="1"/>
      <protection locked="0"/>
    </xf>
    <xf numFmtId="179" fontId="2" fillId="0" borderId="4" xfId="11" applyNumberFormat="1" applyFont="1" applyFill="1" applyBorder="1" applyAlignment="1" applyProtection="1">
      <alignment horizontal="left" vertical="center"/>
      <protection locked="0"/>
    </xf>
    <xf numFmtId="10" fontId="2" fillId="0" borderId="4" xfId="11" applyNumberFormat="1" applyFont="1" applyFill="1" applyBorder="1" applyAlignment="1" applyProtection="1">
      <alignment horizontal="left" vertical="center"/>
      <protection locked="0"/>
    </xf>
    <xf numFmtId="179" fontId="2" fillId="0" borderId="11" xfId="11" applyNumberFormat="1" applyFont="1" applyFill="1" applyBorder="1" applyAlignment="1" applyProtection="1">
      <alignment horizontal="left" vertical="center" wrapText="1"/>
      <protection locked="0"/>
    </xf>
    <xf numFmtId="10" fontId="2" fillId="0" borderId="11" xfId="11" applyNumberFormat="1" applyFont="1" applyFill="1" applyBorder="1" applyAlignment="1" applyProtection="1">
      <alignment horizontal="left" vertical="center" wrapText="1"/>
      <protection locked="0"/>
    </xf>
    <xf numFmtId="179" fontId="2" fillId="0" borderId="4" xfId="65" applyNumberFormat="1" applyFont="1" applyFill="1" applyBorder="1" applyAlignment="1" applyProtection="1">
      <alignment horizontal="center" vertical="center" wrapText="1"/>
      <protection locked="0"/>
    </xf>
    <xf numFmtId="10" fontId="2" fillId="0" borderId="4" xfId="65" applyNumberFormat="1" applyFont="1" applyFill="1" applyBorder="1" applyAlignment="1" applyProtection="1">
      <alignment horizontal="center" vertical="center" wrapText="1"/>
      <protection locked="0"/>
    </xf>
    <xf numFmtId="179" fontId="2" fillId="0" borderId="4" xfId="11" applyNumberFormat="1" applyFont="1" applyFill="1" applyBorder="1" applyAlignment="1" applyProtection="1">
      <alignment horizontal="center" vertical="center" wrapText="1"/>
      <protection locked="0"/>
    </xf>
    <xf numFmtId="176" fontId="7" fillId="0" borderId="11" xfId="16" applyNumberFormat="1" applyFont="1" applyFill="1" applyBorder="1" applyAlignment="1">
      <alignment horizontal="center" vertical="center" wrapText="1"/>
    </xf>
    <xf numFmtId="178" fontId="7" fillId="0" borderId="4" xfId="70" applyNumberFormat="1" applyFont="1" applyFill="1" applyBorder="1" applyAlignment="1" applyProtection="1">
      <alignment horizontal="center" vertical="center" wrapText="1"/>
      <protection locked="0"/>
    </xf>
    <xf numFmtId="179" fontId="7" fillId="0" borderId="4" xfId="16" applyNumberFormat="1" applyFont="1" applyFill="1" applyBorder="1" applyAlignment="1">
      <alignment horizontal="center" vertical="center"/>
    </xf>
    <xf numFmtId="10" fontId="7" fillId="0" borderId="4" xfId="70" applyNumberFormat="1" applyFont="1" applyFill="1" applyBorder="1" applyAlignment="1" applyProtection="1">
      <alignment horizontal="center" vertical="center" wrapText="1"/>
      <protection locked="0"/>
    </xf>
    <xf numFmtId="178" fontId="7" fillId="0" borderId="4" xfId="16" applyNumberFormat="1" applyFont="1" applyFill="1" applyBorder="1" applyAlignment="1">
      <alignment horizontal="center" vertical="center"/>
    </xf>
    <xf numFmtId="179" fontId="7" fillId="0" borderId="11" xfId="16" applyNumberFormat="1" applyFont="1" applyFill="1" applyBorder="1" applyAlignment="1">
      <alignment horizontal="center" vertical="center" wrapText="1"/>
    </xf>
    <xf numFmtId="179" fontId="7" fillId="0" borderId="4" xfId="68" applyNumberFormat="1" applyFont="1" applyFill="1" applyBorder="1" applyAlignment="1" applyProtection="1">
      <alignment horizontal="center" vertical="center" wrapText="1"/>
      <protection locked="0"/>
    </xf>
    <xf numFmtId="10" fontId="7" fillId="0" borderId="4" xfId="68" applyNumberFormat="1" applyFont="1" applyFill="1" applyBorder="1" applyAlignment="1" applyProtection="1">
      <alignment horizontal="center" vertical="center" wrapText="1"/>
      <protection locked="0"/>
    </xf>
    <xf numFmtId="0" fontId="18" fillId="0" borderId="10" xfId="65" applyFont="1" applyFill="1" applyBorder="1" applyAlignment="1" applyProtection="1">
      <alignment horizontal="center" vertical="center" wrapText="1"/>
      <protection locked="0"/>
    </xf>
    <xf numFmtId="181" fontId="18" fillId="0" borderId="10" xfId="65" applyNumberFormat="1" applyFont="1" applyFill="1" applyBorder="1" applyAlignment="1" applyProtection="1">
      <alignment horizontal="center" vertical="center" wrapText="1"/>
      <protection locked="0"/>
    </xf>
    <xf numFmtId="180" fontId="18" fillId="0" borderId="10" xfId="65" applyNumberFormat="1" applyFont="1" applyFill="1" applyBorder="1" applyAlignment="1" applyProtection="1">
      <alignment horizontal="center" vertical="center" wrapText="1"/>
      <protection locked="0"/>
    </xf>
    <xf numFmtId="0" fontId="18" fillId="0" borderId="11" xfId="65" applyFont="1" applyFill="1" applyBorder="1" applyAlignment="1" applyProtection="1">
      <alignment horizontal="center" vertical="center" wrapText="1"/>
      <protection locked="0"/>
    </xf>
    <xf numFmtId="181" fontId="18" fillId="0" borderId="11" xfId="65" applyNumberFormat="1" applyFont="1" applyFill="1" applyBorder="1" applyAlignment="1" applyProtection="1">
      <alignment horizontal="center" vertical="center" wrapText="1"/>
      <protection locked="0"/>
    </xf>
    <xf numFmtId="180" fontId="18" fillId="0" borderId="11" xfId="65" applyNumberFormat="1" applyFont="1" applyFill="1" applyBorder="1" applyAlignment="1" applyProtection="1">
      <alignment horizontal="center" vertical="center" wrapText="1"/>
      <protection locked="0"/>
    </xf>
    <xf numFmtId="43" fontId="18" fillId="0" borderId="10" xfId="65" applyNumberFormat="1" applyFont="1" applyFill="1" applyBorder="1" applyAlignment="1" applyProtection="1">
      <alignment horizontal="center" vertical="center" wrapText="1"/>
      <protection locked="0"/>
    </xf>
    <xf numFmtId="10" fontId="18" fillId="0" borderId="10" xfId="65" applyNumberFormat="1" applyFont="1" applyFill="1" applyBorder="1" applyAlignment="1" applyProtection="1">
      <alignment horizontal="center" vertical="center" wrapText="1"/>
      <protection locked="0"/>
    </xf>
    <xf numFmtId="43" fontId="18" fillId="0" borderId="11" xfId="65" applyNumberFormat="1" applyFont="1" applyFill="1" applyBorder="1" applyAlignment="1" applyProtection="1">
      <alignment horizontal="center" vertical="center" wrapText="1"/>
      <protection locked="0"/>
    </xf>
    <xf numFmtId="10" fontId="18" fillId="0" borderId="11" xfId="65" applyNumberFormat="1" applyFont="1" applyFill="1" applyBorder="1" applyAlignment="1" applyProtection="1">
      <alignment horizontal="center" vertical="center" wrapText="1"/>
      <protection locked="0"/>
    </xf>
    <xf numFmtId="181" fontId="2" fillId="0" borderId="4" xfId="11" applyNumberFormat="1" applyFont="1" applyFill="1" applyBorder="1" applyAlignment="1" applyProtection="1">
      <alignment horizontal="left" vertical="center"/>
      <protection locked="0"/>
    </xf>
    <xf numFmtId="181" fontId="12" fillId="0" borderId="4" xfId="11" applyNumberFormat="1" applyFont="1" applyFill="1" applyBorder="1" applyAlignment="1" applyProtection="1">
      <alignment horizontal="left" vertical="center" wrapText="1"/>
      <protection locked="0"/>
    </xf>
    <xf numFmtId="0" fontId="2" fillId="0" borderId="11" xfId="16" applyFont="1" applyFill="1" applyBorder="1" applyAlignment="1">
      <alignment horizontal="left" vertical="center"/>
    </xf>
    <xf numFmtId="0" fontId="2" fillId="0" borderId="11" xfId="0" applyFont="1" applyFill="1" applyBorder="1" applyAlignment="1">
      <alignment horizontal="left" vertical="center" wrapText="1"/>
    </xf>
    <xf numFmtId="0" fontId="7" fillId="0" borderId="4" xfId="11" applyFont="1" applyFill="1" applyBorder="1" applyAlignment="1" applyProtection="1">
      <alignment horizontal="center" vertical="center" wrapText="1" shrinkToFit="1"/>
      <protection locked="0"/>
    </xf>
    <xf numFmtId="181" fontId="2" fillId="0" borderId="11" xfId="11" applyNumberFormat="1" applyFont="1" applyFill="1" applyBorder="1" applyAlignment="1" applyProtection="1">
      <alignment horizontal="left" vertical="center" wrapText="1"/>
      <protection locked="0"/>
    </xf>
    <xf numFmtId="0" fontId="7" fillId="0" borderId="4" xfId="11" applyFont="1" applyFill="1" applyBorder="1" applyAlignment="1" applyProtection="1">
      <alignment horizontal="center" vertical="center" wrapText="1"/>
      <protection locked="0"/>
    </xf>
    <xf numFmtId="0" fontId="12" fillId="0" borderId="2" xfId="0" applyFont="1" applyFill="1" applyBorder="1" applyAlignment="1">
      <alignment horizontal="center" vertical="center" wrapText="1"/>
    </xf>
    <xf numFmtId="0" fontId="1" fillId="0" borderId="0" xfId="65" applyFont="1" applyFill="1" applyAlignment="1" applyProtection="1">
      <alignment horizontal="left" vertical="center"/>
      <protection locked="0"/>
    </xf>
    <xf numFmtId="176" fontId="1" fillId="0" borderId="4" xfId="65" applyNumberFormat="1" applyFont="1" applyFill="1" applyBorder="1" applyAlignment="1" applyProtection="1">
      <alignment horizontal="left" vertical="center" wrapText="1"/>
      <protection locked="0"/>
    </xf>
    <xf numFmtId="176" fontId="1" fillId="0" borderId="0" xfId="65" applyNumberFormat="1" applyFont="1" applyFill="1" applyAlignment="1" applyProtection="1">
      <alignment horizontal="left" vertical="center"/>
      <protection locked="0"/>
    </xf>
    <xf numFmtId="0" fontId="1" fillId="0" borderId="4" xfId="65" applyFont="1" applyFill="1" applyBorder="1" applyAlignment="1" applyProtection="1">
      <alignment horizontal="center" vertical="center" wrapText="1"/>
      <protection locked="0"/>
    </xf>
    <xf numFmtId="0" fontId="6" fillId="0" borderId="4" xfId="65" applyFont="1" applyFill="1" applyBorder="1" applyAlignment="1" applyProtection="1">
      <alignment horizontal="center" vertical="top" wrapText="1"/>
      <protection locked="0"/>
    </xf>
    <xf numFmtId="0" fontId="1" fillId="0" borderId="0" xfId="65" applyFont="1" applyFill="1" applyAlignment="1" applyProtection="1">
      <alignment horizontal="center" vertical="top"/>
      <protection locked="0"/>
    </xf>
    <xf numFmtId="0" fontId="1" fillId="0" borderId="0" xfId="11" applyFont="1" applyFill="1" applyBorder="1" applyAlignment="1" applyProtection="1">
      <alignment horizontal="center" vertical="center"/>
      <protection locked="0"/>
    </xf>
    <xf numFmtId="0" fontId="2" fillId="0" borderId="4" xfId="65" applyFont="1" applyFill="1" applyBorder="1" applyAlignment="1" applyProtection="1">
      <alignment horizontal="center" vertical="center"/>
      <protection locked="0"/>
    </xf>
    <xf numFmtId="181" fontId="2" fillId="0" borderId="6" xfId="11" applyNumberFormat="1" applyFont="1" applyFill="1" applyBorder="1" applyAlignment="1" applyProtection="1">
      <alignment horizontal="left" vertical="center" wrapText="1"/>
      <protection locked="0"/>
    </xf>
    <xf numFmtId="181" fontId="12" fillId="0" borderId="6" xfId="11" applyNumberFormat="1" applyFont="1" applyFill="1" applyBorder="1" applyAlignment="1" applyProtection="1">
      <alignment horizontal="left" vertical="center" wrapText="1"/>
      <protection locked="0"/>
    </xf>
    <xf numFmtId="0" fontId="12" fillId="0" borderId="0" xfId="11" applyFont="1" applyFill="1" applyBorder="1" applyAlignment="1" applyProtection="1">
      <alignment horizontal="left" vertical="center"/>
      <protection locked="0"/>
    </xf>
    <xf numFmtId="0" fontId="2" fillId="0" borderId="4" xfId="16" applyFont="1" applyFill="1" applyBorder="1" applyAlignment="1">
      <alignment horizontal="center" vertical="center"/>
    </xf>
    <xf numFmtId="0" fontId="2" fillId="0" borderId="0" xfId="16" applyFont="1" applyFill="1" applyAlignment="1">
      <alignment horizontal="center" vertical="center"/>
    </xf>
    <xf numFmtId="181" fontId="2" fillId="0" borderId="16" xfId="11" applyNumberFormat="1" applyFont="1" applyFill="1" applyBorder="1" applyAlignment="1" applyProtection="1">
      <alignment horizontal="left" vertical="center" wrapText="1"/>
      <protection locked="0"/>
    </xf>
    <xf numFmtId="177" fontId="7" fillId="0" borderId="4" xfId="65" applyNumberFormat="1" applyFont="1" applyFill="1" applyBorder="1" applyAlignment="1" applyProtection="1">
      <alignment horizontal="center" vertical="center" wrapText="1"/>
      <protection locked="0"/>
    </xf>
    <xf numFmtId="49" fontId="2" fillId="0" borderId="4" xfId="0" applyNumberFormat="1" applyFont="1" applyFill="1" applyBorder="1" applyAlignment="1">
      <alignment horizontal="center" vertical="center"/>
    </xf>
    <xf numFmtId="0" fontId="19" fillId="0" borderId="4" xfId="10" applyFont="1" applyFill="1" applyBorder="1" applyAlignment="1" applyProtection="1">
      <alignment horizontal="center" vertical="center" wrapText="1"/>
    </xf>
    <xf numFmtId="0" fontId="2" fillId="0" borderId="4" xfId="60" applyFont="1" applyFill="1" applyBorder="1" applyAlignment="1">
      <alignment horizontal="center" vertical="center" wrapText="1"/>
    </xf>
    <xf numFmtId="0" fontId="20" fillId="0" borderId="4" xfId="0" applyFont="1" applyFill="1" applyBorder="1" applyAlignment="1">
      <alignment horizontal="center" vertical="center"/>
    </xf>
    <xf numFmtId="0" fontId="20" fillId="0" borderId="4" xfId="0" applyFont="1" applyFill="1" applyBorder="1" applyAlignment="1">
      <alignment horizontal="left" vertical="center"/>
    </xf>
    <xf numFmtId="0" fontId="20" fillId="0" borderId="4" xfId="65" applyFont="1" applyFill="1" applyBorder="1" applyAlignment="1" applyProtection="1">
      <alignment horizontal="left" vertical="center" wrapText="1"/>
      <protection locked="0"/>
    </xf>
    <xf numFmtId="49" fontId="12" fillId="0" borderId="4" xfId="65" applyNumberFormat="1" applyFont="1" applyFill="1" applyBorder="1" applyAlignment="1" applyProtection="1">
      <alignment horizontal="left" vertical="center" wrapText="1"/>
      <protection locked="0"/>
    </xf>
    <xf numFmtId="0" fontId="12" fillId="0" borderId="4" xfId="0" applyFont="1" applyFill="1" applyBorder="1" applyAlignment="1">
      <alignment horizontal="center" vertical="center" wrapText="1"/>
    </xf>
    <xf numFmtId="49" fontId="3" fillId="0" borderId="4" xfId="65" applyNumberFormat="1" applyFont="1" applyFill="1" applyBorder="1" applyAlignment="1" applyProtection="1">
      <alignment horizontal="center" vertical="center" wrapText="1"/>
      <protection locked="0"/>
    </xf>
    <xf numFmtId="0" fontId="2" fillId="0" borderId="4" xfId="60" applyFont="1" applyFill="1" applyBorder="1" applyAlignment="1">
      <alignment horizontal="center" vertical="center"/>
    </xf>
    <xf numFmtId="49" fontId="7" fillId="0" borderId="4" xfId="65" applyNumberFormat="1" applyFont="1" applyFill="1" applyBorder="1" applyAlignment="1" applyProtection="1">
      <alignment horizontal="center" vertical="center" wrapText="1"/>
      <protection locked="0"/>
    </xf>
    <xf numFmtId="0" fontId="21" fillId="0" borderId="4" xfId="0" applyFont="1" applyFill="1" applyBorder="1" applyAlignment="1">
      <alignment horizontal="center" vertical="center" wrapText="1"/>
    </xf>
    <xf numFmtId="0" fontId="7" fillId="0" borderId="4" xfId="65" applyFont="1" applyFill="1" applyBorder="1" applyAlignment="1">
      <alignment horizontal="center" vertical="center" wrapText="1"/>
    </xf>
    <xf numFmtId="176" fontId="2" fillId="0" borderId="4" xfId="0" applyNumberFormat="1" applyFont="1" applyFill="1" applyBorder="1" applyAlignment="1">
      <alignment horizontal="center" vertical="center"/>
    </xf>
    <xf numFmtId="176" fontId="2" fillId="0" borderId="4" xfId="65" applyNumberFormat="1" applyFont="1" applyFill="1" applyBorder="1" applyAlignment="1" applyProtection="1">
      <alignment horizontal="center" vertical="center" wrapText="1"/>
      <protection locked="0"/>
    </xf>
    <xf numFmtId="176" fontId="20" fillId="0" borderId="4" xfId="0" applyNumberFormat="1" applyFont="1" applyFill="1" applyBorder="1" applyAlignment="1">
      <alignment horizontal="center" vertical="center"/>
    </xf>
    <xf numFmtId="0" fontId="20" fillId="0" borderId="4" xfId="0" applyFont="1" applyFill="1" applyBorder="1" applyAlignment="1">
      <alignment horizontal="center" vertical="center" wrapText="1"/>
    </xf>
    <xf numFmtId="0" fontId="20" fillId="0" borderId="4" xfId="65" applyFont="1" applyFill="1" applyBorder="1" applyAlignment="1" applyProtection="1">
      <alignment horizontal="center" vertical="center" wrapText="1"/>
      <protection locked="0"/>
    </xf>
    <xf numFmtId="176" fontId="20" fillId="0" borderId="4" xfId="16" applyNumberFormat="1" applyFont="1" applyFill="1" applyBorder="1" applyAlignment="1">
      <alignment horizontal="center" vertical="center"/>
    </xf>
    <xf numFmtId="0" fontId="14" fillId="0" borderId="4" xfId="65" applyFont="1" applyFill="1" applyBorder="1" applyAlignment="1" applyProtection="1">
      <alignment horizontal="center" vertical="center" wrapText="1"/>
      <protection locked="0"/>
    </xf>
    <xf numFmtId="49" fontId="2" fillId="0" borderId="17" xfId="11" applyNumberFormat="1" applyFont="1" applyFill="1" applyBorder="1" applyAlignment="1" applyProtection="1">
      <alignment horizontal="center" vertical="center" wrapText="1"/>
      <protection locked="0"/>
    </xf>
    <xf numFmtId="176" fontId="7" fillId="0" borderId="4" xfId="16" applyNumberFormat="1" applyFont="1" applyFill="1" applyBorder="1" applyAlignment="1">
      <alignment horizontal="center" vertical="center"/>
    </xf>
    <xf numFmtId="0" fontId="7" fillId="0" borderId="4" xfId="60" applyFont="1" applyFill="1" applyBorder="1" applyAlignment="1">
      <alignment horizontal="center" vertical="center"/>
    </xf>
    <xf numFmtId="181" fontId="20" fillId="0" borderId="4" xfId="11" applyNumberFormat="1" applyFont="1" applyFill="1" applyBorder="1" applyAlignment="1" applyProtection="1">
      <alignment horizontal="center" vertical="center" wrapText="1"/>
      <protection locked="0"/>
    </xf>
    <xf numFmtId="0" fontId="13" fillId="0" borderId="3" xfId="65" applyFont="1" applyFill="1" applyBorder="1" applyAlignment="1" applyProtection="1">
      <alignment horizontal="left" vertical="center" wrapText="1"/>
      <protection locked="0"/>
    </xf>
    <xf numFmtId="0" fontId="13" fillId="0" borderId="4" xfId="65" applyFont="1" applyFill="1" applyBorder="1" applyAlignment="1" applyProtection="1">
      <alignment horizontal="left" vertical="center" wrapText="1"/>
      <protection locked="0"/>
    </xf>
    <xf numFmtId="0" fontId="13" fillId="0" borderId="4" xfId="11" applyFont="1" applyFill="1" applyBorder="1" applyAlignment="1" applyProtection="1">
      <alignment horizontal="left" vertical="center" wrapText="1"/>
      <protection locked="0"/>
    </xf>
    <xf numFmtId="49" fontId="22" fillId="0" borderId="4" xfId="10" applyNumberFormat="1" applyFill="1" applyBorder="1" applyAlignment="1">
      <alignment horizontal="left" vertical="center" wrapText="1"/>
    </xf>
    <xf numFmtId="0" fontId="2" fillId="0" borderId="4" xfId="5" applyFont="1" applyFill="1" applyBorder="1" applyAlignment="1">
      <alignment horizontal="left" vertical="center" wrapText="1"/>
    </xf>
    <xf numFmtId="0" fontId="2" fillId="0" borderId="11" xfId="5" applyFont="1" applyFill="1" applyBorder="1" applyAlignment="1">
      <alignment horizontal="left" vertical="center" wrapText="1"/>
    </xf>
    <xf numFmtId="49" fontId="2" fillId="0" borderId="11" xfId="65" applyNumberFormat="1" applyFont="1" applyFill="1" applyBorder="1" applyAlignment="1" applyProtection="1">
      <alignment horizontal="left" vertical="center" wrapText="1"/>
      <protection locked="0"/>
    </xf>
    <xf numFmtId="0" fontId="2" fillId="0" borderId="11" xfId="0" applyFont="1" applyFill="1" applyBorder="1" applyAlignment="1">
      <alignment horizontal="left" vertical="center"/>
    </xf>
    <xf numFmtId="0" fontId="2" fillId="0" borderId="11" xfId="0" applyFont="1" applyFill="1" applyBorder="1" applyAlignment="1">
      <alignment vertical="center" wrapText="1"/>
    </xf>
    <xf numFmtId="0" fontId="2" fillId="0" borderId="11" xfId="5" applyFont="1" applyFill="1" applyBorder="1" applyAlignment="1">
      <alignment vertical="center" wrapText="1"/>
    </xf>
    <xf numFmtId="0" fontId="2" fillId="0" borderId="4" xfId="0" applyFont="1" applyFill="1" applyBorder="1" applyAlignment="1">
      <alignment vertical="center" wrapText="1"/>
    </xf>
    <xf numFmtId="49" fontId="2" fillId="0" borderId="4" xfId="0" applyNumberFormat="1" applyFont="1" applyFill="1" applyBorder="1" applyAlignment="1">
      <alignment vertical="center" wrapText="1"/>
    </xf>
    <xf numFmtId="0" fontId="2" fillId="0" borderId="4" xfId="5" applyFont="1" applyFill="1" applyBorder="1" applyAlignment="1">
      <alignment vertical="center" wrapText="1"/>
    </xf>
    <xf numFmtId="49" fontId="2" fillId="0" borderId="4" xfId="11" applyNumberFormat="1" applyFont="1" applyFill="1" applyBorder="1" applyAlignment="1" applyProtection="1">
      <alignment vertical="center" wrapText="1"/>
      <protection locked="0"/>
    </xf>
    <xf numFmtId="0" fontId="2" fillId="0" borderId="11" xfId="65" applyFont="1" applyFill="1" applyBorder="1" applyAlignment="1" applyProtection="1">
      <alignment vertical="center" wrapText="1"/>
      <protection locked="0"/>
    </xf>
    <xf numFmtId="0" fontId="13" fillId="0" borderId="4" xfId="11" applyNumberFormat="1" applyFont="1" applyFill="1" applyBorder="1" applyAlignment="1" applyProtection="1">
      <alignment horizontal="left" vertical="center" wrapText="1"/>
      <protection locked="0"/>
    </xf>
    <xf numFmtId="0" fontId="13" fillId="0" borderId="4" xfId="0" applyFont="1" applyFill="1" applyBorder="1" applyAlignment="1">
      <alignment horizontal="left" vertical="center" wrapText="1"/>
    </xf>
    <xf numFmtId="49" fontId="13" fillId="0" borderId="4" xfId="0" applyNumberFormat="1" applyFont="1" applyFill="1" applyBorder="1" applyAlignment="1">
      <alignment horizontal="left" vertical="center" wrapText="1"/>
    </xf>
    <xf numFmtId="0" fontId="13" fillId="0" borderId="4" xfId="5" applyFont="1" applyFill="1" applyBorder="1" applyAlignment="1">
      <alignment horizontal="left" vertical="center" wrapText="1"/>
    </xf>
    <xf numFmtId="0" fontId="13" fillId="0" borderId="4" xfId="65" applyFont="1" applyFill="1" applyBorder="1" applyAlignment="1" applyProtection="1">
      <alignment vertical="center" wrapText="1"/>
      <protection locked="0"/>
    </xf>
    <xf numFmtId="0" fontId="13" fillId="0" borderId="4" xfId="11" applyNumberFormat="1" applyFont="1" applyFill="1" applyBorder="1" applyAlignment="1" applyProtection="1">
      <alignment vertical="center" wrapText="1"/>
      <protection locked="0"/>
    </xf>
    <xf numFmtId="0" fontId="13" fillId="0" borderId="4" xfId="5" applyFont="1" applyFill="1" applyBorder="1" applyAlignment="1">
      <alignment vertical="center" wrapText="1"/>
    </xf>
    <xf numFmtId="0" fontId="2" fillId="0" borderId="11" xfId="11" applyFont="1" applyFill="1" applyBorder="1" applyAlignment="1" applyProtection="1">
      <alignment horizontal="left" vertical="center" wrapText="1"/>
      <protection locked="0"/>
    </xf>
    <xf numFmtId="0" fontId="2" fillId="0" borderId="11" xfId="56" applyFont="1" applyFill="1" applyBorder="1" applyAlignment="1">
      <alignment horizontal="left" vertical="center" wrapText="1"/>
    </xf>
    <xf numFmtId="183" fontId="20" fillId="0" borderId="4" xfId="0" applyNumberFormat="1" applyFont="1" applyFill="1" applyBorder="1" applyAlignment="1">
      <alignment horizontal="left" vertical="center"/>
    </xf>
    <xf numFmtId="0" fontId="11" fillId="0" borderId="4" xfId="11" applyNumberFormat="1" applyFont="1" applyFill="1" applyBorder="1" applyAlignment="1" applyProtection="1">
      <alignment horizontal="left" vertical="center" wrapText="1"/>
      <protection locked="0"/>
    </xf>
    <xf numFmtId="183" fontId="0" fillId="0" borderId="0" xfId="0" applyNumberFormat="1" applyFill="1" applyAlignment="1">
      <alignment horizontal="left" vertical="center"/>
    </xf>
    <xf numFmtId="0" fontId="7" fillId="0" borderId="0" xfId="5" applyFont="1" applyFill="1">
      <alignment vertical="center"/>
    </xf>
    <xf numFmtId="0" fontId="2" fillId="0" borderId="4" xfId="0" applyFont="1" applyFill="1" applyBorder="1">
      <alignment vertical="center"/>
    </xf>
    <xf numFmtId="0" fontId="7" fillId="0" borderId="4" xfId="0" applyFont="1" applyFill="1" applyBorder="1" applyAlignment="1">
      <alignment vertical="center" wrapText="1"/>
    </xf>
    <xf numFmtId="49" fontId="7" fillId="0" borderId="11" xfId="65" applyNumberFormat="1" applyFont="1" applyFill="1" applyBorder="1" applyAlignment="1" applyProtection="1">
      <alignment horizontal="left" vertical="center" wrapText="1"/>
      <protection locked="0"/>
    </xf>
    <xf numFmtId="0" fontId="13" fillId="0" borderId="4" xfId="0" applyFont="1" applyFill="1" applyBorder="1" applyAlignment="1">
      <alignment horizontal="left" vertical="center"/>
    </xf>
    <xf numFmtId="49" fontId="13" fillId="0" borderId="4" xfId="11" applyNumberFormat="1" applyFont="1" applyFill="1" applyBorder="1" applyAlignment="1" applyProtection="1">
      <alignment horizontal="left" vertical="center" wrapText="1"/>
      <protection locked="0"/>
    </xf>
    <xf numFmtId="0" fontId="13" fillId="0" borderId="4" xfId="0" applyFont="1" applyFill="1" applyBorder="1">
      <alignment vertical="center"/>
    </xf>
    <xf numFmtId="0" fontId="13" fillId="0" borderId="4" xfId="0" applyFont="1" applyFill="1" applyBorder="1" applyAlignment="1">
      <alignment vertical="center" wrapText="1"/>
    </xf>
    <xf numFmtId="0" fontId="2" fillId="0" borderId="11" xfId="0" applyFont="1" applyFill="1" applyBorder="1" applyAlignment="1">
      <alignment horizontal="center" vertical="center" wrapText="1"/>
    </xf>
    <xf numFmtId="49" fontId="2" fillId="0" borderId="11" xfId="65" applyNumberFormat="1" applyFont="1" applyFill="1" applyBorder="1" applyAlignment="1" applyProtection="1">
      <alignment vertical="center" wrapText="1"/>
      <protection locked="0"/>
    </xf>
    <xf numFmtId="176" fontId="2" fillId="0" borderId="4" xfId="0" applyNumberFormat="1" applyFont="1" applyFill="1" applyBorder="1" applyAlignment="1">
      <alignment horizontal="left" vertical="center"/>
    </xf>
    <xf numFmtId="0" fontId="20" fillId="0" borderId="11" xfId="65" applyFont="1" applyFill="1" applyBorder="1" applyAlignment="1" applyProtection="1">
      <alignment horizontal="left" vertical="center" wrapText="1"/>
      <protection locked="0"/>
    </xf>
    <xf numFmtId="176" fontId="20" fillId="0" borderId="11" xfId="65" applyNumberFormat="1" applyFont="1" applyFill="1" applyBorder="1" applyAlignment="1" applyProtection="1">
      <alignment horizontal="left" vertical="center" wrapText="1"/>
      <protection locked="0"/>
    </xf>
    <xf numFmtId="0" fontId="20" fillId="0" borderId="11" xfId="0" applyFont="1" applyFill="1" applyBorder="1" applyAlignment="1">
      <alignment horizontal="left" vertical="center" wrapText="1"/>
    </xf>
    <xf numFmtId="49" fontId="13" fillId="0" borderId="11" xfId="11" applyNumberFormat="1" applyFont="1" applyFill="1" applyBorder="1" applyAlignment="1" applyProtection="1">
      <alignment horizontal="left" vertical="center" wrapText="1"/>
      <protection locked="0"/>
    </xf>
    <xf numFmtId="176" fontId="13" fillId="0" borderId="11" xfId="11" applyNumberFormat="1" applyFont="1" applyFill="1" applyBorder="1" applyAlignment="1" applyProtection="1">
      <alignment horizontal="left" vertical="center" wrapText="1"/>
      <protection locked="0"/>
    </xf>
    <xf numFmtId="179" fontId="2" fillId="0" borderId="11" xfId="11" applyNumberFormat="1" applyFont="1" applyFill="1" applyBorder="1" applyAlignment="1" applyProtection="1">
      <alignment vertical="center" wrapText="1"/>
      <protection locked="0"/>
    </xf>
    <xf numFmtId="10" fontId="2" fillId="0" borderId="11" xfId="11" applyNumberFormat="1" applyFont="1" applyFill="1" applyBorder="1" applyAlignment="1" applyProtection="1">
      <alignment vertical="center" wrapText="1"/>
      <protection locked="0"/>
    </xf>
    <xf numFmtId="179" fontId="2" fillId="0" borderId="4" xfId="11" applyNumberFormat="1" applyFont="1" applyFill="1" applyBorder="1" applyAlignment="1" applyProtection="1">
      <alignment vertical="center" wrapText="1"/>
      <protection locked="0"/>
    </xf>
    <xf numFmtId="10" fontId="2" fillId="0" borderId="4" xfId="11" applyNumberFormat="1" applyFont="1" applyFill="1" applyBorder="1" applyAlignment="1" applyProtection="1">
      <alignment vertical="center" wrapText="1"/>
      <protection locked="0"/>
    </xf>
    <xf numFmtId="0" fontId="2" fillId="0" borderId="16" xfId="65" applyFont="1" applyFill="1" applyBorder="1" applyAlignment="1" applyProtection="1">
      <alignment horizontal="left" vertical="center" wrapText="1"/>
      <protection locked="0"/>
    </xf>
    <xf numFmtId="179" fontId="20" fillId="0" borderId="11" xfId="0" applyNumberFormat="1" applyFont="1" applyFill="1" applyBorder="1" applyAlignment="1">
      <alignment horizontal="left" vertical="center" wrapText="1"/>
    </xf>
    <xf numFmtId="10" fontId="20" fillId="0" borderId="11" xfId="0" applyNumberFormat="1" applyFont="1" applyFill="1" applyBorder="1" applyAlignment="1">
      <alignment horizontal="left" vertical="center" wrapText="1"/>
    </xf>
    <xf numFmtId="179" fontId="13" fillId="0" borderId="11" xfId="11" applyNumberFormat="1" applyFont="1" applyFill="1" applyBorder="1" applyAlignment="1" applyProtection="1">
      <alignment horizontal="left" vertical="center" wrapText="1"/>
      <protection locked="0"/>
    </xf>
    <xf numFmtId="10" fontId="13" fillId="0" borderId="11" xfId="11" applyNumberFormat="1" applyFont="1" applyFill="1" applyBorder="1" applyAlignment="1" applyProtection="1">
      <alignment horizontal="left" vertical="center" wrapText="1"/>
      <protection locked="0"/>
    </xf>
    <xf numFmtId="179" fontId="2" fillId="0" borderId="11" xfId="65" applyNumberFormat="1" applyFont="1" applyFill="1" applyBorder="1" applyAlignment="1" applyProtection="1">
      <alignment vertical="center" wrapText="1"/>
      <protection locked="0"/>
    </xf>
    <xf numFmtId="10" fontId="2" fillId="0" borderId="11" xfId="65" applyNumberFormat="1" applyFont="1" applyFill="1" applyBorder="1" applyAlignment="1" applyProtection="1">
      <alignment vertical="center" wrapText="1"/>
      <protection locked="0"/>
    </xf>
    <xf numFmtId="179" fontId="2" fillId="0" borderId="4" xfId="0" applyNumberFormat="1" applyFont="1" applyFill="1" applyBorder="1" applyAlignment="1">
      <alignment horizontal="left" vertical="center"/>
    </xf>
    <xf numFmtId="10" fontId="2" fillId="0" borderId="4" xfId="0" applyNumberFormat="1" applyFont="1" applyFill="1" applyBorder="1" applyAlignment="1">
      <alignment horizontal="left" vertical="center"/>
    </xf>
    <xf numFmtId="179" fontId="2" fillId="0" borderId="4" xfId="65" applyNumberFormat="1" applyFont="1" applyFill="1" applyBorder="1" applyAlignment="1" applyProtection="1">
      <alignment horizontal="left" vertical="center" wrapText="1"/>
      <protection locked="0"/>
    </xf>
    <xf numFmtId="10" fontId="2" fillId="0" borderId="4" xfId="65" applyNumberFormat="1" applyFont="1" applyFill="1" applyBorder="1" applyAlignment="1" applyProtection="1">
      <alignment horizontal="left" vertical="center" wrapText="1"/>
      <protection locked="0"/>
    </xf>
    <xf numFmtId="178" fontId="7" fillId="0" borderId="4" xfId="11" applyNumberFormat="1" applyFont="1" applyFill="1" applyBorder="1" applyAlignment="1" applyProtection="1">
      <alignment horizontal="center" vertical="center" wrapText="1"/>
      <protection locked="0"/>
    </xf>
    <xf numFmtId="179" fontId="7" fillId="0" borderId="4" xfId="11" applyNumberFormat="1" applyFont="1" applyFill="1" applyBorder="1" applyAlignment="1" applyProtection="1">
      <alignment horizontal="center" vertical="center" wrapText="1"/>
      <protection locked="0"/>
    </xf>
    <xf numFmtId="0" fontId="13" fillId="0" borderId="11" xfId="0" applyFont="1" applyFill="1" applyBorder="1" applyAlignment="1">
      <alignment horizontal="left" vertical="center" wrapText="1"/>
    </xf>
    <xf numFmtId="0" fontId="13" fillId="0" borderId="11" xfId="65" applyFont="1" applyFill="1" applyBorder="1" applyAlignment="1" applyProtection="1">
      <alignment horizontal="left" vertical="center" wrapText="1"/>
      <protection locked="0"/>
    </xf>
    <xf numFmtId="176" fontId="2" fillId="0" borderId="4" xfId="5" applyNumberFormat="1" applyFont="1" applyFill="1" applyBorder="1" applyAlignment="1">
      <alignment horizontal="left" vertical="center" wrapText="1"/>
    </xf>
    <xf numFmtId="0" fontId="2" fillId="0" borderId="4" xfId="11" applyFont="1" applyFill="1" applyBorder="1" applyAlignment="1" applyProtection="1">
      <alignment horizontal="center" vertical="center" wrapText="1"/>
      <protection locked="0"/>
    </xf>
    <xf numFmtId="49" fontId="2" fillId="0" borderId="4" xfId="11" applyNumberFormat="1" applyFont="1" applyFill="1" applyBorder="1" applyAlignment="1" applyProtection="1">
      <alignment horizontal="center" vertical="center" wrapText="1"/>
    </xf>
    <xf numFmtId="0" fontId="3" fillId="0" borderId="4" xfId="65" applyFont="1" applyFill="1" applyBorder="1" applyAlignment="1" applyProtection="1">
      <alignment horizontal="left" vertical="center" wrapText="1"/>
      <protection locked="0"/>
    </xf>
    <xf numFmtId="0" fontId="3" fillId="0" borderId="4" xfId="11" applyFont="1" applyFill="1" applyBorder="1" applyAlignment="1" applyProtection="1">
      <alignment horizontal="left" vertical="center" wrapText="1"/>
      <protection locked="0"/>
    </xf>
    <xf numFmtId="0" fontId="2" fillId="0" borderId="11" xfId="0" applyFont="1" applyFill="1" applyBorder="1" applyAlignment="1">
      <alignment horizontal="center" vertical="center"/>
    </xf>
    <xf numFmtId="0" fontId="13" fillId="0" borderId="16" xfId="65" applyFont="1" applyFill="1" applyBorder="1" applyAlignment="1" applyProtection="1">
      <alignment horizontal="left" vertical="center" wrapText="1"/>
      <protection locked="0"/>
    </xf>
    <xf numFmtId="0" fontId="13" fillId="0" borderId="4" xfId="0" applyFont="1" applyFill="1" applyBorder="1" applyAlignment="1">
      <alignment horizontal="center" vertical="center"/>
    </xf>
    <xf numFmtId="0" fontId="13" fillId="0" borderId="0" xfId="11" applyFont="1" applyFill="1" applyBorder="1" applyAlignment="1" applyProtection="1">
      <alignment horizontal="left" vertical="center"/>
      <protection locked="0"/>
    </xf>
    <xf numFmtId="0" fontId="2" fillId="0" borderId="0" xfId="11" applyFont="1" applyFill="1" applyBorder="1" applyAlignment="1" applyProtection="1">
      <alignment horizontal="center" vertical="center"/>
      <protection locked="0"/>
    </xf>
    <xf numFmtId="0" fontId="3" fillId="0" borderId="0" xfId="65" applyFont="1" applyFill="1" applyAlignment="1" applyProtection="1">
      <alignment horizontal="center" vertical="center"/>
      <protection locked="0"/>
    </xf>
    <xf numFmtId="0" fontId="3" fillId="0" borderId="0" xfId="11" applyFont="1" applyFill="1" applyBorder="1" applyAlignment="1" applyProtection="1">
      <alignment horizontal="center" vertical="center"/>
      <protection locked="0"/>
    </xf>
    <xf numFmtId="176" fontId="20" fillId="0" borderId="4" xfId="16" applyNumberFormat="1" applyFont="1" applyFill="1" applyBorder="1" applyAlignment="1">
      <alignment horizontal="left" vertical="center"/>
    </xf>
    <xf numFmtId="0" fontId="23" fillId="0" borderId="0" xfId="23" applyFont="1" applyAlignment="1">
      <alignment vertical="center"/>
    </xf>
    <xf numFmtId="0" fontId="24" fillId="0" borderId="0" xfId="23" applyFont="1" applyAlignment="1">
      <alignment vertical="center"/>
    </xf>
    <xf numFmtId="0" fontId="25" fillId="0" borderId="0" xfId="23" applyFont="1" applyAlignment="1">
      <alignment horizontal="center" vertical="center"/>
    </xf>
    <xf numFmtId="0" fontId="26" fillId="0" borderId="0" xfId="23" applyFont="1" applyAlignment="1">
      <alignment vertical="center"/>
    </xf>
    <xf numFmtId="0" fontId="25" fillId="0" borderId="18" xfId="23" applyFont="1" applyBorder="1" applyAlignment="1">
      <alignment horizontal="left" vertical="center"/>
    </xf>
    <xf numFmtId="0" fontId="25" fillId="0" borderId="19" xfId="23" applyFont="1" applyBorder="1" applyAlignment="1">
      <alignment horizontal="left" vertical="center"/>
    </xf>
    <xf numFmtId="0" fontId="27" fillId="0" borderId="19" xfId="23" applyFont="1" applyBorder="1" applyAlignment="1">
      <alignment horizontal="center" vertical="center"/>
    </xf>
    <xf numFmtId="0" fontId="25" fillId="0" borderId="20" xfId="23" applyFont="1" applyBorder="1" applyAlignment="1">
      <alignment horizontal="left" vertical="center"/>
    </xf>
    <xf numFmtId="0" fontId="25" fillId="0" borderId="0" xfId="23" applyFont="1" applyAlignment="1">
      <alignment horizontal="left" vertical="center"/>
    </xf>
    <xf numFmtId="0" fontId="27" fillId="0" borderId="0" xfId="23" applyFont="1" applyAlignment="1">
      <alignment horizontal="left" vertical="center"/>
    </xf>
    <xf numFmtId="0" fontId="28" fillId="0" borderId="0" xfId="23" applyFont="1" applyAlignment="1">
      <alignment horizontal="center" vertical="center"/>
    </xf>
    <xf numFmtId="0" fontId="25" fillId="3" borderId="3" xfId="23" applyFont="1" applyFill="1" applyBorder="1" applyAlignment="1">
      <alignment horizontal="center" vertical="center" wrapText="1"/>
    </xf>
    <xf numFmtId="0" fontId="25" fillId="3" borderId="4" xfId="23" applyFont="1" applyFill="1" applyBorder="1" applyAlignment="1">
      <alignment horizontal="center" vertical="center" wrapText="1"/>
    </xf>
    <xf numFmtId="0" fontId="27" fillId="3" borderId="4" xfId="23" applyFont="1" applyFill="1" applyBorder="1" applyAlignment="1">
      <alignment horizontal="center" vertical="center"/>
    </xf>
    <xf numFmtId="0" fontId="27" fillId="3" borderId="6" xfId="23" applyFont="1" applyFill="1" applyBorder="1" applyAlignment="1">
      <alignment horizontal="center" vertical="center"/>
    </xf>
    <xf numFmtId="0" fontId="27" fillId="3" borderId="14" xfId="23" applyFont="1" applyFill="1" applyBorder="1" applyAlignment="1">
      <alignment horizontal="center" vertical="center"/>
    </xf>
    <xf numFmtId="0" fontId="29" fillId="0" borderId="15" xfId="23" applyFont="1" applyBorder="1" applyAlignment="1">
      <alignment horizontal="center" vertical="center"/>
    </xf>
    <xf numFmtId="0" fontId="30" fillId="0" borderId="15" xfId="23" applyFont="1" applyBorder="1" applyAlignment="1">
      <alignment horizontal="center" vertical="center"/>
    </xf>
    <xf numFmtId="0" fontId="27" fillId="3" borderId="16" xfId="23" applyFont="1" applyFill="1" applyBorder="1" applyAlignment="1">
      <alignment horizontal="center" vertical="center"/>
    </xf>
    <xf numFmtId="0" fontId="29" fillId="3" borderId="21" xfId="23" applyFont="1" applyFill="1" applyBorder="1" applyAlignment="1">
      <alignment horizontal="center" vertical="center"/>
    </xf>
    <xf numFmtId="0" fontId="24" fillId="0" borderId="20" xfId="52" applyFont="1" applyBorder="1" applyAlignment="1">
      <alignment horizontal="center" vertical="center" wrapText="1"/>
    </xf>
    <xf numFmtId="0" fontId="24" fillId="0" borderId="0" xfId="52" applyFont="1" applyAlignment="1">
      <alignment horizontal="center" vertical="center" wrapText="1"/>
    </xf>
    <xf numFmtId="0" fontId="24" fillId="0" borderId="11" xfId="52" applyFont="1" applyBorder="1" applyAlignment="1">
      <alignment horizontal="center" vertical="center"/>
    </xf>
    <xf numFmtId="0" fontId="24" fillId="0" borderId="16" xfId="52" applyFont="1" applyBorder="1" applyAlignment="1">
      <alignment horizontal="center" vertical="center"/>
    </xf>
    <xf numFmtId="0" fontId="24" fillId="0" borderId="21" xfId="52" applyFont="1" applyBorder="1" applyAlignment="1">
      <alignment horizontal="center" vertical="center"/>
    </xf>
    <xf numFmtId="0" fontId="24" fillId="0" borderId="13" xfId="52" applyFont="1" applyBorder="1" applyAlignment="1">
      <alignment horizontal="center" vertical="center"/>
    </xf>
    <xf numFmtId="0" fontId="24" fillId="0" borderId="3" xfId="52" applyFont="1" applyBorder="1" applyAlignment="1">
      <alignment horizontal="center" vertical="center"/>
    </xf>
    <xf numFmtId="0" fontId="24" fillId="0" borderId="4" xfId="52" applyFont="1" applyBorder="1" applyAlignment="1">
      <alignment horizontal="center" vertical="center"/>
    </xf>
    <xf numFmtId="0" fontId="31" fillId="0" borderId="4" xfId="52" applyFont="1" applyBorder="1" applyAlignment="1">
      <alignment horizontal="center" vertical="center"/>
    </xf>
    <xf numFmtId="0" fontId="24" fillId="0" borderId="7" xfId="52" applyFont="1" applyBorder="1" applyAlignment="1">
      <alignment horizontal="center" vertical="center"/>
    </xf>
    <xf numFmtId="0" fontId="24" fillId="0" borderId="9" xfId="52" applyFont="1" applyBorder="1" applyAlignment="1">
      <alignment horizontal="center" vertical="center"/>
    </xf>
    <xf numFmtId="0" fontId="31" fillId="0" borderId="6" xfId="52" applyFont="1" applyBorder="1" applyAlignment="1">
      <alignment horizontal="center" vertical="center"/>
    </xf>
    <xf numFmtId="0" fontId="31" fillId="0" borderId="7" xfId="52" applyFont="1" applyBorder="1" applyAlignment="1">
      <alignment horizontal="center" vertical="center"/>
    </xf>
    <xf numFmtId="0" fontId="31" fillId="0" borderId="9" xfId="52" applyFont="1" applyBorder="1" applyAlignment="1">
      <alignment horizontal="center" vertical="center"/>
    </xf>
    <xf numFmtId="0" fontId="24" fillId="0" borderId="12" xfId="52" applyFont="1" applyBorder="1" applyAlignment="1">
      <alignment horizontal="center" vertical="center"/>
    </xf>
    <xf numFmtId="0" fontId="31" fillId="0" borderId="14" xfId="52" applyFont="1" applyBorder="1" applyAlignment="1">
      <alignment horizontal="center" vertical="center"/>
    </xf>
    <xf numFmtId="0" fontId="31" fillId="0" borderId="15" xfId="52" applyFont="1" applyBorder="1" applyAlignment="1">
      <alignment horizontal="center" vertical="center"/>
    </xf>
    <xf numFmtId="0" fontId="31" fillId="0" borderId="12" xfId="52" applyFont="1" applyBorder="1" applyAlignment="1">
      <alignment horizontal="center" vertical="center"/>
    </xf>
    <xf numFmtId="0" fontId="24" fillId="0" borderId="3" xfId="23" applyFont="1" applyBorder="1" applyAlignment="1">
      <alignment horizontal="center" vertical="center"/>
    </xf>
    <xf numFmtId="0" fontId="24" fillId="0" borderId="4" xfId="23" applyFont="1" applyBorder="1" applyAlignment="1">
      <alignment horizontal="center" vertical="center"/>
    </xf>
    <xf numFmtId="0" fontId="24" fillId="0" borderId="4" xfId="23" applyFont="1" applyBorder="1" applyAlignment="1">
      <alignment vertical="center"/>
    </xf>
    <xf numFmtId="0" fontId="24" fillId="0" borderId="8" xfId="23" applyFont="1" applyBorder="1" applyAlignment="1">
      <alignment vertical="center"/>
    </xf>
    <xf numFmtId="0" fontId="24" fillId="0" borderId="11" xfId="23" applyFont="1" applyBorder="1" applyAlignment="1">
      <alignment horizontal="center" vertical="center"/>
    </xf>
    <xf numFmtId="49" fontId="32" fillId="0" borderId="4" xfId="23" applyNumberFormat="1" applyFont="1" applyBorder="1" applyAlignment="1">
      <alignment horizontal="center" vertical="center"/>
    </xf>
    <xf numFmtId="0" fontId="32" fillId="0" borderId="4" xfId="23" applyFont="1" applyBorder="1" applyAlignment="1">
      <alignment horizontal="center" vertical="center"/>
    </xf>
    <xf numFmtId="0" fontId="32" fillId="0" borderId="4" xfId="23" applyFont="1" applyBorder="1" applyAlignment="1">
      <alignment vertical="center"/>
    </xf>
    <xf numFmtId="0" fontId="32" fillId="0" borderId="6" xfId="23" applyFont="1" applyBorder="1" applyAlignment="1">
      <alignment vertical="center" wrapText="1"/>
    </xf>
    <xf numFmtId="0" fontId="32" fillId="0" borderId="7" xfId="23" applyFont="1" applyBorder="1" applyAlignment="1">
      <alignment vertical="center" wrapText="1"/>
    </xf>
    <xf numFmtId="0" fontId="32" fillId="0" borderId="6" xfId="23" applyFont="1" applyBorder="1" applyAlignment="1">
      <alignment vertical="center"/>
    </xf>
    <xf numFmtId="0" fontId="32" fillId="0" borderId="7" xfId="23" applyFont="1" applyBorder="1" applyAlignment="1">
      <alignment vertical="center"/>
    </xf>
    <xf numFmtId="0" fontId="31" fillId="0" borderId="6" xfId="52" applyFont="1" applyBorder="1" applyAlignment="1">
      <alignment horizontal="center" vertical="center" wrapText="1"/>
    </xf>
    <xf numFmtId="0" fontId="31" fillId="0" borderId="7" xfId="52" applyFont="1" applyBorder="1" applyAlignment="1">
      <alignment horizontal="center" vertical="center" wrapText="1"/>
    </xf>
    <xf numFmtId="0" fontId="31" fillId="0" borderId="10" xfId="52" applyFont="1" applyBorder="1" applyAlignment="1">
      <alignment horizontal="center" vertical="center"/>
    </xf>
    <xf numFmtId="0" fontId="32" fillId="0" borderId="9" xfId="23" applyFont="1" applyBorder="1" applyAlignment="1">
      <alignment vertical="center" wrapText="1"/>
    </xf>
    <xf numFmtId="0" fontId="32" fillId="0" borderId="9" xfId="23" applyFont="1" applyBorder="1" applyAlignment="1">
      <alignment vertical="center"/>
    </xf>
    <xf numFmtId="49" fontId="32" fillId="0" borderId="6" xfId="23" applyNumberFormat="1" applyFont="1" applyBorder="1" applyAlignment="1">
      <alignment horizontal="center" vertical="center"/>
    </xf>
    <xf numFmtId="0" fontId="26" fillId="0" borderId="19" xfId="23" applyFont="1" applyBorder="1" applyAlignment="1">
      <alignment vertical="center"/>
    </xf>
    <xf numFmtId="0" fontId="26" fillId="0" borderId="19" xfId="23" applyFont="1" applyBorder="1" applyAlignment="1">
      <alignment horizontal="left" vertical="center" wrapText="1"/>
    </xf>
    <xf numFmtId="0" fontId="26" fillId="0" borderId="0" xfId="23" applyFont="1" applyAlignment="1">
      <alignment horizontal="left" vertical="center" wrapText="1"/>
    </xf>
    <xf numFmtId="0" fontId="30" fillId="3" borderId="12" xfId="23" applyFont="1" applyFill="1" applyBorder="1" applyAlignment="1">
      <alignment horizontal="center" vertical="center"/>
    </xf>
    <xf numFmtId="0" fontId="4" fillId="0" borderId="9" xfId="23" applyFont="1" applyBorder="1" applyAlignment="1">
      <alignment horizontal="center" vertical="center"/>
    </xf>
    <xf numFmtId="0" fontId="4" fillId="0" borderId="4" xfId="23" applyFont="1" applyBorder="1" applyAlignment="1">
      <alignment horizontal="center" vertical="center"/>
    </xf>
    <xf numFmtId="0" fontId="23" fillId="0" borderId="21" xfId="23" applyFont="1" applyBorder="1" applyAlignment="1">
      <alignment vertical="center"/>
    </xf>
    <xf numFmtId="0" fontId="23" fillId="0" borderId="13" xfId="23" applyFont="1" applyBorder="1" applyAlignment="1">
      <alignment vertical="center"/>
    </xf>
    <xf numFmtId="0" fontId="33" fillId="0" borderId="9" xfId="23" applyFont="1" applyBorder="1" applyAlignment="1">
      <alignment horizontal="center" vertical="center"/>
    </xf>
    <xf numFmtId="0" fontId="33" fillId="0" borderId="4" xfId="23" applyFont="1" applyBorder="1" applyAlignment="1">
      <alignment horizontal="center" vertical="center"/>
    </xf>
    <xf numFmtId="0" fontId="24" fillId="0" borderId="16" xfId="23" applyFont="1" applyBorder="1" applyAlignment="1">
      <alignment horizontal="center" vertical="center"/>
    </xf>
    <xf numFmtId="0" fontId="24" fillId="0" borderId="21" xfId="23" applyFont="1" applyBorder="1" applyAlignment="1">
      <alignment horizontal="center" vertical="center"/>
    </xf>
    <xf numFmtId="0" fontId="31" fillId="0" borderId="9" xfId="52" applyFont="1" applyBorder="1" applyAlignment="1">
      <alignment horizontal="center" vertical="center" wrapText="1"/>
    </xf>
    <xf numFmtId="0" fontId="31" fillId="0" borderId="6" xfId="23" applyFont="1" applyBorder="1" applyAlignment="1">
      <alignment horizontal="center" vertical="center"/>
    </xf>
    <xf numFmtId="0" fontId="31" fillId="0" borderId="7" xfId="23" applyFont="1" applyBorder="1" applyAlignment="1">
      <alignment horizontal="center" vertical="center"/>
    </xf>
    <xf numFmtId="0" fontId="31" fillId="0" borderId="14" xfId="23" applyFont="1" applyBorder="1" applyAlignment="1">
      <alignment horizontal="center" vertical="center"/>
    </xf>
    <xf numFmtId="0" fontId="31" fillId="0" borderId="15" xfId="23" applyFont="1" applyBorder="1" applyAlignment="1">
      <alignment horizontal="center" vertical="center"/>
    </xf>
    <xf numFmtId="0" fontId="32" fillId="0" borderId="6" xfId="23" applyFont="1" applyBorder="1" applyAlignment="1">
      <alignment horizontal="center" vertical="center"/>
    </xf>
    <xf numFmtId="0" fontId="32" fillId="0" borderId="9" xfId="23" applyFont="1" applyBorder="1" applyAlignment="1">
      <alignment horizontal="center" vertical="center"/>
    </xf>
    <xf numFmtId="49" fontId="32" fillId="0" borderId="9" xfId="23" applyNumberFormat="1" applyFont="1" applyBorder="1" applyAlignment="1">
      <alignment horizontal="center" vertical="center"/>
    </xf>
    <xf numFmtId="0" fontId="32" fillId="0" borderId="7" xfId="23" applyFont="1" applyBorder="1" applyAlignment="1">
      <alignment horizontal="center" vertical="center"/>
    </xf>
    <xf numFmtId="0" fontId="32" fillId="0" borderId="4" xfId="23" applyFont="1" applyBorder="1" applyAlignment="1">
      <alignment horizontal="left" vertical="center"/>
    </xf>
    <xf numFmtId="0" fontId="26" fillId="0" borderId="22" xfId="23" applyFont="1" applyBorder="1" applyAlignment="1">
      <alignment horizontal="left" vertical="center" wrapText="1"/>
    </xf>
    <xf numFmtId="0" fontId="26" fillId="0" borderId="23" xfId="23" applyFont="1" applyBorder="1" applyAlignment="1">
      <alignment horizontal="left" vertical="center" wrapText="1"/>
    </xf>
    <xf numFmtId="0" fontId="4" fillId="0" borderId="4" xfId="52" applyFont="1" applyBorder="1" applyAlignment="1">
      <alignment horizontal="center" vertical="center"/>
    </xf>
    <xf numFmtId="0" fontId="4" fillId="0" borderId="24" xfId="23" applyFont="1" applyBorder="1" applyAlignment="1">
      <alignment horizontal="center" vertical="center"/>
    </xf>
    <xf numFmtId="0" fontId="23" fillId="0" borderId="0" xfId="23" applyFont="1" applyAlignment="1">
      <alignment vertical="center" wrapText="1"/>
    </xf>
    <xf numFmtId="14" fontId="4" fillId="0" borderId="4" xfId="23" applyNumberFormat="1" applyFont="1" applyBorder="1" applyAlignment="1">
      <alignment horizontal="center" vertical="center" shrinkToFit="1"/>
    </xf>
    <xf numFmtId="14" fontId="33" fillId="0" borderId="4" xfId="23" applyNumberFormat="1" applyFont="1" applyBorder="1" applyAlignment="1">
      <alignment horizontal="center" vertical="center" shrinkToFit="1"/>
    </xf>
    <xf numFmtId="14" fontId="33" fillId="0" borderId="24" xfId="23" applyNumberFormat="1" applyFont="1" applyBorder="1" applyAlignment="1">
      <alignment horizontal="center" vertical="center" shrinkToFit="1"/>
    </xf>
    <xf numFmtId="0" fontId="24" fillId="0" borderId="13" xfId="23" applyFont="1" applyBorder="1" applyAlignment="1">
      <alignment horizontal="center" vertical="center"/>
    </xf>
    <xf numFmtId="0" fontId="24" fillId="0" borderId="25" xfId="23" applyFont="1" applyBorder="1" applyAlignment="1">
      <alignment horizontal="center" vertical="center"/>
    </xf>
    <xf numFmtId="0" fontId="31" fillId="0" borderId="9" xfId="23" applyFont="1" applyBorder="1" applyAlignment="1">
      <alignment horizontal="center" vertical="center"/>
    </xf>
    <xf numFmtId="0" fontId="24" fillId="0" borderId="24" xfId="23" applyFont="1" applyBorder="1" applyAlignment="1">
      <alignment horizontal="center" vertical="center"/>
    </xf>
    <xf numFmtId="0" fontId="31" fillId="0" borderId="12" xfId="23" applyFont="1" applyBorder="1" applyAlignment="1">
      <alignment horizontal="center" vertical="center"/>
    </xf>
    <xf numFmtId="0" fontId="24" fillId="0" borderId="10" xfId="23" applyFont="1" applyBorder="1" applyAlignment="1">
      <alignment horizontal="center" vertical="center"/>
    </xf>
    <xf numFmtId="0" fontId="24" fillId="0" borderId="26" xfId="23" applyFont="1" applyBorder="1" applyAlignment="1">
      <alignment horizontal="center" vertical="center"/>
    </xf>
    <xf numFmtId="0" fontId="24" fillId="0" borderId="9" xfId="23" applyFont="1" applyBorder="1" applyAlignment="1">
      <alignment horizontal="center" vertical="center"/>
    </xf>
    <xf numFmtId="0" fontId="32" fillId="0" borderId="24" xfId="23" applyFont="1" applyBorder="1" applyAlignment="1">
      <alignment horizontal="center" vertical="center"/>
    </xf>
    <xf numFmtId="0" fontId="32" fillId="0" borderId="15" xfId="23" applyFont="1" applyBorder="1" applyAlignment="1">
      <alignment horizontal="center" vertical="center"/>
    </xf>
    <xf numFmtId="0" fontId="32" fillId="0" borderId="27" xfId="23" applyFont="1" applyBorder="1" applyAlignment="1">
      <alignment horizontal="center" vertical="center"/>
    </xf>
    <xf numFmtId="0" fontId="32" fillId="0" borderId="28" xfId="23" applyFont="1" applyBorder="1" applyAlignment="1">
      <alignment horizontal="center" vertical="center"/>
    </xf>
  </cellXfs>
  <cellStyles count="71">
    <cellStyle name="常规" xfId="0" builtinId="0"/>
    <cellStyle name="货币[0]" xfId="1" builtinId="7"/>
    <cellStyle name="20% - 强调文字颜色 3" xfId="2" builtinId="38"/>
    <cellStyle name="输入" xfId="3" builtinId="20"/>
    <cellStyle name="货币" xfId="4" builtinId="4"/>
    <cellStyle name="常规 3 29" xfId="5"/>
    <cellStyle name="千位分隔[0]" xfId="6" builtinId="6"/>
    <cellStyle name="40% - 强调文字颜色 3" xfId="7" builtinId="39"/>
    <cellStyle name="差" xfId="8" builtinId="27"/>
    <cellStyle name="千位分隔" xfId="9" builtinId="3"/>
    <cellStyle name="超链接" xfId="10" builtinId="8"/>
    <cellStyle name="BOM_Level_Below3" xfId="11"/>
    <cellStyle name="60% - 强调文字颜色 3" xfId="12" builtinId="40"/>
    <cellStyle name="百分比" xfId="13" builtinId="5"/>
    <cellStyle name="样式 1 5" xfId="14"/>
    <cellStyle name="常规 40" xfId="15"/>
    <cellStyle name="常规 2 27" xfId="16"/>
    <cellStyle name="已访问的超链接" xfId="17" builtinId="9"/>
    <cellStyle name="注释" xfId="18" builtinId="10"/>
    <cellStyle name="60% - 强调文字颜色 2" xfId="19" builtinId="36"/>
    <cellStyle name="标题 4" xfId="20" builtinId="19"/>
    <cellStyle name="警告文本" xfId="21" builtinId="11"/>
    <cellStyle name="标题" xfId="22" builtinId="15"/>
    <cellStyle name="常规 5 2" xfId="23"/>
    <cellStyle name="解释性文本" xfId="24" builtinId="53"/>
    <cellStyle name="标题 1" xfId="25" builtinId="16"/>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适中" xfId="38" builtinId="28"/>
    <cellStyle name="20% - 强调文字颜色 5" xfId="39" builtinId="46"/>
    <cellStyle name="强调文字颜色 1" xfId="40" builtinId="29"/>
    <cellStyle name="差_KING" xfId="41"/>
    <cellStyle name="20% - 强调文字颜色 1" xfId="42" builtinId="30"/>
    <cellStyle name="40% - 强调文字颜色 1" xfId="43" builtinId="31"/>
    <cellStyle name="20% - 强调文字颜色 2" xfId="44" builtinId="34"/>
    <cellStyle name="40% - 强调文字颜色 2" xfId="45" builtinId="35"/>
    <cellStyle name="BOM_Level_Below3 3 5" xfId="46"/>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常规 2 2" xfId="52"/>
    <cellStyle name="40% - 强调文字颜色 5" xfId="53" builtinId="47"/>
    <cellStyle name="60% - 强调文字颜色 5" xfId="54" builtinId="48"/>
    <cellStyle name="强调文字颜色 6" xfId="55" builtinId="49"/>
    <cellStyle name="常规 10" xfId="56"/>
    <cellStyle name="40% - 强调文字颜色 6" xfId="57" builtinId="51"/>
    <cellStyle name="60% - 强调文字颜色 6" xfId="58" builtinId="52"/>
    <cellStyle name="BOM_Level_1" xfId="59"/>
    <cellStyle name="常规 2" xfId="60"/>
    <cellStyle name="注释 10" xfId="61"/>
    <cellStyle name="常规 3" xfId="62"/>
    <cellStyle name="常规 4 2" xfId="63"/>
    <cellStyle name="好_KING" xfId="64"/>
    <cellStyle name="样式 1" xfId="65"/>
    <cellStyle name="样式 1 10" xfId="66"/>
    <cellStyle name="BOM_Level_Below3 4" xfId="67"/>
    <cellStyle name="BOM_Level_Below3 3" xfId="68"/>
    <cellStyle name="BOM_Level_Below3 5" xfId="69"/>
    <cellStyle name="BOM_Level_Below3 3 6" xfId="70"/>
  </cellStyles>
  <dxfs count="2">
    <dxf>
      <font>
        <color rgb="FF9C0006"/>
      </font>
      <fill>
        <patternFill patternType="solid">
          <bgColor rgb="FFFFC7CE"/>
        </patternFill>
      </fill>
    </dxf>
    <dxf>
      <fill>
        <patternFill patternType="solid">
          <bgColor theme="9" tint="-0.499984740745262"/>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99" Type="http://schemas.openxmlformats.org/officeDocument/2006/relationships/image" Target="../media/image100.emf"/><Relationship Id="rId98" Type="http://schemas.openxmlformats.org/officeDocument/2006/relationships/image" Target="../media/image99.emf"/><Relationship Id="rId97" Type="http://schemas.openxmlformats.org/officeDocument/2006/relationships/image" Target="../media/image98.emf"/><Relationship Id="rId96" Type="http://schemas.openxmlformats.org/officeDocument/2006/relationships/image" Target="../media/image97.emf"/><Relationship Id="rId95" Type="http://schemas.openxmlformats.org/officeDocument/2006/relationships/image" Target="../media/image96.emf"/><Relationship Id="rId94" Type="http://schemas.openxmlformats.org/officeDocument/2006/relationships/image" Target="../media/image95.emf"/><Relationship Id="rId93" Type="http://schemas.openxmlformats.org/officeDocument/2006/relationships/image" Target="../media/image94.emf"/><Relationship Id="rId92" Type="http://schemas.openxmlformats.org/officeDocument/2006/relationships/image" Target="../media/image93.emf"/><Relationship Id="rId91" Type="http://schemas.openxmlformats.org/officeDocument/2006/relationships/image" Target="../media/image92.emf"/><Relationship Id="rId90" Type="http://schemas.openxmlformats.org/officeDocument/2006/relationships/image" Target="../media/image91.emf"/><Relationship Id="rId9" Type="http://schemas.openxmlformats.org/officeDocument/2006/relationships/image" Target="../media/image10.emf"/><Relationship Id="rId89" Type="http://schemas.openxmlformats.org/officeDocument/2006/relationships/image" Target="../media/image90.emf"/><Relationship Id="rId88" Type="http://schemas.openxmlformats.org/officeDocument/2006/relationships/image" Target="../media/image89.emf"/><Relationship Id="rId87" Type="http://schemas.openxmlformats.org/officeDocument/2006/relationships/image" Target="../media/image88.emf"/><Relationship Id="rId86" Type="http://schemas.openxmlformats.org/officeDocument/2006/relationships/image" Target="../media/image87.emf"/><Relationship Id="rId85" Type="http://schemas.openxmlformats.org/officeDocument/2006/relationships/image" Target="../media/image86.emf"/><Relationship Id="rId84" Type="http://schemas.openxmlformats.org/officeDocument/2006/relationships/image" Target="../media/image85.emf"/><Relationship Id="rId83" Type="http://schemas.openxmlformats.org/officeDocument/2006/relationships/image" Target="../media/image84.emf"/><Relationship Id="rId82" Type="http://schemas.openxmlformats.org/officeDocument/2006/relationships/image" Target="../media/image83.emf"/><Relationship Id="rId81" Type="http://schemas.openxmlformats.org/officeDocument/2006/relationships/image" Target="../media/image82.emf"/><Relationship Id="rId80" Type="http://schemas.openxmlformats.org/officeDocument/2006/relationships/image" Target="../media/image81.emf"/><Relationship Id="rId8" Type="http://schemas.openxmlformats.org/officeDocument/2006/relationships/image" Target="../media/image9.emf"/><Relationship Id="rId79" Type="http://schemas.openxmlformats.org/officeDocument/2006/relationships/image" Target="../media/image80.emf"/><Relationship Id="rId78" Type="http://schemas.openxmlformats.org/officeDocument/2006/relationships/image" Target="../media/image79.emf"/><Relationship Id="rId77" Type="http://schemas.openxmlformats.org/officeDocument/2006/relationships/image" Target="../media/image78.emf"/><Relationship Id="rId76" Type="http://schemas.openxmlformats.org/officeDocument/2006/relationships/image" Target="../media/image77.emf"/><Relationship Id="rId75" Type="http://schemas.openxmlformats.org/officeDocument/2006/relationships/image" Target="../media/image76.emf"/><Relationship Id="rId74" Type="http://schemas.openxmlformats.org/officeDocument/2006/relationships/image" Target="../media/image75.emf"/><Relationship Id="rId73" Type="http://schemas.openxmlformats.org/officeDocument/2006/relationships/image" Target="../media/image74.emf"/><Relationship Id="rId72" Type="http://schemas.openxmlformats.org/officeDocument/2006/relationships/image" Target="../media/image73.emf"/><Relationship Id="rId71" Type="http://schemas.openxmlformats.org/officeDocument/2006/relationships/image" Target="../media/image72.emf"/><Relationship Id="rId70" Type="http://schemas.openxmlformats.org/officeDocument/2006/relationships/image" Target="../media/image71.emf"/><Relationship Id="rId7" Type="http://schemas.openxmlformats.org/officeDocument/2006/relationships/image" Target="../media/image8.emf"/><Relationship Id="rId69" Type="http://schemas.openxmlformats.org/officeDocument/2006/relationships/image" Target="../media/image70.wmf"/><Relationship Id="rId68" Type="http://schemas.openxmlformats.org/officeDocument/2006/relationships/image" Target="../media/image69.wmf"/><Relationship Id="rId67" Type="http://schemas.openxmlformats.org/officeDocument/2006/relationships/image" Target="../media/image68.wmf"/><Relationship Id="rId66" Type="http://schemas.openxmlformats.org/officeDocument/2006/relationships/image" Target="../media/image67.wmf"/><Relationship Id="rId65" Type="http://schemas.openxmlformats.org/officeDocument/2006/relationships/image" Target="../media/image66.wmf"/><Relationship Id="rId64" Type="http://schemas.openxmlformats.org/officeDocument/2006/relationships/image" Target="../media/image65.png"/><Relationship Id="rId63" Type="http://schemas.openxmlformats.org/officeDocument/2006/relationships/image" Target="../media/image64.emf"/><Relationship Id="rId62" Type="http://schemas.openxmlformats.org/officeDocument/2006/relationships/image" Target="../media/image63.emf"/><Relationship Id="rId61" Type="http://schemas.openxmlformats.org/officeDocument/2006/relationships/image" Target="../media/image62.emf"/><Relationship Id="rId60" Type="http://schemas.openxmlformats.org/officeDocument/2006/relationships/image" Target="../media/image61.png"/><Relationship Id="rId6" Type="http://schemas.openxmlformats.org/officeDocument/2006/relationships/image" Target="../media/image7.emf"/><Relationship Id="rId59" Type="http://schemas.openxmlformats.org/officeDocument/2006/relationships/image" Target="../media/image60.emf"/><Relationship Id="rId58" Type="http://schemas.openxmlformats.org/officeDocument/2006/relationships/image" Target="../media/image59.emf"/><Relationship Id="rId57" Type="http://schemas.openxmlformats.org/officeDocument/2006/relationships/image" Target="../media/image58.emf"/><Relationship Id="rId56" Type="http://schemas.openxmlformats.org/officeDocument/2006/relationships/image" Target="../media/image57.emf"/><Relationship Id="rId55" Type="http://schemas.openxmlformats.org/officeDocument/2006/relationships/image" Target="../media/image56.emf"/><Relationship Id="rId54" Type="http://schemas.openxmlformats.org/officeDocument/2006/relationships/image" Target="../media/image55.emf"/><Relationship Id="rId53" Type="http://schemas.openxmlformats.org/officeDocument/2006/relationships/image" Target="../media/image54.emf"/><Relationship Id="rId52" Type="http://schemas.openxmlformats.org/officeDocument/2006/relationships/image" Target="../media/image53.emf"/><Relationship Id="rId51" Type="http://schemas.openxmlformats.org/officeDocument/2006/relationships/image" Target="../media/image52.emf"/><Relationship Id="rId50" Type="http://schemas.openxmlformats.org/officeDocument/2006/relationships/image" Target="../media/image51.emf"/><Relationship Id="rId5" Type="http://schemas.openxmlformats.org/officeDocument/2006/relationships/image" Target="../media/image6.emf"/><Relationship Id="rId49" Type="http://schemas.openxmlformats.org/officeDocument/2006/relationships/image" Target="../media/image50.emf"/><Relationship Id="rId48" Type="http://schemas.openxmlformats.org/officeDocument/2006/relationships/image" Target="../media/image49.emf"/><Relationship Id="rId47" Type="http://schemas.openxmlformats.org/officeDocument/2006/relationships/image" Target="../media/image48.jpeg"/><Relationship Id="rId46" Type="http://schemas.openxmlformats.org/officeDocument/2006/relationships/image" Target="../media/image47.png"/><Relationship Id="rId45" Type="http://schemas.openxmlformats.org/officeDocument/2006/relationships/image" Target="../media/image46.emf"/><Relationship Id="rId44" Type="http://schemas.openxmlformats.org/officeDocument/2006/relationships/image" Target="../media/image45.emf"/><Relationship Id="rId43" Type="http://schemas.openxmlformats.org/officeDocument/2006/relationships/image" Target="../media/image44.emf"/><Relationship Id="rId42" Type="http://schemas.openxmlformats.org/officeDocument/2006/relationships/image" Target="../media/image43.emf"/><Relationship Id="rId41" Type="http://schemas.openxmlformats.org/officeDocument/2006/relationships/image" Target="../media/image42.emf"/><Relationship Id="rId40" Type="http://schemas.openxmlformats.org/officeDocument/2006/relationships/image" Target="../media/image41.emf"/><Relationship Id="rId4" Type="http://schemas.openxmlformats.org/officeDocument/2006/relationships/image" Target="../media/image5.emf"/><Relationship Id="rId39" Type="http://schemas.openxmlformats.org/officeDocument/2006/relationships/image" Target="../media/image40.emf"/><Relationship Id="rId38" Type="http://schemas.openxmlformats.org/officeDocument/2006/relationships/image" Target="../media/image39.png"/><Relationship Id="rId37" Type="http://schemas.openxmlformats.org/officeDocument/2006/relationships/image" Target="../media/image38.emf"/><Relationship Id="rId36" Type="http://schemas.openxmlformats.org/officeDocument/2006/relationships/image" Target="../media/image37.emf"/><Relationship Id="rId35" Type="http://schemas.openxmlformats.org/officeDocument/2006/relationships/image" Target="../media/image36.emf"/><Relationship Id="rId34" Type="http://schemas.openxmlformats.org/officeDocument/2006/relationships/image" Target="../media/image35.emf"/><Relationship Id="rId33" Type="http://schemas.openxmlformats.org/officeDocument/2006/relationships/image" Target="../media/image34.png"/><Relationship Id="rId32" Type="http://schemas.openxmlformats.org/officeDocument/2006/relationships/image" Target="../media/image33.png"/><Relationship Id="rId31" Type="http://schemas.openxmlformats.org/officeDocument/2006/relationships/image" Target="../media/image32.png"/><Relationship Id="rId30" Type="http://schemas.openxmlformats.org/officeDocument/2006/relationships/image" Target="../media/image31.emf"/><Relationship Id="rId3" Type="http://schemas.openxmlformats.org/officeDocument/2006/relationships/image" Target="../media/image4.emf"/><Relationship Id="rId29" Type="http://schemas.openxmlformats.org/officeDocument/2006/relationships/image" Target="../media/image30.emf"/><Relationship Id="rId28" Type="http://schemas.openxmlformats.org/officeDocument/2006/relationships/image" Target="../media/image29.emf"/><Relationship Id="rId27" Type="http://schemas.openxmlformats.org/officeDocument/2006/relationships/image" Target="../media/image28.emf"/><Relationship Id="rId26" Type="http://schemas.openxmlformats.org/officeDocument/2006/relationships/image" Target="../media/image27.emf"/><Relationship Id="rId25" Type="http://schemas.openxmlformats.org/officeDocument/2006/relationships/image" Target="../media/image26.emf"/><Relationship Id="rId24" Type="http://schemas.openxmlformats.org/officeDocument/2006/relationships/image" Target="../media/image25.emf"/><Relationship Id="rId23" Type="http://schemas.openxmlformats.org/officeDocument/2006/relationships/image" Target="../media/image24.emf"/><Relationship Id="rId22" Type="http://schemas.openxmlformats.org/officeDocument/2006/relationships/image" Target="../media/image23.emf"/><Relationship Id="rId21" Type="http://schemas.openxmlformats.org/officeDocument/2006/relationships/image" Target="../media/image22.emf"/><Relationship Id="rId20" Type="http://schemas.openxmlformats.org/officeDocument/2006/relationships/image" Target="../media/image21.emf"/><Relationship Id="rId2" Type="http://schemas.openxmlformats.org/officeDocument/2006/relationships/image" Target="../media/image3.emf"/><Relationship Id="rId19" Type="http://schemas.openxmlformats.org/officeDocument/2006/relationships/image" Target="../media/image20.emf"/><Relationship Id="rId18" Type="http://schemas.openxmlformats.org/officeDocument/2006/relationships/image" Target="../media/image19.emf"/><Relationship Id="rId17" Type="http://schemas.openxmlformats.org/officeDocument/2006/relationships/image" Target="../media/image18.emf"/><Relationship Id="rId16" Type="http://schemas.openxmlformats.org/officeDocument/2006/relationships/image" Target="../media/image17.emf"/><Relationship Id="rId15" Type="http://schemas.openxmlformats.org/officeDocument/2006/relationships/image" Target="../media/image16.emf"/><Relationship Id="rId14" Type="http://schemas.openxmlformats.org/officeDocument/2006/relationships/image" Target="../media/image15.emf"/><Relationship Id="rId135" Type="http://schemas.openxmlformats.org/officeDocument/2006/relationships/image" Target="../media/image136.emf"/><Relationship Id="rId134" Type="http://schemas.openxmlformats.org/officeDocument/2006/relationships/image" Target="../media/image135.wmf"/><Relationship Id="rId133" Type="http://schemas.openxmlformats.org/officeDocument/2006/relationships/image" Target="../media/image134.wmf"/><Relationship Id="rId132" Type="http://schemas.openxmlformats.org/officeDocument/2006/relationships/image" Target="../media/image133.wmf"/><Relationship Id="rId131" Type="http://schemas.openxmlformats.org/officeDocument/2006/relationships/image" Target="../media/image132.wmf"/><Relationship Id="rId130" Type="http://schemas.openxmlformats.org/officeDocument/2006/relationships/image" Target="../media/image131.png"/><Relationship Id="rId13" Type="http://schemas.openxmlformats.org/officeDocument/2006/relationships/image" Target="../media/image14.emf"/><Relationship Id="rId129" Type="http://schemas.openxmlformats.org/officeDocument/2006/relationships/image" Target="../media/image130.png"/><Relationship Id="rId128" Type="http://schemas.openxmlformats.org/officeDocument/2006/relationships/image" Target="../media/image129.png"/><Relationship Id="rId127" Type="http://schemas.openxmlformats.org/officeDocument/2006/relationships/image" Target="../media/image128.png"/><Relationship Id="rId126" Type="http://schemas.openxmlformats.org/officeDocument/2006/relationships/image" Target="../media/image127.png"/><Relationship Id="rId125" Type="http://schemas.openxmlformats.org/officeDocument/2006/relationships/image" Target="../media/image126.png"/><Relationship Id="rId124" Type="http://schemas.openxmlformats.org/officeDocument/2006/relationships/image" Target="../media/image125.png"/><Relationship Id="rId123" Type="http://schemas.openxmlformats.org/officeDocument/2006/relationships/image" Target="../media/image124.emf"/><Relationship Id="rId122" Type="http://schemas.openxmlformats.org/officeDocument/2006/relationships/image" Target="../media/image123.emf"/><Relationship Id="rId121" Type="http://schemas.openxmlformats.org/officeDocument/2006/relationships/image" Target="../media/image122.emf"/><Relationship Id="rId120" Type="http://schemas.openxmlformats.org/officeDocument/2006/relationships/image" Target="../media/image121.emf"/><Relationship Id="rId12" Type="http://schemas.openxmlformats.org/officeDocument/2006/relationships/image" Target="../media/image13.emf"/><Relationship Id="rId119" Type="http://schemas.openxmlformats.org/officeDocument/2006/relationships/image" Target="../media/image120.wmf"/><Relationship Id="rId118" Type="http://schemas.openxmlformats.org/officeDocument/2006/relationships/image" Target="../media/image119.emf"/><Relationship Id="rId117" Type="http://schemas.openxmlformats.org/officeDocument/2006/relationships/image" Target="../media/image118.emf"/><Relationship Id="rId116" Type="http://schemas.openxmlformats.org/officeDocument/2006/relationships/image" Target="../media/image117.emf"/><Relationship Id="rId115" Type="http://schemas.openxmlformats.org/officeDocument/2006/relationships/image" Target="../media/image116.png"/><Relationship Id="rId114" Type="http://schemas.openxmlformats.org/officeDocument/2006/relationships/image" Target="../media/image115.emf"/><Relationship Id="rId113" Type="http://schemas.openxmlformats.org/officeDocument/2006/relationships/image" Target="../media/image114.png"/><Relationship Id="rId112" Type="http://schemas.openxmlformats.org/officeDocument/2006/relationships/image" Target="../media/image113.png"/><Relationship Id="rId111" Type="http://schemas.openxmlformats.org/officeDocument/2006/relationships/image" Target="../media/image112.png"/><Relationship Id="rId110" Type="http://schemas.openxmlformats.org/officeDocument/2006/relationships/image" Target="../media/image111.emf"/><Relationship Id="rId11" Type="http://schemas.openxmlformats.org/officeDocument/2006/relationships/image" Target="../media/image12.emf"/><Relationship Id="rId109" Type="http://schemas.openxmlformats.org/officeDocument/2006/relationships/image" Target="../media/image110.emf"/><Relationship Id="rId108" Type="http://schemas.openxmlformats.org/officeDocument/2006/relationships/image" Target="../media/image109.emf"/><Relationship Id="rId107" Type="http://schemas.openxmlformats.org/officeDocument/2006/relationships/image" Target="../media/image108.emf"/><Relationship Id="rId106" Type="http://schemas.openxmlformats.org/officeDocument/2006/relationships/image" Target="../media/image107.emf"/><Relationship Id="rId105" Type="http://schemas.openxmlformats.org/officeDocument/2006/relationships/image" Target="../media/image106.emf"/><Relationship Id="rId104" Type="http://schemas.openxmlformats.org/officeDocument/2006/relationships/image" Target="../media/image105.emf"/><Relationship Id="rId103" Type="http://schemas.openxmlformats.org/officeDocument/2006/relationships/image" Target="../media/image104.png"/><Relationship Id="rId102" Type="http://schemas.openxmlformats.org/officeDocument/2006/relationships/image" Target="../media/image103.emf"/><Relationship Id="rId101" Type="http://schemas.openxmlformats.org/officeDocument/2006/relationships/image" Target="../media/image102.emf"/><Relationship Id="rId100" Type="http://schemas.openxmlformats.org/officeDocument/2006/relationships/image" Target="../media/image101.emf"/><Relationship Id="rId10" Type="http://schemas.openxmlformats.org/officeDocument/2006/relationships/image" Target="../media/image11.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7" Type="http://schemas.openxmlformats.org/officeDocument/2006/relationships/image" Target="../media/image142.png"/><Relationship Id="rId6" Type="http://schemas.openxmlformats.org/officeDocument/2006/relationships/image" Target="../media/image141.emf"/><Relationship Id="rId5" Type="http://schemas.openxmlformats.org/officeDocument/2006/relationships/image" Target="../media/image140.emf"/><Relationship Id="rId4" Type="http://schemas.openxmlformats.org/officeDocument/2006/relationships/image" Target="../media/image139.emf"/><Relationship Id="rId3" Type="http://schemas.openxmlformats.org/officeDocument/2006/relationships/image" Target="../media/image138.emf"/><Relationship Id="rId2" Type="http://schemas.openxmlformats.org/officeDocument/2006/relationships/image" Target="../media/image137.emf"/><Relationship Id="rId1" Type="http://schemas.openxmlformats.org/officeDocument/2006/relationships/image" Target="../media/image20.em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109855</xdr:colOff>
      <xdr:row>7</xdr:row>
      <xdr:rowOff>426085</xdr:rowOff>
    </xdr:from>
    <xdr:to>
      <xdr:col>2</xdr:col>
      <xdr:colOff>165735</xdr:colOff>
      <xdr:row>8</xdr:row>
      <xdr:rowOff>373380</xdr:rowOff>
    </xdr:to>
    <xdr:pic>
      <xdr:nvPicPr>
        <xdr:cNvPr id="3" name="图片 2"/>
        <xdr:cNvPicPr>
          <a:picLocks noChangeAspect="1"/>
        </xdr:cNvPicPr>
      </xdr:nvPicPr>
      <xdr:blipFill>
        <a:blip r:embed="rId1"/>
        <a:stretch>
          <a:fillRect/>
        </a:stretch>
      </xdr:blipFill>
      <xdr:spPr>
        <a:xfrm>
          <a:off x="109855" y="4363085"/>
          <a:ext cx="1077595" cy="164909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18</xdr:col>
      <xdr:colOff>113030</xdr:colOff>
      <xdr:row>40</xdr:row>
      <xdr:rowOff>90170</xdr:rowOff>
    </xdr:from>
    <xdr:to>
      <xdr:col>18</xdr:col>
      <xdr:colOff>503555</xdr:colOff>
      <xdr:row>40</xdr:row>
      <xdr:rowOff>341630</xdr:rowOff>
    </xdr:to>
    <xdr:pic>
      <xdr:nvPicPr>
        <xdr:cNvPr id="283" name="Picture 34"/>
        <xdr:cNvPicPr preferRelativeResize="0">
          <a:picLocks noChangeArrowheads="1"/>
        </xdr:cNvPicPr>
      </xdr:nvPicPr>
      <xdr:blipFill>
        <a:blip r:embed="rId1" cstate="print"/>
        <a:srcRect/>
        <a:stretch>
          <a:fillRect/>
        </a:stretch>
      </xdr:blipFill>
      <xdr:spPr>
        <a:xfrm>
          <a:off x="6612890" y="14332585"/>
          <a:ext cx="390525" cy="251460"/>
        </a:xfrm>
        <a:prstGeom prst="rect">
          <a:avLst/>
        </a:prstGeom>
        <a:noFill/>
      </xdr:spPr>
    </xdr:pic>
    <xdr:clientData/>
  </xdr:twoCellAnchor>
  <xdr:twoCellAnchor>
    <xdr:from>
      <xdr:col>18</xdr:col>
      <xdr:colOff>117231</xdr:colOff>
      <xdr:row>38</xdr:row>
      <xdr:rowOff>56203</xdr:rowOff>
    </xdr:from>
    <xdr:to>
      <xdr:col>18</xdr:col>
      <xdr:colOff>261231</xdr:colOff>
      <xdr:row>38</xdr:row>
      <xdr:rowOff>308203</xdr:rowOff>
    </xdr:to>
    <xdr:pic>
      <xdr:nvPicPr>
        <xdr:cNvPr id="291" name="图片 290"/>
        <xdr:cNvPicPr preferRelativeResize="0">
          <a:picLocks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6616700" y="13536295"/>
          <a:ext cx="144145"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152399</xdr:colOff>
      <xdr:row>12</xdr:row>
      <xdr:rowOff>71719</xdr:rowOff>
    </xdr:from>
    <xdr:to>
      <xdr:col>18</xdr:col>
      <xdr:colOff>296399</xdr:colOff>
      <xdr:row>12</xdr:row>
      <xdr:rowOff>323719</xdr:rowOff>
    </xdr:to>
    <xdr:pic>
      <xdr:nvPicPr>
        <xdr:cNvPr id="117" name="图片 116"/>
        <xdr:cNvPicPr preferRelativeResize="0">
          <a:picLocks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6651625" y="3645535"/>
          <a:ext cx="144145"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143435</xdr:colOff>
      <xdr:row>11</xdr:row>
      <xdr:rowOff>62755</xdr:rowOff>
    </xdr:from>
    <xdr:to>
      <xdr:col>18</xdr:col>
      <xdr:colOff>287435</xdr:colOff>
      <xdr:row>11</xdr:row>
      <xdr:rowOff>314755</xdr:rowOff>
    </xdr:to>
    <xdr:pic>
      <xdr:nvPicPr>
        <xdr:cNvPr id="137" name="图片 136"/>
        <xdr:cNvPicPr preferRelativeResize="0">
          <a:picLocks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6642735" y="3255645"/>
          <a:ext cx="144145"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152400</xdr:colOff>
      <xdr:row>13</xdr:row>
      <xdr:rowOff>62753</xdr:rowOff>
    </xdr:from>
    <xdr:to>
      <xdr:col>18</xdr:col>
      <xdr:colOff>296400</xdr:colOff>
      <xdr:row>13</xdr:row>
      <xdr:rowOff>314753</xdr:rowOff>
    </xdr:to>
    <xdr:pic>
      <xdr:nvPicPr>
        <xdr:cNvPr id="140" name="图片 139"/>
        <xdr:cNvPicPr preferRelativeResize="0">
          <a:picLocks noChangeArrowheads="1"/>
        </xdr:cNvPicPr>
      </xdr:nvPicPr>
      <xdr:blipFill>
        <a:blip r:embed="rId5" cstate="print">
          <a:extLst>
            <a:ext uri="{28A0092B-C50C-407E-A947-70E740481C1C}">
              <a14:useLocalDpi xmlns:a14="http://schemas.microsoft.com/office/drawing/2010/main" val="0"/>
            </a:ext>
          </a:extLst>
        </a:blip>
        <a:srcRect/>
        <a:stretch>
          <a:fillRect/>
        </a:stretch>
      </xdr:blipFill>
      <xdr:spPr>
        <a:xfrm>
          <a:off x="6652260" y="4017645"/>
          <a:ext cx="143510"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154324</xdr:colOff>
      <xdr:row>14</xdr:row>
      <xdr:rowOff>35859</xdr:rowOff>
    </xdr:from>
    <xdr:to>
      <xdr:col>18</xdr:col>
      <xdr:colOff>298324</xdr:colOff>
      <xdr:row>14</xdr:row>
      <xdr:rowOff>287859</xdr:rowOff>
    </xdr:to>
    <xdr:pic>
      <xdr:nvPicPr>
        <xdr:cNvPr id="141" name="图片 140"/>
        <xdr:cNvPicPr preferRelativeResize="0">
          <a:picLocks noChangeArrowheads="1"/>
        </xdr:cNvPicPr>
      </xdr:nvPicPr>
      <xdr:blipFill>
        <a:blip r:embed="rId6" cstate="print">
          <a:extLst>
            <a:ext uri="{28A0092B-C50C-407E-A947-70E740481C1C}">
              <a14:useLocalDpi xmlns:a14="http://schemas.microsoft.com/office/drawing/2010/main" val="0"/>
            </a:ext>
          </a:extLst>
        </a:blip>
        <a:srcRect/>
        <a:stretch>
          <a:fillRect/>
        </a:stretch>
      </xdr:blipFill>
      <xdr:spPr>
        <a:xfrm>
          <a:off x="6654165" y="4371975"/>
          <a:ext cx="143510"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155603</xdr:colOff>
      <xdr:row>15</xdr:row>
      <xdr:rowOff>44825</xdr:rowOff>
    </xdr:from>
    <xdr:to>
      <xdr:col>18</xdr:col>
      <xdr:colOff>299603</xdr:colOff>
      <xdr:row>15</xdr:row>
      <xdr:rowOff>296825</xdr:rowOff>
    </xdr:to>
    <xdr:pic>
      <xdr:nvPicPr>
        <xdr:cNvPr id="148" name="图片 147"/>
        <xdr:cNvPicPr preferRelativeResize="0">
          <a:picLocks noChangeArrowheads="1"/>
        </xdr:cNvPicPr>
      </xdr:nvPicPr>
      <xdr:blipFill>
        <a:blip r:embed="rId5" cstate="print">
          <a:extLst>
            <a:ext uri="{28A0092B-C50C-407E-A947-70E740481C1C}">
              <a14:useLocalDpi xmlns:a14="http://schemas.microsoft.com/office/drawing/2010/main" val="0"/>
            </a:ext>
          </a:extLst>
        </a:blip>
        <a:srcRect/>
        <a:stretch>
          <a:fillRect/>
        </a:stretch>
      </xdr:blipFill>
      <xdr:spPr>
        <a:xfrm>
          <a:off x="6655435" y="4761865"/>
          <a:ext cx="143510"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130632</xdr:colOff>
      <xdr:row>16</xdr:row>
      <xdr:rowOff>40343</xdr:rowOff>
    </xdr:from>
    <xdr:to>
      <xdr:col>18</xdr:col>
      <xdr:colOff>274632</xdr:colOff>
      <xdr:row>16</xdr:row>
      <xdr:rowOff>292343</xdr:rowOff>
    </xdr:to>
    <xdr:pic>
      <xdr:nvPicPr>
        <xdr:cNvPr id="149" name="图片 148"/>
        <xdr:cNvPicPr preferRelativeResize="0">
          <a:picLocks noChangeArrowheads="1"/>
        </xdr:cNvPicPr>
      </xdr:nvPicPr>
      <xdr:blipFill>
        <a:blip r:embed="rId6" cstate="print">
          <a:extLst>
            <a:ext uri="{28A0092B-C50C-407E-A947-70E740481C1C}">
              <a14:useLocalDpi xmlns:a14="http://schemas.microsoft.com/office/drawing/2010/main" val="0"/>
            </a:ext>
          </a:extLst>
        </a:blip>
        <a:srcRect/>
        <a:stretch>
          <a:fillRect/>
        </a:stretch>
      </xdr:blipFill>
      <xdr:spPr>
        <a:xfrm>
          <a:off x="6630035" y="5138420"/>
          <a:ext cx="144145"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156323</xdr:colOff>
      <xdr:row>27</xdr:row>
      <xdr:rowOff>100293</xdr:rowOff>
    </xdr:from>
    <xdr:to>
      <xdr:col>18</xdr:col>
      <xdr:colOff>300323</xdr:colOff>
      <xdr:row>27</xdr:row>
      <xdr:rowOff>352293</xdr:rowOff>
    </xdr:to>
    <xdr:pic>
      <xdr:nvPicPr>
        <xdr:cNvPr id="152" name="图片 151"/>
        <xdr:cNvPicPr preferRelativeResize="0">
          <a:picLocks noChangeArrowheads="1"/>
        </xdr:cNvPicPr>
      </xdr:nvPicPr>
      <xdr:blipFill>
        <a:blip r:embed="rId7" cstate="print">
          <a:extLst>
            <a:ext uri="{28A0092B-C50C-407E-A947-70E740481C1C}">
              <a14:useLocalDpi xmlns:a14="http://schemas.microsoft.com/office/drawing/2010/main" val="0"/>
            </a:ext>
          </a:extLst>
        </a:blip>
        <a:srcRect/>
        <a:stretch>
          <a:fillRect/>
        </a:stretch>
      </xdr:blipFill>
      <xdr:spPr>
        <a:xfrm>
          <a:off x="6656070" y="9389110"/>
          <a:ext cx="143510"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141036</xdr:colOff>
      <xdr:row>28</xdr:row>
      <xdr:rowOff>83483</xdr:rowOff>
    </xdr:from>
    <xdr:to>
      <xdr:col>18</xdr:col>
      <xdr:colOff>285036</xdr:colOff>
      <xdr:row>28</xdr:row>
      <xdr:rowOff>335483</xdr:rowOff>
    </xdr:to>
    <xdr:pic>
      <xdr:nvPicPr>
        <xdr:cNvPr id="158" name="图片 157"/>
        <xdr:cNvPicPr preferRelativeResize="0">
          <a:picLocks noChangeArrowheads="1"/>
        </xdr:cNvPicPr>
      </xdr:nvPicPr>
      <xdr:blipFill>
        <a:blip r:embed="rId8" cstate="print">
          <a:extLst>
            <a:ext uri="{28A0092B-C50C-407E-A947-70E740481C1C}">
              <a14:useLocalDpi xmlns:a14="http://schemas.microsoft.com/office/drawing/2010/main" val="0"/>
            </a:ext>
          </a:extLst>
        </a:blip>
        <a:srcRect/>
        <a:stretch>
          <a:fillRect/>
        </a:stretch>
      </xdr:blipFill>
      <xdr:spPr>
        <a:xfrm>
          <a:off x="6640830" y="9753600"/>
          <a:ext cx="143510"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136713</xdr:colOff>
      <xdr:row>33</xdr:row>
      <xdr:rowOff>53788</xdr:rowOff>
    </xdr:from>
    <xdr:to>
      <xdr:col>18</xdr:col>
      <xdr:colOff>280713</xdr:colOff>
      <xdr:row>33</xdr:row>
      <xdr:rowOff>305788</xdr:rowOff>
    </xdr:to>
    <xdr:pic>
      <xdr:nvPicPr>
        <xdr:cNvPr id="160" name="图片 159"/>
        <xdr:cNvPicPr preferRelativeResize="0">
          <a:picLocks noChangeArrowheads="1"/>
        </xdr:cNvPicPr>
      </xdr:nvPicPr>
      <xdr:blipFill>
        <a:blip r:embed="rId9" cstate="print">
          <a:extLst>
            <a:ext uri="{28A0092B-C50C-407E-A947-70E740481C1C}">
              <a14:useLocalDpi xmlns:a14="http://schemas.microsoft.com/office/drawing/2010/main" val="0"/>
            </a:ext>
          </a:extLst>
        </a:blip>
        <a:srcRect/>
        <a:stretch>
          <a:fillRect/>
        </a:stretch>
      </xdr:blipFill>
      <xdr:spPr>
        <a:xfrm>
          <a:off x="6636385" y="11628755"/>
          <a:ext cx="144145"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134472</xdr:colOff>
      <xdr:row>20</xdr:row>
      <xdr:rowOff>53790</xdr:rowOff>
    </xdr:from>
    <xdr:to>
      <xdr:col>18</xdr:col>
      <xdr:colOff>278472</xdr:colOff>
      <xdr:row>20</xdr:row>
      <xdr:rowOff>305790</xdr:rowOff>
    </xdr:to>
    <xdr:pic>
      <xdr:nvPicPr>
        <xdr:cNvPr id="162" name="图片 161"/>
        <xdr:cNvPicPr preferRelativeResize="0">
          <a:picLocks noChangeArrowheads="1"/>
        </xdr:cNvPicPr>
      </xdr:nvPicPr>
      <xdr:blipFill>
        <a:blip r:embed="rId10" cstate="print">
          <a:extLst>
            <a:ext uri="{28A0092B-C50C-407E-A947-70E740481C1C}">
              <a14:useLocalDpi xmlns:a14="http://schemas.microsoft.com/office/drawing/2010/main" val="0"/>
            </a:ext>
          </a:extLst>
        </a:blip>
        <a:srcRect/>
        <a:stretch>
          <a:fillRect/>
        </a:stretch>
      </xdr:blipFill>
      <xdr:spPr>
        <a:xfrm>
          <a:off x="6633845" y="6675755"/>
          <a:ext cx="144145"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98613</xdr:colOff>
      <xdr:row>21</xdr:row>
      <xdr:rowOff>89648</xdr:rowOff>
    </xdr:from>
    <xdr:to>
      <xdr:col>18</xdr:col>
      <xdr:colOff>242613</xdr:colOff>
      <xdr:row>21</xdr:row>
      <xdr:rowOff>341648</xdr:rowOff>
    </xdr:to>
    <xdr:pic>
      <xdr:nvPicPr>
        <xdr:cNvPr id="163" name="图片 162"/>
        <xdr:cNvPicPr preferRelativeResize="0">
          <a:picLocks noChangeArrowheads="1"/>
        </xdr:cNvPicPr>
      </xdr:nvPicPr>
      <xdr:blipFill>
        <a:blip r:embed="rId11" cstate="print">
          <a:extLst>
            <a:ext uri="{28A0092B-C50C-407E-A947-70E740481C1C}">
              <a14:useLocalDpi xmlns:a14="http://schemas.microsoft.com/office/drawing/2010/main" val="0"/>
            </a:ext>
          </a:extLst>
        </a:blip>
        <a:srcRect/>
        <a:stretch>
          <a:fillRect/>
        </a:stretch>
      </xdr:blipFill>
      <xdr:spPr>
        <a:xfrm>
          <a:off x="6598285" y="7092950"/>
          <a:ext cx="144145"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116546</xdr:colOff>
      <xdr:row>22</xdr:row>
      <xdr:rowOff>71718</xdr:rowOff>
    </xdr:from>
    <xdr:to>
      <xdr:col>18</xdr:col>
      <xdr:colOff>260546</xdr:colOff>
      <xdr:row>22</xdr:row>
      <xdr:rowOff>323718</xdr:rowOff>
    </xdr:to>
    <xdr:pic>
      <xdr:nvPicPr>
        <xdr:cNvPr id="164" name="图片 163"/>
        <xdr:cNvPicPr preferRelativeResize="0">
          <a:picLocks noChangeArrowheads="1"/>
        </xdr:cNvPicPr>
      </xdr:nvPicPr>
      <xdr:blipFill>
        <a:blip r:embed="rId12">
          <a:extLst>
            <a:ext uri="{28A0092B-C50C-407E-A947-70E740481C1C}">
              <a14:useLocalDpi xmlns:a14="http://schemas.microsoft.com/office/drawing/2010/main" val="0"/>
            </a:ext>
          </a:extLst>
        </a:blip>
        <a:srcRect/>
        <a:stretch>
          <a:fillRect/>
        </a:stretch>
      </xdr:blipFill>
      <xdr:spPr>
        <a:xfrm>
          <a:off x="6616065" y="7455535"/>
          <a:ext cx="144145"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147020</xdr:colOff>
      <xdr:row>129</xdr:row>
      <xdr:rowOff>45462</xdr:rowOff>
    </xdr:from>
    <xdr:to>
      <xdr:col>18</xdr:col>
      <xdr:colOff>291020</xdr:colOff>
      <xdr:row>129</xdr:row>
      <xdr:rowOff>297462</xdr:rowOff>
    </xdr:to>
    <xdr:pic>
      <xdr:nvPicPr>
        <xdr:cNvPr id="194" name="图片 193"/>
        <xdr:cNvPicPr preferRelativeResize="0">
          <a:picLocks noChangeArrowheads="1"/>
        </xdr:cNvPicPr>
      </xdr:nvPicPr>
      <xdr:blipFill>
        <a:blip r:embed="rId13" cstate="print">
          <a:extLst>
            <a:ext uri="{28A0092B-C50C-407E-A947-70E740481C1C}">
              <a14:useLocalDpi xmlns:a14="http://schemas.microsoft.com/office/drawing/2010/main" val="0"/>
            </a:ext>
          </a:extLst>
        </a:blip>
        <a:srcRect/>
        <a:stretch>
          <a:fillRect/>
        </a:stretch>
      </xdr:blipFill>
      <xdr:spPr>
        <a:xfrm>
          <a:off x="6646545" y="48282225"/>
          <a:ext cx="144145"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161111</xdr:colOff>
      <xdr:row>135</xdr:row>
      <xdr:rowOff>69415</xdr:rowOff>
    </xdr:from>
    <xdr:to>
      <xdr:col>18</xdr:col>
      <xdr:colOff>305111</xdr:colOff>
      <xdr:row>135</xdr:row>
      <xdr:rowOff>321415</xdr:rowOff>
    </xdr:to>
    <xdr:pic>
      <xdr:nvPicPr>
        <xdr:cNvPr id="200" name="图片 199"/>
        <xdr:cNvPicPr preferRelativeResize="0">
          <a:picLocks noChangeArrowheads="1"/>
        </xdr:cNvPicPr>
      </xdr:nvPicPr>
      <xdr:blipFill>
        <a:blip r:embed="rId14" cstate="print">
          <a:extLst>
            <a:ext uri="{28A0092B-C50C-407E-A947-70E740481C1C}">
              <a14:useLocalDpi xmlns:a14="http://schemas.microsoft.com/office/drawing/2010/main" val="0"/>
            </a:ext>
          </a:extLst>
        </a:blip>
        <a:srcRect/>
        <a:stretch>
          <a:fillRect/>
        </a:stretch>
      </xdr:blipFill>
      <xdr:spPr>
        <a:xfrm>
          <a:off x="6660515" y="50592355"/>
          <a:ext cx="144145"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144783</xdr:colOff>
      <xdr:row>133</xdr:row>
      <xdr:rowOff>75114</xdr:rowOff>
    </xdr:from>
    <xdr:to>
      <xdr:col>18</xdr:col>
      <xdr:colOff>288783</xdr:colOff>
      <xdr:row>133</xdr:row>
      <xdr:rowOff>327114</xdr:rowOff>
    </xdr:to>
    <xdr:pic>
      <xdr:nvPicPr>
        <xdr:cNvPr id="201" name="图片 200"/>
        <xdr:cNvPicPr preferRelativeResize="0">
          <a:picLocks noChangeArrowheads="1"/>
        </xdr:cNvPicPr>
      </xdr:nvPicPr>
      <xdr:blipFill>
        <a:blip r:embed="rId14" cstate="print">
          <a:extLst>
            <a:ext uri="{28A0092B-C50C-407E-A947-70E740481C1C}">
              <a14:useLocalDpi xmlns:a14="http://schemas.microsoft.com/office/drawing/2010/main" val="0"/>
            </a:ext>
          </a:extLst>
        </a:blip>
        <a:srcRect/>
        <a:stretch>
          <a:fillRect/>
        </a:stretch>
      </xdr:blipFill>
      <xdr:spPr>
        <a:xfrm>
          <a:off x="6644640" y="49836070"/>
          <a:ext cx="143510"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160021</xdr:colOff>
      <xdr:row>138</xdr:row>
      <xdr:rowOff>63651</xdr:rowOff>
    </xdr:from>
    <xdr:to>
      <xdr:col>18</xdr:col>
      <xdr:colOff>304021</xdr:colOff>
      <xdr:row>138</xdr:row>
      <xdr:rowOff>315651</xdr:rowOff>
    </xdr:to>
    <xdr:pic>
      <xdr:nvPicPr>
        <xdr:cNvPr id="205" name="图片 204"/>
        <xdr:cNvPicPr preferRelativeResize="0">
          <a:picLocks noChangeArrowheads="1"/>
        </xdr:cNvPicPr>
      </xdr:nvPicPr>
      <xdr:blipFill>
        <a:blip r:embed="rId15" cstate="print">
          <a:extLst>
            <a:ext uri="{28A0092B-C50C-407E-A947-70E740481C1C}">
              <a14:useLocalDpi xmlns:a14="http://schemas.microsoft.com/office/drawing/2010/main" val="0"/>
            </a:ext>
          </a:extLst>
        </a:blip>
        <a:srcRect/>
        <a:stretch>
          <a:fillRect/>
        </a:stretch>
      </xdr:blipFill>
      <xdr:spPr>
        <a:xfrm>
          <a:off x="6659880" y="51729640"/>
          <a:ext cx="143510"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168536</xdr:colOff>
      <xdr:row>131</xdr:row>
      <xdr:rowOff>36756</xdr:rowOff>
    </xdr:from>
    <xdr:to>
      <xdr:col>18</xdr:col>
      <xdr:colOff>312536</xdr:colOff>
      <xdr:row>131</xdr:row>
      <xdr:rowOff>288756</xdr:rowOff>
    </xdr:to>
    <xdr:pic>
      <xdr:nvPicPr>
        <xdr:cNvPr id="209" name="图片 208"/>
        <xdr:cNvPicPr preferRelativeResize="0">
          <a:picLocks noChangeArrowheads="1"/>
        </xdr:cNvPicPr>
      </xdr:nvPicPr>
      <xdr:blipFill>
        <a:blip r:embed="rId16" cstate="print">
          <a:extLst>
            <a:ext uri="{28A0092B-C50C-407E-A947-70E740481C1C}">
              <a14:useLocalDpi xmlns:a14="http://schemas.microsoft.com/office/drawing/2010/main" val="0"/>
            </a:ext>
          </a:extLst>
        </a:blip>
        <a:srcRect/>
        <a:stretch>
          <a:fillRect/>
        </a:stretch>
      </xdr:blipFill>
      <xdr:spPr>
        <a:xfrm>
          <a:off x="6668135" y="49035335"/>
          <a:ext cx="144145"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144781</xdr:colOff>
      <xdr:row>136</xdr:row>
      <xdr:rowOff>48411</xdr:rowOff>
    </xdr:from>
    <xdr:to>
      <xdr:col>18</xdr:col>
      <xdr:colOff>288781</xdr:colOff>
      <xdr:row>136</xdr:row>
      <xdr:rowOff>300411</xdr:rowOff>
    </xdr:to>
    <xdr:pic>
      <xdr:nvPicPr>
        <xdr:cNvPr id="213" name="图片 212"/>
        <xdr:cNvPicPr preferRelativeResize="0">
          <a:picLocks noChangeArrowheads="1"/>
        </xdr:cNvPicPr>
      </xdr:nvPicPr>
      <xdr:blipFill>
        <a:blip r:embed="rId17" cstate="print">
          <a:extLst>
            <a:ext uri="{28A0092B-C50C-407E-A947-70E740481C1C}">
              <a14:useLocalDpi xmlns:a14="http://schemas.microsoft.com/office/drawing/2010/main" val="0"/>
            </a:ext>
          </a:extLst>
        </a:blip>
        <a:srcRect/>
        <a:stretch>
          <a:fillRect/>
        </a:stretch>
      </xdr:blipFill>
      <xdr:spPr>
        <a:xfrm>
          <a:off x="6644640" y="50952400"/>
          <a:ext cx="143510"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160021</xdr:colOff>
      <xdr:row>134</xdr:row>
      <xdr:rowOff>56031</xdr:rowOff>
    </xdr:from>
    <xdr:to>
      <xdr:col>18</xdr:col>
      <xdr:colOff>304021</xdr:colOff>
      <xdr:row>134</xdr:row>
      <xdr:rowOff>308031</xdr:rowOff>
    </xdr:to>
    <xdr:pic>
      <xdr:nvPicPr>
        <xdr:cNvPr id="214" name="图片 213"/>
        <xdr:cNvPicPr preferRelativeResize="0">
          <a:picLocks noChangeArrowheads="1"/>
        </xdr:cNvPicPr>
      </xdr:nvPicPr>
      <xdr:blipFill>
        <a:blip r:embed="rId17" cstate="print">
          <a:extLst>
            <a:ext uri="{28A0092B-C50C-407E-A947-70E740481C1C}">
              <a14:useLocalDpi xmlns:a14="http://schemas.microsoft.com/office/drawing/2010/main" val="0"/>
            </a:ext>
          </a:extLst>
        </a:blip>
        <a:srcRect/>
        <a:stretch>
          <a:fillRect/>
        </a:stretch>
      </xdr:blipFill>
      <xdr:spPr>
        <a:xfrm>
          <a:off x="6659880" y="50198020"/>
          <a:ext cx="143510"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154641</xdr:colOff>
      <xdr:row>142</xdr:row>
      <xdr:rowOff>44376</xdr:rowOff>
    </xdr:from>
    <xdr:to>
      <xdr:col>18</xdr:col>
      <xdr:colOff>298641</xdr:colOff>
      <xdr:row>142</xdr:row>
      <xdr:rowOff>296376</xdr:rowOff>
    </xdr:to>
    <xdr:pic>
      <xdr:nvPicPr>
        <xdr:cNvPr id="215" name="图片 214"/>
        <xdr:cNvPicPr preferRelativeResize="0">
          <a:picLocks noChangeArrowheads="1"/>
        </xdr:cNvPicPr>
      </xdr:nvPicPr>
      <xdr:blipFill>
        <a:blip r:embed="rId18" cstate="print">
          <a:extLst>
            <a:ext uri="{28A0092B-C50C-407E-A947-70E740481C1C}">
              <a14:useLocalDpi xmlns:a14="http://schemas.microsoft.com/office/drawing/2010/main" val="0"/>
            </a:ext>
          </a:extLst>
        </a:blip>
        <a:srcRect/>
        <a:stretch>
          <a:fillRect/>
        </a:stretch>
      </xdr:blipFill>
      <xdr:spPr>
        <a:xfrm>
          <a:off x="6654165" y="53233955"/>
          <a:ext cx="144145"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136267</xdr:colOff>
      <xdr:row>144</xdr:row>
      <xdr:rowOff>82475</xdr:rowOff>
    </xdr:from>
    <xdr:to>
      <xdr:col>18</xdr:col>
      <xdr:colOff>280267</xdr:colOff>
      <xdr:row>144</xdr:row>
      <xdr:rowOff>334475</xdr:rowOff>
    </xdr:to>
    <xdr:pic>
      <xdr:nvPicPr>
        <xdr:cNvPr id="216" name="图片 215"/>
        <xdr:cNvPicPr preferRelativeResize="0">
          <a:picLocks noChangeArrowheads="1"/>
        </xdr:cNvPicPr>
      </xdr:nvPicPr>
      <xdr:blipFill>
        <a:blip r:embed="rId19" cstate="print">
          <a:extLst>
            <a:ext uri="{28A0092B-C50C-407E-A947-70E740481C1C}">
              <a14:useLocalDpi xmlns:a14="http://schemas.microsoft.com/office/drawing/2010/main" val="0"/>
            </a:ext>
          </a:extLst>
        </a:blip>
        <a:srcRect/>
        <a:stretch>
          <a:fillRect/>
        </a:stretch>
      </xdr:blipFill>
      <xdr:spPr>
        <a:xfrm>
          <a:off x="6635750" y="54034055"/>
          <a:ext cx="144145"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132677</xdr:colOff>
      <xdr:row>148</xdr:row>
      <xdr:rowOff>69924</xdr:rowOff>
    </xdr:from>
    <xdr:to>
      <xdr:col>18</xdr:col>
      <xdr:colOff>276677</xdr:colOff>
      <xdr:row>148</xdr:row>
      <xdr:rowOff>321924</xdr:rowOff>
    </xdr:to>
    <xdr:pic>
      <xdr:nvPicPr>
        <xdr:cNvPr id="212" name="图片 211"/>
        <xdr:cNvPicPr preferRelativeResize="0">
          <a:picLocks noChangeArrowheads="1"/>
        </xdr:cNvPicPr>
      </xdr:nvPicPr>
      <xdr:blipFill>
        <a:blip r:embed="rId20" cstate="print">
          <a:extLst>
            <a:ext uri="{28A0092B-C50C-407E-A947-70E740481C1C}">
              <a14:useLocalDpi xmlns:a14="http://schemas.microsoft.com/office/drawing/2010/main" val="0"/>
            </a:ext>
          </a:extLst>
        </a:blip>
        <a:srcRect/>
        <a:stretch>
          <a:fillRect/>
        </a:stretch>
      </xdr:blipFill>
      <xdr:spPr>
        <a:xfrm>
          <a:off x="6631940" y="55545990"/>
          <a:ext cx="144145" cy="251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150607</xdr:colOff>
      <xdr:row>150</xdr:row>
      <xdr:rowOff>83820</xdr:rowOff>
    </xdr:from>
    <xdr:to>
      <xdr:col>18</xdr:col>
      <xdr:colOff>294607</xdr:colOff>
      <xdr:row>150</xdr:row>
      <xdr:rowOff>335820</xdr:rowOff>
    </xdr:to>
    <xdr:pic>
      <xdr:nvPicPr>
        <xdr:cNvPr id="222" name="图片 221"/>
        <xdr:cNvPicPr preferRelativeResize="0">
          <a:picLocks noChangeArrowheads="1"/>
        </xdr:cNvPicPr>
      </xdr:nvPicPr>
      <xdr:blipFill>
        <a:blip r:embed="rId21" cstate="print">
          <a:extLst>
            <a:ext uri="{28A0092B-C50C-407E-A947-70E740481C1C}">
              <a14:useLocalDpi xmlns:a14="http://schemas.microsoft.com/office/drawing/2010/main" val="0"/>
            </a:ext>
          </a:extLst>
        </a:blip>
        <a:srcRect/>
        <a:stretch>
          <a:fillRect/>
        </a:stretch>
      </xdr:blipFill>
      <xdr:spPr>
        <a:xfrm>
          <a:off x="6650355" y="56321960"/>
          <a:ext cx="143510" cy="251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151953</xdr:colOff>
      <xdr:row>154</xdr:row>
      <xdr:rowOff>94128</xdr:rowOff>
    </xdr:from>
    <xdr:to>
      <xdr:col>18</xdr:col>
      <xdr:colOff>295953</xdr:colOff>
      <xdr:row>154</xdr:row>
      <xdr:rowOff>346128</xdr:rowOff>
    </xdr:to>
    <xdr:pic>
      <xdr:nvPicPr>
        <xdr:cNvPr id="226" name="图片 225"/>
        <xdr:cNvPicPr preferRelativeResize="0">
          <a:picLocks noChangeArrowheads="1"/>
        </xdr:cNvPicPr>
      </xdr:nvPicPr>
      <xdr:blipFill>
        <a:blip r:embed="rId22" cstate="print">
          <a:extLst>
            <a:ext uri="{28A0092B-C50C-407E-A947-70E740481C1C}">
              <a14:useLocalDpi xmlns:a14="http://schemas.microsoft.com/office/drawing/2010/main" val="0"/>
            </a:ext>
          </a:extLst>
        </a:blip>
        <a:srcRect/>
        <a:stretch>
          <a:fillRect/>
        </a:stretch>
      </xdr:blipFill>
      <xdr:spPr>
        <a:xfrm>
          <a:off x="6651625" y="57856120"/>
          <a:ext cx="144145"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177052</xdr:colOff>
      <xdr:row>155</xdr:row>
      <xdr:rowOff>80234</xdr:rowOff>
    </xdr:from>
    <xdr:to>
      <xdr:col>18</xdr:col>
      <xdr:colOff>321052</xdr:colOff>
      <xdr:row>155</xdr:row>
      <xdr:rowOff>332234</xdr:rowOff>
    </xdr:to>
    <xdr:pic>
      <xdr:nvPicPr>
        <xdr:cNvPr id="227" name="图片 226"/>
        <xdr:cNvPicPr preferRelativeResize="0">
          <a:picLocks noChangeArrowheads="1"/>
        </xdr:cNvPicPr>
      </xdr:nvPicPr>
      <xdr:blipFill>
        <a:blip r:embed="rId23" cstate="print">
          <a:extLst>
            <a:ext uri="{28A0092B-C50C-407E-A947-70E740481C1C}">
              <a14:useLocalDpi xmlns:a14="http://schemas.microsoft.com/office/drawing/2010/main" val="0"/>
            </a:ext>
          </a:extLst>
        </a:blip>
        <a:srcRect/>
        <a:stretch>
          <a:fillRect/>
        </a:stretch>
      </xdr:blipFill>
      <xdr:spPr>
        <a:xfrm>
          <a:off x="6676390" y="58216165"/>
          <a:ext cx="144145"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169431</xdr:colOff>
      <xdr:row>156</xdr:row>
      <xdr:rowOff>91440</xdr:rowOff>
    </xdr:from>
    <xdr:to>
      <xdr:col>18</xdr:col>
      <xdr:colOff>313431</xdr:colOff>
      <xdr:row>156</xdr:row>
      <xdr:rowOff>343440</xdr:rowOff>
    </xdr:to>
    <xdr:pic>
      <xdr:nvPicPr>
        <xdr:cNvPr id="228" name="图片 227"/>
        <xdr:cNvPicPr preferRelativeResize="0">
          <a:picLocks noChangeArrowheads="1"/>
        </xdr:cNvPicPr>
      </xdr:nvPicPr>
      <xdr:blipFill>
        <a:blip r:embed="rId24" cstate="print">
          <a:extLst>
            <a:ext uri="{28A0092B-C50C-407E-A947-70E740481C1C}">
              <a14:useLocalDpi xmlns:a14="http://schemas.microsoft.com/office/drawing/2010/main" val="0"/>
            </a:ext>
          </a:extLst>
        </a:blip>
        <a:srcRect/>
        <a:stretch>
          <a:fillRect/>
        </a:stretch>
      </xdr:blipFill>
      <xdr:spPr>
        <a:xfrm>
          <a:off x="6668770" y="58608595"/>
          <a:ext cx="144145" cy="251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164502</xdr:colOff>
      <xdr:row>149</xdr:row>
      <xdr:rowOff>56029</xdr:rowOff>
    </xdr:from>
    <xdr:to>
      <xdr:col>18</xdr:col>
      <xdr:colOff>308502</xdr:colOff>
      <xdr:row>149</xdr:row>
      <xdr:rowOff>308029</xdr:rowOff>
    </xdr:to>
    <xdr:pic>
      <xdr:nvPicPr>
        <xdr:cNvPr id="233" name="图片 232"/>
        <xdr:cNvPicPr preferRelativeResize="0">
          <a:picLocks noChangeArrowheads="1"/>
        </xdr:cNvPicPr>
      </xdr:nvPicPr>
      <xdr:blipFill>
        <a:blip r:embed="rId25" cstate="print">
          <a:extLst>
            <a:ext uri="{28A0092B-C50C-407E-A947-70E740481C1C}">
              <a14:useLocalDpi xmlns:a14="http://schemas.microsoft.com/office/drawing/2010/main" val="0"/>
            </a:ext>
          </a:extLst>
        </a:blip>
        <a:srcRect/>
        <a:stretch>
          <a:fillRect/>
        </a:stretch>
      </xdr:blipFill>
      <xdr:spPr>
        <a:xfrm>
          <a:off x="6664325" y="55913020"/>
          <a:ext cx="143510"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145677</xdr:colOff>
      <xdr:row>147</xdr:row>
      <xdr:rowOff>69925</xdr:rowOff>
    </xdr:from>
    <xdr:to>
      <xdr:col>18</xdr:col>
      <xdr:colOff>289677</xdr:colOff>
      <xdr:row>147</xdr:row>
      <xdr:rowOff>321925</xdr:rowOff>
    </xdr:to>
    <xdr:pic>
      <xdr:nvPicPr>
        <xdr:cNvPr id="235" name="图片 234"/>
        <xdr:cNvPicPr preferRelativeResize="0">
          <a:picLocks noChangeArrowheads="1"/>
        </xdr:cNvPicPr>
      </xdr:nvPicPr>
      <xdr:blipFill>
        <a:blip r:embed="rId26" cstate="print">
          <a:extLst>
            <a:ext uri="{28A0092B-C50C-407E-A947-70E740481C1C}">
              <a14:useLocalDpi xmlns:a14="http://schemas.microsoft.com/office/drawing/2010/main" val="0"/>
            </a:ext>
          </a:extLst>
        </a:blip>
        <a:srcRect/>
        <a:stretch>
          <a:fillRect/>
        </a:stretch>
      </xdr:blipFill>
      <xdr:spPr>
        <a:xfrm>
          <a:off x="6645275" y="55164990"/>
          <a:ext cx="144145" cy="251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143885</xdr:colOff>
      <xdr:row>158</xdr:row>
      <xdr:rowOff>65892</xdr:rowOff>
    </xdr:from>
    <xdr:to>
      <xdr:col>18</xdr:col>
      <xdr:colOff>287885</xdr:colOff>
      <xdr:row>158</xdr:row>
      <xdr:rowOff>317892</xdr:rowOff>
    </xdr:to>
    <xdr:pic>
      <xdr:nvPicPr>
        <xdr:cNvPr id="237" name="图片 236"/>
        <xdr:cNvPicPr preferRelativeResize="0">
          <a:picLocks noChangeArrowheads="1"/>
        </xdr:cNvPicPr>
      </xdr:nvPicPr>
      <xdr:blipFill>
        <a:blip r:embed="rId27" cstate="print">
          <a:extLst>
            <a:ext uri="{28A0092B-C50C-407E-A947-70E740481C1C}">
              <a14:useLocalDpi xmlns:a14="http://schemas.microsoft.com/office/drawing/2010/main" val="0"/>
            </a:ext>
          </a:extLst>
        </a:blip>
        <a:srcRect/>
        <a:stretch>
          <a:fillRect/>
        </a:stretch>
      </xdr:blipFill>
      <xdr:spPr>
        <a:xfrm>
          <a:off x="6643370" y="59344560"/>
          <a:ext cx="144145"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159124</xdr:colOff>
      <xdr:row>159</xdr:row>
      <xdr:rowOff>73511</xdr:rowOff>
    </xdr:from>
    <xdr:to>
      <xdr:col>18</xdr:col>
      <xdr:colOff>303124</xdr:colOff>
      <xdr:row>159</xdr:row>
      <xdr:rowOff>325511</xdr:rowOff>
    </xdr:to>
    <xdr:pic>
      <xdr:nvPicPr>
        <xdr:cNvPr id="239" name="图片 238"/>
        <xdr:cNvPicPr preferRelativeResize="0">
          <a:picLocks noChangeArrowheads="1"/>
        </xdr:cNvPicPr>
      </xdr:nvPicPr>
      <xdr:blipFill>
        <a:blip r:embed="rId28" cstate="print">
          <a:extLst>
            <a:ext uri="{28A0092B-C50C-407E-A947-70E740481C1C}">
              <a14:useLocalDpi xmlns:a14="http://schemas.microsoft.com/office/drawing/2010/main" val="0"/>
            </a:ext>
          </a:extLst>
        </a:blip>
        <a:srcRect/>
        <a:stretch>
          <a:fillRect/>
        </a:stretch>
      </xdr:blipFill>
      <xdr:spPr>
        <a:xfrm>
          <a:off x="6658610" y="59733180"/>
          <a:ext cx="144145"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173019</xdr:colOff>
      <xdr:row>161</xdr:row>
      <xdr:rowOff>61857</xdr:rowOff>
    </xdr:from>
    <xdr:to>
      <xdr:col>18</xdr:col>
      <xdr:colOff>317019</xdr:colOff>
      <xdr:row>161</xdr:row>
      <xdr:rowOff>313857</xdr:rowOff>
    </xdr:to>
    <xdr:pic>
      <xdr:nvPicPr>
        <xdr:cNvPr id="240" name="图片 239"/>
        <xdr:cNvPicPr preferRelativeResize="0">
          <a:picLocks noChangeArrowheads="1"/>
        </xdr:cNvPicPr>
      </xdr:nvPicPr>
      <xdr:blipFill>
        <a:blip r:embed="rId28" cstate="print">
          <a:extLst>
            <a:ext uri="{28A0092B-C50C-407E-A947-70E740481C1C}">
              <a14:useLocalDpi xmlns:a14="http://schemas.microsoft.com/office/drawing/2010/main" val="0"/>
            </a:ext>
          </a:extLst>
        </a:blip>
        <a:srcRect/>
        <a:stretch>
          <a:fillRect/>
        </a:stretch>
      </xdr:blipFill>
      <xdr:spPr>
        <a:xfrm>
          <a:off x="6672580" y="60483750"/>
          <a:ext cx="144145"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138583</xdr:colOff>
      <xdr:row>164</xdr:row>
      <xdr:rowOff>70604</xdr:rowOff>
    </xdr:from>
    <xdr:to>
      <xdr:col>18</xdr:col>
      <xdr:colOff>282583</xdr:colOff>
      <xdr:row>164</xdr:row>
      <xdr:rowOff>322604</xdr:rowOff>
    </xdr:to>
    <xdr:pic>
      <xdr:nvPicPr>
        <xdr:cNvPr id="241" name="图片 240"/>
        <xdr:cNvPicPr preferRelativeResize="0">
          <a:picLocks noChangeArrowheads="1"/>
        </xdr:cNvPicPr>
      </xdr:nvPicPr>
      <xdr:blipFill>
        <a:blip r:embed="rId29" cstate="print">
          <a:extLst>
            <a:ext uri="{28A0092B-C50C-407E-A947-70E740481C1C}">
              <a14:useLocalDpi xmlns:a14="http://schemas.microsoft.com/office/drawing/2010/main" val="0"/>
            </a:ext>
          </a:extLst>
        </a:blip>
        <a:srcRect/>
        <a:stretch>
          <a:fillRect/>
        </a:stretch>
      </xdr:blipFill>
      <xdr:spPr>
        <a:xfrm>
          <a:off x="6638290" y="61635640"/>
          <a:ext cx="144145"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153728</xdr:colOff>
      <xdr:row>163</xdr:row>
      <xdr:rowOff>67655</xdr:rowOff>
    </xdr:from>
    <xdr:to>
      <xdr:col>18</xdr:col>
      <xdr:colOff>297728</xdr:colOff>
      <xdr:row>163</xdr:row>
      <xdr:rowOff>319655</xdr:rowOff>
    </xdr:to>
    <xdr:pic>
      <xdr:nvPicPr>
        <xdr:cNvPr id="242" name="图片 241"/>
        <xdr:cNvPicPr preferRelativeResize="0">
          <a:picLocks noChangeArrowheads="1"/>
        </xdr:cNvPicPr>
      </xdr:nvPicPr>
      <xdr:blipFill>
        <a:blip r:embed="rId30" cstate="print">
          <a:extLst>
            <a:ext uri="{28A0092B-C50C-407E-A947-70E740481C1C}">
              <a14:useLocalDpi xmlns:a14="http://schemas.microsoft.com/office/drawing/2010/main" val="0"/>
            </a:ext>
          </a:extLst>
        </a:blip>
        <a:srcRect/>
        <a:stretch>
          <a:fillRect/>
        </a:stretch>
      </xdr:blipFill>
      <xdr:spPr>
        <a:xfrm>
          <a:off x="6653530" y="61251465"/>
          <a:ext cx="143510"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163831</xdr:colOff>
      <xdr:row>42</xdr:row>
      <xdr:rowOff>74341</xdr:rowOff>
    </xdr:from>
    <xdr:to>
      <xdr:col>18</xdr:col>
      <xdr:colOff>307831</xdr:colOff>
      <xdr:row>42</xdr:row>
      <xdr:rowOff>326341</xdr:rowOff>
    </xdr:to>
    <xdr:pic>
      <xdr:nvPicPr>
        <xdr:cNvPr id="316" name="图片 315"/>
        <xdr:cNvPicPr preferRelativeResize="0"/>
      </xdr:nvPicPr>
      <xdr:blipFill>
        <a:blip r:embed="rId31"/>
        <a:stretch>
          <a:fillRect/>
        </a:stretch>
      </xdr:blipFill>
      <xdr:spPr>
        <a:xfrm>
          <a:off x="6663690" y="15078710"/>
          <a:ext cx="143510" cy="251460"/>
        </a:xfrm>
        <a:prstGeom prst="rect">
          <a:avLst/>
        </a:prstGeom>
      </xdr:spPr>
    </xdr:pic>
    <xdr:clientData/>
  </xdr:twoCellAnchor>
  <xdr:twoCellAnchor>
    <xdr:from>
      <xdr:col>18</xdr:col>
      <xdr:colOff>147695</xdr:colOff>
      <xdr:row>43</xdr:row>
      <xdr:rowOff>63090</xdr:rowOff>
    </xdr:from>
    <xdr:to>
      <xdr:col>18</xdr:col>
      <xdr:colOff>291695</xdr:colOff>
      <xdr:row>43</xdr:row>
      <xdr:rowOff>315090</xdr:rowOff>
    </xdr:to>
    <xdr:pic>
      <xdr:nvPicPr>
        <xdr:cNvPr id="317" name="图片 316"/>
        <xdr:cNvPicPr preferRelativeResize="0"/>
      </xdr:nvPicPr>
      <xdr:blipFill>
        <a:blip r:embed="rId32"/>
        <a:stretch>
          <a:fillRect/>
        </a:stretch>
      </xdr:blipFill>
      <xdr:spPr>
        <a:xfrm>
          <a:off x="6647180" y="15448280"/>
          <a:ext cx="144145" cy="252095"/>
        </a:xfrm>
        <a:prstGeom prst="rect">
          <a:avLst/>
        </a:prstGeom>
      </xdr:spPr>
    </xdr:pic>
    <xdr:clientData/>
  </xdr:twoCellAnchor>
  <xdr:twoCellAnchor>
    <xdr:from>
      <xdr:col>18</xdr:col>
      <xdr:colOff>123825</xdr:colOff>
      <xdr:row>44</xdr:row>
      <xdr:rowOff>78105</xdr:rowOff>
    </xdr:from>
    <xdr:to>
      <xdr:col>18</xdr:col>
      <xdr:colOff>267825</xdr:colOff>
      <xdr:row>44</xdr:row>
      <xdr:rowOff>330105</xdr:rowOff>
    </xdr:to>
    <xdr:pic>
      <xdr:nvPicPr>
        <xdr:cNvPr id="320" name="图片 319"/>
        <xdr:cNvPicPr preferRelativeResize="0"/>
      </xdr:nvPicPr>
      <xdr:blipFill>
        <a:blip r:embed="rId33"/>
        <a:stretch>
          <a:fillRect/>
        </a:stretch>
      </xdr:blipFill>
      <xdr:spPr>
        <a:xfrm>
          <a:off x="6623685" y="15844520"/>
          <a:ext cx="143510" cy="251460"/>
        </a:xfrm>
        <a:prstGeom prst="rect">
          <a:avLst/>
        </a:prstGeom>
      </xdr:spPr>
    </xdr:pic>
    <xdr:clientData/>
  </xdr:twoCellAnchor>
  <xdr:twoCellAnchor>
    <xdr:from>
      <xdr:col>18</xdr:col>
      <xdr:colOff>134470</xdr:colOff>
      <xdr:row>59</xdr:row>
      <xdr:rowOff>71718</xdr:rowOff>
    </xdr:from>
    <xdr:to>
      <xdr:col>18</xdr:col>
      <xdr:colOff>278470</xdr:colOff>
      <xdr:row>59</xdr:row>
      <xdr:rowOff>323718</xdr:rowOff>
    </xdr:to>
    <xdr:pic>
      <xdr:nvPicPr>
        <xdr:cNvPr id="355" name="图片 354"/>
        <xdr:cNvPicPr preferRelativeResize="0">
          <a:picLocks noChangeArrowheads="1"/>
        </xdr:cNvPicPr>
      </xdr:nvPicPr>
      <xdr:blipFill>
        <a:blip r:embed="rId34" cstate="print">
          <a:extLst>
            <a:ext uri="{28A0092B-C50C-407E-A947-70E740481C1C}">
              <a14:useLocalDpi xmlns:a14="http://schemas.microsoft.com/office/drawing/2010/main" val="0"/>
            </a:ext>
          </a:extLst>
        </a:blip>
        <a:srcRect/>
        <a:stretch>
          <a:fillRect/>
        </a:stretch>
      </xdr:blipFill>
      <xdr:spPr>
        <a:xfrm>
          <a:off x="6633845" y="21590635"/>
          <a:ext cx="144145"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151503</xdr:colOff>
      <xdr:row>152</xdr:row>
      <xdr:rowOff>98163</xdr:rowOff>
    </xdr:from>
    <xdr:to>
      <xdr:col>18</xdr:col>
      <xdr:colOff>295503</xdr:colOff>
      <xdr:row>152</xdr:row>
      <xdr:rowOff>350163</xdr:rowOff>
    </xdr:to>
    <xdr:pic>
      <xdr:nvPicPr>
        <xdr:cNvPr id="357" name="图片 356"/>
        <xdr:cNvPicPr preferRelativeResize="0">
          <a:picLocks noChangeArrowheads="1"/>
        </xdr:cNvPicPr>
      </xdr:nvPicPr>
      <xdr:blipFill>
        <a:blip r:embed="rId35" cstate="print">
          <a:extLst>
            <a:ext uri="{28A0092B-C50C-407E-A947-70E740481C1C}">
              <a14:useLocalDpi xmlns:a14="http://schemas.microsoft.com/office/drawing/2010/main" val="0"/>
            </a:ext>
          </a:extLst>
        </a:blip>
        <a:srcRect/>
        <a:stretch>
          <a:fillRect/>
        </a:stretch>
      </xdr:blipFill>
      <xdr:spPr>
        <a:xfrm>
          <a:off x="6650990" y="57097930"/>
          <a:ext cx="144145"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174174</xdr:colOff>
      <xdr:row>157</xdr:row>
      <xdr:rowOff>70756</xdr:rowOff>
    </xdr:from>
    <xdr:to>
      <xdr:col>18</xdr:col>
      <xdr:colOff>318174</xdr:colOff>
      <xdr:row>157</xdr:row>
      <xdr:rowOff>322756</xdr:rowOff>
    </xdr:to>
    <xdr:pic>
      <xdr:nvPicPr>
        <xdr:cNvPr id="358" name="图片 357"/>
        <xdr:cNvPicPr preferRelativeResize="0">
          <a:picLocks noChangeArrowheads="1"/>
        </xdr:cNvPicPr>
      </xdr:nvPicPr>
      <xdr:blipFill>
        <a:blip r:embed="rId36" cstate="print">
          <a:extLst>
            <a:ext uri="{28A0092B-C50C-407E-A947-70E740481C1C}">
              <a14:useLocalDpi xmlns:a14="http://schemas.microsoft.com/office/drawing/2010/main" val="0"/>
            </a:ext>
          </a:extLst>
        </a:blip>
        <a:srcRect/>
        <a:stretch>
          <a:fillRect/>
        </a:stretch>
      </xdr:blipFill>
      <xdr:spPr>
        <a:xfrm>
          <a:off x="6673850" y="58968640"/>
          <a:ext cx="144145"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131957</xdr:colOff>
      <xdr:row>165</xdr:row>
      <xdr:rowOff>51646</xdr:rowOff>
    </xdr:from>
    <xdr:to>
      <xdr:col>18</xdr:col>
      <xdr:colOff>275957</xdr:colOff>
      <xdr:row>165</xdr:row>
      <xdr:rowOff>303646</xdr:rowOff>
    </xdr:to>
    <xdr:pic>
      <xdr:nvPicPr>
        <xdr:cNvPr id="359" name="图片 358"/>
        <xdr:cNvPicPr preferRelativeResize="0">
          <a:picLocks noChangeArrowheads="1"/>
        </xdr:cNvPicPr>
      </xdr:nvPicPr>
      <xdr:blipFill>
        <a:blip r:embed="rId30" cstate="print">
          <a:extLst>
            <a:ext uri="{28A0092B-C50C-407E-A947-70E740481C1C}">
              <a14:useLocalDpi xmlns:a14="http://schemas.microsoft.com/office/drawing/2010/main" val="0"/>
            </a:ext>
          </a:extLst>
        </a:blip>
        <a:srcRect/>
        <a:stretch>
          <a:fillRect/>
        </a:stretch>
      </xdr:blipFill>
      <xdr:spPr>
        <a:xfrm>
          <a:off x="6631305" y="61997590"/>
          <a:ext cx="144145"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134473</xdr:colOff>
      <xdr:row>151</xdr:row>
      <xdr:rowOff>62755</xdr:rowOff>
    </xdr:from>
    <xdr:to>
      <xdr:col>18</xdr:col>
      <xdr:colOff>278473</xdr:colOff>
      <xdr:row>151</xdr:row>
      <xdr:rowOff>314755</xdr:rowOff>
    </xdr:to>
    <xdr:pic>
      <xdr:nvPicPr>
        <xdr:cNvPr id="182" name="图片 181"/>
        <xdr:cNvPicPr preferRelativeResize="0">
          <a:picLocks noChangeArrowheads="1"/>
        </xdr:cNvPicPr>
      </xdr:nvPicPr>
      <xdr:blipFill>
        <a:blip r:embed="rId37" cstate="print">
          <a:extLst>
            <a:ext uri="{28A0092B-C50C-407E-A947-70E740481C1C}">
              <a14:useLocalDpi xmlns:a14="http://schemas.microsoft.com/office/drawing/2010/main" val="0"/>
            </a:ext>
          </a:extLst>
        </a:blip>
        <a:srcRect/>
        <a:stretch>
          <a:fillRect/>
        </a:stretch>
      </xdr:blipFill>
      <xdr:spPr>
        <a:xfrm>
          <a:off x="6633845" y="56681370"/>
          <a:ext cx="144145"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89647</xdr:colOff>
      <xdr:row>167</xdr:row>
      <xdr:rowOff>89646</xdr:rowOff>
    </xdr:from>
    <xdr:to>
      <xdr:col>18</xdr:col>
      <xdr:colOff>233647</xdr:colOff>
      <xdr:row>167</xdr:row>
      <xdr:rowOff>341646</xdr:rowOff>
    </xdr:to>
    <xdr:pic>
      <xdr:nvPicPr>
        <xdr:cNvPr id="183" name="图片 182"/>
        <xdr:cNvPicPr preferRelativeResize="0"/>
      </xdr:nvPicPr>
      <xdr:blipFill>
        <a:blip r:embed="rId38"/>
        <a:stretch>
          <a:fillRect/>
        </a:stretch>
      </xdr:blipFill>
      <xdr:spPr>
        <a:xfrm>
          <a:off x="6589395" y="62797690"/>
          <a:ext cx="143510" cy="252095"/>
        </a:xfrm>
        <a:prstGeom prst="rect">
          <a:avLst/>
        </a:prstGeom>
        <a:noFill/>
        <a:ln w="9525">
          <a:noFill/>
        </a:ln>
      </xdr:spPr>
    </xdr:pic>
    <xdr:clientData/>
  </xdr:twoCellAnchor>
  <xdr:twoCellAnchor>
    <xdr:from>
      <xdr:col>18</xdr:col>
      <xdr:colOff>98613</xdr:colOff>
      <xdr:row>168</xdr:row>
      <xdr:rowOff>98611</xdr:rowOff>
    </xdr:from>
    <xdr:to>
      <xdr:col>18</xdr:col>
      <xdr:colOff>242613</xdr:colOff>
      <xdr:row>168</xdr:row>
      <xdr:rowOff>350611</xdr:rowOff>
    </xdr:to>
    <xdr:pic>
      <xdr:nvPicPr>
        <xdr:cNvPr id="263" name="图片 262"/>
        <xdr:cNvPicPr preferRelativeResize="0">
          <a:picLocks noChangeArrowheads="1"/>
        </xdr:cNvPicPr>
      </xdr:nvPicPr>
      <xdr:blipFill>
        <a:blip r:embed="rId39" cstate="print">
          <a:extLst>
            <a:ext uri="{28A0092B-C50C-407E-A947-70E740481C1C}">
              <a14:useLocalDpi xmlns:a14="http://schemas.microsoft.com/office/drawing/2010/main" val="0"/>
            </a:ext>
          </a:extLst>
        </a:blip>
        <a:srcRect/>
        <a:stretch>
          <a:fillRect/>
        </a:stretch>
      </xdr:blipFill>
      <xdr:spPr>
        <a:xfrm>
          <a:off x="6598285" y="63187580"/>
          <a:ext cx="144145"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180953</xdr:colOff>
      <xdr:row>177</xdr:row>
      <xdr:rowOff>64412</xdr:rowOff>
    </xdr:from>
    <xdr:to>
      <xdr:col>18</xdr:col>
      <xdr:colOff>324953</xdr:colOff>
      <xdr:row>177</xdr:row>
      <xdr:rowOff>316412</xdr:rowOff>
    </xdr:to>
    <xdr:pic>
      <xdr:nvPicPr>
        <xdr:cNvPr id="293" name="图片 292"/>
        <xdr:cNvPicPr preferRelativeResize="0">
          <a:picLocks noChangeArrowheads="1"/>
        </xdr:cNvPicPr>
      </xdr:nvPicPr>
      <xdr:blipFill>
        <a:blip r:embed="rId40" cstate="print">
          <a:extLst>
            <a:ext uri="{28A0092B-C50C-407E-A947-70E740481C1C}">
              <a14:useLocalDpi xmlns:a14="http://schemas.microsoft.com/office/drawing/2010/main" val="0"/>
            </a:ext>
          </a:extLst>
        </a:blip>
        <a:srcRect/>
        <a:stretch>
          <a:fillRect/>
        </a:stretch>
      </xdr:blipFill>
      <xdr:spPr>
        <a:xfrm>
          <a:off x="6680200" y="66582290"/>
          <a:ext cx="144145"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150161</xdr:colOff>
      <xdr:row>174</xdr:row>
      <xdr:rowOff>71718</xdr:rowOff>
    </xdr:from>
    <xdr:to>
      <xdr:col>18</xdr:col>
      <xdr:colOff>294161</xdr:colOff>
      <xdr:row>174</xdr:row>
      <xdr:rowOff>323718</xdr:rowOff>
    </xdr:to>
    <xdr:pic>
      <xdr:nvPicPr>
        <xdr:cNvPr id="295" name="图片 294"/>
        <xdr:cNvPicPr preferRelativeResize="0">
          <a:picLocks noChangeArrowheads="1"/>
        </xdr:cNvPicPr>
      </xdr:nvPicPr>
      <xdr:blipFill>
        <a:blip r:embed="rId41" cstate="print">
          <a:extLst>
            <a:ext uri="{28A0092B-C50C-407E-A947-70E740481C1C}">
              <a14:useLocalDpi xmlns:a14="http://schemas.microsoft.com/office/drawing/2010/main" val="0"/>
            </a:ext>
          </a:extLst>
        </a:blip>
        <a:srcRect/>
        <a:stretch>
          <a:fillRect/>
        </a:stretch>
      </xdr:blipFill>
      <xdr:spPr>
        <a:xfrm>
          <a:off x="6649720" y="65446275"/>
          <a:ext cx="144145"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177055</xdr:colOff>
      <xdr:row>176</xdr:row>
      <xdr:rowOff>71718</xdr:rowOff>
    </xdr:from>
    <xdr:to>
      <xdr:col>18</xdr:col>
      <xdr:colOff>321055</xdr:colOff>
      <xdr:row>176</xdr:row>
      <xdr:rowOff>323718</xdr:rowOff>
    </xdr:to>
    <xdr:pic>
      <xdr:nvPicPr>
        <xdr:cNvPr id="296" name="图片 295"/>
        <xdr:cNvPicPr preferRelativeResize="0">
          <a:picLocks noChangeArrowheads="1"/>
        </xdr:cNvPicPr>
      </xdr:nvPicPr>
      <xdr:blipFill>
        <a:blip r:embed="rId42" cstate="print">
          <a:extLst>
            <a:ext uri="{28A0092B-C50C-407E-A947-70E740481C1C}">
              <a14:useLocalDpi xmlns:a14="http://schemas.microsoft.com/office/drawing/2010/main" val="0"/>
            </a:ext>
          </a:extLst>
        </a:blip>
        <a:srcRect/>
        <a:stretch>
          <a:fillRect/>
        </a:stretch>
      </xdr:blipFill>
      <xdr:spPr>
        <a:xfrm>
          <a:off x="6676390" y="66208275"/>
          <a:ext cx="144145"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74279</xdr:colOff>
      <xdr:row>170</xdr:row>
      <xdr:rowOff>43543</xdr:rowOff>
    </xdr:from>
    <xdr:to>
      <xdr:col>18</xdr:col>
      <xdr:colOff>218279</xdr:colOff>
      <xdr:row>170</xdr:row>
      <xdr:rowOff>295543</xdr:rowOff>
    </xdr:to>
    <xdr:pic>
      <xdr:nvPicPr>
        <xdr:cNvPr id="298" name="图片 297"/>
        <xdr:cNvPicPr preferRelativeResize="0">
          <a:picLocks noChangeArrowheads="1"/>
        </xdr:cNvPicPr>
      </xdr:nvPicPr>
      <xdr:blipFill>
        <a:blip r:embed="rId43" cstate="print">
          <a:extLst>
            <a:ext uri="{28A0092B-C50C-407E-A947-70E740481C1C}">
              <a14:useLocalDpi xmlns:a14="http://schemas.microsoft.com/office/drawing/2010/main" val="0"/>
            </a:ext>
          </a:extLst>
        </a:blip>
        <a:srcRect/>
        <a:stretch>
          <a:fillRect/>
        </a:stretch>
      </xdr:blipFill>
      <xdr:spPr>
        <a:xfrm>
          <a:off x="6573520" y="63894335"/>
          <a:ext cx="144145"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158801</xdr:colOff>
      <xdr:row>145</xdr:row>
      <xdr:rowOff>76200</xdr:rowOff>
    </xdr:from>
    <xdr:to>
      <xdr:col>18</xdr:col>
      <xdr:colOff>302801</xdr:colOff>
      <xdr:row>145</xdr:row>
      <xdr:rowOff>328200</xdr:rowOff>
    </xdr:to>
    <xdr:pic>
      <xdr:nvPicPr>
        <xdr:cNvPr id="302" name="图片 301"/>
        <xdr:cNvPicPr preferRelativeResize="0">
          <a:picLocks noChangeArrowheads="1"/>
        </xdr:cNvPicPr>
      </xdr:nvPicPr>
      <xdr:blipFill>
        <a:blip r:embed="rId44" cstate="print">
          <a:extLst>
            <a:ext uri="{28A0092B-C50C-407E-A947-70E740481C1C}">
              <a14:useLocalDpi xmlns:a14="http://schemas.microsoft.com/office/drawing/2010/main" val="0"/>
            </a:ext>
          </a:extLst>
        </a:blip>
        <a:srcRect/>
        <a:stretch>
          <a:fillRect/>
        </a:stretch>
      </xdr:blipFill>
      <xdr:spPr>
        <a:xfrm>
          <a:off x="6658610" y="54409340"/>
          <a:ext cx="143510" cy="251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115902</xdr:colOff>
      <xdr:row>172</xdr:row>
      <xdr:rowOff>59552</xdr:rowOff>
    </xdr:from>
    <xdr:to>
      <xdr:col>18</xdr:col>
      <xdr:colOff>259902</xdr:colOff>
      <xdr:row>172</xdr:row>
      <xdr:rowOff>311552</xdr:rowOff>
    </xdr:to>
    <xdr:pic>
      <xdr:nvPicPr>
        <xdr:cNvPr id="303" name="图片 302"/>
        <xdr:cNvPicPr preferRelativeResize="0">
          <a:picLocks noChangeArrowheads="1"/>
        </xdr:cNvPicPr>
      </xdr:nvPicPr>
      <xdr:blipFill>
        <a:blip r:embed="rId45" cstate="print">
          <a:extLst>
            <a:ext uri="{28A0092B-C50C-407E-A947-70E740481C1C}">
              <a14:useLocalDpi xmlns:a14="http://schemas.microsoft.com/office/drawing/2010/main" val="0"/>
            </a:ext>
          </a:extLst>
        </a:blip>
        <a:srcRect/>
        <a:stretch>
          <a:fillRect/>
        </a:stretch>
      </xdr:blipFill>
      <xdr:spPr>
        <a:xfrm>
          <a:off x="6615430" y="64672210"/>
          <a:ext cx="144145"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178397</xdr:colOff>
      <xdr:row>153</xdr:row>
      <xdr:rowOff>71268</xdr:rowOff>
    </xdr:from>
    <xdr:to>
      <xdr:col>18</xdr:col>
      <xdr:colOff>322397</xdr:colOff>
      <xdr:row>153</xdr:row>
      <xdr:rowOff>323268</xdr:rowOff>
    </xdr:to>
    <xdr:pic>
      <xdr:nvPicPr>
        <xdr:cNvPr id="321" name="图片 320"/>
        <xdr:cNvPicPr preferRelativeResize="0">
          <a:picLocks noChangeArrowheads="1"/>
        </xdr:cNvPicPr>
      </xdr:nvPicPr>
      <xdr:blipFill>
        <a:blip r:embed="rId35" cstate="print">
          <a:extLst>
            <a:ext uri="{28A0092B-C50C-407E-A947-70E740481C1C}">
              <a14:useLocalDpi xmlns:a14="http://schemas.microsoft.com/office/drawing/2010/main" val="0"/>
            </a:ext>
          </a:extLst>
        </a:blip>
        <a:srcRect/>
        <a:stretch>
          <a:fillRect/>
        </a:stretch>
      </xdr:blipFill>
      <xdr:spPr>
        <a:xfrm>
          <a:off x="6677660" y="57452260"/>
          <a:ext cx="144145"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132190</xdr:colOff>
      <xdr:row>178</xdr:row>
      <xdr:rowOff>115940</xdr:rowOff>
    </xdr:from>
    <xdr:to>
      <xdr:col>18</xdr:col>
      <xdr:colOff>358212</xdr:colOff>
      <xdr:row>178</xdr:row>
      <xdr:rowOff>272362</xdr:rowOff>
    </xdr:to>
    <xdr:pic>
      <xdr:nvPicPr>
        <xdr:cNvPr id="251" name="图片 250"/>
        <xdr:cNvPicPr preferRelativeResize="0"/>
      </xdr:nvPicPr>
      <xdr:blipFill>
        <a:blip r:embed="rId46"/>
        <a:stretch>
          <a:fillRect/>
        </a:stretch>
      </xdr:blipFill>
      <xdr:spPr>
        <a:xfrm>
          <a:off x="6631940" y="67014725"/>
          <a:ext cx="226060" cy="156210"/>
        </a:xfrm>
        <a:prstGeom prst="rect">
          <a:avLst/>
        </a:prstGeom>
      </xdr:spPr>
    </xdr:pic>
    <xdr:clientData/>
  </xdr:twoCellAnchor>
  <xdr:twoCellAnchor>
    <xdr:from>
      <xdr:col>18</xdr:col>
      <xdr:colOff>174172</xdr:colOff>
      <xdr:row>169</xdr:row>
      <xdr:rowOff>65314</xdr:rowOff>
    </xdr:from>
    <xdr:to>
      <xdr:col>18</xdr:col>
      <xdr:colOff>318172</xdr:colOff>
      <xdr:row>169</xdr:row>
      <xdr:rowOff>317314</xdr:rowOff>
    </xdr:to>
    <xdr:pic>
      <xdr:nvPicPr>
        <xdr:cNvPr id="360" name="图片 359"/>
        <xdr:cNvPicPr preferRelativeResize="0"/>
      </xdr:nvPicPr>
      <xdr:blipFill>
        <a:blip r:embed="rId47" cstate="print"/>
        <a:stretch>
          <a:fillRect/>
        </a:stretch>
      </xdr:blipFill>
      <xdr:spPr>
        <a:xfrm>
          <a:off x="6673850" y="63534925"/>
          <a:ext cx="144145" cy="252095"/>
        </a:xfrm>
        <a:prstGeom prst="rect">
          <a:avLst/>
        </a:prstGeom>
        <a:noFill/>
        <a:ln w="9525">
          <a:noFill/>
        </a:ln>
      </xdr:spPr>
    </xdr:pic>
    <xdr:clientData/>
  </xdr:twoCellAnchor>
  <xdr:twoCellAnchor>
    <xdr:from>
      <xdr:col>18</xdr:col>
      <xdr:colOff>112059</xdr:colOff>
      <xdr:row>140</xdr:row>
      <xdr:rowOff>112060</xdr:rowOff>
    </xdr:from>
    <xdr:to>
      <xdr:col>18</xdr:col>
      <xdr:colOff>332272</xdr:colOff>
      <xdr:row>140</xdr:row>
      <xdr:rowOff>302560</xdr:rowOff>
    </xdr:to>
    <xdr:pic>
      <xdr:nvPicPr>
        <xdr:cNvPr id="368" name="图片 367"/>
        <xdr:cNvPicPr>
          <a:picLocks noChangeAspect="1" noChangeArrowheads="1"/>
        </xdr:cNvPicPr>
      </xdr:nvPicPr>
      <xdr:blipFill>
        <a:blip r:embed="rId48" cstate="print">
          <a:extLst>
            <a:ext uri="{28A0092B-C50C-407E-A947-70E740481C1C}">
              <a14:useLocalDpi xmlns:a14="http://schemas.microsoft.com/office/drawing/2010/main" val="0"/>
            </a:ext>
          </a:extLst>
        </a:blip>
        <a:srcRect/>
        <a:stretch>
          <a:fillRect/>
        </a:stretch>
      </xdr:blipFill>
      <xdr:spPr>
        <a:xfrm>
          <a:off x="6611620" y="52539900"/>
          <a:ext cx="22034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89648</xdr:colOff>
      <xdr:row>139</xdr:row>
      <xdr:rowOff>56030</xdr:rowOff>
    </xdr:from>
    <xdr:to>
      <xdr:col>18</xdr:col>
      <xdr:colOff>470647</xdr:colOff>
      <xdr:row>139</xdr:row>
      <xdr:rowOff>233426</xdr:rowOff>
    </xdr:to>
    <xdr:pic>
      <xdr:nvPicPr>
        <xdr:cNvPr id="369" name="图片 368"/>
        <xdr:cNvPicPr>
          <a:picLocks noChangeAspect="1" noChangeArrowheads="1"/>
        </xdr:cNvPicPr>
      </xdr:nvPicPr>
      <xdr:blipFill>
        <a:blip r:embed="rId49" cstate="print">
          <a:extLst>
            <a:ext uri="{28A0092B-C50C-407E-A947-70E740481C1C}">
              <a14:useLocalDpi xmlns:a14="http://schemas.microsoft.com/office/drawing/2010/main" val="0"/>
            </a:ext>
          </a:extLst>
        </a:blip>
        <a:srcRect/>
        <a:stretch>
          <a:fillRect/>
        </a:stretch>
      </xdr:blipFill>
      <xdr:spPr>
        <a:xfrm>
          <a:off x="6589395" y="52103020"/>
          <a:ext cx="381000" cy="177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78441</xdr:colOff>
      <xdr:row>141</xdr:row>
      <xdr:rowOff>56030</xdr:rowOff>
    </xdr:from>
    <xdr:to>
      <xdr:col>18</xdr:col>
      <xdr:colOff>428074</xdr:colOff>
      <xdr:row>141</xdr:row>
      <xdr:rowOff>268941</xdr:rowOff>
    </xdr:to>
    <xdr:pic>
      <xdr:nvPicPr>
        <xdr:cNvPr id="370" name="图片 369"/>
        <xdr:cNvPicPr>
          <a:picLocks noChangeAspect="1" noChangeArrowheads="1"/>
        </xdr:cNvPicPr>
      </xdr:nvPicPr>
      <xdr:blipFill>
        <a:blip r:embed="rId50" cstate="print">
          <a:extLst>
            <a:ext uri="{28A0092B-C50C-407E-A947-70E740481C1C}">
              <a14:useLocalDpi xmlns:a14="http://schemas.microsoft.com/office/drawing/2010/main" val="0"/>
            </a:ext>
          </a:extLst>
        </a:blip>
        <a:srcRect/>
        <a:stretch>
          <a:fillRect/>
        </a:stretch>
      </xdr:blipFill>
      <xdr:spPr>
        <a:xfrm>
          <a:off x="6577965" y="52865020"/>
          <a:ext cx="349885" cy="21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200025</xdr:colOff>
      <xdr:row>32</xdr:row>
      <xdr:rowOff>47625</xdr:rowOff>
    </xdr:from>
    <xdr:to>
      <xdr:col>18</xdr:col>
      <xdr:colOff>371475</xdr:colOff>
      <xdr:row>32</xdr:row>
      <xdr:rowOff>370026</xdr:rowOff>
    </xdr:to>
    <xdr:pic>
      <xdr:nvPicPr>
        <xdr:cNvPr id="377" name="图片 376"/>
        <xdr:cNvPicPr>
          <a:picLocks noChangeAspect="1" noChangeArrowheads="1"/>
        </xdr:cNvPicPr>
      </xdr:nvPicPr>
      <xdr:blipFill>
        <a:blip r:embed="rId51" cstate="print">
          <a:extLst>
            <a:ext uri="{28A0092B-C50C-407E-A947-70E740481C1C}">
              <a14:useLocalDpi xmlns:a14="http://schemas.microsoft.com/office/drawing/2010/main" val="0"/>
            </a:ext>
          </a:extLst>
        </a:blip>
        <a:srcRect/>
        <a:stretch>
          <a:fillRect/>
        </a:stretch>
      </xdr:blipFill>
      <xdr:spPr>
        <a:xfrm>
          <a:off x="6699885" y="11242040"/>
          <a:ext cx="171450" cy="3219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142875</xdr:colOff>
      <xdr:row>29</xdr:row>
      <xdr:rowOff>38100</xdr:rowOff>
    </xdr:from>
    <xdr:to>
      <xdr:col>18</xdr:col>
      <xdr:colOff>314325</xdr:colOff>
      <xdr:row>29</xdr:row>
      <xdr:rowOff>360501</xdr:rowOff>
    </xdr:to>
    <xdr:pic>
      <xdr:nvPicPr>
        <xdr:cNvPr id="378" name="图片 377"/>
        <xdr:cNvPicPr>
          <a:picLocks noChangeAspect="1" noChangeArrowheads="1"/>
        </xdr:cNvPicPr>
      </xdr:nvPicPr>
      <xdr:blipFill>
        <a:blip r:embed="rId52" cstate="print">
          <a:extLst>
            <a:ext uri="{28A0092B-C50C-407E-A947-70E740481C1C}">
              <a14:useLocalDpi xmlns:a14="http://schemas.microsoft.com/office/drawing/2010/main" val="0"/>
            </a:ext>
          </a:extLst>
        </a:blip>
        <a:srcRect/>
        <a:stretch>
          <a:fillRect/>
        </a:stretch>
      </xdr:blipFill>
      <xdr:spPr>
        <a:xfrm>
          <a:off x="6642735" y="10089515"/>
          <a:ext cx="171450" cy="3219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86846</xdr:colOff>
      <xdr:row>30</xdr:row>
      <xdr:rowOff>37540</xdr:rowOff>
    </xdr:from>
    <xdr:to>
      <xdr:col>18</xdr:col>
      <xdr:colOff>369794</xdr:colOff>
      <xdr:row>30</xdr:row>
      <xdr:rowOff>307627</xdr:rowOff>
    </xdr:to>
    <xdr:pic>
      <xdr:nvPicPr>
        <xdr:cNvPr id="379" name="图片 378"/>
        <xdr:cNvPicPr>
          <a:picLocks noChangeAspect="1" noChangeArrowheads="1"/>
        </xdr:cNvPicPr>
      </xdr:nvPicPr>
      <xdr:blipFill>
        <a:blip r:embed="rId53" cstate="print">
          <a:extLst>
            <a:ext uri="{28A0092B-C50C-407E-A947-70E740481C1C}">
              <a14:useLocalDpi xmlns:a14="http://schemas.microsoft.com/office/drawing/2010/main" val="0"/>
            </a:ext>
          </a:extLst>
        </a:blip>
        <a:srcRect/>
        <a:stretch>
          <a:fillRect/>
        </a:stretch>
      </xdr:blipFill>
      <xdr:spPr>
        <a:xfrm>
          <a:off x="6586220" y="10469880"/>
          <a:ext cx="283210" cy="269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72839</xdr:colOff>
      <xdr:row>31</xdr:row>
      <xdr:rowOff>14008</xdr:rowOff>
    </xdr:from>
    <xdr:to>
      <xdr:col>18</xdr:col>
      <xdr:colOff>381001</xdr:colOff>
      <xdr:row>31</xdr:row>
      <xdr:rowOff>308162</xdr:rowOff>
    </xdr:to>
    <xdr:pic>
      <xdr:nvPicPr>
        <xdr:cNvPr id="380" name="图片 379"/>
        <xdr:cNvPicPr>
          <a:picLocks noChangeAspect="1" noChangeArrowheads="1"/>
        </xdr:cNvPicPr>
      </xdr:nvPicPr>
      <xdr:blipFill>
        <a:blip r:embed="rId54" cstate="print">
          <a:extLst>
            <a:ext uri="{28A0092B-C50C-407E-A947-70E740481C1C}">
              <a14:useLocalDpi xmlns:a14="http://schemas.microsoft.com/office/drawing/2010/main" val="0"/>
            </a:ext>
          </a:extLst>
        </a:blip>
        <a:srcRect/>
        <a:stretch>
          <a:fillRect/>
        </a:stretch>
      </xdr:blipFill>
      <xdr:spPr>
        <a:xfrm>
          <a:off x="6572250" y="10827385"/>
          <a:ext cx="308610" cy="2940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134470</xdr:colOff>
      <xdr:row>34</xdr:row>
      <xdr:rowOff>67234</xdr:rowOff>
    </xdr:from>
    <xdr:to>
      <xdr:col>18</xdr:col>
      <xdr:colOff>399228</xdr:colOff>
      <xdr:row>34</xdr:row>
      <xdr:rowOff>302558</xdr:rowOff>
    </xdr:to>
    <xdr:pic>
      <xdr:nvPicPr>
        <xdr:cNvPr id="381" name="图片 380"/>
        <xdr:cNvPicPr>
          <a:picLocks noChangeAspect="1" noChangeArrowheads="1"/>
        </xdr:cNvPicPr>
      </xdr:nvPicPr>
      <xdr:blipFill>
        <a:blip r:embed="rId55" cstate="print">
          <a:extLst>
            <a:ext uri="{28A0092B-C50C-407E-A947-70E740481C1C}">
              <a14:useLocalDpi xmlns:a14="http://schemas.microsoft.com/office/drawing/2010/main" val="0"/>
            </a:ext>
          </a:extLst>
        </a:blip>
        <a:srcRect/>
        <a:stretch>
          <a:fillRect/>
        </a:stretch>
      </xdr:blipFill>
      <xdr:spPr>
        <a:xfrm>
          <a:off x="6633845" y="12023090"/>
          <a:ext cx="264795" cy="2355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134470</xdr:colOff>
      <xdr:row>143</xdr:row>
      <xdr:rowOff>67234</xdr:rowOff>
    </xdr:from>
    <xdr:to>
      <xdr:col>18</xdr:col>
      <xdr:colOff>399228</xdr:colOff>
      <xdr:row>143</xdr:row>
      <xdr:rowOff>302558</xdr:rowOff>
    </xdr:to>
    <xdr:pic>
      <xdr:nvPicPr>
        <xdr:cNvPr id="382" name="图片 381"/>
        <xdr:cNvPicPr>
          <a:picLocks noChangeAspect="1" noChangeArrowheads="1"/>
        </xdr:cNvPicPr>
      </xdr:nvPicPr>
      <xdr:blipFill>
        <a:blip r:embed="rId55" cstate="print">
          <a:extLst>
            <a:ext uri="{28A0092B-C50C-407E-A947-70E740481C1C}">
              <a14:useLocalDpi xmlns:a14="http://schemas.microsoft.com/office/drawing/2010/main" val="0"/>
            </a:ext>
          </a:extLst>
        </a:blip>
        <a:srcRect/>
        <a:stretch>
          <a:fillRect/>
        </a:stretch>
      </xdr:blipFill>
      <xdr:spPr>
        <a:xfrm>
          <a:off x="6633845" y="53637815"/>
          <a:ext cx="264795" cy="2355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89648</xdr:colOff>
      <xdr:row>128</xdr:row>
      <xdr:rowOff>44824</xdr:rowOff>
    </xdr:from>
    <xdr:to>
      <xdr:col>18</xdr:col>
      <xdr:colOff>459441</xdr:colOff>
      <xdr:row>128</xdr:row>
      <xdr:rowOff>308919</xdr:rowOff>
    </xdr:to>
    <xdr:pic>
      <xdr:nvPicPr>
        <xdr:cNvPr id="387" name="图片 386"/>
        <xdr:cNvPicPr>
          <a:picLocks noChangeAspect="1" noChangeArrowheads="1"/>
        </xdr:cNvPicPr>
      </xdr:nvPicPr>
      <xdr:blipFill>
        <a:blip r:embed="rId56" cstate="print">
          <a:extLst>
            <a:ext uri="{28A0092B-C50C-407E-A947-70E740481C1C}">
              <a14:useLocalDpi xmlns:a14="http://schemas.microsoft.com/office/drawing/2010/main" val="0"/>
            </a:ext>
          </a:extLst>
        </a:blip>
        <a:srcRect/>
        <a:stretch>
          <a:fillRect/>
        </a:stretch>
      </xdr:blipFill>
      <xdr:spPr>
        <a:xfrm>
          <a:off x="6589395" y="47900590"/>
          <a:ext cx="369570" cy="264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168536</xdr:colOff>
      <xdr:row>132</xdr:row>
      <xdr:rowOff>36756</xdr:rowOff>
    </xdr:from>
    <xdr:to>
      <xdr:col>18</xdr:col>
      <xdr:colOff>312536</xdr:colOff>
      <xdr:row>132</xdr:row>
      <xdr:rowOff>288756</xdr:rowOff>
    </xdr:to>
    <xdr:pic>
      <xdr:nvPicPr>
        <xdr:cNvPr id="399" name="图片 398"/>
        <xdr:cNvPicPr preferRelativeResize="0">
          <a:picLocks noChangeArrowheads="1"/>
        </xdr:cNvPicPr>
      </xdr:nvPicPr>
      <xdr:blipFill>
        <a:blip r:embed="rId16" cstate="print">
          <a:extLst>
            <a:ext uri="{28A0092B-C50C-407E-A947-70E740481C1C}">
              <a14:useLocalDpi xmlns:a14="http://schemas.microsoft.com/office/drawing/2010/main" val="0"/>
            </a:ext>
          </a:extLst>
        </a:blip>
        <a:srcRect/>
        <a:stretch>
          <a:fillRect/>
        </a:stretch>
      </xdr:blipFill>
      <xdr:spPr>
        <a:xfrm>
          <a:off x="6668135" y="49416335"/>
          <a:ext cx="144145"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145676</xdr:colOff>
      <xdr:row>162</xdr:row>
      <xdr:rowOff>78442</xdr:rowOff>
    </xdr:from>
    <xdr:to>
      <xdr:col>18</xdr:col>
      <xdr:colOff>371475</xdr:colOff>
      <xdr:row>162</xdr:row>
      <xdr:rowOff>189398</xdr:rowOff>
    </xdr:to>
    <xdr:pic>
      <xdr:nvPicPr>
        <xdr:cNvPr id="184" name="图片 183"/>
        <xdr:cNvPicPr>
          <a:picLocks noChangeAspect="1" noChangeArrowheads="1"/>
        </xdr:cNvPicPr>
      </xdr:nvPicPr>
      <xdr:blipFill>
        <a:blip r:embed="rId57" cstate="print">
          <a:extLst>
            <a:ext uri="{28A0092B-C50C-407E-A947-70E740481C1C}">
              <a14:useLocalDpi xmlns:a14="http://schemas.microsoft.com/office/drawing/2010/main" val="0"/>
            </a:ext>
          </a:extLst>
        </a:blip>
        <a:srcRect/>
        <a:stretch>
          <a:fillRect/>
        </a:stretch>
      </xdr:blipFill>
      <xdr:spPr>
        <a:xfrm>
          <a:off x="6645275" y="60881260"/>
          <a:ext cx="226060" cy="111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119742</xdr:colOff>
      <xdr:row>41</xdr:row>
      <xdr:rowOff>43543</xdr:rowOff>
    </xdr:from>
    <xdr:to>
      <xdr:col>18</xdr:col>
      <xdr:colOff>350261</xdr:colOff>
      <xdr:row>41</xdr:row>
      <xdr:rowOff>250371</xdr:rowOff>
    </xdr:to>
    <xdr:pic>
      <xdr:nvPicPr>
        <xdr:cNvPr id="186" name="图片 185"/>
        <xdr:cNvPicPr>
          <a:picLocks noChangeAspect="1" noChangeArrowheads="1"/>
        </xdr:cNvPicPr>
      </xdr:nvPicPr>
      <xdr:blipFill>
        <a:blip r:embed="rId58" cstate="print">
          <a:extLst>
            <a:ext uri="{28A0092B-C50C-407E-A947-70E740481C1C}">
              <a14:useLocalDpi xmlns:a14="http://schemas.microsoft.com/office/drawing/2010/main" val="0"/>
            </a:ext>
          </a:extLst>
        </a:blip>
        <a:srcRect/>
        <a:stretch>
          <a:fillRect/>
        </a:stretch>
      </xdr:blipFill>
      <xdr:spPr>
        <a:xfrm>
          <a:off x="6619240" y="14666595"/>
          <a:ext cx="230505" cy="207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85725</xdr:colOff>
      <xdr:row>171</xdr:row>
      <xdr:rowOff>57151</xdr:rowOff>
    </xdr:from>
    <xdr:to>
      <xdr:col>18</xdr:col>
      <xdr:colOff>418598</xdr:colOff>
      <xdr:row>171</xdr:row>
      <xdr:rowOff>323851</xdr:rowOff>
    </xdr:to>
    <xdr:pic>
      <xdr:nvPicPr>
        <xdr:cNvPr id="173" name="图片 172"/>
        <xdr:cNvPicPr>
          <a:picLocks noChangeAspect="1" noChangeArrowheads="1"/>
        </xdr:cNvPicPr>
      </xdr:nvPicPr>
      <xdr:blipFill>
        <a:blip r:embed="rId59" cstate="print">
          <a:extLst>
            <a:ext uri="{28A0092B-C50C-407E-A947-70E740481C1C}">
              <a14:useLocalDpi xmlns:a14="http://schemas.microsoft.com/office/drawing/2010/main" val="0"/>
            </a:ext>
          </a:extLst>
        </a:blip>
        <a:srcRect/>
        <a:stretch>
          <a:fillRect/>
        </a:stretch>
      </xdr:blipFill>
      <xdr:spPr>
        <a:xfrm>
          <a:off x="6585585" y="64289305"/>
          <a:ext cx="332740"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65405</xdr:colOff>
      <xdr:row>181</xdr:row>
      <xdr:rowOff>132715</xdr:rowOff>
    </xdr:from>
    <xdr:to>
      <xdr:col>18</xdr:col>
      <xdr:colOff>513080</xdr:colOff>
      <xdr:row>181</xdr:row>
      <xdr:rowOff>230505</xdr:rowOff>
    </xdr:to>
    <xdr:pic>
      <xdr:nvPicPr>
        <xdr:cNvPr id="150" name="图片 149" descr="4"/>
        <xdr:cNvPicPr>
          <a:picLocks noChangeAspect="1"/>
        </xdr:cNvPicPr>
      </xdr:nvPicPr>
      <xdr:blipFill>
        <a:blip r:embed="rId60"/>
        <a:stretch>
          <a:fillRect/>
        </a:stretch>
      </xdr:blipFill>
      <xdr:spPr>
        <a:xfrm>
          <a:off x="6565265" y="68174870"/>
          <a:ext cx="447675" cy="97790"/>
        </a:xfrm>
        <a:prstGeom prst="rect">
          <a:avLst/>
        </a:prstGeom>
      </xdr:spPr>
    </xdr:pic>
    <xdr:clientData/>
  </xdr:twoCellAnchor>
  <xdr:twoCellAnchor>
    <xdr:from>
      <xdr:col>18</xdr:col>
      <xdr:colOff>114300</xdr:colOff>
      <xdr:row>23</xdr:row>
      <xdr:rowOff>66675</xdr:rowOff>
    </xdr:from>
    <xdr:to>
      <xdr:col>18</xdr:col>
      <xdr:colOff>258300</xdr:colOff>
      <xdr:row>23</xdr:row>
      <xdr:rowOff>318675</xdr:rowOff>
    </xdr:to>
    <xdr:pic>
      <xdr:nvPicPr>
        <xdr:cNvPr id="153" name="图片 152"/>
        <xdr:cNvPicPr preferRelativeResize="0">
          <a:picLocks noChangeArrowheads="1"/>
        </xdr:cNvPicPr>
      </xdr:nvPicPr>
      <xdr:blipFill>
        <a:blip r:embed="rId11" cstate="print">
          <a:extLst>
            <a:ext uri="{28A0092B-C50C-407E-A947-70E740481C1C}">
              <a14:useLocalDpi xmlns:a14="http://schemas.microsoft.com/office/drawing/2010/main" val="0"/>
            </a:ext>
          </a:extLst>
        </a:blip>
        <a:srcRect/>
        <a:stretch>
          <a:fillRect/>
        </a:stretch>
      </xdr:blipFill>
      <xdr:spPr>
        <a:xfrm>
          <a:off x="6614160" y="7832090"/>
          <a:ext cx="143510" cy="251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114300</xdr:colOff>
      <xdr:row>24</xdr:row>
      <xdr:rowOff>66675</xdr:rowOff>
    </xdr:from>
    <xdr:to>
      <xdr:col>18</xdr:col>
      <xdr:colOff>258300</xdr:colOff>
      <xdr:row>24</xdr:row>
      <xdr:rowOff>318675</xdr:rowOff>
    </xdr:to>
    <xdr:pic>
      <xdr:nvPicPr>
        <xdr:cNvPr id="154" name="图片 153"/>
        <xdr:cNvPicPr preferRelativeResize="0">
          <a:picLocks noChangeArrowheads="1"/>
        </xdr:cNvPicPr>
      </xdr:nvPicPr>
      <xdr:blipFill>
        <a:blip r:embed="rId11" cstate="print">
          <a:extLst>
            <a:ext uri="{28A0092B-C50C-407E-A947-70E740481C1C}">
              <a14:useLocalDpi xmlns:a14="http://schemas.microsoft.com/office/drawing/2010/main" val="0"/>
            </a:ext>
          </a:extLst>
        </a:blip>
        <a:srcRect/>
        <a:stretch>
          <a:fillRect/>
        </a:stretch>
      </xdr:blipFill>
      <xdr:spPr>
        <a:xfrm>
          <a:off x="6614160" y="8213090"/>
          <a:ext cx="143510" cy="251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147020</xdr:colOff>
      <xdr:row>130</xdr:row>
      <xdr:rowOff>45462</xdr:rowOff>
    </xdr:from>
    <xdr:to>
      <xdr:col>18</xdr:col>
      <xdr:colOff>291020</xdr:colOff>
      <xdr:row>130</xdr:row>
      <xdr:rowOff>297462</xdr:rowOff>
    </xdr:to>
    <xdr:pic>
      <xdr:nvPicPr>
        <xdr:cNvPr id="155" name="图片 154"/>
        <xdr:cNvPicPr preferRelativeResize="0">
          <a:picLocks noChangeArrowheads="1"/>
        </xdr:cNvPicPr>
      </xdr:nvPicPr>
      <xdr:blipFill>
        <a:blip r:embed="rId13" cstate="print">
          <a:extLst>
            <a:ext uri="{28A0092B-C50C-407E-A947-70E740481C1C}">
              <a14:useLocalDpi xmlns:a14="http://schemas.microsoft.com/office/drawing/2010/main" val="0"/>
            </a:ext>
          </a:extLst>
        </a:blip>
        <a:srcRect/>
        <a:stretch>
          <a:fillRect/>
        </a:stretch>
      </xdr:blipFill>
      <xdr:spPr>
        <a:xfrm>
          <a:off x="6646545" y="48663225"/>
          <a:ext cx="144145"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133</xdr:row>
      <xdr:rowOff>0</xdr:rowOff>
    </xdr:from>
    <xdr:to>
      <xdr:col>20</xdr:col>
      <xdr:colOff>0</xdr:colOff>
      <xdr:row>134</xdr:row>
      <xdr:rowOff>249009</xdr:rowOff>
    </xdr:to>
    <xdr:pic>
      <xdr:nvPicPr>
        <xdr:cNvPr id="177" name="图片 176"/>
        <xdr:cNvPicPr>
          <a:picLocks noChangeAspect="1" noChangeArrowheads="1"/>
        </xdr:cNvPicPr>
      </xdr:nvPicPr>
      <xdr:blipFill>
        <a:blip r:embed="rId61">
          <a:extLst>
            <a:ext uri="{28A0092B-C50C-407E-A947-70E740481C1C}">
              <a14:useLocalDpi xmlns:a14="http://schemas.microsoft.com/office/drawing/2010/main" val="0"/>
            </a:ext>
          </a:extLst>
        </a:blip>
        <a:srcRect/>
        <a:stretch>
          <a:fillRect/>
        </a:stretch>
      </xdr:blipFill>
      <xdr:spPr>
        <a:xfrm>
          <a:off x="7014845" y="49761140"/>
          <a:ext cx="0" cy="629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56030</xdr:colOff>
      <xdr:row>175</xdr:row>
      <xdr:rowOff>39189</xdr:rowOff>
    </xdr:from>
    <xdr:to>
      <xdr:col>18</xdr:col>
      <xdr:colOff>414618</xdr:colOff>
      <xdr:row>175</xdr:row>
      <xdr:rowOff>299436</xdr:rowOff>
    </xdr:to>
    <xdr:pic>
      <xdr:nvPicPr>
        <xdr:cNvPr id="161" name="图片 160"/>
        <xdr:cNvPicPr>
          <a:picLocks noChangeAspect="1" noChangeArrowheads="1"/>
        </xdr:cNvPicPr>
      </xdr:nvPicPr>
      <xdr:blipFill>
        <a:blip r:embed="rId62" cstate="print">
          <a:extLst>
            <a:ext uri="{28A0092B-C50C-407E-A947-70E740481C1C}">
              <a14:useLocalDpi xmlns:a14="http://schemas.microsoft.com/office/drawing/2010/main" val="0"/>
            </a:ext>
          </a:extLst>
        </a:blip>
        <a:srcRect/>
        <a:stretch>
          <a:fillRect/>
        </a:stretch>
      </xdr:blipFill>
      <xdr:spPr>
        <a:xfrm>
          <a:off x="6555740" y="65794890"/>
          <a:ext cx="358140" cy="260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172085</xdr:colOff>
      <xdr:row>36</xdr:row>
      <xdr:rowOff>77470</xdr:rowOff>
    </xdr:from>
    <xdr:to>
      <xdr:col>18</xdr:col>
      <xdr:colOff>436843</xdr:colOff>
      <xdr:row>36</xdr:row>
      <xdr:rowOff>312794</xdr:rowOff>
    </xdr:to>
    <xdr:pic>
      <xdr:nvPicPr>
        <xdr:cNvPr id="5" name="图片 4"/>
        <xdr:cNvPicPr>
          <a:picLocks noChangeAspect="1" noChangeArrowheads="1"/>
        </xdr:cNvPicPr>
      </xdr:nvPicPr>
      <xdr:blipFill>
        <a:blip r:embed="rId55" cstate="print">
          <a:extLst>
            <a:ext uri="{28A0092B-C50C-407E-A947-70E740481C1C}">
              <a14:useLocalDpi xmlns:a14="http://schemas.microsoft.com/office/drawing/2010/main" val="0"/>
            </a:ext>
          </a:extLst>
        </a:blip>
        <a:srcRect/>
        <a:stretch>
          <a:fillRect/>
        </a:stretch>
      </xdr:blipFill>
      <xdr:spPr>
        <a:xfrm>
          <a:off x="6671945" y="12795885"/>
          <a:ext cx="264160" cy="234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57150</xdr:colOff>
      <xdr:row>185</xdr:row>
      <xdr:rowOff>57150</xdr:rowOff>
    </xdr:from>
    <xdr:to>
      <xdr:col>18</xdr:col>
      <xdr:colOff>466090</xdr:colOff>
      <xdr:row>185</xdr:row>
      <xdr:rowOff>371475</xdr:rowOff>
    </xdr:to>
    <xdr:pic>
      <xdr:nvPicPr>
        <xdr:cNvPr id="22" name="Picture 36"/>
        <xdr:cNvPicPr>
          <a:picLocks noChangeAspect="1"/>
        </xdr:cNvPicPr>
      </xdr:nvPicPr>
      <xdr:blipFill>
        <a:blip r:embed="rId63"/>
        <a:stretch>
          <a:fillRect/>
        </a:stretch>
      </xdr:blipFill>
      <xdr:spPr>
        <a:xfrm>
          <a:off x="6557010" y="69623305"/>
          <a:ext cx="408940" cy="314325"/>
        </a:xfrm>
        <a:prstGeom prst="rect">
          <a:avLst/>
        </a:prstGeom>
        <a:noFill/>
        <a:ln w="9525">
          <a:noFill/>
        </a:ln>
      </xdr:spPr>
    </xdr:pic>
    <xdr:clientData/>
  </xdr:twoCellAnchor>
  <xdr:twoCellAnchor editAs="oneCell">
    <xdr:from>
      <xdr:col>18</xdr:col>
      <xdr:colOff>85090</xdr:colOff>
      <xdr:row>186</xdr:row>
      <xdr:rowOff>28575</xdr:rowOff>
    </xdr:from>
    <xdr:to>
      <xdr:col>18</xdr:col>
      <xdr:colOff>466725</xdr:colOff>
      <xdr:row>186</xdr:row>
      <xdr:rowOff>361315</xdr:rowOff>
    </xdr:to>
    <xdr:pic>
      <xdr:nvPicPr>
        <xdr:cNvPr id="23" name="Picture 37"/>
        <xdr:cNvPicPr>
          <a:picLocks noChangeAspect="1"/>
        </xdr:cNvPicPr>
      </xdr:nvPicPr>
      <xdr:blipFill>
        <a:blip r:embed="rId64"/>
        <a:stretch>
          <a:fillRect/>
        </a:stretch>
      </xdr:blipFill>
      <xdr:spPr>
        <a:xfrm>
          <a:off x="6584950" y="69975730"/>
          <a:ext cx="381635" cy="332740"/>
        </a:xfrm>
        <a:prstGeom prst="rect">
          <a:avLst/>
        </a:prstGeom>
        <a:noFill/>
        <a:ln w="1">
          <a:noFill/>
        </a:ln>
      </xdr:spPr>
    </xdr:pic>
    <xdr:clientData/>
  </xdr:twoCellAnchor>
  <xdr:twoCellAnchor editAs="oneCell">
    <xdr:from>
      <xdr:col>18</xdr:col>
      <xdr:colOff>28575</xdr:colOff>
      <xdr:row>188</xdr:row>
      <xdr:rowOff>66675</xdr:rowOff>
    </xdr:from>
    <xdr:to>
      <xdr:col>18</xdr:col>
      <xdr:colOff>457835</xdr:colOff>
      <xdr:row>188</xdr:row>
      <xdr:rowOff>281305</xdr:rowOff>
    </xdr:to>
    <xdr:pic>
      <xdr:nvPicPr>
        <xdr:cNvPr id="27" name="图片 26"/>
        <xdr:cNvPicPr>
          <a:picLocks noChangeAspect="1"/>
        </xdr:cNvPicPr>
      </xdr:nvPicPr>
      <xdr:blipFill>
        <a:blip r:embed="rId65"/>
        <a:stretch>
          <a:fillRect/>
        </a:stretch>
      </xdr:blipFill>
      <xdr:spPr>
        <a:xfrm>
          <a:off x="6528435" y="70775830"/>
          <a:ext cx="429260" cy="214630"/>
        </a:xfrm>
        <a:prstGeom prst="rect">
          <a:avLst/>
        </a:prstGeom>
        <a:noFill/>
        <a:ln w="9525">
          <a:noFill/>
        </a:ln>
      </xdr:spPr>
    </xdr:pic>
    <xdr:clientData/>
  </xdr:twoCellAnchor>
  <xdr:twoCellAnchor editAs="oneCell">
    <xdr:from>
      <xdr:col>18</xdr:col>
      <xdr:colOff>47625</xdr:colOff>
      <xdr:row>189</xdr:row>
      <xdr:rowOff>57150</xdr:rowOff>
    </xdr:from>
    <xdr:to>
      <xdr:col>18</xdr:col>
      <xdr:colOff>486410</xdr:colOff>
      <xdr:row>189</xdr:row>
      <xdr:rowOff>276860</xdr:rowOff>
    </xdr:to>
    <xdr:pic>
      <xdr:nvPicPr>
        <xdr:cNvPr id="28" name="图片 27"/>
        <xdr:cNvPicPr>
          <a:picLocks noChangeAspect="1"/>
        </xdr:cNvPicPr>
      </xdr:nvPicPr>
      <xdr:blipFill>
        <a:blip r:embed="rId66"/>
        <a:stretch>
          <a:fillRect/>
        </a:stretch>
      </xdr:blipFill>
      <xdr:spPr>
        <a:xfrm>
          <a:off x="6547485" y="71147305"/>
          <a:ext cx="438785" cy="219710"/>
        </a:xfrm>
        <a:prstGeom prst="rect">
          <a:avLst/>
        </a:prstGeom>
        <a:noFill/>
        <a:ln w="9525">
          <a:noFill/>
        </a:ln>
      </xdr:spPr>
    </xdr:pic>
    <xdr:clientData/>
  </xdr:twoCellAnchor>
  <xdr:twoCellAnchor editAs="oneCell">
    <xdr:from>
      <xdr:col>18</xdr:col>
      <xdr:colOff>114300</xdr:colOff>
      <xdr:row>192</xdr:row>
      <xdr:rowOff>66675</xdr:rowOff>
    </xdr:from>
    <xdr:to>
      <xdr:col>18</xdr:col>
      <xdr:colOff>495935</xdr:colOff>
      <xdr:row>192</xdr:row>
      <xdr:rowOff>314960</xdr:rowOff>
    </xdr:to>
    <xdr:pic>
      <xdr:nvPicPr>
        <xdr:cNvPr id="29" name="图片 28"/>
        <xdr:cNvPicPr>
          <a:picLocks noChangeAspect="1"/>
        </xdr:cNvPicPr>
      </xdr:nvPicPr>
      <xdr:blipFill>
        <a:blip r:embed="rId67"/>
        <a:stretch>
          <a:fillRect/>
        </a:stretch>
      </xdr:blipFill>
      <xdr:spPr>
        <a:xfrm>
          <a:off x="6614160" y="72299830"/>
          <a:ext cx="381635" cy="248285"/>
        </a:xfrm>
        <a:prstGeom prst="rect">
          <a:avLst/>
        </a:prstGeom>
        <a:noFill/>
        <a:ln w="9525">
          <a:noFill/>
        </a:ln>
      </xdr:spPr>
    </xdr:pic>
    <xdr:clientData/>
  </xdr:twoCellAnchor>
  <xdr:twoCellAnchor editAs="oneCell">
    <xdr:from>
      <xdr:col>18</xdr:col>
      <xdr:colOff>123825</xdr:colOff>
      <xdr:row>195</xdr:row>
      <xdr:rowOff>19050</xdr:rowOff>
    </xdr:from>
    <xdr:to>
      <xdr:col>18</xdr:col>
      <xdr:colOff>457835</xdr:colOff>
      <xdr:row>195</xdr:row>
      <xdr:rowOff>360680</xdr:rowOff>
    </xdr:to>
    <xdr:pic>
      <xdr:nvPicPr>
        <xdr:cNvPr id="30" name="图片 29"/>
        <xdr:cNvPicPr>
          <a:picLocks noChangeAspect="1"/>
        </xdr:cNvPicPr>
      </xdr:nvPicPr>
      <xdr:blipFill>
        <a:blip r:embed="rId68"/>
        <a:stretch>
          <a:fillRect/>
        </a:stretch>
      </xdr:blipFill>
      <xdr:spPr>
        <a:xfrm>
          <a:off x="6623685" y="73395205"/>
          <a:ext cx="334010" cy="341630"/>
        </a:xfrm>
        <a:prstGeom prst="rect">
          <a:avLst/>
        </a:prstGeom>
        <a:noFill/>
        <a:ln w="9525">
          <a:noFill/>
        </a:ln>
      </xdr:spPr>
    </xdr:pic>
    <xdr:clientData/>
  </xdr:twoCellAnchor>
  <xdr:twoCellAnchor editAs="oneCell">
    <xdr:from>
      <xdr:col>18</xdr:col>
      <xdr:colOff>76200</xdr:colOff>
      <xdr:row>196</xdr:row>
      <xdr:rowOff>47625</xdr:rowOff>
    </xdr:from>
    <xdr:to>
      <xdr:col>18</xdr:col>
      <xdr:colOff>400050</xdr:colOff>
      <xdr:row>196</xdr:row>
      <xdr:rowOff>377825</xdr:rowOff>
    </xdr:to>
    <xdr:pic>
      <xdr:nvPicPr>
        <xdr:cNvPr id="31" name="图片 30"/>
        <xdr:cNvPicPr>
          <a:picLocks noChangeAspect="1"/>
        </xdr:cNvPicPr>
      </xdr:nvPicPr>
      <xdr:blipFill>
        <a:blip r:embed="rId69"/>
        <a:stretch>
          <a:fillRect/>
        </a:stretch>
      </xdr:blipFill>
      <xdr:spPr>
        <a:xfrm>
          <a:off x="6576060" y="73804780"/>
          <a:ext cx="323850" cy="330200"/>
        </a:xfrm>
        <a:prstGeom prst="rect">
          <a:avLst/>
        </a:prstGeom>
        <a:noFill/>
        <a:ln w="9525">
          <a:noFill/>
        </a:ln>
      </xdr:spPr>
    </xdr:pic>
    <xdr:clientData/>
  </xdr:twoCellAnchor>
  <xdr:twoCellAnchor>
    <xdr:from>
      <xdr:col>18</xdr:col>
      <xdr:colOff>114300</xdr:colOff>
      <xdr:row>37</xdr:row>
      <xdr:rowOff>68581</xdr:rowOff>
    </xdr:from>
    <xdr:to>
      <xdr:col>18</xdr:col>
      <xdr:colOff>258300</xdr:colOff>
      <xdr:row>37</xdr:row>
      <xdr:rowOff>320581</xdr:rowOff>
    </xdr:to>
    <xdr:pic>
      <xdr:nvPicPr>
        <xdr:cNvPr id="7" name="图片 6"/>
        <xdr:cNvPicPr preferRelativeResize="0">
          <a:picLocks noChangeArrowheads="1"/>
        </xdr:cNvPicPr>
      </xdr:nvPicPr>
      <xdr:blipFill>
        <a:blip r:embed="rId70" cstate="print">
          <a:extLst>
            <a:ext uri="{28A0092B-C50C-407E-A947-70E740481C1C}">
              <a14:useLocalDpi xmlns:a14="http://schemas.microsoft.com/office/drawing/2010/main" val="0"/>
            </a:ext>
          </a:extLst>
        </a:blip>
        <a:srcRect/>
        <a:stretch>
          <a:fillRect/>
        </a:stretch>
      </xdr:blipFill>
      <xdr:spPr>
        <a:xfrm>
          <a:off x="6614160" y="13167995"/>
          <a:ext cx="143510" cy="251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117033</xdr:colOff>
      <xdr:row>82</xdr:row>
      <xdr:rowOff>33639</xdr:rowOff>
    </xdr:from>
    <xdr:to>
      <xdr:col>18</xdr:col>
      <xdr:colOff>381000</xdr:colOff>
      <xdr:row>82</xdr:row>
      <xdr:rowOff>346972</xdr:rowOff>
    </xdr:to>
    <xdr:pic>
      <xdr:nvPicPr>
        <xdr:cNvPr id="12" name="图片 11"/>
        <xdr:cNvPicPr>
          <a:picLocks noChangeAspect="1" noChangeArrowheads="1"/>
        </xdr:cNvPicPr>
      </xdr:nvPicPr>
      <xdr:blipFill>
        <a:blip r:embed="rId71" cstate="print">
          <a:extLst>
            <a:ext uri="{28A0092B-C50C-407E-A947-70E740481C1C}">
              <a14:useLocalDpi xmlns:a14="http://schemas.microsoft.com/office/drawing/2010/main" val="0"/>
            </a:ext>
          </a:extLst>
        </a:blip>
        <a:srcRect/>
        <a:stretch>
          <a:fillRect/>
        </a:stretch>
      </xdr:blipFill>
      <xdr:spPr>
        <a:xfrm>
          <a:off x="6616700" y="30353635"/>
          <a:ext cx="264160" cy="313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148637</xdr:colOff>
      <xdr:row>67</xdr:row>
      <xdr:rowOff>44011</xdr:rowOff>
    </xdr:from>
    <xdr:to>
      <xdr:col>18</xdr:col>
      <xdr:colOff>388030</xdr:colOff>
      <xdr:row>67</xdr:row>
      <xdr:rowOff>259145</xdr:rowOff>
    </xdr:to>
    <xdr:pic>
      <xdr:nvPicPr>
        <xdr:cNvPr id="24" name="图片 23"/>
        <xdr:cNvPicPr>
          <a:picLocks noChangeAspect="1" noChangeArrowheads="1"/>
        </xdr:cNvPicPr>
      </xdr:nvPicPr>
      <xdr:blipFill>
        <a:blip r:embed="rId72" cstate="print">
          <a:extLst>
            <a:ext uri="{28A0092B-C50C-407E-A947-70E740481C1C}">
              <a14:useLocalDpi xmlns:a14="http://schemas.microsoft.com/office/drawing/2010/main" val="0"/>
            </a:ext>
          </a:extLst>
        </a:blip>
        <a:srcRect/>
        <a:stretch>
          <a:fillRect/>
        </a:stretch>
      </xdr:blipFill>
      <xdr:spPr>
        <a:xfrm>
          <a:off x="6648450" y="24649430"/>
          <a:ext cx="239395" cy="215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195012</xdr:colOff>
      <xdr:row>96</xdr:row>
      <xdr:rowOff>40105</xdr:rowOff>
    </xdr:from>
    <xdr:to>
      <xdr:col>18</xdr:col>
      <xdr:colOff>444126</xdr:colOff>
      <xdr:row>96</xdr:row>
      <xdr:rowOff>359019</xdr:rowOff>
    </xdr:to>
    <xdr:pic>
      <xdr:nvPicPr>
        <xdr:cNvPr id="25" name="图片 24"/>
        <xdr:cNvPicPr>
          <a:picLocks noChangeAspect="1" noChangeArrowheads="1"/>
        </xdr:cNvPicPr>
      </xdr:nvPicPr>
      <xdr:blipFill>
        <a:blip r:embed="rId73" cstate="print">
          <a:extLst>
            <a:ext uri="{28A0092B-C50C-407E-A947-70E740481C1C}">
              <a14:useLocalDpi xmlns:a14="http://schemas.microsoft.com/office/drawing/2010/main" val="0"/>
            </a:ext>
          </a:extLst>
        </a:blip>
        <a:srcRect/>
        <a:stretch>
          <a:fillRect/>
        </a:stretch>
      </xdr:blipFill>
      <xdr:spPr>
        <a:xfrm>
          <a:off x="6694805" y="35694620"/>
          <a:ext cx="248920" cy="318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145018</xdr:colOff>
      <xdr:row>77</xdr:row>
      <xdr:rowOff>35991</xdr:rowOff>
    </xdr:from>
    <xdr:to>
      <xdr:col>18</xdr:col>
      <xdr:colOff>420413</xdr:colOff>
      <xdr:row>77</xdr:row>
      <xdr:rowOff>328869</xdr:rowOff>
    </xdr:to>
    <xdr:pic>
      <xdr:nvPicPr>
        <xdr:cNvPr id="26" name="图片 25"/>
        <xdr:cNvPicPr>
          <a:picLocks noChangeAspect="1" noChangeArrowheads="1"/>
        </xdr:cNvPicPr>
      </xdr:nvPicPr>
      <xdr:blipFill>
        <a:blip r:embed="rId74" cstate="print">
          <a:extLst>
            <a:ext uri="{28A0092B-C50C-407E-A947-70E740481C1C}">
              <a14:useLocalDpi xmlns:a14="http://schemas.microsoft.com/office/drawing/2010/main" val="0"/>
            </a:ext>
          </a:extLst>
        </a:blip>
        <a:srcRect/>
        <a:stretch>
          <a:fillRect/>
        </a:stretch>
      </xdr:blipFill>
      <xdr:spPr>
        <a:xfrm>
          <a:off x="6644640" y="28451175"/>
          <a:ext cx="275590" cy="2927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184830</xdr:colOff>
      <xdr:row>94</xdr:row>
      <xdr:rowOff>46553</xdr:rowOff>
    </xdr:from>
    <xdr:to>
      <xdr:col>18</xdr:col>
      <xdr:colOff>337860</xdr:colOff>
      <xdr:row>94</xdr:row>
      <xdr:rowOff>285410</xdr:rowOff>
    </xdr:to>
    <xdr:pic>
      <xdr:nvPicPr>
        <xdr:cNvPr id="34" name="图片 33"/>
        <xdr:cNvPicPr>
          <a:picLocks noChangeAspect="1" noChangeArrowheads="1"/>
        </xdr:cNvPicPr>
      </xdr:nvPicPr>
      <xdr:blipFill>
        <a:blip r:embed="rId75" cstate="print">
          <a:extLst>
            <a:ext uri="{28A0092B-C50C-407E-A947-70E740481C1C}">
              <a14:useLocalDpi xmlns:a14="http://schemas.microsoft.com/office/drawing/2010/main" val="0"/>
            </a:ext>
          </a:extLst>
        </a:blip>
        <a:srcRect/>
        <a:stretch>
          <a:fillRect/>
        </a:stretch>
      </xdr:blipFill>
      <xdr:spPr>
        <a:xfrm>
          <a:off x="6684645" y="34938970"/>
          <a:ext cx="153035" cy="238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160816</xdr:colOff>
      <xdr:row>64</xdr:row>
      <xdr:rowOff>42123</xdr:rowOff>
    </xdr:from>
    <xdr:to>
      <xdr:col>18</xdr:col>
      <xdr:colOff>462538</xdr:colOff>
      <xdr:row>64</xdr:row>
      <xdr:rowOff>329710</xdr:rowOff>
    </xdr:to>
    <xdr:pic>
      <xdr:nvPicPr>
        <xdr:cNvPr id="35" name="图片 34"/>
        <xdr:cNvPicPr>
          <a:picLocks noChangeAspect="1" noChangeArrowheads="1"/>
        </xdr:cNvPicPr>
      </xdr:nvPicPr>
      <xdr:blipFill>
        <a:blip r:embed="rId76" cstate="print">
          <a:extLst>
            <a:ext uri="{28A0092B-C50C-407E-A947-70E740481C1C}">
              <a14:useLocalDpi xmlns:a14="http://schemas.microsoft.com/office/drawing/2010/main" val="0"/>
            </a:ext>
          </a:extLst>
        </a:blip>
        <a:srcRect/>
        <a:stretch>
          <a:fillRect/>
        </a:stretch>
      </xdr:blipFill>
      <xdr:spPr>
        <a:xfrm>
          <a:off x="6660515" y="23504525"/>
          <a:ext cx="301625" cy="2876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75036</xdr:colOff>
      <xdr:row>68</xdr:row>
      <xdr:rowOff>100501</xdr:rowOff>
    </xdr:from>
    <xdr:to>
      <xdr:col>18</xdr:col>
      <xdr:colOff>550373</xdr:colOff>
      <xdr:row>68</xdr:row>
      <xdr:rowOff>293076</xdr:rowOff>
    </xdr:to>
    <xdr:pic>
      <xdr:nvPicPr>
        <xdr:cNvPr id="37" name="Picture 13600"/>
        <xdr:cNvPicPr>
          <a:picLocks noChangeAspect="1" noChangeArrowheads="1"/>
        </xdr:cNvPicPr>
      </xdr:nvPicPr>
      <xdr:blipFill>
        <a:blip r:embed="rId77" cstate="print"/>
        <a:srcRect/>
        <a:stretch>
          <a:fillRect/>
        </a:stretch>
      </xdr:blipFill>
      <xdr:spPr>
        <a:xfrm>
          <a:off x="6574790" y="25086945"/>
          <a:ext cx="440055" cy="192405"/>
        </a:xfrm>
        <a:prstGeom prst="rect">
          <a:avLst/>
        </a:prstGeom>
        <a:noFill/>
        <a:ln w="9525">
          <a:noFill/>
          <a:miter lim="800000"/>
          <a:headEnd/>
          <a:tailEnd/>
        </a:ln>
      </xdr:spPr>
    </xdr:pic>
    <xdr:clientData/>
  </xdr:twoCellAnchor>
  <xdr:twoCellAnchor>
    <xdr:from>
      <xdr:col>18</xdr:col>
      <xdr:colOff>175306</xdr:colOff>
      <xdr:row>93</xdr:row>
      <xdr:rowOff>60227</xdr:rowOff>
    </xdr:from>
    <xdr:to>
      <xdr:col>18</xdr:col>
      <xdr:colOff>493464</xdr:colOff>
      <xdr:row>93</xdr:row>
      <xdr:rowOff>351692</xdr:rowOff>
    </xdr:to>
    <xdr:pic>
      <xdr:nvPicPr>
        <xdr:cNvPr id="39" name="图片 38"/>
        <xdr:cNvPicPr>
          <a:picLocks noChangeAspect="1" noChangeArrowheads="1"/>
        </xdr:cNvPicPr>
      </xdr:nvPicPr>
      <xdr:blipFill>
        <a:blip r:embed="rId78" cstate="print">
          <a:extLst>
            <a:ext uri="{28A0092B-C50C-407E-A947-70E740481C1C}">
              <a14:useLocalDpi xmlns:a14="http://schemas.microsoft.com/office/drawing/2010/main" val="0"/>
            </a:ext>
          </a:extLst>
        </a:blip>
        <a:srcRect/>
        <a:stretch>
          <a:fillRect/>
        </a:stretch>
      </xdr:blipFill>
      <xdr:spPr>
        <a:xfrm>
          <a:off x="6675120" y="34571305"/>
          <a:ext cx="318135" cy="29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213168</xdr:colOff>
      <xdr:row>80</xdr:row>
      <xdr:rowOff>32586</xdr:rowOff>
    </xdr:from>
    <xdr:to>
      <xdr:col>18</xdr:col>
      <xdr:colOff>433551</xdr:colOff>
      <xdr:row>80</xdr:row>
      <xdr:rowOff>348641</xdr:rowOff>
    </xdr:to>
    <xdr:pic>
      <xdr:nvPicPr>
        <xdr:cNvPr id="40" name="图片 39"/>
        <xdr:cNvPicPr>
          <a:picLocks noChangeAspect="1" noChangeArrowheads="1"/>
        </xdr:cNvPicPr>
      </xdr:nvPicPr>
      <xdr:blipFill>
        <a:blip r:embed="rId79" cstate="print">
          <a:extLst>
            <a:ext uri="{28A0092B-C50C-407E-A947-70E740481C1C}">
              <a14:useLocalDpi xmlns:a14="http://schemas.microsoft.com/office/drawing/2010/main" val="0"/>
            </a:ext>
          </a:extLst>
        </a:blip>
        <a:srcRect/>
        <a:stretch>
          <a:fillRect/>
        </a:stretch>
      </xdr:blipFill>
      <xdr:spPr>
        <a:xfrm>
          <a:off x="6712585" y="29591000"/>
          <a:ext cx="220345" cy="316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51515</xdr:colOff>
      <xdr:row>75</xdr:row>
      <xdr:rowOff>45224</xdr:rowOff>
    </xdr:from>
    <xdr:to>
      <xdr:col>18</xdr:col>
      <xdr:colOff>486102</xdr:colOff>
      <xdr:row>75</xdr:row>
      <xdr:rowOff>273824</xdr:rowOff>
    </xdr:to>
    <xdr:pic>
      <xdr:nvPicPr>
        <xdr:cNvPr id="42" name="图片 41"/>
        <xdr:cNvPicPr>
          <a:picLocks noChangeAspect="1" noChangeArrowheads="1"/>
        </xdr:cNvPicPr>
      </xdr:nvPicPr>
      <xdr:blipFill>
        <a:blip r:embed="rId80" cstate="print">
          <a:extLst>
            <a:ext uri="{28A0092B-C50C-407E-A947-70E740481C1C}">
              <a14:useLocalDpi xmlns:a14="http://schemas.microsoft.com/office/drawing/2010/main" val="0"/>
            </a:ext>
          </a:extLst>
        </a:blip>
        <a:srcRect/>
        <a:stretch>
          <a:fillRect/>
        </a:stretch>
      </xdr:blipFill>
      <xdr:spPr>
        <a:xfrm>
          <a:off x="6551295" y="27698700"/>
          <a:ext cx="43434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111718</xdr:colOff>
      <xdr:row>84</xdr:row>
      <xdr:rowOff>42111</xdr:rowOff>
    </xdr:from>
    <xdr:to>
      <xdr:col>18</xdr:col>
      <xdr:colOff>400859</xdr:colOff>
      <xdr:row>84</xdr:row>
      <xdr:rowOff>303725</xdr:rowOff>
    </xdr:to>
    <xdr:pic>
      <xdr:nvPicPr>
        <xdr:cNvPr id="43" name="图片 42"/>
        <xdr:cNvPicPr>
          <a:picLocks noChangeAspect="1" noChangeArrowheads="1"/>
        </xdr:cNvPicPr>
      </xdr:nvPicPr>
      <xdr:blipFill>
        <a:blip r:embed="rId81" cstate="print">
          <a:extLst>
            <a:ext uri="{28A0092B-C50C-407E-A947-70E740481C1C}">
              <a14:useLocalDpi xmlns:a14="http://schemas.microsoft.com/office/drawing/2010/main" val="0"/>
            </a:ext>
          </a:extLst>
        </a:blip>
        <a:srcRect/>
        <a:stretch>
          <a:fillRect/>
        </a:stretch>
      </xdr:blipFill>
      <xdr:spPr>
        <a:xfrm>
          <a:off x="6610985" y="31124525"/>
          <a:ext cx="289560" cy="261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197518</xdr:colOff>
      <xdr:row>88</xdr:row>
      <xdr:rowOff>38101</xdr:rowOff>
    </xdr:from>
    <xdr:to>
      <xdr:col>18</xdr:col>
      <xdr:colOff>356252</xdr:colOff>
      <xdr:row>88</xdr:row>
      <xdr:rowOff>270711</xdr:rowOff>
    </xdr:to>
    <xdr:pic>
      <xdr:nvPicPr>
        <xdr:cNvPr id="44" name="图片 43"/>
        <xdr:cNvPicPr>
          <a:picLocks noChangeAspect="1" noChangeArrowheads="1"/>
        </xdr:cNvPicPr>
      </xdr:nvPicPr>
      <xdr:blipFill>
        <a:blip r:embed="rId82" cstate="print">
          <a:extLst>
            <a:ext uri="{28A0092B-C50C-407E-A947-70E740481C1C}">
              <a14:useLocalDpi xmlns:a14="http://schemas.microsoft.com/office/drawing/2010/main" val="0"/>
            </a:ext>
          </a:extLst>
        </a:blip>
        <a:srcRect/>
        <a:stretch>
          <a:fillRect/>
        </a:stretch>
      </xdr:blipFill>
      <xdr:spPr>
        <a:xfrm>
          <a:off x="6697345" y="32644715"/>
          <a:ext cx="158750" cy="2324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132871</xdr:colOff>
      <xdr:row>101</xdr:row>
      <xdr:rowOff>22940</xdr:rowOff>
    </xdr:from>
    <xdr:to>
      <xdr:col>18</xdr:col>
      <xdr:colOff>551670</xdr:colOff>
      <xdr:row>101</xdr:row>
      <xdr:rowOff>337038</xdr:rowOff>
    </xdr:to>
    <xdr:pic>
      <xdr:nvPicPr>
        <xdr:cNvPr id="45" name="Picture 13595"/>
        <xdr:cNvPicPr>
          <a:picLocks noChangeAspect="1" noChangeArrowheads="1"/>
        </xdr:cNvPicPr>
      </xdr:nvPicPr>
      <xdr:blipFill>
        <a:blip r:embed="rId83" cstate="print"/>
        <a:srcRect/>
        <a:stretch>
          <a:fillRect/>
        </a:stretch>
      </xdr:blipFill>
      <xdr:spPr>
        <a:xfrm>
          <a:off x="6632575" y="37582475"/>
          <a:ext cx="382270" cy="313690"/>
        </a:xfrm>
        <a:prstGeom prst="rect">
          <a:avLst/>
        </a:prstGeom>
        <a:noFill/>
        <a:ln w="9525">
          <a:noFill/>
          <a:miter lim="800000"/>
          <a:headEnd/>
          <a:tailEnd/>
        </a:ln>
      </xdr:spPr>
    </xdr:pic>
    <xdr:clientData/>
  </xdr:twoCellAnchor>
  <xdr:twoCellAnchor>
    <xdr:from>
      <xdr:col>18</xdr:col>
      <xdr:colOff>153126</xdr:colOff>
      <xdr:row>98</xdr:row>
      <xdr:rowOff>56838</xdr:rowOff>
    </xdr:from>
    <xdr:to>
      <xdr:col>18</xdr:col>
      <xdr:colOff>496293</xdr:colOff>
      <xdr:row>98</xdr:row>
      <xdr:rowOff>351691</xdr:rowOff>
    </xdr:to>
    <xdr:pic>
      <xdr:nvPicPr>
        <xdr:cNvPr id="46" name="图片 45"/>
        <xdr:cNvPicPr>
          <a:picLocks noChangeAspect="1" noChangeArrowheads="1"/>
        </xdr:cNvPicPr>
      </xdr:nvPicPr>
      <xdr:blipFill>
        <a:blip r:embed="rId84" cstate="print">
          <a:extLst>
            <a:ext uri="{28A0092B-C50C-407E-A947-70E740481C1C}">
              <a14:useLocalDpi xmlns:a14="http://schemas.microsoft.com/office/drawing/2010/main" val="0"/>
            </a:ext>
          </a:extLst>
        </a:blip>
        <a:srcRect/>
        <a:stretch>
          <a:fillRect/>
        </a:stretch>
      </xdr:blipFill>
      <xdr:spPr>
        <a:xfrm>
          <a:off x="6652895" y="36473130"/>
          <a:ext cx="342900" cy="294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146885</xdr:colOff>
      <xdr:row>99</xdr:row>
      <xdr:rowOff>47626</xdr:rowOff>
    </xdr:from>
    <xdr:to>
      <xdr:col>18</xdr:col>
      <xdr:colOff>489808</xdr:colOff>
      <xdr:row>99</xdr:row>
      <xdr:rowOff>351692</xdr:rowOff>
    </xdr:to>
    <xdr:pic>
      <xdr:nvPicPr>
        <xdr:cNvPr id="47" name="图片 46"/>
        <xdr:cNvPicPr>
          <a:picLocks noChangeAspect="1" noChangeArrowheads="1"/>
        </xdr:cNvPicPr>
      </xdr:nvPicPr>
      <xdr:blipFill>
        <a:blip r:embed="rId85" cstate="print">
          <a:extLst>
            <a:ext uri="{28A0092B-C50C-407E-A947-70E740481C1C}">
              <a14:useLocalDpi xmlns:a14="http://schemas.microsoft.com/office/drawing/2010/main" val="0"/>
            </a:ext>
          </a:extLst>
        </a:blip>
        <a:srcRect/>
        <a:stretch>
          <a:fillRect/>
        </a:stretch>
      </xdr:blipFill>
      <xdr:spPr>
        <a:xfrm>
          <a:off x="6646545" y="36845240"/>
          <a:ext cx="342900" cy="3035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137362</xdr:colOff>
      <xdr:row>100</xdr:row>
      <xdr:rowOff>36095</xdr:rowOff>
    </xdr:from>
    <xdr:to>
      <xdr:col>18</xdr:col>
      <xdr:colOff>356436</xdr:colOff>
      <xdr:row>100</xdr:row>
      <xdr:rowOff>275529</xdr:rowOff>
    </xdr:to>
    <xdr:pic>
      <xdr:nvPicPr>
        <xdr:cNvPr id="48" name="图片 47"/>
        <xdr:cNvPicPr>
          <a:picLocks noChangeAspect="1" noChangeArrowheads="1"/>
        </xdr:cNvPicPr>
      </xdr:nvPicPr>
      <xdr:blipFill>
        <a:blip r:embed="rId86" cstate="print">
          <a:extLst>
            <a:ext uri="{28A0092B-C50C-407E-A947-70E740481C1C}">
              <a14:useLocalDpi xmlns:a14="http://schemas.microsoft.com/office/drawing/2010/main" val="0"/>
            </a:ext>
          </a:extLst>
        </a:blip>
        <a:srcRect/>
        <a:stretch>
          <a:fillRect/>
        </a:stretch>
      </xdr:blipFill>
      <xdr:spPr>
        <a:xfrm>
          <a:off x="6637020" y="37214175"/>
          <a:ext cx="219075" cy="239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147193</xdr:colOff>
      <xdr:row>102</xdr:row>
      <xdr:rowOff>50632</xdr:rowOff>
    </xdr:from>
    <xdr:to>
      <xdr:col>18</xdr:col>
      <xdr:colOff>489518</xdr:colOff>
      <xdr:row>102</xdr:row>
      <xdr:rowOff>351691</xdr:rowOff>
    </xdr:to>
    <xdr:pic>
      <xdr:nvPicPr>
        <xdr:cNvPr id="49" name="图片 48"/>
        <xdr:cNvPicPr>
          <a:picLocks noChangeAspect="1" noChangeArrowheads="1"/>
        </xdr:cNvPicPr>
      </xdr:nvPicPr>
      <xdr:blipFill>
        <a:blip r:embed="rId87" cstate="print">
          <a:extLst>
            <a:ext uri="{28A0092B-C50C-407E-A947-70E740481C1C}">
              <a14:useLocalDpi xmlns:a14="http://schemas.microsoft.com/office/drawing/2010/main" val="0"/>
            </a:ext>
          </a:extLst>
        </a:blip>
        <a:srcRect/>
        <a:stretch>
          <a:fillRect/>
        </a:stretch>
      </xdr:blipFill>
      <xdr:spPr>
        <a:xfrm>
          <a:off x="6646545" y="37990780"/>
          <a:ext cx="342265" cy="300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194300</xdr:colOff>
      <xdr:row>108</xdr:row>
      <xdr:rowOff>47103</xdr:rowOff>
    </xdr:from>
    <xdr:to>
      <xdr:col>18</xdr:col>
      <xdr:colOff>380536</xdr:colOff>
      <xdr:row>108</xdr:row>
      <xdr:rowOff>257107</xdr:rowOff>
    </xdr:to>
    <xdr:pic>
      <xdr:nvPicPr>
        <xdr:cNvPr id="50" name="图片 49"/>
        <xdr:cNvPicPr>
          <a:picLocks noChangeAspect="1" noChangeArrowheads="1"/>
        </xdr:cNvPicPr>
      </xdr:nvPicPr>
      <xdr:blipFill>
        <a:blip r:embed="rId88" cstate="print">
          <a:extLst>
            <a:ext uri="{28A0092B-C50C-407E-A947-70E740481C1C}">
              <a14:useLocalDpi xmlns:a14="http://schemas.microsoft.com/office/drawing/2010/main" val="0"/>
            </a:ext>
          </a:extLst>
        </a:blip>
        <a:srcRect/>
        <a:stretch>
          <a:fillRect/>
        </a:stretch>
      </xdr:blipFill>
      <xdr:spPr>
        <a:xfrm>
          <a:off x="6693535" y="40273605"/>
          <a:ext cx="186690" cy="20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167034</xdr:colOff>
      <xdr:row>106</xdr:row>
      <xdr:rowOff>27711</xdr:rowOff>
    </xdr:from>
    <xdr:to>
      <xdr:col>18</xdr:col>
      <xdr:colOff>370974</xdr:colOff>
      <xdr:row>106</xdr:row>
      <xdr:rowOff>285750</xdr:rowOff>
    </xdr:to>
    <xdr:pic>
      <xdr:nvPicPr>
        <xdr:cNvPr id="51" name="图片 50"/>
        <xdr:cNvPicPr>
          <a:picLocks noChangeAspect="1" noChangeArrowheads="1"/>
        </xdr:cNvPicPr>
      </xdr:nvPicPr>
      <xdr:blipFill>
        <a:blip r:embed="rId89" cstate="print">
          <a:extLst>
            <a:ext uri="{28A0092B-C50C-407E-A947-70E740481C1C}">
              <a14:useLocalDpi xmlns:a14="http://schemas.microsoft.com/office/drawing/2010/main" val="0"/>
            </a:ext>
          </a:extLst>
        </a:blip>
        <a:srcRect/>
        <a:stretch>
          <a:fillRect/>
        </a:stretch>
      </xdr:blipFill>
      <xdr:spPr>
        <a:xfrm>
          <a:off x="6666865" y="39491920"/>
          <a:ext cx="203835" cy="2584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149857</xdr:colOff>
      <xdr:row>113</xdr:row>
      <xdr:rowOff>70878</xdr:rowOff>
    </xdr:from>
    <xdr:to>
      <xdr:col>18</xdr:col>
      <xdr:colOff>493742</xdr:colOff>
      <xdr:row>113</xdr:row>
      <xdr:rowOff>323850</xdr:rowOff>
    </xdr:to>
    <xdr:pic>
      <xdr:nvPicPr>
        <xdr:cNvPr id="52" name="图片 51"/>
        <xdr:cNvPicPr>
          <a:picLocks noChangeAspect="1" noChangeArrowheads="1"/>
        </xdr:cNvPicPr>
      </xdr:nvPicPr>
      <xdr:blipFill>
        <a:blip r:embed="rId73" cstate="print">
          <a:extLst>
            <a:ext uri="{28A0092B-C50C-407E-A947-70E740481C1C}">
              <a14:useLocalDpi xmlns:a14="http://schemas.microsoft.com/office/drawing/2010/main" val="0"/>
            </a:ext>
          </a:extLst>
        </a:blip>
        <a:srcRect/>
        <a:stretch>
          <a:fillRect/>
        </a:stretch>
      </xdr:blipFill>
      <xdr:spPr>
        <a:xfrm>
          <a:off x="6649085" y="42202100"/>
          <a:ext cx="344170" cy="2533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194204</xdr:colOff>
      <xdr:row>111</xdr:row>
      <xdr:rowOff>55146</xdr:rowOff>
    </xdr:from>
    <xdr:to>
      <xdr:col>18</xdr:col>
      <xdr:colOff>364642</xdr:colOff>
      <xdr:row>111</xdr:row>
      <xdr:rowOff>266157</xdr:rowOff>
    </xdr:to>
    <xdr:pic>
      <xdr:nvPicPr>
        <xdr:cNvPr id="53" name="图片 52"/>
        <xdr:cNvPicPr>
          <a:picLocks noChangeAspect="1" noChangeArrowheads="1"/>
        </xdr:cNvPicPr>
      </xdr:nvPicPr>
      <xdr:blipFill>
        <a:blip r:embed="rId75" cstate="print">
          <a:extLst>
            <a:ext uri="{28A0092B-C50C-407E-A947-70E740481C1C}">
              <a14:useLocalDpi xmlns:a14="http://schemas.microsoft.com/office/drawing/2010/main" val="0"/>
            </a:ext>
          </a:extLst>
        </a:blip>
        <a:srcRect/>
        <a:stretch>
          <a:fillRect/>
        </a:stretch>
      </xdr:blipFill>
      <xdr:spPr>
        <a:xfrm>
          <a:off x="6693535" y="41424225"/>
          <a:ext cx="170815" cy="211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202242</xdr:colOff>
      <xdr:row>110</xdr:row>
      <xdr:rowOff>47238</xdr:rowOff>
    </xdr:from>
    <xdr:to>
      <xdr:col>18</xdr:col>
      <xdr:colOff>327416</xdr:colOff>
      <xdr:row>110</xdr:row>
      <xdr:rowOff>265697</xdr:rowOff>
    </xdr:to>
    <xdr:pic>
      <xdr:nvPicPr>
        <xdr:cNvPr id="54" name="图片 53"/>
        <xdr:cNvPicPr>
          <a:picLocks noChangeAspect="1" noChangeArrowheads="1"/>
        </xdr:cNvPicPr>
      </xdr:nvPicPr>
      <xdr:blipFill>
        <a:blip r:embed="rId90" cstate="print">
          <a:extLst>
            <a:ext uri="{28A0092B-C50C-407E-A947-70E740481C1C}">
              <a14:useLocalDpi xmlns:a14="http://schemas.microsoft.com/office/drawing/2010/main" val="0"/>
            </a:ext>
          </a:extLst>
        </a:blip>
        <a:srcRect/>
        <a:stretch>
          <a:fillRect/>
        </a:stretch>
      </xdr:blipFill>
      <xdr:spPr>
        <a:xfrm>
          <a:off x="6701790" y="41035605"/>
          <a:ext cx="125095" cy="218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172846</xdr:colOff>
      <xdr:row>125</xdr:row>
      <xdr:rowOff>35594</xdr:rowOff>
    </xdr:from>
    <xdr:to>
      <xdr:col>18</xdr:col>
      <xdr:colOff>539038</xdr:colOff>
      <xdr:row>125</xdr:row>
      <xdr:rowOff>352425</xdr:rowOff>
    </xdr:to>
    <xdr:pic>
      <xdr:nvPicPr>
        <xdr:cNvPr id="56" name="图片 55"/>
        <xdr:cNvPicPr>
          <a:picLocks noChangeAspect="1" noChangeArrowheads="1"/>
        </xdr:cNvPicPr>
      </xdr:nvPicPr>
      <xdr:blipFill>
        <a:blip r:embed="rId91" cstate="print">
          <a:extLst>
            <a:ext uri="{28A0092B-C50C-407E-A947-70E740481C1C}">
              <a14:useLocalDpi xmlns:a14="http://schemas.microsoft.com/office/drawing/2010/main" val="0"/>
            </a:ext>
          </a:extLst>
        </a:blip>
        <a:srcRect/>
        <a:stretch>
          <a:fillRect/>
        </a:stretch>
      </xdr:blipFill>
      <xdr:spPr>
        <a:xfrm>
          <a:off x="6672580" y="46739175"/>
          <a:ext cx="342265" cy="3168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133001</xdr:colOff>
      <xdr:row>126</xdr:row>
      <xdr:rowOff>20886</xdr:rowOff>
    </xdr:from>
    <xdr:to>
      <xdr:col>18</xdr:col>
      <xdr:colOff>514350</xdr:colOff>
      <xdr:row>126</xdr:row>
      <xdr:rowOff>361668</xdr:rowOff>
    </xdr:to>
    <xdr:pic>
      <xdr:nvPicPr>
        <xdr:cNvPr id="58" name="图片 57"/>
        <xdr:cNvPicPr>
          <a:picLocks noChangeAspect="1" noChangeArrowheads="1"/>
        </xdr:cNvPicPr>
      </xdr:nvPicPr>
      <xdr:blipFill>
        <a:blip r:embed="rId40" cstate="print">
          <a:extLst>
            <a:ext uri="{28A0092B-C50C-407E-A947-70E740481C1C}">
              <a14:useLocalDpi xmlns:a14="http://schemas.microsoft.com/office/drawing/2010/main" val="0"/>
            </a:ext>
          </a:extLst>
        </a:blip>
        <a:srcRect/>
        <a:stretch>
          <a:fillRect/>
        </a:stretch>
      </xdr:blipFill>
      <xdr:spPr>
        <a:xfrm>
          <a:off x="6632575" y="47104935"/>
          <a:ext cx="381635" cy="340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157412</xdr:colOff>
      <xdr:row>114</xdr:row>
      <xdr:rowOff>17546</xdr:rowOff>
    </xdr:from>
    <xdr:to>
      <xdr:col>18</xdr:col>
      <xdr:colOff>400049</xdr:colOff>
      <xdr:row>114</xdr:row>
      <xdr:rowOff>359792</xdr:rowOff>
    </xdr:to>
    <xdr:pic>
      <xdr:nvPicPr>
        <xdr:cNvPr id="59" name="图片 58"/>
        <xdr:cNvPicPr>
          <a:picLocks noChangeAspect="1" noChangeArrowheads="1"/>
        </xdr:cNvPicPr>
      </xdr:nvPicPr>
      <xdr:blipFill>
        <a:blip r:embed="rId92" cstate="print">
          <a:extLst>
            <a:ext uri="{28A0092B-C50C-407E-A947-70E740481C1C}">
              <a14:useLocalDpi xmlns:a14="http://schemas.microsoft.com/office/drawing/2010/main" val="0"/>
            </a:ext>
          </a:extLst>
        </a:blip>
        <a:srcRect/>
        <a:stretch>
          <a:fillRect/>
        </a:stretch>
      </xdr:blipFill>
      <xdr:spPr>
        <a:xfrm>
          <a:off x="6656705" y="42529760"/>
          <a:ext cx="242570" cy="342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92783</xdr:colOff>
      <xdr:row>115</xdr:row>
      <xdr:rowOff>42690</xdr:rowOff>
    </xdr:from>
    <xdr:to>
      <xdr:col>18</xdr:col>
      <xdr:colOff>447675</xdr:colOff>
      <xdr:row>115</xdr:row>
      <xdr:rowOff>323849</xdr:rowOff>
    </xdr:to>
    <xdr:pic>
      <xdr:nvPicPr>
        <xdr:cNvPr id="60" name="图片 59"/>
        <xdr:cNvPicPr>
          <a:picLocks noChangeAspect="1" noChangeArrowheads="1"/>
        </xdr:cNvPicPr>
      </xdr:nvPicPr>
      <xdr:blipFill>
        <a:blip r:embed="rId93" cstate="print">
          <a:extLst>
            <a:ext uri="{28A0092B-C50C-407E-A947-70E740481C1C}">
              <a14:useLocalDpi xmlns:a14="http://schemas.microsoft.com/office/drawing/2010/main" val="0"/>
            </a:ext>
          </a:extLst>
        </a:blip>
        <a:srcRect/>
        <a:stretch>
          <a:fillRect/>
        </a:stretch>
      </xdr:blipFill>
      <xdr:spPr>
        <a:xfrm>
          <a:off x="6592570" y="42936160"/>
          <a:ext cx="354965" cy="2806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39995</xdr:colOff>
      <xdr:row>117</xdr:row>
      <xdr:rowOff>48159</xdr:rowOff>
    </xdr:from>
    <xdr:to>
      <xdr:col>18</xdr:col>
      <xdr:colOff>590708</xdr:colOff>
      <xdr:row>117</xdr:row>
      <xdr:rowOff>337039</xdr:rowOff>
    </xdr:to>
    <xdr:pic>
      <xdr:nvPicPr>
        <xdr:cNvPr id="61" name="图片 60"/>
        <xdr:cNvPicPr>
          <a:picLocks noChangeAspect="1" noChangeArrowheads="1"/>
        </xdr:cNvPicPr>
      </xdr:nvPicPr>
      <xdr:blipFill>
        <a:blip r:embed="rId94" cstate="print">
          <a:extLst>
            <a:ext uri="{28A0092B-C50C-407E-A947-70E740481C1C}">
              <a14:useLocalDpi xmlns:a14="http://schemas.microsoft.com/office/drawing/2010/main" val="0"/>
            </a:ext>
          </a:extLst>
        </a:blip>
        <a:srcRect/>
        <a:stretch>
          <a:fillRect/>
        </a:stretch>
      </xdr:blipFill>
      <xdr:spPr>
        <a:xfrm>
          <a:off x="6539230" y="43703240"/>
          <a:ext cx="475615" cy="288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163429</xdr:colOff>
      <xdr:row>92</xdr:row>
      <xdr:rowOff>76199</xdr:rowOff>
    </xdr:from>
    <xdr:to>
      <xdr:col>18</xdr:col>
      <xdr:colOff>496568</xdr:colOff>
      <xdr:row>92</xdr:row>
      <xdr:rowOff>344364</xdr:rowOff>
    </xdr:to>
    <xdr:pic>
      <xdr:nvPicPr>
        <xdr:cNvPr id="62" name="图片 61"/>
        <xdr:cNvPicPr>
          <a:picLocks noChangeAspect="1" noChangeArrowheads="1"/>
        </xdr:cNvPicPr>
      </xdr:nvPicPr>
      <xdr:blipFill>
        <a:blip r:embed="rId95" cstate="print">
          <a:extLst>
            <a:ext uri="{28A0092B-C50C-407E-A947-70E740481C1C}">
              <a14:useLocalDpi xmlns:a14="http://schemas.microsoft.com/office/drawing/2010/main" val="0"/>
            </a:ext>
          </a:extLst>
        </a:blip>
        <a:srcRect/>
        <a:stretch>
          <a:fillRect/>
        </a:stretch>
      </xdr:blipFill>
      <xdr:spPr>
        <a:xfrm>
          <a:off x="6663055" y="34206180"/>
          <a:ext cx="332740" cy="2686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182441</xdr:colOff>
      <xdr:row>107</xdr:row>
      <xdr:rowOff>55206</xdr:rowOff>
    </xdr:from>
    <xdr:to>
      <xdr:col>18</xdr:col>
      <xdr:colOff>355876</xdr:colOff>
      <xdr:row>107</xdr:row>
      <xdr:rowOff>240323</xdr:rowOff>
    </xdr:to>
    <xdr:pic>
      <xdr:nvPicPr>
        <xdr:cNvPr id="63" name="图片 62"/>
        <xdr:cNvPicPr>
          <a:picLocks noChangeAspect="1" noChangeArrowheads="1"/>
        </xdr:cNvPicPr>
      </xdr:nvPicPr>
      <xdr:blipFill>
        <a:blip r:embed="rId96" cstate="print">
          <a:extLst>
            <a:ext uri="{28A0092B-C50C-407E-A947-70E740481C1C}">
              <a14:useLocalDpi xmlns:a14="http://schemas.microsoft.com/office/drawing/2010/main" val="0"/>
            </a:ext>
          </a:extLst>
        </a:blip>
        <a:srcRect/>
        <a:stretch>
          <a:fillRect/>
        </a:stretch>
      </xdr:blipFill>
      <xdr:spPr>
        <a:xfrm>
          <a:off x="6682105" y="39900225"/>
          <a:ext cx="173355" cy="185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87360</xdr:colOff>
      <xdr:row>89</xdr:row>
      <xdr:rowOff>63253</xdr:rowOff>
    </xdr:from>
    <xdr:to>
      <xdr:col>18</xdr:col>
      <xdr:colOff>580599</xdr:colOff>
      <xdr:row>89</xdr:row>
      <xdr:rowOff>342900</xdr:rowOff>
    </xdr:to>
    <xdr:pic>
      <xdr:nvPicPr>
        <xdr:cNvPr id="64" name="图片 63"/>
        <xdr:cNvPicPr>
          <a:picLocks noChangeAspect="1" noChangeArrowheads="1"/>
        </xdr:cNvPicPr>
      </xdr:nvPicPr>
      <xdr:blipFill>
        <a:blip r:embed="rId96" cstate="print">
          <a:extLst>
            <a:ext uri="{28A0092B-C50C-407E-A947-70E740481C1C}">
              <a14:useLocalDpi xmlns:a14="http://schemas.microsoft.com/office/drawing/2010/main" val="0"/>
            </a:ext>
          </a:extLst>
        </a:blip>
        <a:srcRect/>
        <a:stretch>
          <a:fillRect/>
        </a:stretch>
      </xdr:blipFill>
      <xdr:spPr>
        <a:xfrm>
          <a:off x="6586855" y="33050480"/>
          <a:ext cx="427990" cy="2800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119809</xdr:colOff>
      <xdr:row>63</xdr:row>
      <xdr:rowOff>66674</xdr:rowOff>
    </xdr:from>
    <xdr:to>
      <xdr:col>18</xdr:col>
      <xdr:colOff>554993</xdr:colOff>
      <xdr:row>63</xdr:row>
      <xdr:rowOff>322384</xdr:rowOff>
    </xdr:to>
    <xdr:pic>
      <xdr:nvPicPr>
        <xdr:cNvPr id="65" name="图片 64"/>
        <xdr:cNvPicPr>
          <a:picLocks noChangeAspect="1" noChangeArrowheads="1"/>
        </xdr:cNvPicPr>
      </xdr:nvPicPr>
      <xdr:blipFill>
        <a:blip r:embed="rId97" cstate="print">
          <a:extLst>
            <a:ext uri="{28A0092B-C50C-407E-A947-70E740481C1C}">
              <a14:useLocalDpi xmlns:a14="http://schemas.microsoft.com/office/drawing/2010/main" val="0"/>
            </a:ext>
          </a:extLst>
        </a:blip>
        <a:srcRect/>
        <a:stretch>
          <a:fillRect/>
        </a:stretch>
      </xdr:blipFill>
      <xdr:spPr>
        <a:xfrm>
          <a:off x="6619240" y="23147655"/>
          <a:ext cx="395605" cy="255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44132</xdr:colOff>
      <xdr:row>74</xdr:row>
      <xdr:rowOff>65828</xdr:rowOff>
    </xdr:from>
    <xdr:to>
      <xdr:col>18</xdr:col>
      <xdr:colOff>604345</xdr:colOff>
      <xdr:row>74</xdr:row>
      <xdr:rowOff>328447</xdr:rowOff>
    </xdr:to>
    <xdr:pic>
      <xdr:nvPicPr>
        <xdr:cNvPr id="66" name="图片 65"/>
        <xdr:cNvPicPr>
          <a:picLocks noChangeAspect="1" noChangeArrowheads="1"/>
        </xdr:cNvPicPr>
      </xdr:nvPicPr>
      <xdr:blipFill>
        <a:blip r:embed="rId98" cstate="print">
          <a:extLst>
            <a:ext uri="{28A0092B-C50C-407E-A947-70E740481C1C}">
              <a14:useLocalDpi xmlns:a14="http://schemas.microsoft.com/office/drawing/2010/main" val="0"/>
            </a:ext>
          </a:extLst>
        </a:blip>
        <a:srcRect/>
        <a:stretch>
          <a:fillRect/>
        </a:stretch>
      </xdr:blipFill>
      <xdr:spPr>
        <a:xfrm>
          <a:off x="6543675" y="27338020"/>
          <a:ext cx="471170" cy="262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55222</xdr:colOff>
      <xdr:row>65</xdr:row>
      <xdr:rowOff>47547</xdr:rowOff>
    </xdr:from>
    <xdr:to>
      <xdr:col>18</xdr:col>
      <xdr:colOff>649833</xdr:colOff>
      <xdr:row>65</xdr:row>
      <xdr:rowOff>263769</xdr:rowOff>
    </xdr:to>
    <xdr:pic>
      <xdr:nvPicPr>
        <xdr:cNvPr id="67" name="图片 66"/>
        <xdr:cNvPicPr>
          <a:picLocks noChangeAspect="1" noChangeArrowheads="1"/>
        </xdr:cNvPicPr>
      </xdr:nvPicPr>
      <xdr:blipFill>
        <a:blip r:embed="rId99" cstate="print">
          <a:extLst>
            <a:ext uri="{28A0092B-C50C-407E-A947-70E740481C1C}">
              <a14:useLocalDpi xmlns:a14="http://schemas.microsoft.com/office/drawing/2010/main" val="0"/>
            </a:ext>
          </a:extLst>
        </a:blip>
        <a:srcRect/>
        <a:stretch>
          <a:fillRect/>
        </a:stretch>
      </xdr:blipFill>
      <xdr:spPr>
        <a:xfrm>
          <a:off x="6554470" y="23890605"/>
          <a:ext cx="460375" cy="2165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112265</xdr:colOff>
      <xdr:row>73</xdr:row>
      <xdr:rowOff>56840</xdr:rowOff>
    </xdr:from>
    <xdr:to>
      <xdr:col>18</xdr:col>
      <xdr:colOff>442167</xdr:colOff>
      <xdr:row>73</xdr:row>
      <xdr:rowOff>321879</xdr:rowOff>
    </xdr:to>
    <xdr:pic>
      <xdr:nvPicPr>
        <xdr:cNvPr id="68" name="图片 67"/>
        <xdr:cNvPicPr>
          <a:picLocks noChangeAspect="1" noChangeArrowheads="1"/>
        </xdr:cNvPicPr>
      </xdr:nvPicPr>
      <xdr:blipFill>
        <a:blip r:embed="rId100" cstate="print">
          <a:extLst>
            <a:ext uri="{28A0092B-C50C-407E-A947-70E740481C1C}">
              <a14:useLocalDpi xmlns:a14="http://schemas.microsoft.com/office/drawing/2010/main" val="0"/>
            </a:ext>
          </a:extLst>
        </a:blip>
        <a:srcRect/>
        <a:stretch>
          <a:fillRect/>
        </a:stretch>
      </xdr:blipFill>
      <xdr:spPr>
        <a:xfrm>
          <a:off x="6611620" y="26948130"/>
          <a:ext cx="330200" cy="2647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167054</xdr:colOff>
      <xdr:row>83</xdr:row>
      <xdr:rowOff>46892</xdr:rowOff>
    </xdr:from>
    <xdr:to>
      <xdr:col>18</xdr:col>
      <xdr:colOff>418790</xdr:colOff>
      <xdr:row>83</xdr:row>
      <xdr:rowOff>308464</xdr:rowOff>
    </xdr:to>
    <xdr:pic>
      <xdr:nvPicPr>
        <xdr:cNvPr id="70" name="图片 69"/>
        <xdr:cNvPicPr>
          <a:picLocks noChangeAspect="1" noChangeArrowheads="1"/>
        </xdr:cNvPicPr>
      </xdr:nvPicPr>
      <xdr:blipFill>
        <a:blip r:embed="rId101" cstate="print">
          <a:extLst>
            <a:ext uri="{28A0092B-C50C-407E-A947-70E740481C1C}">
              <a14:useLocalDpi xmlns:a14="http://schemas.microsoft.com/office/drawing/2010/main" val="0"/>
            </a:ext>
          </a:extLst>
        </a:blip>
        <a:srcRect/>
        <a:stretch>
          <a:fillRect/>
        </a:stretch>
      </xdr:blipFill>
      <xdr:spPr>
        <a:xfrm>
          <a:off x="6666865" y="30747970"/>
          <a:ext cx="251460" cy="261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89851</xdr:colOff>
      <xdr:row>79</xdr:row>
      <xdr:rowOff>23523</xdr:rowOff>
    </xdr:from>
    <xdr:to>
      <xdr:col>18</xdr:col>
      <xdr:colOff>490001</xdr:colOff>
      <xdr:row>79</xdr:row>
      <xdr:rowOff>335017</xdr:rowOff>
    </xdr:to>
    <xdr:pic>
      <xdr:nvPicPr>
        <xdr:cNvPr id="71" name="图片 70"/>
        <xdr:cNvPicPr>
          <a:picLocks noChangeAspect="1" noChangeArrowheads="1"/>
        </xdr:cNvPicPr>
      </xdr:nvPicPr>
      <xdr:blipFill>
        <a:blip r:embed="rId102" cstate="print">
          <a:extLst>
            <a:ext uri="{28A0092B-C50C-407E-A947-70E740481C1C}">
              <a14:useLocalDpi xmlns:a14="http://schemas.microsoft.com/office/drawing/2010/main" val="0"/>
            </a:ext>
          </a:extLst>
        </a:blip>
        <a:srcRect/>
        <a:stretch>
          <a:fillRect/>
        </a:stretch>
      </xdr:blipFill>
      <xdr:spPr>
        <a:xfrm>
          <a:off x="6589395" y="29201110"/>
          <a:ext cx="400050" cy="311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76200</xdr:colOff>
      <xdr:row>116</xdr:row>
      <xdr:rowOff>19050</xdr:rowOff>
    </xdr:from>
    <xdr:to>
      <xdr:col>18</xdr:col>
      <xdr:colOff>342900</xdr:colOff>
      <xdr:row>116</xdr:row>
      <xdr:rowOff>352425</xdr:rowOff>
    </xdr:to>
    <xdr:pic>
      <xdr:nvPicPr>
        <xdr:cNvPr id="72" name="图片 71"/>
        <xdr:cNvPicPr>
          <a:picLocks noChangeAspect="1"/>
        </xdr:cNvPicPr>
      </xdr:nvPicPr>
      <xdr:blipFill>
        <a:blip r:embed="rId103"/>
        <a:srcRect l="18456" t="12034" r="22359" b="12876"/>
        <a:stretch>
          <a:fillRect/>
        </a:stretch>
      </xdr:blipFill>
      <xdr:spPr>
        <a:xfrm>
          <a:off x="6576060" y="43293665"/>
          <a:ext cx="266700" cy="333375"/>
        </a:xfrm>
        <a:prstGeom prst="rect">
          <a:avLst/>
        </a:prstGeom>
      </xdr:spPr>
    </xdr:pic>
    <xdr:clientData/>
  </xdr:twoCellAnchor>
  <xdr:twoCellAnchor>
    <xdr:from>
      <xdr:col>18</xdr:col>
      <xdr:colOff>178988</xdr:colOff>
      <xdr:row>91</xdr:row>
      <xdr:rowOff>42685</xdr:rowOff>
    </xdr:from>
    <xdr:to>
      <xdr:col>18</xdr:col>
      <xdr:colOff>516157</xdr:colOff>
      <xdr:row>91</xdr:row>
      <xdr:rowOff>329711</xdr:rowOff>
    </xdr:to>
    <xdr:pic>
      <xdr:nvPicPr>
        <xdr:cNvPr id="75" name="图片 74"/>
        <xdr:cNvPicPr>
          <a:picLocks noChangeAspect="1" noChangeArrowheads="1"/>
        </xdr:cNvPicPr>
      </xdr:nvPicPr>
      <xdr:blipFill>
        <a:blip r:embed="rId104" cstate="print">
          <a:extLst>
            <a:ext uri="{28A0092B-C50C-407E-A947-70E740481C1C}">
              <a14:useLocalDpi xmlns:a14="http://schemas.microsoft.com/office/drawing/2010/main" val="0"/>
            </a:ext>
          </a:extLst>
        </a:blip>
        <a:srcRect/>
        <a:stretch>
          <a:fillRect/>
        </a:stretch>
      </xdr:blipFill>
      <xdr:spPr>
        <a:xfrm>
          <a:off x="6678295" y="33792160"/>
          <a:ext cx="336550" cy="287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172314</xdr:colOff>
      <xdr:row>109</xdr:row>
      <xdr:rowOff>79973</xdr:rowOff>
    </xdr:from>
    <xdr:to>
      <xdr:col>18</xdr:col>
      <xdr:colOff>353314</xdr:colOff>
      <xdr:row>109</xdr:row>
      <xdr:rowOff>228291</xdr:rowOff>
    </xdr:to>
    <xdr:pic>
      <xdr:nvPicPr>
        <xdr:cNvPr id="76" name="图片 75"/>
        <xdr:cNvPicPr>
          <a:picLocks noChangeAspect="1" noChangeArrowheads="1"/>
        </xdr:cNvPicPr>
      </xdr:nvPicPr>
      <xdr:blipFill>
        <a:blip r:embed="rId104" cstate="print">
          <a:extLst>
            <a:ext uri="{28A0092B-C50C-407E-A947-70E740481C1C}">
              <a14:useLocalDpi xmlns:a14="http://schemas.microsoft.com/office/drawing/2010/main" val="0"/>
            </a:ext>
          </a:extLst>
        </a:blip>
        <a:srcRect/>
        <a:stretch>
          <a:fillRect/>
        </a:stretch>
      </xdr:blipFill>
      <xdr:spPr>
        <a:xfrm>
          <a:off x="6671945" y="40686990"/>
          <a:ext cx="180975" cy="1485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191039</xdr:colOff>
      <xdr:row>103</xdr:row>
      <xdr:rowOff>51090</xdr:rowOff>
    </xdr:from>
    <xdr:to>
      <xdr:col>18</xdr:col>
      <xdr:colOff>505557</xdr:colOff>
      <xdr:row>103</xdr:row>
      <xdr:rowOff>351692</xdr:rowOff>
    </xdr:to>
    <xdr:pic>
      <xdr:nvPicPr>
        <xdr:cNvPr id="77" name="图片 76"/>
        <xdr:cNvPicPr>
          <a:picLocks noChangeAspect="1" noChangeArrowheads="1"/>
        </xdr:cNvPicPr>
      </xdr:nvPicPr>
      <xdr:blipFill>
        <a:blip r:embed="rId105" cstate="print">
          <a:extLst>
            <a:ext uri="{28A0092B-C50C-407E-A947-70E740481C1C}">
              <a14:useLocalDpi xmlns:a14="http://schemas.microsoft.com/office/drawing/2010/main" val="0"/>
            </a:ext>
          </a:extLst>
        </a:blip>
        <a:srcRect/>
        <a:stretch>
          <a:fillRect/>
        </a:stretch>
      </xdr:blipFill>
      <xdr:spPr>
        <a:xfrm>
          <a:off x="6690360" y="38372415"/>
          <a:ext cx="314960" cy="3003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155408</xdr:colOff>
      <xdr:row>85</xdr:row>
      <xdr:rowOff>41661</xdr:rowOff>
    </xdr:from>
    <xdr:to>
      <xdr:col>18</xdr:col>
      <xdr:colOff>322970</xdr:colOff>
      <xdr:row>85</xdr:row>
      <xdr:rowOff>282800</xdr:rowOff>
    </xdr:to>
    <xdr:pic>
      <xdr:nvPicPr>
        <xdr:cNvPr id="78" name="图片 77"/>
        <xdr:cNvPicPr>
          <a:picLocks noChangeAspect="1" noChangeArrowheads="1"/>
        </xdr:cNvPicPr>
      </xdr:nvPicPr>
      <xdr:blipFill>
        <a:blip r:embed="rId106" cstate="print">
          <a:extLst>
            <a:ext uri="{28A0092B-C50C-407E-A947-70E740481C1C}">
              <a14:useLocalDpi xmlns:a14="http://schemas.microsoft.com/office/drawing/2010/main" val="0"/>
            </a:ext>
          </a:extLst>
        </a:blip>
        <a:srcRect/>
        <a:stretch>
          <a:fillRect/>
        </a:stretch>
      </xdr:blipFill>
      <xdr:spPr>
        <a:xfrm>
          <a:off x="6654800" y="31504890"/>
          <a:ext cx="167640" cy="241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172425</xdr:colOff>
      <xdr:row>86</xdr:row>
      <xdr:rowOff>64195</xdr:rowOff>
    </xdr:from>
    <xdr:to>
      <xdr:col>18</xdr:col>
      <xdr:colOff>396038</xdr:colOff>
      <xdr:row>86</xdr:row>
      <xdr:rowOff>231636</xdr:rowOff>
    </xdr:to>
    <xdr:pic>
      <xdr:nvPicPr>
        <xdr:cNvPr id="79" name="图片 78"/>
        <xdr:cNvPicPr>
          <a:picLocks noChangeAspect="1" noChangeArrowheads="1"/>
        </xdr:cNvPicPr>
      </xdr:nvPicPr>
      <xdr:blipFill>
        <a:blip r:embed="rId107" cstate="print">
          <a:extLst>
            <a:ext uri="{28A0092B-C50C-407E-A947-70E740481C1C}">
              <a14:useLocalDpi xmlns:a14="http://schemas.microsoft.com/office/drawing/2010/main" val="0"/>
            </a:ext>
          </a:extLst>
        </a:blip>
        <a:srcRect/>
        <a:stretch>
          <a:fillRect/>
        </a:stretch>
      </xdr:blipFill>
      <xdr:spPr>
        <a:xfrm>
          <a:off x="6671945" y="31908750"/>
          <a:ext cx="223520" cy="1670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203143</xdr:colOff>
      <xdr:row>105</xdr:row>
      <xdr:rowOff>81737</xdr:rowOff>
    </xdr:from>
    <xdr:to>
      <xdr:col>18</xdr:col>
      <xdr:colOff>340841</xdr:colOff>
      <xdr:row>105</xdr:row>
      <xdr:rowOff>272237</xdr:rowOff>
    </xdr:to>
    <xdr:pic>
      <xdr:nvPicPr>
        <xdr:cNvPr id="80" name="图片 79"/>
        <xdr:cNvPicPr>
          <a:picLocks noChangeAspect="1" noChangeArrowheads="1"/>
        </xdr:cNvPicPr>
      </xdr:nvPicPr>
      <xdr:blipFill>
        <a:blip r:embed="rId108" cstate="print">
          <a:extLst>
            <a:ext uri="{28A0092B-C50C-407E-A947-70E740481C1C}">
              <a14:useLocalDpi xmlns:a14="http://schemas.microsoft.com/office/drawing/2010/main" val="0"/>
            </a:ext>
          </a:extLst>
        </a:blip>
        <a:srcRect/>
        <a:stretch>
          <a:fillRect/>
        </a:stretch>
      </xdr:blipFill>
      <xdr:spPr>
        <a:xfrm>
          <a:off x="6702425" y="39164895"/>
          <a:ext cx="13779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196311</xdr:colOff>
      <xdr:row>60</xdr:row>
      <xdr:rowOff>61347</xdr:rowOff>
    </xdr:from>
    <xdr:to>
      <xdr:col>18</xdr:col>
      <xdr:colOff>450148</xdr:colOff>
      <xdr:row>60</xdr:row>
      <xdr:rowOff>337038</xdr:rowOff>
    </xdr:to>
    <xdr:pic>
      <xdr:nvPicPr>
        <xdr:cNvPr id="81" name="图片 80"/>
        <xdr:cNvPicPr>
          <a:picLocks noChangeAspect="1" noChangeArrowheads="1"/>
        </xdr:cNvPicPr>
      </xdr:nvPicPr>
      <xdr:blipFill>
        <a:blip r:embed="rId109" cstate="print">
          <a:extLst>
            <a:ext uri="{28A0092B-C50C-407E-A947-70E740481C1C}">
              <a14:useLocalDpi xmlns:a14="http://schemas.microsoft.com/office/drawing/2010/main" val="0"/>
            </a:ext>
          </a:extLst>
        </a:blip>
        <a:srcRect/>
        <a:stretch>
          <a:fillRect/>
        </a:stretch>
      </xdr:blipFill>
      <xdr:spPr>
        <a:xfrm>
          <a:off x="6696075" y="21999575"/>
          <a:ext cx="253365" cy="2755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65017</xdr:colOff>
      <xdr:row>121</xdr:row>
      <xdr:rowOff>36172</xdr:rowOff>
    </xdr:from>
    <xdr:to>
      <xdr:col>18</xdr:col>
      <xdr:colOff>590551</xdr:colOff>
      <xdr:row>121</xdr:row>
      <xdr:rowOff>360494</xdr:rowOff>
    </xdr:to>
    <xdr:pic>
      <xdr:nvPicPr>
        <xdr:cNvPr id="82" name="图片 81"/>
        <xdr:cNvPicPr>
          <a:picLocks noChangeAspect="1" noChangeArrowheads="1"/>
        </xdr:cNvPicPr>
      </xdr:nvPicPr>
      <xdr:blipFill>
        <a:blip r:embed="rId110" cstate="print">
          <a:extLst>
            <a:ext uri="{28A0092B-C50C-407E-A947-70E740481C1C}">
              <a14:useLocalDpi xmlns:a14="http://schemas.microsoft.com/office/drawing/2010/main" val="0"/>
            </a:ext>
          </a:extLst>
        </a:blip>
        <a:srcRect/>
        <a:stretch>
          <a:fillRect/>
        </a:stretch>
      </xdr:blipFill>
      <xdr:spPr>
        <a:xfrm>
          <a:off x="6564630" y="45215175"/>
          <a:ext cx="450215" cy="3244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100263</xdr:colOff>
      <xdr:row>122</xdr:row>
      <xdr:rowOff>25181</xdr:rowOff>
    </xdr:from>
    <xdr:to>
      <xdr:col>18</xdr:col>
      <xdr:colOff>470820</xdr:colOff>
      <xdr:row>122</xdr:row>
      <xdr:rowOff>352425</xdr:rowOff>
    </xdr:to>
    <xdr:pic>
      <xdr:nvPicPr>
        <xdr:cNvPr id="83" name="图片 82"/>
        <xdr:cNvPicPr>
          <a:picLocks noChangeAspect="1"/>
        </xdr:cNvPicPr>
      </xdr:nvPicPr>
      <xdr:blipFill>
        <a:blip r:embed="rId111"/>
        <a:stretch>
          <a:fillRect/>
        </a:stretch>
      </xdr:blipFill>
      <xdr:spPr>
        <a:xfrm>
          <a:off x="6599555" y="45585380"/>
          <a:ext cx="370840" cy="327660"/>
        </a:xfrm>
        <a:prstGeom prst="rect">
          <a:avLst/>
        </a:prstGeom>
      </xdr:spPr>
    </xdr:pic>
    <xdr:clientData/>
  </xdr:twoCellAnchor>
  <xdr:twoCellAnchor>
    <xdr:from>
      <xdr:col>18</xdr:col>
      <xdr:colOff>62086</xdr:colOff>
      <xdr:row>123</xdr:row>
      <xdr:rowOff>24873</xdr:rowOff>
    </xdr:from>
    <xdr:to>
      <xdr:col>18</xdr:col>
      <xdr:colOff>483524</xdr:colOff>
      <xdr:row>123</xdr:row>
      <xdr:rowOff>371475</xdr:rowOff>
    </xdr:to>
    <xdr:pic>
      <xdr:nvPicPr>
        <xdr:cNvPr id="84" name="图片 83"/>
        <xdr:cNvPicPr>
          <a:picLocks noChangeAspect="1"/>
        </xdr:cNvPicPr>
      </xdr:nvPicPr>
      <xdr:blipFill>
        <a:blip r:embed="rId112"/>
        <a:stretch>
          <a:fillRect/>
        </a:stretch>
      </xdr:blipFill>
      <xdr:spPr>
        <a:xfrm>
          <a:off x="6561455" y="45966380"/>
          <a:ext cx="421640" cy="346710"/>
        </a:xfrm>
        <a:prstGeom prst="rect">
          <a:avLst/>
        </a:prstGeom>
      </xdr:spPr>
    </xdr:pic>
    <xdr:clientData/>
  </xdr:twoCellAnchor>
  <xdr:twoCellAnchor>
    <xdr:from>
      <xdr:col>18</xdr:col>
      <xdr:colOff>158837</xdr:colOff>
      <xdr:row>124</xdr:row>
      <xdr:rowOff>19697</xdr:rowOff>
    </xdr:from>
    <xdr:to>
      <xdr:col>18</xdr:col>
      <xdr:colOff>475796</xdr:colOff>
      <xdr:row>124</xdr:row>
      <xdr:rowOff>340790</xdr:rowOff>
    </xdr:to>
    <xdr:pic>
      <xdr:nvPicPr>
        <xdr:cNvPr id="85" name="图片 84"/>
        <xdr:cNvPicPr>
          <a:picLocks noChangeAspect="1"/>
        </xdr:cNvPicPr>
      </xdr:nvPicPr>
      <xdr:blipFill>
        <a:blip r:embed="rId113"/>
        <a:stretch>
          <a:fillRect/>
        </a:stretch>
      </xdr:blipFill>
      <xdr:spPr>
        <a:xfrm rot="21333770">
          <a:off x="6658610" y="46342300"/>
          <a:ext cx="316865" cy="320675"/>
        </a:xfrm>
        <a:prstGeom prst="rect">
          <a:avLst/>
        </a:prstGeom>
      </xdr:spPr>
    </xdr:pic>
    <xdr:clientData/>
  </xdr:twoCellAnchor>
  <xdr:twoCellAnchor>
    <xdr:from>
      <xdr:col>18</xdr:col>
      <xdr:colOff>64399</xdr:colOff>
      <xdr:row>119</xdr:row>
      <xdr:rowOff>81135</xdr:rowOff>
    </xdr:from>
    <xdr:to>
      <xdr:col>18</xdr:col>
      <xdr:colOff>672044</xdr:colOff>
      <xdr:row>119</xdr:row>
      <xdr:rowOff>326780</xdr:rowOff>
    </xdr:to>
    <xdr:pic>
      <xdr:nvPicPr>
        <xdr:cNvPr id="86" name="图片 85"/>
        <xdr:cNvPicPr>
          <a:picLocks noChangeAspect="1" noChangeArrowheads="1"/>
        </xdr:cNvPicPr>
      </xdr:nvPicPr>
      <xdr:blipFill>
        <a:blip r:embed="rId114" cstate="print">
          <a:extLst>
            <a:ext uri="{28A0092B-C50C-407E-A947-70E740481C1C}">
              <a14:useLocalDpi xmlns:a14="http://schemas.microsoft.com/office/drawing/2010/main" val="0"/>
            </a:ext>
          </a:extLst>
        </a:blip>
        <a:srcRect/>
        <a:stretch>
          <a:fillRect/>
        </a:stretch>
      </xdr:blipFill>
      <xdr:spPr>
        <a:xfrm>
          <a:off x="6563995" y="44498260"/>
          <a:ext cx="450850" cy="245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198976</xdr:colOff>
      <xdr:row>69</xdr:row>
      <xdr:rowOff>46757</xdr:rowOff>
    </xdr:from>
    <xdr:to>
      <xdr:col>18</xdr:col>
      <xdr:colOff>520211</xdr:colOff>
      <xdr:row>69</xdr:row>
      <xdr:rowOff>357634</xdr:rowOff>
    </xdr:to>
    <xdr:pic>
      <xdr:nvPicPr>
        <xdr:cNvPr id="87" name="图片 86"/>
        <xdr:cNvPicPr>
          <a:picLocks noChangeAspect="1"/>
        </xdr:cNvPicPr>
      </xdr:nvPicPr>
      <xdr:blipFill>
        <a:blip r:embed="rId115"/>
        <a:stretch>
          <a:fillRect/>
        </a:stretch>
      </xdr:blipFill>
      <xdr:spPr>
        <a:xfrm>
          <a:off x="6698615" y="25413970"/>
          <a:ext cx="316230" cy="311150"/>
        </a:xfrm>
        <a:prstGeom prst="rect">
          <a:avLst/>
        </a:prstGeom>
      </xdr:spPr>
    </xdr:pic>
    <xdr:clientData/>
  </xdr:twoCellAnchor>
  <xdr:twoCellAnchor>
    <xdr:from>
      <xdr:col>18</xdr:col>
      <xdr:colOff>69605</xdr:colOff>
      <xdr:row>118</xdr:row>
      <xdr:rowOff>35169</xdr:rowOff>
    </xdr:from>
    <xdr:to>
      <xdr:col>18</xdr:col>
      <xdr:colOff>442068</xdr:colOff>
      <xdr:row>118</xdr:row>
      <xdr:rowOff>351693</xdr:rowOff>
    </xdr:to>
    <xdr:pic>
      <xdr:nvPicPr>
        <xdr:cNvPr id="88" name="图片 87"/>
        <xdr:cNvPicPr>
          <a:picLocks noChangeAspect="1" noChangeArrowheads="1"/>
        </xdr:cNvPicPr>
      </xdr:nvPicPr>
      <xdr:blipFill>
        <a:blip r:embed="rId116" cstate="print">
          <a:extLst>
            <a:ext uri="{28A0092B-C50C-407E-A947-70E740481C1C}">
              <a14:useLocalDpi xmlns:a14="http://schemas.microsoft.com/office/drawing/2010/main" val="0"/>
            </a:ext>
          </a:extLst>
        </a:blip>
        <a:srcRect/>
        <a:stretch>
          <a:fillRect/>
        </a:stretch>
      </xdr:blipFill>
      <xdr:spPr>
        <a:xfrm>
          <a:off x="6569075" y="44071540"/>
          <a:ext cx="372745" cy="316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141514</xdr:colOff>
      <xdr:row>62</xdr:row>
      <xdr:rowOff>48987</xdr:rowOff>
    </xdr:from>
    <xdr:to>
      <xdr:col>18</xdr:col>
      <xdr:colOff>432288</xdr:colOff>
      <xdr:row>62</xdr:row>
      <xdr:rowOff>347891</xdr:rowOff>
    </xdr:to>
    <xdr:pic>
      <xdr:nvPicPr>
        <xdr:cNvPr id="89" name="图片 88"/>
        <xdr:cNvPicPr>
          <a:picLocks noChangeAspect="1" noChangeArrowheads="1"/>
        </xdr:cNvPicPr>
      </xdr:nvPicPr>
      <xdr:blipFill>
        <a:blip r:embed="rId117" cstate="print">
          <a:extLst>
            <a:ext uri="{28A0092B-C50C-407E-A947-70E740481C1C}">
              <a14:useLocalDpi xmlns:a14="http://schemas.microsoft.com/office/drawing/2010/main" val="0"/>
            </a:ext>
          </a:extLst>
        </a:blip>
        <a:srcRect/>
        <a:stretch>
          <a:fillRect/>
        </a:stretch>
      </xdr:blipFill>
      <xdr:spPr>
        <a:xfrm>
          <a:off x="6640830" y="22749510"/>
          <a:ext cx="290830" cy="298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141034</xdr:colOff>
      <xdr:row>61</xdr:row>
      <xdr:rowOff>62311</xdr:rowOff>
    </xdr:from>
    <xdr:to>
      <xdr:col>18</xdr:col>
      <xdr:colOff>381607</xdr:colOff>
      <xdr:row>61</xdr:row>
      <xdr:rowOff>344364</xdr:rowOff>
    </xdr:to>
    <xdr:pic>
      <xdr:nvPicPr>
        <xdr:cNvPr id="91" name="图片 90"/>
        <xdr:cNvPicPr>
          <a:picLocks noChangeAspect="1" noChangeArrowheads="1"/>
        </xdr:cNvPicPr>
      </xdr:nvPicPr>
      <xdr:blipFill>
        <a:blip r:embed="rId118" cstate="print">
          <a:extLst>
            <a:ext uri="{28A0092B-C50C-407E-A947-70E740481C1C}">
              <a14:useLocalDpi xmlns:a14="http://schemas.microsoft.com/office/drawing/2010/main" val="0"/>
            </a:ext>
          </a:extLst>
        </a:blip>
        <a:srcRect/>
        <a:stretch>
          <a:fillRect/>
        </a:stretch>
      </xdr:blipFill>
      <xdr:spPr>
        <a:xfrm>
          <a:off x="6640830" y="22381845"/>
          <a:ext cx="240030" cy="281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125751</xdr:colOff>
      <xdr:row>81</xdr:row>
      <xdr:rowOff>46968</xdr:rowOff>
    </xdr:from>
    <xdr:to>
      <xdr:col>18</xdr:col>
      <xdr:colOff>354723</xdr:colOff>
      <xdr:row>81</xdr:row>
      <xdr:rowOff>323540</xdr:rowOff>
    </xdr:to>
    <xdr:pic>
      <xdr:nvPicPr>
        <xdr:cNvPr id="92" name="图片 91"/>
        <xdr:cNvPicPr>
          <a:picLocks noChangeAspect="1"/>
        </xdr:cNvPicPr>
      </xdr:nvPicPr>
      <xdr:blipFill>
        <a:blip r:embed="rId119"/>
        <a:stretch>
          <a:fillRect/>
        </a:stretch>
      </xdr:blipFill>
      <xdr:spPr>
        <a:xfrm>
          <a:off x="6625590" y="29985970"/>
          <a:ext cx="228600" cy="276860"/>
        </a:xfrm>
        <a:prstGeom prst="rect">
          <a:avLst/>
        </a:prstGeom>
        <a:noFill/>
        <a:ln w="9525">
          <a:noFill/>
        </a:ln>
      </xdr:spPr>
    </xdr:pic>
    <xdr:clientData/>
  </xdr:twoCellAnchor>
  <xdr:twoCellAnchor>
    <xdr:from>
      <xdr:col>18</xdr:col>
      <xdr:colOff>133350</xdr:colOff>
      <xdr:row>76</xdr:row>
      <xdr:rowOff>57150</xdr:rowOff>
    </xdr:from>
    <xdr:to>
      <xdr:col>18</xdr:col>
      <xdr:colOff>433552</xdr:colOff>
      <xdr:row>76</xdr:row>
      <xdr:rowOff>354546</xdr:rowOff>
    </xdr:to>
    <xdr:pic>
      <xdr:nvPicPr>
        <xdr:cNvPr id="93" name="图片 92"/>
        <xdr:cNvPicPr>
          <a:picLocks noChangeAspect="1" noChangeArrowheads="1"/>
        </xdr:cNvPicPr>
      </xdr:nvPicPr>
      <xdr:blipFill>
        <a:blip r:embed="rId120" cstate="print">
          <a:extLst>
            <a:ext uri="{28A0092B-C50C-407E-A947-70E740481C1C}">
              <a14:useLocalDpi xmlns:a14="http://schemas.microsoft.com/office/drawing/2010/main" val="0"/>
            </a:ext>
          </a:extLst>
        </a:blip>
        <a:srcRect/>
        <a:stretch>
          <a:fillRect/>
        </a:stretch>
      </xdr:blipFill>
      <xdr:spPr>
        <a:xfrm>
          <a:off x="6633210" y="28091765"/>
          <a:ext cx="299720" cy="297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123825</xdr:colOff>
      <xdr:row>95</xdr:row>
      <xdr:rowOff>57150</xdr:rowOff>
    </xdr:from>
    <xdr:to>
      <xdr:col>18</xdr:col>
      <xdr:colOff>381000</xdr:colOff>
      <xdr:row>95</xdr:row>
      <xdr:rowOff>309966</xdr:rowOff>
    </xdr:to>
    <xdr:pic>
      <xdr:nvPicPr>
        <xdr:cNvPr id="94" name="图片 93"/>
        <xdr:cNvPicPr>
          <a:picLocks noChangeAspect="1" noChangeArrowheads="1"/>
        </xdr:cNvPicPr>
      </xdr:nvPicPr>
      <xdr:blipFill>
        <a:blip r:embed="rId121" cstate="print">
          <a:extLst>
            <a:ext uri="{28A0092B-C50C-407E-A947-70E740481C1C}">
              <a14:useLocalDpi xmlns:a14="http://schemas.microsoft.com/office/drawing/2010/main" val="0"/>
            </a:ext>
          </a:extLst>
        </a:blip>
        <a:srcRect/>
        <a:stretch>
          <a:fillRect/>
        </a:stretch>
      </xdr:blipFill>
      <xdr:spPr>
        <a:xfrm>
          <a:off x="6623685" y="35330765"/>
          <a:ext cx="257175" cy="2527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133350</xdr:colOff>
      <xdr:row>112</xdr:row>
      <xdr:rowOff>76200</xdr:rowOff>
    </xdr:from>
    <xdr:to>
      <xdr:col>18</xdr:col>
      <xdr:colOff>409575</xdr:colOff>
      <xdr:row>112</xdr:row>
      <xdr:rowOff>347743</xdr:rowOff>
    </xdr:to>
    <xdr:pic>
      <xdr:nvPicPr>
        <xdr:cNvPr id="95" name="图片 94"/>
        <xdr:cNvPicPr>
          <a:picLocks noChangeAspect="1" noChangeArrowheads="1"/>
        </xdr:cNvPicPr>
      </xdr:nvPicPr>
      <xdr:blipFill>
        <a:blip r:embed="rId121" cstate="print">
          <a:extLst>
            <a:ext uri="{28A0092B-C50C-407E-A947-70E740481C1C}">
              <a14:useLocalDpi xmlns:a14="http://schemas.microsoft.com/office/drawing/2010/main" val="0"/>
            </a:ext>
          </a:extLst>
        </a:blip>
        <a:srcRect/>
        <a:stretch>
          <a:fillRect/>
        </a:stretch>
      </xdr:blipFill>
      <xdr:spPr>
        <a:xfrm>
          <a:off x="6633210" y="41826815"/>
          <a:ext cx="276225" cy="271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44824</xdr:colOff>
      <xdr:row>90</xdr:row>
      <xdr:rowOff>11206</xdr:rowOff>
    </xdr:from>
    <xdr:to>
      <xdr:col>18</xdr:col>
      <xdr:colOff>318491</xdr:colOff>
      <xdr:row>90</xdr:row>
      <xdr:rowOff>369794</xdr:rowOff>
    </xdr:to>
    <xdr:pic>
      <xdr:nvPicPr>
        <xdr:cNvPr id="96" name="图片 95"/>
        <xdr:cNvPicPr>
          <a:picLocks noChangeAspect="1" noChangeArrowheads="1"/>
        </xdr:cNvPicPr>
      </xdr:nvPicPr>
      <xdr:blipFill>
        <a:blip r:embed="rId122" cstate="print">
          <a:extLst>
            <a:ext uri="{28A0092B-C50C-407E-A947-70E740481C1C}">
              <a14:useLocalDpi xmlns:a14="http://schemas.microsoft.com/office/drawing/2010/main" val="0"/>
            </a:ext>
          </a:extLst>
        </a:blip>
        <a:srcRect/>
        <a:stretch>
          <a:fillRect/>
        </a:stretch>
      </xdr:blipFill>
      <xdr:spPr>
        <a:xfrm>
          <a:off x="6544310" y="33379410"/>
          <a:ext cx="273685" cy="358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28575</xdr:colOff>
      <xdr:row>87</xdr:row>
      <xdr:rowOff>19050</xdr:rowOff>
    </xdr:from>
    <xdr:to>
      <xdr:col>18</xdr:col>
      <xdr:colOff>352425</xdr:colOff>
      <xdr:row>87</xdr:row>
      <xdr:rowOff>359625</xdr:rowOff>
    </xdr:to>
    <xdr:pic>
      <xdr:nvPicPr>
        <xdr:cNvPr id="97" name="图片 96"/>
        <xdr:cNvPicPr>
          <a:picLocks noChangeAspect="1" noChangeArrowheads="1"/>
        </xdr:cNvPicPr>
      </xdr:nvPicPr>
      <xdr:blipFill>
        <a:blip r:embed="rId123" cstate="print">
          <a:extLst>
            <a:ext uri="{28A0092B-C50C-407E-A947-70E740481C1C}">
              <a14:useLocalDpi xmlns:a14="http://schemas.microsoft.com/office/drawing/2010/main" val="0"/>
            </a:ext>
          </a:extLst>
        </a:blip>
        <a:srcRect/>
        <a:stretch>
          <a:fillRect/>
        </a:stretch>
      </xdr:blipFill>
      <xdr:spPr>
        <a:xfrm>
          <a:off x="6528435" y="32244665"/>
          <a:ext cx="323850" cy="340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28575</xdr:colOff>
      <xdr:row>104</xdr:row>
      <xdr:rowOff>28575</xdr:rowOff>
    </xdr:from>
    <xdr:to>
      <xdr:col>18</xdr:col>
      <xdr:colOff>352425</xdr:colOff>
      <xdr:row>104</xdr:row>
      <xdr:rowOff>369150</xdr:rowOff>
    </xdr:to>
    <xdr:pic>
      <xdr:nvPicPr>
        <xdr:cNvPr id="98" name="图片 97"/>
        <xdr:cNvPicPr>
          <a:picLocks noChangeAspect="1" noChangeArrowheads="1"/>
        </xdr:cNvPicPr>
      </xdr:nvPicPr>
      <xdr:blipFill>
        <a:blip r:embed="rId123" cstate="print">
          <a:extLst>
            <a:ext uri="{28A0092B-C50C-407E-A947-70E740481C1C}">
              <a14:useLocalDpi xmlns:a14="http://schemas.microsoft.com/office/drawing/2010/main" val="0"/>
            </a:ext>
          </a:extLst>
        </a:blip>
        <a:srcRect/>
        <a:stretch>
          <a:fillRect/>
        </a:stretch>
      </xdr:blipFill>
      <xdr:spPr>
        <a:xfrm>
          <a:off x="6528435" y="38731190"/>
          <a:ext cx="323850" cy="340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108585</xdr:colOff>
      <xdr:row>39</xdr:row>
      <xdr:rowOff>43180</xdr:rowOff>
    </xdr:from>
    <xdr:to>
      <xdr:col>18</xdr:col>
      <xdr:colOff>466452</xdr:colOff>
      <xdr:row>39</xdr:row>
      <xdr:rowOff>342536</xdr:rowOff>
    </xdr:to>
    <xdr:pic>
      <xdr:nvPicPr>
        <xdr:cNvPr id="2" name="图片 1"/>
        <xdr:cNvPicPr>
          <a:picLocks noChangeAspect="1"/>
        </xdr:cNvPicPr>
      </xdr:nvPicPr>
      <xdr:blipFill>
        <a:blip r:embed="rId124"/>
        <a:stretch>
          <a:fillRect/>
        </a:stretch>
      </xdr:blipFill>
      <xdr:spPr>
        <a:xfrm>
          <a:off x="6608445" y="13904595"/>
          <a:ext cx="357505" cy="299085"/>
        </a:xfrm>
        <a:prstGeom prst="rect">
          <a:avLst/>
        </a:prstGeom>
      </xdr:spPr>
    </xdr:pic>
    <xdr:clientData/>
  </xdr:twoCellAnchor>
  <xdr:twoCellAnchor>
    <xdr:from>
      <xdr:col>18</xdr:col>
      <xdr:colOff>112395</xdr:colOff>
      <xdr:row>17</xdr:row>
      <xdr:rowOff>53975</xdr:rowOff>
    </xdr:from>
    <xdr:to>
      <xdr:col>18</xdr:col>
      <xdr:colOff>401955</xdr:colOff>
      <xdr:row>17</xdr:row>
      <xdr:rowOff>295275</xdr:rowOff>
    </xdr:to>
    <xdr:pic>
      <xdr:nvPicPr>
        <xdr:cNvPr id="4" name="图片 3"/>
        <xdr:cNvPicPr>
          <a:picLocks noChangeAspect="1"/>
        </xdr:cNvPicPr>
      </xdr:nvPicPr>
      <xdr:blipFill>
        <a:blip r:embed="rId125" cstate="print"/>
        <a:stretch>
          <a:fillRect/>
        </a:stretch>
      </xdr:blipFill>
      <xdr:spPr>
        <a:xfrm>
          <a:off x="6612255" y="5533390"/>
          <a:ext cx="289560" cy="241300"/>
        </a:xfrm>
        <a:prstGeom prst="rect">
          <a:avLst/>
        </a:prstGeom>
      </xdr:spPr>
    </xdr:pic>
    <xdr:clientData/>
  </xdr:twoCellAnchor>
  <xdr:twoCellAnchor>
    <xdr:from>
      <xdr:col>18</xdr:col>
      <xdr:colOff>163286</xdr:colOff>
      <xdr:row>25</xdr:row>
      <xdr:rowOff>81643</xdr:rowOff>
    </xdr:from>
    <xdr:to>
      <xdr:col>18</xdr:col>
      <xdr:colOff>659183</xdr:colOff>
      <xdr:row>25</xdr:row>
      <xdr:rowOff>476250</xdr:rowOff>
    </xdr:to>
    <xdr:pic>
      <xdr:nvPicPr>
        <xdr:cNvPr id="6" name="图片 5"/>
        <xdr:cNvPicPr>
          <a:picLocks noChangeAspect="1"/>
        </xdr:cNvPicPr>
      </xdr:nvPicPr>
      <xdr:blipFill>
        <a:blip r:embed="rId126"/>
        <a:stretch>
          <a:fillRect/>
        </a:stretch>
      </xdr:blipFill>
      <xdr:spPr>
        <a:xfrm>
          <a:off x="6663055" y="8608695"/>
          <a:ext cx="351790" cy="299720"/>
        </a:xfrm>
        <a:prstGeom prst="rect">
          <a:avLst/>
        </a:prstGeom>
      </xdr:spPr>
    </xdr:pic>
    <xdr:clientData/>
  </xdr:twoCellAnchor>
  <xdr:twoCellAnchor>
    <xdr:from>
      <xdr:col>18</xdr:col>
      <xdr:colOff>81644</xdr:colOff>
      <xdr:row>26</xdr:row>
      <xdr:rowOff>122464</xdr:rowOff>
    </xdr:from>
    <xdr:to>
      <xdr:col>18</xdr:col>
      <xdr:colOff>739430</xdr:colOff>
      <xdr:row>26</xdr:row>
      <xdr:rowOff>435428</xdr:rowOff>
    </xdr:to>
    <xdr:pic>
      <xdr:nvPicPr>
        <xdr:cNvPr id="9" name="图片 8"/>
        <xdr:cNvPicPr>
          <a:picLocks noChangeAspect="1"/>
        </xdr:cNvPicPr>
      </xdr:nvPicPr>
      <xdr:blipFill>
        <a:blip r:embed="rId127"/>
        <a:stretch>
          <a:fillRect/>
        </a:stretch>
      </xdr:blipFill>
      <xdr:spPr>
        <a:xfrm>
          <a:off x="6581140" y="9030335"/>
          <a:ext cx="433705" cy="259080"/>
        </a:xfrm>
        <a:prstGeom prst="rect">
          <a:avLst/>
        </a:prstGeom>
      </xdr:spPr>
    </xdr:pic>
    <xdr:clientData/>
  </xdr:twoCellAnchor>
  <xdr:twoCellAnchor>
    <xdr:from>
      <xdr:col>18</xdr:col>
      <xdr:colOff>81642</xdr:colOff>
      <xdr:row>66</xdr:row>
      <xdr:rowOff>184690</xdr:rowOff>
    </xdr:from>
    <xdr:to>
      <xdr:col>18</xdr:col>
      <xdr:colOff>680357</xdr:colOff>
      <xdr:row>66</xdr:row>
      <xdr:rowOff>402148</xdr:rowOff>
    </xdr:to>
    <xdr:pic>
      <xdr:nvPicPr>
        <xdr:cNvPr id="10" name="图片 9"/>
        <xdr:cNvPicPr>
          <a:picLocks noChangeAspect="1"/>
        </xdr:cNvPicPr>
      </xdr:nvPicPr>
      <xdr:blipFill>
        <a:blip r:embed="rId128"/>
        <a:stretch>
          <a:fillRect/>
        </a:stretch>
      </xdr:blipFill>
      <xdr:spPr>
        <a:xfrm flipV="1">
          <a:off x="6581140" y="24408765"/>
          <a:ext cx="433705" cy="196850"/>
        </a:xfrm>
        <a:prstGeom prst="rect">
          <a:avLst/>
        </a:prstGeom>
      </xdr:spPr>
    </xdr:pic>
    <xdr:clientData/>
  </xdr:twoCellAnchor>
  <xdr:twoCellAnchor>
    <xdr:from>
      <xdr:col>18</xdr:col>
      <xdr:colOff>231108</xdr:colOff>
      <xdr:row>70</xdr:row>
      <xdr:rowOff>54428</xdr:rowOff>
    </xdr:from>
    <xdr:to>
      <xdr:col>18</xdr:col>
      <xdr:colOff>530680</xdr:colOff>
      <xdr:row>70</xdr:row>
      <xdr:rowOff>513652</xdr:rowOff>
    </xdr:to>
    <xdr:pic>
      <xdr:nvPicPr>
        <xdr:cNvPr id="11" name="图片 10"/>
        <xdr:cNvPicPr>
          <a:picLocks noChangeAspect="1"/>
        </xdr:cNvPicPr>
      </xdr:nvPicPr>
      <xdr:blipFill>
        <a:blip r:embed="rId129"/>
        <a:stretch>
          <a:fillRect/>
        </a:stretch>
      </xdr:blipFill>
      <xdr:spPr>
        <a:xfrm>
          <a:off x="6730365" y="25802590"/>
          <a:ext cx="284480" cy="327025"/>
        </a:xfrm>
        <a:prstGeom prst="rect">
          <a:avLst/>
        </a:prstGeom>
      </xdr:spPr>
    </xdr:pic>
    <xdr:clientData/>
  </xdr:twoCellAnchor>
  <xdr:twoCellAnchor>
    <xdr:from>
      <xdr:col>18</xdr:col>
      <xdr:colOff>190501</xdr:colOff>
      <xdr:row>71</xdr:row>
      <xdr:rowOff>87986</xdr:rowOff>
    </xdr:from>
    <xdr:to>
      <xdr:col>18</xdr:col>
      <xdr:colOff>544286</xdr:colOff>
      <xdr:row>71</xdr:row>
      <xdr:rowOff>401979</xdr:rowOff>
    </xdr:to>
    <xdr:pic>
      <xdr:nvPicPr>
        <xdr:cNvPr id="13" name="图片 12"/>
        <xdr:cNvPicPr>
          <a:picLocks noChangeAspect="1"/>
        </xdr:cNvPicPr>
      </xdr:nvPicPr>
      <xdr:blipFill>
        <a:blip r:embed="rId130"/>
        <a:stretch>
          <a:fillRect/>
        </a:stretch>
      </xdr:blipFill>
      <xdr:spPr>
        <a:xfrm>
          <a:off x="6690360" y="26217245"/>
          <a:ext cx="324485" cy="293370"/>
        </a:xfrm>
        <a:prstGeom prst="rect">
          <a:avLst/>
        </a:prstGeom>
      </xdr:spPr>
    </xdr:pic>
    <xdr:clientData/>
  </xdr:twoCellAnchor>
  <xdr:twoCellAnchor>
    <xdr:from>
      <xdr:col>18</xdr:col>
      <xdr:colOff>326572</xdr:colOff>
      <xdr:row>72</xdr:row>
      <xdr:rowOff>40821</xdr:rowOff>
    </xdr:from>
    <xdr:to>
      <xdr:col>18</xdr:col>
      <xdr:colOff>626144</xdr:colOff>
      <xdr:row>72</xdr:row>
      <xdr:rowOff>500045</xdr:rowOff>
    </xdr:to>
    <xdr:pic>
      <xdr:nvPicPr>
        <xdr:cNvPr id="14" name="图片 13"/>
        <xdr:cNvPicPr>
          <a:picLocks noChangeAspect="1"/>
        </xdr:cNvPicPr>
      </xdr:nvPicPr>
      <xdr:blipFill>
        <a:blip r:embed="rId129"/>
        <a:stretch>
          <a:fillRect/>
        </a:stretch>
      </xdr:blipFill>
      <xdr:spPr>
        <a:xfrm>
          <a:off x="6826250" y="26551255"/>
          <a:ext cx="188595" cy="340360"/>
        </a:xfrm>
        <a:prstGeom prst="rect">
          <a:avLst/>
        </a:prstGeom>
      </xdr:spPr>
    </xdr:pic>
    <xdr:clientData/>
  </xdr:twoCellAnchor>
  <xdr:twoCellAnchor editAs="oneCell">
    <xdr:from>
      <xdr:col>18</xdr:col>
      <xdr:colOff>9525</xdr:colOff>
      <xdr:row>199</xdr:row>
      <xdr:rowOff>95250</xdr:rowOff>
    </xdr:from>
    <xdr:to>
      <xdr:col>18</xdr:col>
      <xdr:colOff>487680</xdr:colOff>
      <xdr:row>199</xdr:row>
      <xdr:rowOff>292735</xdr:rowOff>
    </xdr:to>
    <xdr:pic>
      <xdr:nvPicPr>
        <xdr:cNvPr id="15" name="图片 14"/>
        <xdr:cNvPicPr>
          <a:picLocks noChangeAspect="1"/>
        </xdr:cNvPicPr>
      </xdr:nvPicPr>
      <xdr:blipFill>
        <a:blip r:embed="rId131"/>
        <a:stretch>
          <a:fillRect/>
        </a:stretch>
      </xdr:blipFill>
      <xdr:spPr>
        <a:xfrm>
          <a:off x="6509385" y="74995405"/>
          <a:ext cx="478155" cy="197485"/>
        </a:xfrm>
        <a:prstGeom prst="rect">
          <a:avLst/>
        </a:prstGeom>
        <a:noFill/>
        <a:ln w="9525">
          <a:noFill/>
        </a:ln>
      </xdr:spPr>
    </xdr:pic>
    <xdr:clientData/>
  </xdr:twoCellAnchor>
  <xdr:twoCellAnchor editAs="oneCell">
    <xdr:from>
      <xdr:col>18</xdr:col>
      <xdr:colOff>57150</xdr:colOff>
      <xdr:row>202</xdr:row>
      <xdr:rowOff>114300</xdr:rowOff>
    </xdr:from>
    <xdr:to>
      <xdr:col>18</xdr:col>
      <xdr:colOff>447675</xdr:colOff>
      <xdr:row>202</xdr:row>
      <xdr:rowOff>306705</xdr:rowOff>
    </xdr:to>
    <xdr:pic>
      <xdr:nvPicPr>
        <xdr:cNvPr id="16" name="图片 15"/>
        <xdr:cNvPicPr>
          <a:picLocks noChangeAspect="1"/>
        </xdr:cNvPicPr>
      </xdr:nvPicPr>
      <xdr:blipFill>
        <a:blip r:embed="rId132"/>
        <a:stretch>
          <a:fillRect/>
        </a:stretch>
      </xdr:blipFill>
      <xdr:spPr>
        <a:xfrm>
          <a:off x="6557010" y="76157455"/>
          <a:ext cx="390525" cy="192405"/>
        </a:xfrm>
        <a:prstGeom prst="rect">
          <a:avLst/>
        </a:prstGeom>
        <a:noFill/>
        <a:ln w="9525">
          <a:noFill/>
        </a:ln>
      </xdr:spPr>
    </xdr:pic>
    <xdr:clientData/>
  </xdr:twoCellAnchor>
  <xdr:twoCellAnchor editAs="oneCell">
    <xdr:from>
      <xdr:col>18</xdr:col>
      <xdr:colOff>69850</xdr:colOff>
      <xdr:row>205</xdr:row>
      <xdr:rowOff>107950</xdr:rowOff>
    </xdr:from>
    <xdr:to>
      <xdr:col>18</xdr:col>
      <xdr:colOff>460375</xdr:colOff>
      <xdr:row>205</xdr:row>
      <xdr:rowOff>300355</xdr:rowOff>
    </xdr:to>
    <xdr:pic>
      <xdr:nvPicPr>
        <xdr:cNvPr id="17" name="图片 16"/>
        <xdr:cNvPicPr>
          <a:picLocks noChangeAspect="1"/>
        </xdr:cNvPicPr>
      </xdr:nvPicPr>
      <xdr:blipFill>
        <a:blip r:embed="rId132"/>
        <a:stretch>
          <a:fillRect/>
        </a:stretch>
      </xdr:blipFill>
      <xdr:spPr>
        <a:xfrm flipH="1">
          <a:off x="6569710" y="77294105"/>
          <a:ext cx="390525" cy="192405"/>
        </a:xfrm>
        <a:prstGeom prst="rect">
          <a:avLst/>
        </a:prstGeom>
        <a:noFill/>
        <a:ln w="9525">
          <a:noFill/>
        </a:ln>
      </xdr:spPr>
    </xdr:pic>
    <xdr:clientData/>
  </xdr:twoCellAnchor>
  <xdr:twoCellAnchor editAs="oneCell">
    <xdr:from>
      <xdr:col>18</xdr:col>
      <xdr:colOff>85725</xdr:colOff>
      <xdr:row>206</xdr:row>
      <xdr:rowOff>57150</xdr:rowOff>
    </xdr:from>
    <xdr:to>
      <xdr:col>18</xdr:col>
      <xdr:colOff>418465</xdr:colOff>
      <xdr:row>206</xdr:row>
      <xdr:rowOff>371475</xdr:rowOff>
    </xdr:to>
    <xdr:pic>
      <xdr:nvPicPr>
        <xdr:cNvPr id="18" name="图片 17"/>
        <xdr:cNvPicPr>
          <a:picLocks noChangeAspect="1"/>
        </xdr:cNvPicPr>
      </xdr:nvPicPr>
      <xdr:blipFill>
        <a:blip r:embed="rId133"/>
        <a:stretch>
          <a:fillRect/>
        </a:stretch>
      </xdr:blipFill>
      <xdr:spPr>
        <a:xfrm>
          <a:off x="6585585" y="77624305"/>
          <a:ext cx="332740" cy="314325"/>
        </a:xfrm>
        <a:prstGeom prst="rect">
          <a:avLst/>
        </a:prstGeom>
        <a:noFill/>
        <a:ln w="9525">
          <a:noFill/>
        </a:ln>
      </xdr:spPr>
    </xdr:pic>
    <xdr:clientData/>
  </xdr:twoCellAnchor>
  <xdr:twoCellAnchor editAs="oneCell">
    <xdr:from>
      <xdr:col>18</xdr:col>
      <xdr:colOff>57150</xdr:colOff>
      <xdr:row>207</xdr:row>
      <xdr:rowOff>57150</xdr:rowOff>
    </xdr:from>
    <xdr:to>
      <xdr:col>18</xdr:col>
      <xdr:colOff>467360</xdr:colOff>
      <xdr:row>207</xdr:row>
      <xdr:rowOff>285750</xdr:rowOff>
    </xdr:to>
    <xdr:pic>
      <xdr:nvPicPr>
        <xdr:cNvPr id="19" name="图片 18"/>
        <xdr:cNvPicPr>
          <a:picLocks noChangeAspect="1"/>
        </xdr:cNvPicPr>
      </xdr:nvPicPr>
      <xdr:blipFill>
        <a:blip r:embed="rId134"/>
        <a:stretch>
          <a:fillRect/>
        </a:stretch>
      </xdr:blipFill>
      <xdr:spPr>
        <a:xfrm>
          <a:off x="6557010" y="78005305"/>
          <a:ext cx="410210" cy="228600"/>
        </a:xfrm>
        <a:prstGeom prst="rect">
          <a:avLst/>
        </a:prstGeom>
        <a:noFill/>
        <a:ln w="9525">
          <a:noFill/>
        </a:ln>
      </xdr:spPr>
    </xdr:pic>
    <xdr:clientData/>
  </xdr:twoCellAnchor>
  <xdr:twoCellAnchor>
    <xdr:from>
      <xdr:col>18</xdr:col>
      <xdr:colOff>62086</xdr:colOff>
      <xdr:row>197</xdr:row>
      <xdr:rowOff>24873</xdr:rowOff>
    </xdr:from>
    <xdr:to>
      <xdr:col>18</xdr:col>
      <xdr:colOff>483524</xdr:colOff>
      <xdr:row>197</xdr:row>
      <xdr:rowOff>371475</xdr:rowOff>
    </xdr:to>
    <xdr:pic>
      <xdr:nvPicPr>
        <xdr:cNvPr id="20" name="图片 19"/>
        <xdr:cNvPicPr>
          <a:picLocks noChangeAspect="1"/>
        </xdr:cNvPicPr>
      </xdr:nvPicPr>
      <xdr:blipFill>
        <a:blip r:embed="rId112"/>
        <a:stretch>
          <a:fillRect/>
        </a:stretch>
      </xdr:blipFill>
      <xdr:spPr>
        <a:xfrm>
          <a:off x="6561455" y="74162920"/>
          <a:ext cx="421640" cy="346710"/>
        </a:xfrm>
        <a:prstGeom prst="rect">
          <a:avLst/>
        </a:prstGeom>
      </xdr:spPr>
    </xdr:pic>
    <xdr:clientData/>
  </xdr:twoCellAnchor>
  <xdr:twoCellAnchor>
    <xdr:from>
      <xdr:col>18</xdr:col>
      <xdr:colOff>62086</xdr:colOff>
      <xdr:row>208</xdr:row>
      <xdr:rowOff>24873</xdr:rowOff>
    </xdr:from>
    <xdr:to>
      <xdr:col>18</xdr:col>
      <xdr:colOff>483524</xdr:colOff>
      <xdr:row>208</xdr:row>
      <xdr:rowOff>371475</xdr:rowOff>
    </xdr:to>
    <xdr:pic>
      <xdr:nvPicPr>
        <xdr:cNvPr id="21" name="图片 20"/>
        <xdr:cNvPicPr>
          <a:picLocks noChangeAspect="1"/>
        </xdr:cNvPicPr>
      </xdr:nvPicPr>
      <xdr:blipFill>
        <a:blip r:embed="rId112"/>
        <a:stretch>
          <a:fillRect/>
        </a:stretch>
      </xdr:blipFill>
      <xdr:spPr>
        <a:xfrm>
          <a:off x="6561455" y="78353920"/>
          <a:ext cx="421640" cy="346710"/>
        </a:xfrm>
        <a:prstGeom prst="rect">
          <a:avLst/>
        </a:prstGeom>
      </xdr:spPr>
    </xdr:pic>
    <xdr:clientData/>
  </xdr:twoCellAnchor>
  <xdr:twoCellAnchor editAs="oneCell">
    <xdr:from>
      <xdr:col>18</xdr:col>
      <xdr:colOff>76200</xdr:colOff>
      <xdr:row>190</xdr:row>
      <xdr:rowOff>47625</xdr:rowOff>
    </xdr:from>
    <xdr:to>
      <xdr:col>19</xdr:col>
      <xdr:colOff>0</xdr:colOff>
      <xdr:row>190</xdr:row>
      <xdr:rowOff>267335</xdr:rowOff>
    </xdr:to>
    <xdr:pic>
      <xdr:nvPicPr>
        <xdr:cNvPr id="36" name="图片 35"/>
        <xdr:cNvPicPr>
          <a:picLocks noChangeAspect="1"/>
        </xdr:cNvPicPr>
      </xdr:nvPicPr>
      <xdr:blipFill>
        <a:blip r:embed="rId66"/>
        <a:stretch>
          <a:fillRect/>
        </a:stretch>
      </xdr:blipFill>
      <xdr:spPr>
        <a:xfrm>
          <a:off x="6576060" y="71518780"/>
          <a:ext cx="438785" cy="219710"/>
        </a:xfrm>
        <a:prstGeom prst="rect">
          <a:avLst/>
        </a:prstGeom>
        <a:noFill/>
        <a:ln w="9525">
          <a:noFill/>
        </a:ln>
      </xdr:spPr>
    </xdr:pic>
    <xdr:clientData/>
  </xdr:twoCellAnchor>
  <xdr:twoCellAnchor>
    <xdr:from>
      <xdr:col>18</xdr:col>
      <xdr:colOff>213129</xdr:colOff>
      <xdr:row>191</xdr:row>
      <xdr:rowOff>55777</xdr:rowOff>
    </xdr:from>
    <xdr:to>
      <xdr:col>18</xdr:col>
      <xdr:colOff>442755</xdr:colOff>
      <xdr:row>191</xdr:row>
      <xdr:rowOff>273844</xdr:rowOff>
    </xdr:to>
    <xdr:pic>
      <xdr:nvPicPr>
        <xdr:cNvPr id="55" name="图片 54"/>
        <xdr:cNvPicPr>
          <a:picLocks noChangeAspect="1" noChangeArrowheads="1"/>
        </xdr:cNvPicPr>
      </xdr:nvPicPr>
      <xdr:blipFill>
        <a:blip r:embed="rId135" cstate="print">
          <a:extLst>
            <a:ext uri="{28A0092B-C50C-407E-A947-70E740481C1C}">
              <a14:useLocalDpi xmlns:a14="http://schemas.microsoft.com/office/drawing/2010/main" val="0"/>
            </a:ext>
          </a:extLst>
        </a:blip>
        <a:srcRect/>
        <a:stretch>
          <a:fillRect/>
        </a:stretch>
      </xdr:blipFill>
      <xdr:spPr>
        <a:xfrm>
          <a:off x="6712585" y="71907400"/>
          <a:ext cx="229870" cy="218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213129</xdr:colOff>
      <xdr:row>194</xdr:row>
      <xdr:rowOff>55777</xdr:rowOff>
    </xdr:from>
    <xdr:to>
      <xdr:col>18</xdr:col>
      <xdr:colOff>442755</xdr:colOff>
      <xdr:row>194</xdr:row>
      <xdr:rowOff>273844</xdr:rowOff>
    </xdr:to>
    <xdr:pic>
      <xdr:nvPicPr>
        <xdr:cNvPr id="69" name="图片 68"/>
        <xdr:cNvPicPr>
          <a:picLocks noChangeAspect="1" noChangeArrowheads="1"/>
        </xdr:cNvPicPr>
      </xdr:nvPicPr>
      <xdr:blipFill>
        <a:blip r:embed="rId135" cstate="print">
          <a:extLst>
            <a:ext uri="{28A0092B-C50C-407E-A947-70E740481C1C}">
              <a14:useLocalDpi xmlns:a14="http://schemas.microsoft.com/office/drawing/2010/main" val="0"/>
            </a:ext>
          </a:extLst>
        </a:blip>
        <a:srcRect/>
        <a:stretch>
          <a:fillRect/>
        </a:stretch>
      </xdr:blipFill>
      <xdr:spPr>
        <a:xfrm>
          <a:off x="6712585" y="73050400"/>
          <a:ext cx="229870" cy="218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50800</xdr:colOff>
      <xdr:row>193</xdr:row>
      <xdr:rowOff>69850</xdr:rowOff>
    </xdr:from>
    <xdr:to>
      <xdr:col>19</xdr:col>
      <xdr:colOff>0</xdr:colOff>
      <xdr:row>193</xdr:row>
      <xdr:rowOff>355600</xdr:rowOff>
    </xdr:to>
    <xdr:pic>
      <xdr:nvPicPr>
        <xdr:cNvPr id="73" name="图片 72"/>
        <xdr:cNvPicPr>
          <a:picLocks noChangeAspect="1"/>
        </xdr:cNvPicPr>
      </xdr:nvPicPr>
      <xdr:blipFill>
        <a:blip r:embed="rId67"/>
        <a:stretch>
          <a:fillRect/>
        </a:stretch>
      </xdr:blipFill>
      <xdr:spPr>
        <a:xfrm>
          <a:off x="6550660" y="72684005"/>
          <a:ext cx="464185" cy="285750"/>
        </a:xfrm>
        <a:prstGeom prst="rect">
          <a:avLst/>
        </a:prstGeom>
        <a:noFill/>
        <a:ln w="9525">
          <a:noFill/>
        </a:ln>
      </xdr:spPr>
    </xdr:pic>
    <xdr:clientData/>
  </xdr:twoCellAnchor>
  <xdr:twoCellAnchor>
    <xdr:from>
      <xdr:col>18</xdr:col>
      <xdr:colOff>213129</xdr:colOff>
      <xdr:row>201</xdr:row>
      <xdr:rowOff>55777</xdr:rowOff>
    </xdr:from>
    <xdr:to>
      <xdr:col>18</xdr:col>
      <xdr:colOff>442755</xdr:colOff>
      <xdr:row>201</xdr:row>
      <xdr:rowOff>273844</xdr:rowOff>
    </xdr:to>
    <xdr:pic>
      <xdr:nvPicPr>
        <xdr:cNvPr id="90" name="图片 89"/>
        <xdr:cNvPicPr>
          <a:picLocks noChangeAspect="1" noChangeArrowheads="1"/>
        </xdr:cNvPicPr>
      </xdr:nvPicPr>
      <xdr:blipFill>
        <a:blip r:embed="rId135" cstate="print">
          <a:extLst>
            <a:ext uri="{28A0092B-C50C-407E-A947-70E740481C1C}">
              <a14:useLocalDpi xmlns:a14="http://schemas.microsoft.com/office/drawing/2010/main" val="0"/>
            </a:ext>
          </a:extLst>
        </a:blip>
        <a:srcRect/>
        <a:stretch>
          <a:fillRect/>
        </a:stretch>
      </xdr:blipFill>
      <xdr:spPr>
        <a:xfrm>
          <a:off x="6712585" y="75717400"/>
          <a:ext cx="229870" cy="218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213129</xdr:colOff>
      <xdr:row>204</xdr:row>
      <xdr:rowOff>55777</xdr:rowOff>
    </xdr:from>
    <xdr:to>
      <xdr:col>18</xdr:col>
      <xdr:colOff>442755</xdr:colOff>
      <xdr:row>204</xdr:row>
      <xdr:rowOff>273844</xdr:rowOff>
    </xdr:to>
    <xdr:pic>
      <xdr:nvPicPr>
        <xdr:cNvPr id="105" name="图片 104"/>
        <xdr:cNvPicPr>
          <a:picLocks noChangeAspect="1" noChangeArrowheads="1"/>
        </xdr:cNvPicPr>
      </xdr:nvPicPr>
      <xdr:blipFill>
        <a:blip r:embed="rId135" cstate="print">
          <a:extLst>
            <a:ext uri="{28A0092B-C50C-407E-A947-70E740481C1C}">
              <a14:useLocalDpi xmlns:a14="http://schemas.microsoft.com/office/drawing/2010/main" val="0"/>
            </a:ext>
          </a:extLst>
        </a:blip>
        <a:srcRect/>
        <a:stretch>
          <a:fillRect/>
        </a:stretch>
      </xdr:blipFill>
      <xdr:spPr>
        <a:xfrm>
          <a:off x="6712585" y="76860400"/>
          <a:ext cx="229870" cy="218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66675</xdr:colOff>
      <xdr:row>200</xdr:row>
      <xdr:rowOff>104775</xdr:rowOff>
    </xdr:from>
    <xdr:to>
      <xdr:col>18</xdr:col>
      <xdr:colOff>457200</xdr:colOff>
      <xdr:row>200</xdr:row>
      <xdr:rowOff>297180</xdr:rowOff>
    </xdr:to>
    <xdr:pic>
      <xdr:nvPicPr>
        <xdr:cNvPr id="106" name="图片 105"/>
        <xdr:cNvPicPr>
          <a:picLocks noChangeAspect="1"/>
        </xdr:cNvPicPr>
      </xdr:nvPicPr>
      <xdr:blipFill>
        <a:blip r:embed="rId132"/>
        <a:stretch>
          <a:fillRect/>
        </a:stretch>
      </xdr:blipFill>
      <xdr:spPr>
        <a:xfrm>
          <a:off x="6566535" y="75385930"/>
          <a:ext cx="390525" cy="192405"/>
        </a:xfrm>
        <a:prstGeom prst="rect">
          <a:avLst/>
        </a:prstGeom>
        <a:noFill/>
        <a:ln w="9525">
          <a:noFill/>
        </a:ln>
      </xdr:spPr>
    </xdr:pic>
    <xdr:clientData/>
  </xdr:twoCellAnchor>
  <xdr:twoCellAnchor editAs="oneCell">
    <xdr:from>
      <xdr:col>18</xdr:col>
      <xdr:colOff>73025</xdr:colOff>
      <xdr:row>203</xdr:row>
      <xdr:rowOff>101600</xdr:rowOff>
    </xdr:from>
    <xdr:to>
      <xdr:col>18</xdr:col>
      <xdr:colOff>463550</xdr:colOff>
      <xdr:row>203</xdr:row>
      <xdr:rowOff>294005</xdr:rowOff>
    </xdr:to>
    <xdr:pic>
      <xdr:nvPicPr>
        <xdr:cNvPr id="107" name="图片 106"/>
        <xdr:cNvPicPr>
          <a:picLocks noChangeAspect="1"/>
        </xdr:cNvPicPr>
      </xdr:nvPicPr>
      <xdr:blipFill>
        <a:blip r:embed="rId132"/>
        <a:stretch>
          <a:fillRect/>
        </a:stretch>
      </xdr:blipFill>
      <xdr:spPr>
        <a:xfrm flipH="1">
          <a:off x="6572885" y="76525755"/>
          <a:ext cx="390525" cy="192405"/>
        </a:xfrm>
        <a:prstGeom prst="rect">
          <a:avLst/>
        </a:prstGeom>
        <a:noFill/>
        <a:ln w="9525">
          <a:noFill/>
        </a:ln>
      </xdr:spPr>
    </xdr:pic>
    <xdr:clientData/>
  </xdr:twoCellAnchor>
  <xdr:twoCellAnchor>
    <xdr:from>
      <xdr:col>18</xdr:col>
      <xdr:colOff>134470</xdr:colOff>
      <xdr:row>58</xdr:row>
      <xdr:rowOff>71718</xdr:rowOff>
    </xdr:from>
    <xdr:to>
      <xdr:col>18</xdr:col>
      <xdr:colOff>278470</xdr:colOff>
      <xdr:row>58</xdr:row>
      <xdr:rowOff>323718</xdr:rowOff>
    </xdr:to>
    <xdr:pic>
      <xdr:nvPicPr>
        <xdr:cNvPr id="3" name="图片 2"/>
        <xdr:cNvPicPr preferRelativeResize="0">
          <a:picLocks noChangeArrowheads="1"/>
        </xdr:cNvPicPr>
      </xdr:nvPicPr>
      <xdr:blipFill>
        <a:blip r:embed="rId34" cstate="print">
          <a:extLst>
            <a:ext uri="{28A0092B-C50C-407E-A947-70E740481C1C}">
              <a14:useLocalDpi xmlns:a14="http://schemas.microsoft.com/office/drawing/2010/main" val="0"/>
            </a:ext>
          </a:extLst>
        </a:blip>
        <a:srcRect/>
        <a:stretch>
          <a:fillRect/>
        </a:stretch>
      </xdr:blipFill>
      <xdr:spPr>
        <a:xfrm>
          <a:off x="6633845" y="21171535"/>
          <a:ext cx="144145"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65017</xdr:colOff>
      <xdr:row>120</xdr:row>
      <xdr:rowOff>36172</xdr:rowOff>
    </xdr:from>
    <xdr:to>
      <xdr:col>18</xdr:col>
      <xdr:colOff>590551</xdr:colOff>
      <xdr:row>120</xdr:row>
      <xdr:rowOff>360494</xdr:rowOff>
    </xdr:to>
    <xdr:pic>
      <xdr:nvPicPr>
        <xdr:cNvPr id="8" name="图片 7"/>
        <xdr:cNvPicPr>
          <a:picLocks noChangeAspect="1" noChangeArrowheads="1"/>
        </xdr:cNvPicPr>
      </xdr:nvPicPr>
      <xdr:blipFill>
        <a:blip r:embed="rId110" cstate="print">
          <a:extLst>
            <a:ext uri="{28A0092B-C50C-407E-A947-70E740481C1C}">
              <a14:useLocalDpi xmlns:a14="http://schemas.microsoft.com/office/drawing/2010/main" val="0"/>
            </a:ext>
          </a:extLst>
        </a:blip>
        <a:srcRect/>
        <a:stretch>
          <a:fillRect/>
        </a:stretch>
      </xdr:blipFill>
      <xdr:spPr>
        <a:xfrm>
          <a:off x="6564630" y="44834175"/>
          <a:ext cx="450215" cy="3244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28575</xdr:colOff>
      <xdr:row>187</xdr:row>
      <xdr:rowOff>66675</xdr:rowOff>
    </xdr:from>
    <xdr:to>
      <xdr:col>18</xdr:col>
      <xdr:colOff>457835</xdr:colOff>
      <xdr:row>187</xdr:row>
      <xdr:rowOff>281305</xdr:rowOff>
    </xdr:to>
    <xdr:pic>
      <xdr:nvPicPr>
        <xdr:cNvPr id="32" name="图片 31"/>
        <xdr:cNvPicPr>
          <a:picLocks noChangeAspect="1"/>
        </xdr:cNvPicPr>
      </xdr:nvPicPr>
      <xdr:blipFill>
        <a:blip r:embed="rId65"/>
        <a:stretch>
          <a:fillRect/>
        </a:stretch>
      </xdr:blipFill>
      <xdr:spPr>
        <a:xfrm>
          <a:off x="6528435" y="70394830"/>
          <a:ext cx="429260" cy="214630"/>
        </a:xfrm>
        <a:prstGeom prst="rect">
          <a:avLst/>
        </a:prstGeom>
        <a:noFill/>
        <a:ln w="9525">
          <a:noFill/>
        </a:ln>
      </xdr:spPr>
    </xdr:pic>
    <xdr:clientData/>
  </xdr:twoCellAnchor>
  <xdr:twoCellAnchor editAs="oneCell">
    <xdr:from>
      <xdr:col>18</xdr:col>
      <xdr:colOff>9525</xdr:colOff>
      <xdr:row>198</xdr:row>
      <xdr:rowOff>95250</xdr:rowOff>
    </xdr:from>
    <xdr:to>
      <xdr:col>18</xdr:col>
      <xdr:colOff>487680</xdr:colOff>
      <xdr:row>198</xdr:row>
      <xdr:rowOff>292735</xdr:rowOff>
    </xdr:to>
    <xdr:pic>
      <xdr:nvPicPr>
        <xdr:cNvPr id="33" name="图片 32"/>
        <xdr:cNvPicPr>
          <a:picLocks noChangeAspect="1"/>
        </xdr:cNvPicPr>
      </xdr:nvPicPr>
      <xdr:blipFill>
        <a:blip r:embed="rId131"/>
        <a:stretch>
          <a:fillRect/>
        </a:stretch>
      </xdr:blipFill>
      <xdr:spPr>
        <a:xfrm>
          <a:off x="6509385" y="74614405"/>
          <a:ext cx="478155" cy="197485"/>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17</xdr:col>
      <xdr:colOff>136267</xdr:colOff>
      <xdr:row>9</xdr:row>
      <xdr:rowOff>82475</xdr:rowOff>
    </xdr:from>
    <xdr:to>
      <xdr:col>17</xdr:col>
      <xdr:colOff>280267</xdr:colOff>
      <xdr:row>9</xdr:row>
      <xdr:rowOff>334475</xdr:rowOff>
    </xdr:to>
    <xdr:pic>
      <xdr:nvPicPr>
        <xdr:cNvPr id="44" name="图片 43"/>
        <xdr:cNvPicPr preferRelativeResize="0">
          <a:picLocks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6590030" y="2790190"/>
          <a:ext cx="144145" cy="252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147320</xdr:colOff>
      <xdr:row>11</xdr:row>
      <xdr:rowOff>36830</xdr:rowOff>
    </xdr:from>
    <xdr:to>
      <xdr:col>17</xdr:col>
      <xdr:colOff>402550</xdr:colOff>
      <xdr:row>11</xdr:row>
      <xdr:rowOff>298557</xdr:rowOff>
    </xdr:to>
    <xdr:pic>
      <xdr:nvPicPr>
        <xdr:cNvPr id="160" name="图片 159"/>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6601460" y="3507105"/>
          <a:ext cx="254635" cy="261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53975</xdr:colOff>
      <xdr:row>12</xdr:row>
      <xdr:rowOff>58420</xdr:rowOff>
    </xdr:from>
    <xdr:to>
      <xdr:col>17</xdr:col>
      <xdr:colOff>442000</xdr:colOff>
      <xdr:row>12</xdr:row>
      <xdr:rowOff>249748</xdr:rowOff>
    </xdr:to>
    <xdr:pic>
      <xdr:nvPicPr>
        <xdr:cNvPr id="161" name="图片 160"/>
        <xdr:cNvPicPr>
          <a:picLocks noChangeAspect="1" noChangeArrowheads="1"/>
        </xdr:cNvPicPr>
      </xdr:nvPicPr>
      <xdr:blipFill>
        <a:blip r:embed="rId3" cstate="print">
          <a:extLst>
            <a:ext uri="{28A0092B-C50C-407E-A947-70E740481C1C}">
              <a14:useLocalDpi xmlns:a14="http://schemas.microsoft.com/office/drawing/2010/main" val="0"/>
            </a:ext>
          </a:extLst>
        </a:blip>
        <a:srcRect/>
        <a:stretch>
          <a:fillRect/>
        </a:stretch>
      </xdr:blipFill>
      <xdr:spPr>
        <a:xfrm>
          <a:off x="6508115" y="3909695"/>
          <a:ext cx="387985" cy="1911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176530</xdr:colOff>
      <xdr:row>15</xdr:row>
      <xdr:rowOff>59055</xdr:rowOff>
    </xdr:from>
    <xdr:to>
      <xdr:col>17</xdr:col>
      <xdr:colOff>381391</xdr:colOff>
      <xdr:row>15</xdr:row>
      <xdr:rowOff>259494</xdr:rowOff>
    </xdr:to>
    <xdr:pic>
      <xdr:nvPicPr>
        <xdr:cNvPr id="162" name="图片 161"/>
        <xdr:cNvPicPr>
          <a:picLocks noChangeAspect="1" noChangeArrowheads="1"/>
        </xdr:cNvPicPr>
      </xdr:nvPicPr>
      <xdr:blipFill>
        <a:blip r:embed="rId4" cstate="print">
          <a:extLst>
            <a:ext uri="{28A0092B-C50C-407E-A947-70E740481C1C}">
              <a14:useLocalDpi xmlns:a14="http://schemas.microsoft.com/office/drawing/2010/main" val="0"/>
            </a:ext>
          </a:extLst>
        </a:blip>
        <a:srcRect/>
        <a:stretch>
          <a:fillRect/>
        </a:stretch>
      </xdr:blipFill>
      <xdr:spPr>
        <a:xfrm>
          <a:off x="6630670" y="5053330"/>
          <a:ext cx="20447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151130</xdr:colOff>
      <xdr:row>13</xdr:row>
      <xdr:rowOff>45720</xdr:rowOff>
    </xdr:from>
    <xdr:to>
      <xdr:col>17</xdr:col>
      <xdr:colOff>330101</xdr:colOff>
      <xdr:row>13</xdr:row>
      <xdr:rowOff>294337</xdr:rowOff>
    </xdr:to>
    <xdr:pic>
      <xdr:nvPicPr>
        <xdr:cNvPr id="163" name="图片 162"/>
        <xdr:cNvPicPr>
          <a:picLocks noChangeAspect="1" noChangeArrowheads="1"/>
        </xdr:cNvPicPr>
      </xdr:nvPicPr>
      <xdr:blipFill>
        <a:blip r:embed="rId5" cstate="print">
          <a:extLst>
            <a:ext uri="{28A0092B-C50C-407E-A947-70E740481C1C}">
              <a14:useLocalDpi xmlns:a14="http://schemas.microsoft.com/office/drawing/2010/main" val="0"/>
            </a:ext>
          </a:extLst>
        </a:blip>
        <a:srcRect/>
        <a:stretch>
          <a:fillRect/>
        </a:stretch>
      </xdr:blipFill>
      <xdr:spPr>
        <a:xfrm>
          <a:off x="6605270" y="4277995"/>
          <a:ext cx="178435" cy="2482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161290</xdr:colOff>
      <xdr:row>14</xdr:row>
      <xdr:rowOff>47625</xdr:rowOff>
    </xdr:from>
    <xdr:to>
      <xdr:col>17</xdr:col>
      <xdr:colOff>401955</xdr:colOff>
      <xdr:row>14</xdr:row>
      <xdr:rowOff>290830</xdr:rowOff>
    </xdr:to>
    <xdr:pic>
      <xdr:nvPicPr>
        <xdr:cNvPr id="164" name="图片 163"/>
        <xdr:cNvPicPr>
          <a:picLocks noChangeAspect="1" noChangeArrowheads="1"/>
        </xdr:cNvPicPr>
      </xdr:nvPicPr>
      <xdr:blipFill>
        <a:blip r:embed="rId6" cstate="print">
          <a:extLst>
            <a:ext uri="{28A0092B-C50C-407E-A947-70E740481C1C}">
              <a14:useLocalDpi xmlns:a14="http://schemas.microsoft.com/office/drawing/2010/main" val="0"/>
            </a:ext>
          </a:extLst>
        </a:blip>
        <a:srcRect/>
        <a:stretch>
          <a:fillRect/>
        </a:stretch>
      </xdr:blipFill>
      <xdr:spPr>
        <a:xfrm>
          <a:off x="6615430" y="4660900"/>
          <a:ext cx="240665" cy="2432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131445</xdr:colOff>
      <xdr:row>10</xdr:row>
      <xdr:rowOff>68580</xdr:rowOff>
    </xdr:from>
    <xdr:to>
      <xdr:col>17</xdr:col>
      <xdr:colOff>386675</xdr:colOff>
      <xdr:row>10</xdr:row>
      <xdr:rowOff>330307</xdr:rowOff>
    </xdr:to>
    <xdr:pic>
      <xdr:nvPicPr>
        <xdr:cNvPr id="165" name="图片 164"/>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6585585" y="3157855"/>
          <a:ext cx="254635" cy="261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5</xdr:row>
      <xdr:rowOff>0</xdr:rowOff>
    </xdr:from>
    <xdr:to>
      <xdr:col>43</xdr:col>
      <xdr:colOff>419735</xdr:colOff>
      <xdr:row>6</xdr:row>
      <xdr:rowOff>221615</xdr:rowOff>
    </xdr:to>
    <xdr:pic>
      <xdr:nvPicPr>
        <xdr:cNvPr id="169" name="图片 168"/>
        <xdr:cNvPicPr>
          <a:picLocks noChangeAspect="1"/>
        </xdr:cNvPicPr>
      </xdr:nvPicPr>
      <xdr:blipFill>
        <a:blip r:embed="rId7"/>
        <a:stretch>
          <a:fillRect/>
        </a:stretch>
      </xdr:blipFill>
      <xdr:spPr>
        <a:xfrm>
          <a:off x="15293340" y="1617345"/>
          <a:ext cx="419735" cy="39941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7"/>
  <sheetViews>
    <sheetView view="pageBreakPreview" zoomScale="55" zoomScaleNormal="100" workbookViewId="0">
      <selection activeCell="AC3" sqref="AC3"/>
    </sheetView>
  </sheetViews>
  <sheetFormatPr defaultColWidth="9" defaultRowHeight="16.5"/>
  <cols>
    <col min="1" max="1" width="3.75454545454545" style="336" customWidth="1"/>
    <col min="2" max="2" width="10.8727272727273" style="336" customWidth="1"/>
    <col min="3" max="3" width="3.62727272727273" style="336" customWidth="1"/>
    <col min="4" max="4" width="8.75454545454545" style="336" customWidth="1"/>
    <col min="5" max="5" width="8.5" style="336" customWidth="1"/>
    <col min="6" max="6" width="23.5" style="336" customWidth="1"/>
    <col min="7" max="7" width="4.87272727272727" style="336" customWidth="1"/>
    <col min="8" max="8" width="4.62727272727273" style="336" customWidth="1"/>
    <col min="9" max="9" width="8.5" style="336" customWidth="1"/>
    <col min="10" max="10" width="26.1272727272727" style="336" customWidth="1"/>
    <col min="11" max="11" width="25.6272727272727" style="336" customWidth="1"/>
    <col min="12" max="12" width="10.8727272727273" style="336" customWidth="1"/>
    <col min="13" max="13" width="3.5" style="336" customWidth="1"/>
    <col min="14" max="14" width="6.37272727272727" style="336" customWidth="1"/>
    <col min="15" max="15" width="5" style="336" customWidth="1"/>
    <col min="16" max="16" width="5.87272727272727" style="336" customWidth="1"/>
    <col min="17" max="17" width="7.87272727272727" style="336" customWidth="1"/>
    <col min="18" max="18" width="6.12727272727273" style="336" customWidth="1"/>
    <col min="19" max="19" width="13.1272727272727" style="336" customWidth="1"/>
    <col min="20" max="20" width="21" style="336" customWidth="1"/>
    <col min="21" max="21" width="4.62727272727273" style="336" customWidth="1"/>
    <col min="22" max="22" width="8" style="336" customWidth="1"/>
    <col min="23" max="23" width="11.5" style="336" customWidth="1"/>
    <col min="24" max="24" width="11.6272727272727" style="336" customWidth="1"/>
    <col min="25" max="25" width="13.1272727272727" style="336" customWidth="1"/>
    <col min="26" max="26" width="10" style="336" customWidth="1"/>
    <col min="27" max="27" width="11.2545454545455" style="336" customWidth="1"/>
    <col min="28" max="248" width="9" style="336"/>
    <col min="249" max="249" width="3.12727272727273" style="336" customWidth="1"/>
    <col min="250" max="250" width="7.62727272727273" style="336" customWidth="1"/>
    <col min="251" max="251" width="4.12727272727273" style="336" customWidth="1"/>
    <col min="252" max="252" width="17" style="336" customWidth="1"/>
    <col min="253" max="253" width="3.62727272727273" style="336" customWidth="1"/>
    <col min="254" max="254" width="9.12727272727273" style="336" customWidth="1"/>
    <col min="255" max="255" width="3.62727272727273" style="336" customWidth="1"/>
    <col min="256" max="256" width="4.62727272727273" style="336" customWidth="1"/>
    <col min="257" max="257" width="9.62727272727273" style="336" customWidth="1"/>
    <col min="258" max="258" width="10.1272727272727" style="336" customWidth="1"/>
    <col min="259" max="259" width="10.2545454545455" style="336" customWidth="1"/>
    <col min="260" max="260" width="4.62727272727273" style="336" customWidth="1"/>
    <col min="261" max="261" width="5" style="336" customWidth="1"/>
    <col min="262" max="262" width="11.1272727272727" style="336" customWidth="1"/>
    <col min="263" max="263" width="16.1272727272727" style="336" customWidth="1"/>
    <col min="264" max="264" width="4.75454545454545" style="336" customWidth="1"/>
    <col min="265" max="265" width="3.62727272727273" style="336" customWidth="1"/>
    <col min="266" max="266" width="5.12727272727273" style="336" customWidth="1"/>
    <col min="267" max="267" width="3.12727272727273" style="336" customWidth="1"/>
    <col min="268" max="268" width="4.62727272727273" style="336" customWidth="1"/>
    <col min="269" max="269" width="5" style="336" customWidth="1"/>
    <col min="270" max="271" width="9.75454545454545" style="336" customWidth="1"/>
    <col min="272" max="273" width="7.87272727272727" style="336" customWidth="1"/>
    <col min="274" max="504" width="9" style="336"/>
    <col min="505" max="505" width="3.12727272727273" style="336" customWidth="1"/>
    <col min="506" max="506" width="7.62727272727273" style="336" customWidth="1"/>
    <col min="507" max="507" width="4.12727272727273" style="336" customWidth="1"/>
    <col min="508" max="508" width="17" style="336" customWidth="1"/>
    <col min="509" max="509" width="3.62727272727273" style="336" customWidth="1"/>
    <col min="510" max="510" width="9.12727272727273" style="336" customWidth="1"/>
    <col min="511" max="511" width="3.62727272727273" style="336" customWidth="1"/>
    <col min="512" max="512" width="4.62727272727273" style="336" customWidth="1"/>
    <col min="513" max="513" width="9.62727272727273" style="336" customWidth="1"/>
    <col min="514" max="514" width="10.1272727272727" style="336" customWidth="1"/>
    <col min="515" max="515" width="10.2545454545455" style="336" customWidth="1"/>
    <col min="516" max="516" width="4.62727272727273" style="336" customWidth="1"/>
    <col min="517" max="517" width="5" style="336" customWidth="1"/>
    <col min="518" max="518" width="11.1272727272727" style="336" customWidth="1"/>
    <col min="519" max="519" width="16.1272727272727" style="336" customWidth="1"/>
    <col min="520" max="520" width="4.75454545454545" style="336" customWidth="1"/>
    <col min="521" max="521" width="3.62727272727273" style="336" customWidth="1"/>
    <col min="522" max="522" width="5.12727272727273" style="336" customWidth="1"/>
    <col min="523" max="523" width="3.12727272727273" style="336" customWidth="1"/>
    <col min="524" max="524" width="4.62727272727273" style="336" customWidth="1"/>
    <col min="525" max="525" width="5" style="336" customWidth="1"/>
    <col min="526" max="527" width="9.75454545454545" style="336" customWidth="1"/>
    <col min="528" max="529" width="7.87272727272727" style="336" customWidth="1"/>
    <col min="530" max="760" width="9" style="336"/>
    <col min="761" max="761" width="3.12727272727273" style="336" customWidth="1"/>
    <col min="762" max="762" width="7.62727272727273" style="336" customWidth="1"/>
    <col min="763" max="763" width="4.12727272727273" style="336" customWidth="1"/>
    <col min="764" max="764" width="17" style="336" customWidth="1"/>
    <col min="765" max="765" width="3.62727272727273" style="336" customWidth="1"/>
    <col min="766" max="766" width="9.12727272727273" style="336" customWidth="1"/>
    <col min="767" max="767" width="3.62727272727273" style="336" customWidth="1"/>
    <col min="768" max="768" width="4.62727272727273" style="336" customWidth="1"/>
    <col min="769" max="769" width="9.62727272727273" style="336" customWidth="1"/>
    <col min="770" max="770" width="10.1272727272727" style="336" customWidth="1"/>
    <col min="771" max="771" width="10.2545454545455" style="336" customWidth="1"/>
    <col min="772" max="772" width="4.62727272727273" style="336" customWidth="1"/>
    <col min="773" max="773" width="5" style="336" customWidth="1"/>
    <col min="774" max="774" width="11.1272727272727" style="336" customWidth="1"/>
    <col min="775" max="775" width="16.1272727272727" style="336" customWidth="1"/>
    <col min="776" max="776" width="4.75454545454545" style="336" customWidth="1"/>
    <col min="777" max="777" width="3.62727272727273" style="336" customWidth="1"/>
    <col min="778" max="778" width="5.12727272727273" style="336" customWidth="1"/>
    <col min="779" max="779" width="3.12727272727273" style="336" customWidth="1"/>
    <col min="780" max="780" width="4.62727272727273" style="336" customWidth="1"/>
    <col min="781" max="781" width="5" style="336" customWidth="1"/>
    <col min="782" max="783" width="9.75454545454545" style="336" customWidth="1"/>
    <col min="784" max="785" width="7.87272727272727" style="336" customWidth="1"/>
    <col min="786" max="1016" width="9" style="336"/>
    <col min="1017" max="1017" width="3.12727272727273" style="336" customWidth="1"/>
    <col min="1018" max="1018" width="7.62727272727273" style="336" customWidth="1"/>
    <col min="1019" max="1019" width="4.12727272727273" style="336" customWidth="1"/>
    <col min="1020" max="1020" width="17" style="336" customWidth="1"/>
    <col min="1021" max="1021" width="3.62727272727273" style="336" customWidth="1"/>
    <col min="1022" max="1022" width="9.12727272727273" style="336" customWidth="1"/>
    <col min="1023" max="1023" width="3.62727272727273" style="336" customWidth="1"/>
    <col min="1024" max="1024" width="4.62727272727273" style="336" customWidth="1"/>
    <col min="1025" max="1025" width="9.62727272727273" style="336" customWidth="1"/>
    <col min="1026" max="1026" width="10.1272727272727" style="336" customWidth="1"/>
    <col min="1027" max="1027" width="10.2545454545455" style="336" customWidth="1"/>
    <col min="1028" max="1028" width="4.62727272727273" style="336" customWidth="1"/>
    <col min="1029" max="1029" width="5" style="336" customWidth="1"/>
    <col min="1030" max="1030" width="11.1272727272727" style="336" customWidth="1"/>
    <col min="1031" max="1031" width="16.1272727272727" style="336" customWidth="1"/>
    <col min="1032" max="1032" width="4.75454545454545" style="336" customWidth="1"/>
    <col min="1033" max="1033" width="3.62727272727273" style="336" customWidth="1"/>
    <col min="1034" max="1034" width="5.12727272727273" style="336" customWidth="1"/>
    <col min="1035" max="1035" width="3.12727272727273" style="336" customWidth="1"/>
    <col min="1036" max="1036" width="4.62727272727273" style="336" customWidth="1"/>
    <col min="1037" max="1037" width="5" style="336" customWidth="1"/>
    <col min="1038" max="1039" width="9.75454545454545" style="336" customWidth="1"/>
    <col min="1040" max="1041" width="7.87272727272727" style="336" customWidth="1"/>
    <col min="1042" max="1272" width="9" style="336"/>
    <col min="1273" max="1273" width="3.12727272727273" style="336" customWidth="1"/>
    <col min="1274" max="1274" width="7.62727272727273" style="336" customWidth="1"/>
    <col min="1275" max="1275" width="4.12727272727273" style="336" customWidth="1"/>
    <col min="1276" max="1276" width="17" style="336" customWidth="1"/>
    <col min="1277" max="1277" width="3.62727272727273" style="336" customWidth="1"/>
    <col min="1278" max="1278" width="9.12727272727273" style="336" customWidth="1"/>
    <col min="1279" max="1279" width="3.62727272727273" style="336" customWidth="1"/>
    <col min="1280" max="1280" width="4.62727272727273" style="336" customWidth="1"/>
    <col min="1281" max="1281" width="9.62727272727273" style="336" customWidth="1"/>
    <col min="1282" max="1282" width="10.1272727272727" style="336" customWidth="1"/>
    <col min="1283" max="1283" width="10.2545454545455" style="336" customWidth="1"/>
    <col min="1284" max="1284" width="4.62727272727273" style="336" customWidth="1"/>
    <col min="1285" max="1285" width="5" style="336" customWidth="1"/>
    <col min="1286" max="1286" width="11.1272727272727" style="336" customWidth="1"/>
    <col min="1287" max="1287" width="16.1272727272727" style="336" customWidth="1"/>
    <col min="1288" max="1288" width="4.75454545454545" style="336" customWidth="1"/>
    <col min="1289" max="1289" width="3.62727272727273" style="336" customWidth="1"/>
    <col min="1290" max="1290" width="5.12727272727273" style="336" customWidth="1"/>
    <col min="1291" max="1291" width="3.12727272727273" style="336" customWidth="1"/>
    <col min="1292" max="1292" width="4.62727272727273" style="336" customWidth="1"/>
    <col min="1293" max="1293" width="5" style="336" customWidth="1"/>
    <col min="1294" max="1295" width="9.75454545454545" style="336" customWidth="1"/>
    <col min="1296" max="1297" width="7.87272727272727" style="336" customWidth="1"/>
    <col min="1298" max="1528" width="9" style="336"/>
    <col min="1529" max="1529" width="3.12727272727273" style="336" customWidth="1"/>
    <col min="1530" max="1530" width="7.62727272727273" style="336" customWidth="1"/>
    <col min="1531" max="1531" width="4.12727272727273" style="336" customWidth="1"/>
    <col min="1532" max="1532" width="17" style="336" customWidth="1"/>
    <col min="1533" max="1533" width="3.62727272727273" style="336" customWidth="1"/>
    <col min="1534" max="1534" width="9.12727272727273" style="336" customWidth="1"/>
    <col min="1535" max="1535" width="3.62727272727273" style="336" customWidth="1"/>
    <col min="1536" max="1536" width="4.62727272727273" style="336" customWidth="1"/>
    <col min="1537" max="1537" width="9.62727272727273" style="336" customWidth="1"/>
    <col min="1538" max="1538" width="10.1272727272727" style="336" customWidth="1"/>
    <col min="1539" max="1539" width="10.2545454545455" style="336" customWidth="1"/>
    <col min="1540" max="1540" width="4.62727272727273" style="336" customWidth="1"/>
    <col min="1541" max="1541" width="5" style="336" customWidth="1"/>
    <col min="1542" max="1542" width="11.1272727272727" style="336" customWidth="1"/>
    <col min="1543" max="1543" width="16.1272727272727" style="336" customWidth="1"/>
    <col min="1544" max="1544" width="4.75454545454545" style="336" customWidth="1"/>
    <col min="1545" max="1545" width="3.62727272727273" style="336" customWidth="1"/>
    <col min="1546" max="1546" width="5.12727272727273" style="336" customWidth="1"/>
    <col min="1547" max="1547" width="3.12727272727273" style="336" customWidth="1"/>
    <col min="1548" max="1548" width="4.62727272727273" style="336" customWidth="1"/>
    <col min="1549" max="1549" width="5" style="336" customWidth="1"/>
    <col min="1550" max="1551" width="9.75454545454545" style="336" customWidth="1"/>
    <col min="1552" max="1553" width="7.87272727272727" style="336" customWidth="1"/>
    <col min="1554" max="1784" width="9" style="336"/>
    <col min="1785" max="1785" width="3.12727272727273" style="336" customWidth="1"/>
    <col min="1786" max="1786" width="7.62727272727273" style="336" customWidth="1"/>
    <col min="1787" max="1787" width="4.12727272727273" style="336" customWidth="1"/>
    <col min="1788" max="1788" width="17" style="336" customWidth="1"/>
    <col min="1789" max="1789" width="3.62727272727273" style="336" customWidth="1"/>
    <col min="1790" max="1790" width="9.12727272727273" style="336" customWidth="1"/>
    <col min="1791" max="1791" width="3.62727272727273" style="336" customWidth="1"/>
    <col min="1792" max="1792" width="4.62727272727273" style="336" customWidth="1"/>
    <col min="1793" max="1793" width="9.62727272727273" style="336" customWidth="1"/>
    <col min="1794" max="1794" width="10.1272727272727" style="336" customWidth="1"/>
    <col min="1795" max="1795" width="10.2545454545455" style="336" customWidth="1"/>
    <col min="1796" max="1796" width="4.62727272727273" style="336" customWidth="1"/>
    <col min="1797" max="1797" width="5" style="336" customWidth="1"/>
    <col min="1798" max="1798" width="11.1272727272727" style="336" customWidth="1"/>
    <col min="1799" max="1799" width="16.1272727272727" style="336" customWidth="1"/>
    <col min="1800" max="1800" width="4.75454545454545" style="336" customWidth="1"/>
    <col min="1801" max="1801" width="3.62727272727273" style="336" customWidth="1"/>
    <col min="1802" max="1802" width="5.12727272727273" style="336" customWidth="1"/>
    <col min="1803" max="1803" width="3.12727272727273" style="336" customWidth="1"/>
    <col min="1804" max="1804" width="4.62727272727273" style="336" customWidth="1"/>
    <col min="1805" max="1805" width="5" style="336" customWidth="1"/>
    <col min="1806" max="1807" width="9.75454545454545" style="336" customWidth="1"/>
    <col min="1808" max="1809" width="7.87272727272727" style="336" customWidth="1"/>
    <col min="1810" max="2040" width="9" style="336"/>
    <col min="2041" max="2041" width="3.12727272727273" style="336" customWidth="1"/>
    <col min="2042" max="2042" width="7.62727272727273" style="336" customWidth="1"/>
    <col min="2043" max="2043" width="4.12727272727273" style="336" customWidth="1"/>
    <col min="2044" max="2044" width="17" style="336" customWidth="1"/>
    <col min="2045" max="2045" width="3.62727272727273" style="336" customWidth="1"/>
    <col min="2046" max="2046" width="9.12727272727273" style="336" customWidth="1"/>
    <col min="2047" max="2047" width="3.62727272727273" style="336" customWidth="1"/>
    <col min="2048" max="2048" width="4.62727272727273" style="336" customWidth="1"/>
    <col min="2049" max="2049" width="9.62727272727273" style="336" customWidth="1"/>
    <col min="2050" max="2050" width="10.1272727272727" style="336" customWidth="1"/>
    <col min="2051" max="2051" width="10.2545454545455" style="336" customWidth="1"/>
    <col min="2052" max="2052" width="4.62727272727273" style="336" customWidth="1"/>
    <col min="2053" max="2053" width="5" style="336" customWidth="1"/>
    <col min="2054" max="2054" width="11.1272727272727" style="336" customWidth="1"/>
    <col min="2055" max="2055" width="16.1272727272727" style="336" customWidth="1"/>
    <col min="2056" max="2056" width="4.75454545454545" style="336" customWidth="1"/>
    <col min="2057" max="2057" width="3.62727272727273" style="336" customWidth="1"/>
    <col min="2058" max="2058" width="5.12727272727273" style="336" customWidth="1"/>
    <col min="2059" max="2059" width="3.12727272727273" style="336" customWidth="1"/>
    <col min="2060" max="2060" width="4.62727272727273" style="336" customWidth="1"/>
    <col min="2061" max="2061" width="5" style="336" customWidth="1"/>
    <col min="2062" max="2063" width="9.75454545454545" style="336" customWidth="1"/>
    <col min="2064" max="2065" width="7.87272727272727" style="336" customWidth="1"/>
    <col min="2066" max="2296" width="9" style="336"/>
    <col min="2297" max="2297" width="3.12727272727273" style="336" customWidth="1"/>
    <col min="2298" max="2298" width="7.62727272727273" style="336" customWidth="1"/>
    <col min="2299" max="2299" width="4.12727272727273" style="336" customWidth="1"/>
    <col min="2300" max="2300" width="17" style="336" customWidth="1"/>
    <col min="2301" max="2301" width="3.62727272727273" style="336" customWidth="1"/>
    <col min="2302" max="2302" width="9.12727272727273" style="336" customWidth="1"/>
    <col min="2303" max="2303" width="3.62727272727273" style="336" customWidth="1"/>
    <col min="2304" max="2304" width="4.62727272727273" style="336" customWidth="1"/>
    <col min="2305" max="2305" width="9.62727272727273" style="336" customWidth="1"/>
    <col min="2306" max="2306" width="10.1272727272727" style="336" customWidth="1"/>
    <col min="2307" max="2307" width="10.2545454545455" style="336" customWidth="1"/>
    <col min="2308" max="2308" width="4.62727272727273" style="336" customWidth="1"/>
    <col min="2309" max="2309" width="5" style="336" customWidth="1"/>
    <col min="2310" max="2310" width="11.1272727272727" style="336" customWidth="1"/>
    <col min="2311" max="2311" width="16.1272727272727" style="336" customWidth="1"/>
    <col min="2312" max="2312" width="4.75454545454545" style="336" customWidth="1"/>
    <col min="2313" max="2313" width="3.62727272727273" style="336" customWidth="1"/>
    <col min="2314" max="2314" width="5.12727272727273" style="336" customWidth="1"/>
    <col min="2315" max="2315" width="3.12727272727273" style="336" customWidth="1"/>
    <col min="2316" max="2316" width="4.62727272727273" style="336" customWidth="1"/>
    <col min="2317" max="2317" width="5" style="336" customWidth="1"/>
    <col min="2318" max="2319" width="9.75454545454545" style="336" customWidth="1"/>
    <col min="2320" max="2321" width="7.87272727272727" style="336" customWidth="1"/>
    <col min="2322" max="2552" width="9" style="336"/>
    <col min="2553" max="2553" width="3.12727272727273" style="336" customWidth="1"/>
    <col min="2554" max="2554" width="7.62727272727273" style="336" customWidth="1"/>
    <col min="2555" max="2555" width="4.12727272727273" style="336" customWidth="1"/>
    <col min="2556" max="2556" width="17" style="336" customWidth="1"/>
    <col min="2557" max="2557" width="3.62727272727273" style="336" customWidth="1"/>
    <col min="2558" max="2558" width="9.12727272727273" style="336" customWidth="1"/>
    <col min="2559" max="2559" width="3.62727272727273" style="336" customWidth="1"/>
    <col min="2560" max="2560" width="4.62727272727273" style="336" customWidth="1"/>
    <col min="2561" max="2561" width="9.62727272727273" style="336" customWidth="1"/>
    <col min="2562" max="2562" width="10.1272727272727" style="336" customWidth="1"/>
    <col min="2563" max="2563" width="10.2545454545455" style="336" customWidth="1"/>
    <col min="2564" max="2564" width="4.62727272727273" style="336" customWidth="1"/>
    <col min="2565" max="2565" width="5" style="336" customWidth="1"/>
    <col min="2566" max="2566" width="11.1272727272727" style="336" customWidth="1"/>
    <col min="2567" max="2567" width="16.1272727272727" style="336" customWidth="1"/>
    <col min="2568" max="2568" width="4.75454545454545" style="336" customWidth="1"/>
    <col min="2569" max="2569" width="3.62727272727273" style="336" customWidth="1"/>
    <col min="2570" max="2570" width="5.12727272727273" style="336" customWidth="1"/>
    <col min="2571" max="2571" width="3.12727272727273" style="336" customWidth="1"/>
    <col min="2572" max="2572" width="4.62727272727273" style="336" customWidth="1"/>
    <col min="2573" max="2573" width="5" style="336" customWidth="1"/>
    <col min="2574" max="2575" width="9.75454545454545" style="336" customWidth="1"/>
    <col min="2576" max="2577" width="7.87272727272727" style="336" customWidth="1"/>
    <col min="2578" max="2808" width="9" style="336"/>
    <col min="2809" max="2809" width="3.12727272727273" style="336" customWidth="1"/>
    <col min="2810" max="2810" width="7.62727272727273" style="336" customWidth="1"/>
    <col min="2811" max="2811" width="4.12727272727273" style="336" customWidth="1"/>
    <col min="2812" max="2812" width="17" style="336" customWidth="1"/>
    <col min="2813" max="2813" width="3.62727272727273" style="336" customWidth="1"/>
    <col min="2814" max="2814" width="9.12727272727273" style="336" customWidth="1"/>
    <col min="2815" max="2815" width="3.62727272727273" style="336" customWidth="1"/>
    <col min="2816" max="2816" width="4.62727272727273" style="336" customWidth="1"/>
    <col min="2817" max="2817" width="9.62727272727273" style="336" customWidth="1"/>
    <col min="2818" max="2818" width="10.1272727272727" style="336" customWidth="1"/>
    <col min="2819" max="2819" width="10.2545454545455" style="336" customWidth="1"/>
    <col min="2820" max="2820" width="4.62727272727273" style="336" customWidth="1"/>
    <col min="2821" max="2821" width="5" style="336" customWidth="1"/>
    <col min="2822" max="2822" width="11.1272727272727" style="336" customWidth="1"/>
    <col min="2823" max="2823" width="16.1272727272727" style="336" customWidth="1"/>
    <col min="2824" max="2824" width="4.75454545454545" style="336" customWidth="1"/>
    <col min="2825" max="2825" width="3.62727272727273" style="336" customWidth="1"/>
    <col min="2826" max="2826" width="5.12727272727273" style="336" customWidth="1"/>
    <col min="2827" max="2827" width="3.12727272727273" style="336" customWidth="1"/>
    <col min="2828" max="2828" width="4.62727272727273" style="336" customWidth="1"/>
    <col min="2829" max="2829" width="5" style="336" customWidth="1"/>
    <col min="2830" max="2831" width="9.75454545454545" style="336" customWidth="1"/>
    <col min="2832" max="2833" width="7.87272727272727" style="336" customWidth="1"/>
    <col min="2834" max="3064" width="9" style="336"/>
    <col min="3065" max="3065" width="3.12727272727273" style="336" customWidth="1"/>
    <col min="3066" max="3066" width="7.62727272727273" style="336" customWidth="1"/>
    <col min="3067" max="3067" width="4.12727272727273" style="336" customWidth="1"/>
    <col min="3068" max="3068" width="17" style="336" customWidth="1"/>
    <col min="3069" max="3069" width="3.62727272727273" style="336" customWidth="1"/>
    <col min="3070" max="3070" width="9.12727272727273" style="336" customWidth="1"/>
    <col min="3071" max="3071" width="3.62727272727273" style="336" customWidth="1"/>
    <col min="3072" max="3072" width="4.62727272727273" style="336" customWidth="1"/>
    <col min="3073" max="3073" width="9.62727272727273" style="336" customWidth="1"/>
    <col min="3074" max="3074" width="10.1272727272727" style="336" customWidth="1"/>
    <col min="3075" max="3075" width="10.2545454545455" style="336" customWidth="1"/>
    <col min="3076" max="3076" width="4.62727272727273" style="336" customWidth="1"/>
    <col min="3077" max="3077" width="5" style="336" customWidth="1"/>
    <col min="3078" max="3078" width="11.1272727272727" style="336" customWidth="1"/>
    <col min="3079" max="3079" width="16.1272727272727" style="336" customWidth="1"/>
    <col min="3080" max="3080" width="4.75454545454545" style="336" customWidth="1"/>
    <col min="3081" max="3081" width="3.62727272727273" style="336" customWidth="1"/>
    <col min="3082" max="3082" width="5.12727272727273" style="336" customWidth="1"/>
    <col min="3083" max="3083" width="3.12727272727273" style="336" customWidth="1"/>
    <col min="3084" max="3084" width="4.62727272727273" style="336" customWidth="1"/>
    <col min="3085" max="3085" width="5" style="336" customWidth="1"/>
    <col min="3086" max="3087" width="9.75454545454545" style="336" customWidth="1"/>
    <col min="3088" max="3089" width="7.87272727272727" style="336" customWidth="1"/>
    <col min="3090" max="3320" width="9" style="336"/>
    <col min="3321" max="3321" width="3.12727272727273" style="336" customWidth="1"/>
    <col min="3322" max="3322" width="7.62727272727273" style="336" customWidth="1"/>
    <col min="3323" max="3323" width="4.12727272727273" style="336" customWidth="1"/>
    <col min="3324" max="3324" width="17" style="336" customWidth="1"/>
    <col min="3325" max="3325" width="3.62727272727273" style="336" customWidth="1"/>
    <col min="3326" max="3326" width="9.12727272727273" style="336" customWidth="1"/>
    <col min="3327" max="3327" width="3.62727272727273" style="336" customWidth="1"/>
    <col min="3328" max="3328" width="4.62727272727273" style="336" customWidth="1"/>
    <col min="3329" max="3329" width="9.62727272727273" style="336" customWidth="1"/>
    <col min="3330" max="3330" width="10.1272727272727" style="336" customWidth="1"/>
    <col min="3331" max="3331" width="10.2545454545455" style="336" customWidth="1"/>
    <col min="3332" max="3332" width="4.62727272727273" style="336" customWidth="1"/>
    <col min="3333" max="3333" width="5" style="336" customWidth="1"/>
    <col min="3334" max="3334" width="11.1272727272727" style="336" customWidth="1"/>
    <col min="3335" max="3335" width="16.1272727272727" style="336" customWidth="1"/>
    <col min="3336" max="3336" width="4.75454545454545" style="336" customWidth="1"/>
    <col min="3337" max="3337" width="3.62727272727273" style="336" customWidth="1"/>
    <col min="3338" max="3338" width="5.12727272727273" style="336" customWidth="1"/>
    <col min="3339" max="3339" width="3.12727272727273" style="336" customWidth="1"/>
    <col min="3340" max="3340" width="4.62727272727273" style="336" customWidth="1"/>
    <col min="3341" max="3341" width="5" style="336" customWidth="1"/>
    <col min="3342" max="3343" width="9.75454545454545" style="336" customWidth="1"/>
    <col min="3344" max="3345" width="7.87272727272727" style="336" customWidth="1"/>
    <col min="3346" max="3576" width="9" style="336"/>
    <col min="3577" max="3577" width="3.12727272727273" style="336" customWidth="1"/>
    <col min="3578" max="3578" width="7.62727272727273" style="336" customWidth="1"/>
    <col min="3579" max="3579" width="4.12727272727273" style="336" customWidth="1"/>
    <col min="3580" max="3580" width="17" style="336" customWidth="1"/>
    <col min="3581" max="3581" width="3.62727272727273" style="336" customWidth="1"/>
    <col min="3582" max="3582" width="9.12727272727273" style="336" customWidth="1"/>
    <col min="3583" max="3583" width="3.62727272727273" style="336" customWidth="1"/>
    <col min="3584" max="3584" width="4.62727272727273" style="336" customWidth="1"/>
    <col min="3585" max="3585" width="9.62727272727273" style="336" customWidth="1"/>
    <col min="3586" max="3586" width="10.1272727272727" style="336" customWidth="1"/>
    <col min="3587" max="3587" width="10.2545454545455" style="336" customWidth="1"/>
    <col min="3588" max="3588" width="4.62727272727273" style="336" customWidth="1"/>
    <col min="3589" max="3589" width="5" style="336" customWidth="1"/>
    <col min="3590" max="3590" width="11.1272727272727" style="336" customWidth="1"/>
    <col min="3591" max="3591" width="16.1272727272727" style="336" customWidth="1"/>
    <col min="3592" max="3592" width="4.75454545454545" style="336" customWidth="1"/>
    <col min="3593" max="3593" width="3.62727272727273" style="336" customWidth="1"/>
    <col min="3594" max="3594" width="5.12727272727273" style="336" customWidth="1"/>
    <col min="3595" max="3595" width="3.12727272727273" style="336" customWidth="1"/>
    <col min="3596" max="3596" width="4.62727272727273" style="336" customWidth="1"/>
    <col min="3597" max="3597" width="5" style="336" customWidth="1"/>
    <col min="3598" max="3599" width="9.75454545454545" style="336" customWidth="1"/>
    <col min="3600" max="3601" width="7.87272727272727" style="336" customWidth="1"/>
    <col min="3602" max="3832" width="9" style="336"/>
    <col min="3833" max="3833" width="3.12727272727273" style="336" customWidth="1"/>
    <col min="3834" max="3834" width="7.62727272727273" style="336" customWidth="1"/>
    <col min="3835" max="3835" width="4.12727272727273" style="336" customWidth="1"/>
    <col min="3836" max="3836" width="17" style="336" customWidth="1"/>
    <col min="3837" max="3837" width="3.62727272727273" style="336" customWidth="1"/>
    <col min="3838" max="3838" width="9.12727272727273" style="336" customWidth="1"/>
    <col min="3839" max="3839" width="3.62727272727273" style="336" customWidth="1"/>
    <col min="3840" max="3840" width="4.62727272727273" style="336" customWidth="1"/>
    <col min="3841" max="3841" width="9.62727272727273" style="336" customWidth="1"/>
    <col min="3842" max="3842" width="10.1272727272727" style="336" customWidth="1"/>
    <col min="3843" max="3843" width="10.2545454545455" style="336" customWidth="1"/>
    <col min="3844" max="3844" width="4.62727272727273" style="336" customWidth="1"/>
    <col min="3845" max="3845" width="5" style="336" customWidth="1"/>
    <col min="3846" max="3846" width="11.1272727272727" style="336" customWidth="1"/>
    <col min="3847" max="3847" width="16.1272727272727" style="336" customWidth="1"/>
    <col min="3848" max="3848" width="4.75454545454545" style="336" customWidth="1"/>
    <col min="3849" max="3849" width="3.62727272727273" style="336" customWidth="1"/>
    <col min="3850" max="3850" width="5.12727272727273" style="336" customWidth="1"/>
    <col min="3851" max="3851" width="3.12727272727273" style="336" customWidth="1"/>
    <col min="3852" max="3852" width="4.62727272727273" style="336" customWidth="1"/>
    <col min="3853" max="3853" width="5" style="336" customWidth="1"/>
    <col min="3854" max="3855" width="9.75454545454545" style="336" customWidth="1"/>
    <col min="3856" max="3857" width="7.87272727272727" style="336" customWidth="1"/>
    <col min="3858" max="4088" width="9" style="336"/>
    <col min="4089" max="4089" width="3.12727272727273" style="336" customWidth="1"/>
    <col min="4090" max="4090" width="7.62727272727273" style="336" customWidth="1"/>
    <col min="4091" max="4091" width="4.12727272727273" style="336" customWidth="1"/>
    <col min="4092" max="4092" width="17" style="336" customWidth="1"/>
    <col min="4093" max="4093" width="3.62727272727273" style="336" customWidth="1"/>
    <col min="4094" max="4094" width="9.12727272727273" style="336" customWidth="1"/>
    <col min="4095" max="4095" width="3.62727272727273" style="336" customWidth="1"/>
    <col min="4096" max="4096" width="4.62727272727273" style="336" customWidth="1"/>
    <col min="4097" max="4097" width="9.62727272727273" style="336" customWidth="1"/>
    <col min="4098" max="4098" width="10.1272727272727" style="336" customWidth="1"/>
    <col min="4099" max="4099" width="10.2545454545455" style="336" customWidth="1"/>
    <col min="4100" max="4100" width="4.62727272727273" style="336" customWidth="1"/>
    <col min="4101" max="4101" width="5" style="336" customWidth="1"/>
    <col min="4102" max="4102" width="11.1272727272727" style="336" customWidth="1"/>
    <col min="4103" max="4103" width="16.1272727272727" style="336" customWidth="1"/>
    <col min="4104" max="4104" width="4.75454545454545" style="336" customWidth="1"/>
    <col min="4105" max="4105" width="3.62727272727273" style="336" customWidth="1"/>
    <col min="4106" max="4106" width="5.12727272727273" style="336" customWidth="1"/>
    <col min="4107" max="4107" width="3.12727272727273" style="336" customWidth="1"/>
    <col min="4108" max="4108" width="4.62727272727273" style="336" customWidth="1"/>
    <col min="4109" max="4109" width="5" style="336" customWidth="1"/>
    <col min="4110" max="4111" width="9.75454545454545" style="336" customWidth="1"/>
    <col min="4112" max="4113" width="7.87272727272727" style="336" customWidth="1"/>
    <col min="4114" max="4344" width="9" style="336"/>
    <col min="4345" max="4345" width="3.12727272727273" style="336" customWidth="1"/>
    <col min="4346" max="4346" width="7.62727272727273" style="336" customWidth="1"/>
    <col min="4347" max="4347" width="4.12727272727273" style="336" customWidth="1"/>
    <col min="4348" max="4348" width="17" style="336" customWidth="1"/>
    <col min="4349" max="4349" width="3.62727272727273" style="336" customWidth="1"/>
    <col min="4350" max="4350" width="9.12727272727273" style="336" customWidth="1"/>
    <col min="4351" max="4351" width="3.62727272727273" style="336" customWidth="1"/>
    <col min="4352" max="4352" width="4.62727272727273" style="336" customWidth="1"/>
    <col min="4353" max="4353" width="9.62727272727273" style="336" customWidth="1"/>
    <col min="4354" max="4354" width="10.1272727272727" style="336" customWidth="1"/>
    <col min="4355" max="4355" width="10.2545454545455" style="336" customWidth="1"/>
    <col min="4356" max="4356" width="4.62727272727273" style="336" customWidth="1"/>
    <col min="4357" max="4357" width="5" style="336" customWidth="1"/>
    <col min="4358" max="4358" width="11.1272727272727" style="336" customWidth="1"/>
    <col min="4359" max="4359" width="16.1272727272727" style="336" customWidth="1"/>
    <col min="4360" max="4360" width="4.75454545454545" style="336" customWidth="1"/>
    <col min="4361" max="4361" width="3.62727272727273" style="336" customWidth="1"/>
    <col min="4362" max="4362" width="5.12727272727273" style="336" customWidth="1"/>
    <col min="4363" max="4363" width="3.12727272727273" style="336" customWidth="1"/>
    <col min="4364" max="4364" width="4.62727272727273" style="336" customWidth="1"/>
    <col min="4365" max="4365" width="5" style="336" customWidth="1"/>
    <col min="4366" max="4367" width="9.75454545454545" style="336" customWidth="1"/>
    <col min="4368" max="4369" width="7.87272727272727" style="336" customWidth="1"/>
    <col min="4370" max="4600" width="9" style="336"/>
    <col min="4601" max="4601" width="3.12727272727273" style="336" customWidth="1"/>
    <col min="4602" max="4602" width="7.62727272727273" style="336" customWidth="1"/>
    <col min="4603" max="4603" width="4.12727272727273" style="336" customWidth="1"/>
    <col min="4604" max="4604" width="17" style="336" customWidth="1"/>
    <col min="4605" max="4605" width="3.62727272727273" style="336" customWidth="1"/>
    <col min="4606" max="4606" width="9.12727272727273" style="336" customWidth="1"/>
    <col min="4607" max="4607" width="3.62727272727273" style="336" customWidth="1"/>
    <col min="4608" max="4608" width="4.62727272727273" style="336" customWidth="1"/>
    <col min="4609" max="4609" width="9.62727272727273" style="336" customWidth="1"/>
    <col min="4610" max="4610" width="10.1272727272727" style="336" customWidth="1"/>
    <col min="4611" max="4611" width="10.2545454545455" style="336" customWidth="1"/>
    <col min="4612" max="4612" width="4.62727272727273" style="336" customWidth="1"/>
    <col min="4613" max="4613" width="5" style="336" customWidth="1"/>
    <col min="4614" max="4614" width="11.1272727272727" style="336" customWidth="1"/>
    <col min="4615" max="4615" width="16.1272727272727" style="336" customWidth="1"/>
    <col min="4616" max="4616" width="4.75454545454545" style="336" customWidth="1"/>
    <col min="4617" max="4617" width="3.62727272727273" style="336" customWidth="1"/>
    <col min="4618" max="4618" width="5.12727272727273" style="336" customWidth="1"/>
    <col min="4619" max="4619" width="3.12727272727273" style="336" customWidth="1"/>
    <col min="4620" max="4620" width="4.62727272727273" style="336" customWidth="1"/>
    <col min="4621" max="4621" width="5" style="336" customWidth="1"/>
    <col min="4622" max="4623" width="9.75454545454545" style="336" customWidth="1"/>
    <col min="4624" max="4625" width="7.87272727272727" style="336" customWidth="1"/>
    <col min="4626" max="4856" width="9" style="336"/>
    <col min="4857" max="4857" width="3.12727272727273" style="336" customWidth="1"/>
    <col min="4858" max="4858" width="7.62727272727273" style="336" customWidth="1"/>
    <col min="4859" max="4859" width="4.12727272727273" style="336" customWidth="1"/>
    <col min="4860" max="4860" width="17" style="336" customWidth="1"/>
    <col min="4861" max="4861" width="3.62727272727273" style="336" customWidth="1"/>
    <col min="4862" max="4862" width="9.12727272727273" style="336" customWidth="1"/>
    <col min="4863" max="4863" width="3.62727272727273" style="336" customWidth="1"/>
    <col min="4864" max="4864" width="4.62727272727273" style="336" customWidth="1"/>
    <col min="4865" max="4865" width="9.62727272727273" style="336" customWidth="1"/>
    <col min="4866" max="4866" width="10.1272727272727" style="336" customWidth="1"/>
    <col min="4867" max="4867" width="10.2545454545455" style="336" customWidth="1"/>
    <col min="4868" max="4868" width="4.62727272727273" style="336" customWidth="1"/>
    <col min="4869" max="4869" width="5" style="336" customWidth="1"/>
    <col min="4870" max="4870" width="11.1272727272727" style="336" customWidth="1"/>
    <col min="4871" max="4871" width="16.1272727272727" style="336" customWidth="1"/>
    <col min="4872" max="4872" width="4.75454545454545" style="336" customWidth="1"/>
    <col min="4873" max="4873" width="3.62727272727273" style="336" customWidth="1"/>
    <col min="4874" max="4874" width="5.12727272727273" style="336" customWidth="1"/>
    <col min="4875" max="4875" width="3.12727272727273" style="336" customWidth="1"/>
    <col min="4876" max="4876" width="4.62727272727273" style="336" customWidth="1"/>
    <col min="4877" max="4877" width="5" style="336" customWidth="1"/>
    <col min="4878" max="4879" width="9.75454545454545" style="336" customWidth="1"/>
    <col min="4880" max="4881" width="7.87272727272727" style="336" customWidth="1"/>
    <col min="4882" max="5112" width="9" style="336"/>
    <col min="5113" max="5113" width="3.12727272727273" style="336" customWidth="1"/>
    <col min="5114" max="5114" width="7.62727272727273" style="336" customWidth="1"/>
    <col min="5115" max="5115" width="4.12727272727273" style="336" customWidth="1"/>
    <col min="5116" max="5116" width="17" style="336" customWidth="1"/>
    <col min="5117" max="5117" width="3.62727272727273" style="336" customWidth="1"/>
    <col min="5118" max="5118" width="9.12727272727273" style="336" customWidth="1"/>
    <col min="5119" max="5119" width="3.62727272727273" style="336" customWidth="1"/>
    <col min="5120" max="5120" width="4.62727272727273" style="336" customWidth="1"/>
    <col min="5121" max="5121" width="9.62727272727273" style="336" customWidth="1"/>
    <col min="5122" max="5122" width="10.1272727272727" style="336" customWidth="1"/>
    <col min="5123" max="5123" width="10.2545454545455" style="336" customWidth="1"/>
    <col min="5124" max="5124" width="4.62727272727273" style="336" customWidth="1"/>
    <col min="5125" max="5125" width="5" style="336" customWidth="1"/>
    <col min="5126" max="5126" width="11.1272727272727" style="336" customWidth="1"/>
    <col min="5127" max="5127" width="16.1272727272727" style="336" customWidth="1"/>
    <col min="5128" max="5128" width="4.75454545454545" style="336" customWidth="1"/>
    <col min="5129" max="5129" width="3.62727272727273" style="336" customWidth="1"/>
    <col min="5130" max="5130" width="5.12727272727273" style="336" customWidth="1"/>
    <col min="5131" max="5131" width="3.12727272727273" style="336" customWidth="1"/>
    <col min="5132" max="5132" width="4.62727272727273" style="336" customWidth="1"/>
    <col min="5133" max="5133" width="5" style="336" customWidth="1"/>
    <col min="5134" max="5135" width="9.75454545454545" style="336" customWidth="1"/>
    <col min="5136" max="5137" width="7.87272727272727" style="336" customWidth="1"/>
    <col min="5138" max="5368" width="9" style="336"/>
    <col min="5369" max="5369" width="3.12727272727273" style="336" customWidth="1"/>
    <col min="5370" max="5370" width="7.62727272727273" style="336" customWidth="1"/>
    <col min="5371" max="5371" width="4.12727272727273" style="336" customWidth="1"/>
    <col min="5372" max="5372" width="17" style="336" customWidth="1"/>
    <col min="5373" max="5373" width="3.62727272727273" style="336" customWidth="1"/>
    <col min="5374" max="5374" width="9.12727272727273" style="336" customWidth="1"/>
    <col min="5375" max="5375" width="3.62727272727273" style="336" customWidth="1"/>
    <col min="5376" max="5376" width="4.62727272727273" style="336" customWidth="1"/>
    <col min="5377" max="5377" width="9.62727272727273" style="336" customWidth="1"/>
    <col min="5378" max="5378" width="10.1272727272727" style="336" customWidth="1"/>
    <col min="5379" max="5379" width="10.2545454545455" style="336" customWidth="1"/>
    <col min="5380" max="5380" width="4.62727272727273" style="336" customWidth="1"/>
    <col min="5381" max="5381" width="5" style="336" customWidth="1"/>
    <col min="5382" max="5382" width="11.1272727272727" style="336" customWidth="1"/>
    <col min="5383" max="5383" width="16.1272727272727" style="336" customWidth="1"/>
    <col min="5384" max="5384" width="4.75454545454545" style="336" customWidth="1"/>
    <col min="5385" max="5385" width="3.62727272727273" style="336" customWidth="1"/>
    <col min="5386" max="5386" width="5.12727272727273" style="336" customWidth="1"/>
    <col min="5387" max="5387" width="3.12727272727273" style="336" customWidth="1"/>
    <col min="5388" max="5388" width="4.62727272727273" style="336" customWidth="1"/>
    <col min="5389" max="5389" width="5" style="336" customWidth="1"/>
    <col min="5390" max="5391" width="9.75454545454545" style="336" customWidth="1"/>
    <col min="5392" max="5393" width="7.87272727272727" style="336" customWidth="1"/>
    <col min="5394" max="5624" width="9" style="336"/>
    <col min="5625" max="5625" width="3.12727272727273" style="336" customWidth="1"/>
    <col min="5626" max="5626" width="7.62727272727273" style="336" customWidth="1"/>
    <col min="5627" max="5627" width="4.12727272727273" style="336" customWidth="1"/>
    <col min="5628" max="5628" width="17" style="336" customWidth="1"/>
    <col min="5629" max="5629" width="3.62727272727273" style="336" customWidth="1"/>
    <col min="5630" max="5630" width="9.12727272727273" style="336" customWidth="1"/>
    <col min="5631" max="5631" width="3.62727272727273" style="336" customWidth="1"/>
    <col min="5632" max="5632" width="4.62727272727273" style="336" customWidth="1"/>
    <col min="5633" max="5633" width="9.62727272727273" style="336" customWidth="1"/>
    <col min="5634" max="5634" width="10.1272727272727" style="336" customWidth="1"/>
    <col min="5635" max="5635" width="10.2545454545455" style="336" customWidth="1"/>
    <col min="5636" max="5636" width="4.62727272727273" style="336" customWidth="1"/>
    <col min="5637" max="5637" width="5" style="336" customWidth="1"/>
    <col min="5638" max="5638" width="11.1272727272727" style="336" customWidth="1"/>
    <col min="5639" max="5639" width="16.1272727272727" style="336" customWidth="1"/>
    <col min="5640" max="5640" width="4.75454545454545" style="336" customWidth="1"/>
    <col min="5641" max="5641" width="3.62727272727273" style="336" customWidth="1"/>
    <col min="5642" max="5642" width="5.12727272727273" style="336" customWidth="1"/>
    <col min="5643" max="5643" width="3.12727272727273" style="336" customWidth="1"/>
    <col min="5644" max="5644" width="4.62727272727273" style="336" customWidth="1"/>
    <col min="5645" max="5645" width="5" style="336" customWidth="1"/>
    <col min="5646" max="5647" width="9.75454545454545" style="336" customWidth="1"/>
    <col min="5648" max="5649" width="7.87272727272727" style="336" customWidth="1"/>
    <col min="5650" max="5880" width="9" style="336"/>
    <col min="5881" max="5881" width="3.12727272727273" style="336" customWidth="1"/>
    <col min="5882" max="5882" width="7.62727272727273" style="336" customWidth="1"/>
    <col min="5883" max="5883" width="4.12727272727273" style="336" customWidth="1"/>
    <col min="5884" max="5884" width="17" style="336" customWidth="1"/>
    <col min="5885" max="5885" width="3.62727272727273" style="336" customWidth="1"/>
    <col min="5886" max="5886" width="9.12727272727273" style="336" customWidth="1"/>
    <col min="5887" max="5887" width="3.62727272727273" style="336" customWidth="1"/>
    <col min="5888" max="5888" width="4.62727272727273" style="336" customWidth="1"/>
    <col min="5889" max="5889" width="9.62727272727273" style="336" customWidth="1"/>
    <col min="5890" max="5890" width="10.1272727272727" style="336" customWidth="1"/>
    <col min="5891" max="5891" width="10.2545454545455" style="336" customWidth="1"/>
    <col min="5892" max="5892" width="4.62727272727273" style="336" customWidth="1"/>
    <col min="5893" max="5893" width="5" style="336" customWidth="1"/>
    <col min="5894" max="5894" width="11.1272727272727" style="336" customWidth="1"/>
    <col min="5895" max="5895" width="16.1272727272727" style="336" customWidth="1"/>
    <col min="5896" max="5896" width="4.75454545454545" style="336" customWidth="1"/>
    <col min="5897" max="5897" width="3.62727272727273" style="336" customWidth="1"/>
    <col min="5898" max="5898" width="5.12727272727273" style="336" customWidth="1"/>
    <col min="5899" max="5899" width="3.12727272727273" style="336" customWidth="1"/>
    <col min="5900" max="5900" width="4.62727272727273" style="336" customWidth="1"/>
    <col min="5901" max="5901" width="5" style="336" customWidth="1"/>
    <col min="5902" max="5903" width="9.75454545454545" style="336" customWidth="1"/>
    <col min="5904" max="5905" width="7.87272727272727" style="336" customWidth="1"/>
    <col min="5906" max="6136" width="9" style="336"/>
    <col min="6137" max="6137" width="3.12727272727273" style="336" customWidth="1"/>
    <col min="6138" max="6138" width="7.62727272727273" style="336" customWidth="1"/>
    <col min="6139" max="6139" width="4.12727272727273" style="336" customWidth="1"/>
    <col min="6140" max="6140" width="17" style="336" customWidth="1"/>
    <col min="6141" max="6141" width="3.62727272727273" style="336" customWidth="1"/>
    <col min="6142" max="6142" width="9.12727272727273" style="336" customWidth="1"/>
    <col min="6143" max="6143" width="3.62727272727273" style="336" customWidth="1"/>
    <col min="6144" max="6144" width="4.62727272727273" style="336" customWidth="1"/>
    <col min="6145" max="6145" width="9.62727272727273" style="336" customWidth="1"/>
    <col min="6146" max="6146" width="10.1272727272727" style="336" customWidth="1"/>
    <col min="6147" max="6147" width="10.2545454545455" style="336" customWidth="1"/>
    <col min="6148" max="6148" width="4.62727272727273" style="336" customWidth="1"/>
    <col min="6149" max="6149" width="5" style="336" customWidth="1"/>
    <col min="6150" max="6150" width="11.1272727272727" style="336" customWidth="1"/>
    <col min="6151" max="6151" width="16.1272727272727" style="336" customWidth="1"/>
    <col min="6152" max="6152" width="4.75454545454545" style="336" customWidth="1"/>
    <col min="6153" max="6153" width="3.62727272727273" style="336" customWidth="1"/>
    <col min="6154" max="6154" width="5.12727272727273" style="336" customWidth="1"/>
    <col min="6155" max="6155" width="3.12727272727273" style="336" customWidth="1"/>
    <col min="6156" max="6156" width="4.62727272727273" style="336" customWidth="1"/>
    <col min="6157" max="6157" width="5" style="336" customWidth="1"/>
    <col min="6158" max="6159" width="9.75454545454545" style="336" customWidth="1"/>
    <col min="6160" max="6161" width="7.87272727272727" style="336" customWidth="1"/>
    <col min="6162" max="6392" width="9" style="336"/>
    <col min="6393" max="6393" width="3.12727272727273" style="336" customWidth="1"/>
    <col min="6394" max="6394" width="7.62727272727273" style="336" customWidth="1"/>
    <col min="6395" max="6395" width="4.12727272727273" style="336" customWidth="1"/>
    <col min="6396" max="6396" width="17" style="336" customWidth="1"/>
    <col min="6397" max="6397" width="3.62727272727273" style="336" customWidth="1"/>
    <col min="6398" max="6398" width="9.12727272727273" style="336" customWidth="1"/>
    <col min="6399" max="6399" width="3.62727272727273" style="336" customWidth="1"/>
    <col min="6400" max="6400" width="4.62727272727273" style="336" customWidth="1"/>
    <col min="6401" max="6401" width="9.62727272727273" style="336" customWidth="1"/>
    <col min="6402" max="6402" width="10.1272727272727" style="336" customWidth="1"/>
    <col min="6403" max="6403" width="10.2545454545455" style="336" customWidth="1"/>
    <col min="6404" max="6404" width="4.62727272727273" style="336" customWidth="1"/>
    <col min="6405" max="6405" width="5" style="336" customWidth="1"/>
    <col min="6406" max="6406" width="11.1272727272727" style="336" customWidth="1"/>
    <col min="6407" max="6407" width="16.1272727272727" style="336" customWidth="1"/>
    <col min="6408" max="6408" width="4.75454545454545" style="336" customWidth="1"/>
    <col min="6409" max="6409" width="3.62727272727273" style="336" customWidth="1"/>
    <col min="6410" max="6410" width="5.12727272727273" style="336" customWidth="1"/>
    <col min="6411" max="6411" width="3.12727272727273" style="336" customWidth="1"/>
    <col min="6412" max="6412" width="4.62727272727273" style="336" customWidth="1"/>
    <col min="6413" max="6413" width="5" style="336" customWidth="1"/>
    <col min="6414" max="6415" width="9.75454545454545" style="336" customWidth="1"/>
    <col min="6416" max="6417" width="7.87272727272727" style="336" customWidth="1"/>
    <col min="6418" max="6648" width="9" style="336"/>
    <col min="6649" max="6649" width="3.12727272727273" style="336" customWidth="1"/>
    <col min="6650" max="6650" width="7.62727272727273" style="336" customWidth="1"/>
    <col min="6651" max="6651" width="4.12727272727273" style="336" customWidth="1"/>
    <col min="6652" max="6652" width="17" style="336" customWidth="1"/>
    <col min="6653" max="6653" width="3.62727272727273" style="336" customWidth="1"/>
    <col min="6654" max="6654" width="9.12727272727273" style="336" customWidth="1"/>
    <col min="6655" max="6655" width="3.62727272727273" style="336" customWidth="1"/>
    <col min="6656" max="6656" width="4.62727272727273" style="336" customWidth="1"/>
    <col min="6657" max="6657" width="9.62727272727273" style="336" customWidth="1"/>
    <col min="6658" max="6658" width="10.1272727272727" style="336" customWidth="1"/>
    <col min="6659" max="6659" width="10.2545454545455" style="336" customWidth="1"/>
    <col min="6660" max="6660" width="4.62727272727273" style="336" customWidth="1"/>
    <col min="6661" max="6661" width="5" style="336" customWidth="1"/>
    <col min="6662" max="6662" width="11.1272727272727" style="336" customWidth="1"/>
    <col min="6663" max="6663" width="16.1272727272727" style="336" customWidth="1"/>
    <col min="6664" max="6664" width="4.75454545454545" style="336" customWidth="1"/>
    <col min="6665" max="6665" width="3.62727272727273" style="336" customWidth="1"/>
    <col min="6666" max="6666" width="5.12727272727273" style="336" customWidth="1"/>
    <col min="6667" max="6667" width="3.12727272727273" style="336" customWidth="1"/>
    <col min="6668" max="6668" width="4.62727272727273" style="336" customWidth="1"/>
    <col min="6669" max="6669" width="5" style="336" customWidth="1"/>
    <col min="6670" max="6671" width="9.75454545454545" style="336" customWidth="1"/>
    <col min="6672" max="6673" width="7.87272727272727" style="336" customWidth="1"/>
    <col min="6674" max="6904" width="9" style="336"/>
    <col min="6905" max="6905" width="3.12727272727273" style="336" customWidth="1"/>
    <col min="6906" max="6906" width="7.62727272727273" style="336" customWidth="1"/>
    <col min="6907" max="6907" width="4.12727272727273" style="336" customWidth="1"/>
    <col min="6908" max="6908" width="17" style="336" customWidth="1"/>
    <col min="6909" max="6909" width="3.62727272727273" style="336" customWidth="1"/>
    <col min="6910" max="6910" width="9.12727272727273" style="336" customWidth="1"/>
    <col min="6911" max="6911" width="3.62727272727273" style="336" customWidth="1"/>
    <col min="6912" max="6912" width="4.62727272727273" style="336" customWidth="1"/>
    <col min="6913" max="6913" width="9.62727272727273" style="336" customWidth="1"/>
    <col min="6914" max="6914" width="10.1272727272727" style="336" customWidth="1"/>
    <col min="6915" max="6915" width="10.2545454545455" style="336" customWidth="1"/>
    <col min="6916" max="6916" width="4.62727272727273" style="336" customWidth="1"/>
    <col min="6917" max="6917" width="5" style="336" customWidth="1"/>
    <col min="6918" max="6918" width="11.1272727272727" style="336" customWidth="1"/>
    <col min="6919" max="6919" width="16.1272727272727" style="336" customWidth="1"/>
    <col min="6920" max="6920" width="4.75454545454545" style="336" customWidth="1"/>
    <col min="6921" max="6921" width="3.62727272727273" style="336" customWidth="1"/>
    <col min="6922" max="6922" width="5.12727272727273" style="336" customWidth="1"/>
    <col min="6923" max="6923" width="3.12727272727273" style="336" customWidth="1"/>
    <col min="6924" max="6924" width="4.62727272727273" style="336" customWidth="1"/>
    <col min="6925" max="6925" width="5" style="336" customWidth="1"/>
    <col min="6926" max="6927" width="9.75454545454545" style="336" customWidth="1"/>
    <col min="6928" max="6929" width="7.87272727272727" style="336" customWidth="1"/>
    <col min="6930" max="7160" width="9" style="336"/>
    <col min="7161" max="7161" width="3.12727272727273" style="336" customWidth="1"/>
    <col min="7162" max="7162" width="7.62727272727273" style="336" customWidth="1"/>
    <col min="7163" max="7163" width="4.12727272727273" style="336" customWidth="1"/>
    <col min="7164" max="7164" width="17" style="336" customWidth="1"/>
    <col min="7165" max="7165" width="3.62727272727273" style="336" customWidth="1"/>
    <col min="7166" max="7166" width="9.12727272727273" style="336" customWidth="1"/>
    <col min="7167" max="7167" width="3.62727272727273" style="336" customWidth="1"/>
    <col min="7168" max="7168" width="4.62727272727273" style="336" customWidth="1"/>
    <col min="7169" max="7169" width="9.62727272727273" style="336" customWidth="1"/>
    <col min="7170" max="7170" width="10.1272727272727" style="336" customWidth="1"/>
    <col min="7171" max="7171" width="10.2545454545455" style="336" customWidth="1"/>
    <col min="7172" max="7172" width="4.62727272727273" style="336" customWidth="1"/>
    <col min="7173" max="7173" width="5" style="336" customWidth="1"/>
    <col min="7174" max="7174" width="11.1272727272727" style="336" customWidth="1"/>
    <col min="7175" max="7175" width="16.1272727272727" style="336" customWidth="1"/>
    <col min="7176" max="7176" width="4.75454545454545" style="336" customWidth="1"/>
    <col min="7177" max="7177" width="3.62727272727273" style="336" customWidth="1"/>
    <col min="7178" max="7178" width="5.12727272727273" style="336" customWidth="1"/>
    <col min="7179" max="7179" width="3.12727272727273" style="336" customWidth="1"/>
    <col min="7180" max="7180" width="4.62727272727273" style="336" customWidth="1"/>
    <col min="7181" max="7181" width="5" style="336" customWidth="1"/>
    <col min="7182" max="7183" width="9.75454545454545" style="336" customWidth="1"/>
    <col min="7184" max="7185" width="7.87272727272727" style="336" customWidth="1"/>
    <col min="7186" max="7416" width="9" style="336"/>
    <col min="7417" max="7417" width="3.12727272727273" style="336" customWidth="1"/>
    <col min="7418" max="7418" width="7.62727272727273" style="336" customWidth="1"/>
    <col min="7419" max="7419" width="4.12727272727273" style="336" customWidth="1"/>
    <col min="7420" max="7420" width="17" style="336" customWidth="1"/>
    <col min="7421" max="7421" width="3.62727272727273" style="336" customWidth="1"/>
    <col min="7422" max="7422" width="9.12727272727273" style="336" customWidth="1"/>
    <col min="7423" max="7423" width="3.62727272727273" style="336" customWidth="1"/>
    <col min="7424" max="7424" width="4.62727272727273" style="336" customWidth="1"/>
    <col min="7425" max="7425" width="9.62727272727273" style="336" customWidth="1"/>
    <col min="7426" max="7426" width="10.1272727272727" style="336" customWidth="1"/>
    <col min="7427" max="7427" width="10.2545454545455" style="336" customWidth="1"/>
    <col min="7428" max="7428" width="4.62727272727273" style="336" customWidth="1"/>
    <col min="7429" max="7429" width="5" style="336" customWidth="1"/>
    <col min="7430" max="7430" width="11.1272727272727" style="336" customWidth="1"/>
    <col min="7431" max="7431" width="16.1272727272727" style="336" customWidth="1"/>
    <col min="7432" max="7432" width="4.75454545454545" style="336" customWidth="1"/>
    <col min="7433" max="7433" width="3.62727272727273" style="336" customWidth="1"/>
    <col min="7434" max="7434" width="5.12727272727273" style="336" customWidth="1"/>
    <col min="7435" max="7435" width="3.12727272727273" style="336" customWidth="1"/>
    <col min="7436" max="7436" width="4.62727272727273" style="336" customWidth="1"/>
    <col min="7437" max="7437" width="5" style="336" customWidth="1"/>
    <col min="7438" max="7439" width="9.75454545454545" style="336" customWidth="1"/>
    <col min="7440" max="7441" width="7.87272727272727" style="336" customWidth="1"/>
    <col min="7442" max="7672" width="9" style="336"/>
    <col min="7673" max="7673" width="3.12727272727273" style="336" customWidth="1"/>
    <col min="7674" max="7674" width="7.62727272727273" style="336" customWidth="1"/>
    <col min="7675" max="7675" width="4.12727272727273" style="336" customWidth="1"/>
    <col min="7676" max="7676" width="17" style="336" customWidth="1"/>
    <col min="7677" max="7677" width="3.62727272727273" style="336" customWidth="1"/>
    <col min="7678" max="7678" width="9.12727272727273" style="336" customWidth="1"/>
    <col min="7679" max="7679" width="3.62727272727273" style="336" customWidth="1"/>
    <col min="7680" max="7680" width="4.62727272727273" style="336" customWidth="1"/>
    <col min="7681" max="7681" width="9.62727272727273" style="336" customWidth="1"/>
    <col min="7682" max="7682" width="10.1272727272727" style="336" customWidth="1"/>
    <col min="7683" max="7683" width="10.2545454545455" style="336" customWidth="1"/>
    <col min="7684" max="7684" width="4.62727272727273" style="336" customWidth="1"/>
    <col min="7685" max="7685" width="5" style="336" customWidth="1"/>
    <col min="7686" max="7686" width="11.1272727272727" style="336" customWidth="1"/>
    <col min="7687" max="7687" width="16.1272727272727" style="336" customWidth="1"/>
    <col min="7688" max="7688" width="4.75454545454545" style="336" customWidth="1"/>
    <col min="7689" max="7689" width="3.62727272727273" style="336" customWidth="1"/>
    <col min="7690" max="7690" width="5.12727272727273" style="336" customWidth="1"/>
    <col min="7691" max="7691" width="3.12727272727273" style="336" customWidth="1"/>
    <col min="7692" max="7692" width="4.62727272727273" style="336" customWidth="1"/>
    <col min="7693" max="7693" width="5" style="336" customWidth="1"/>
    <col min="7694" max="7695" width="9.75454545454545" style="336" customWidth="1"/>
    <col min="7696" max="7697" width="7.87272727272727" style="336" customWidth="1"/>
    <col min="7698" max="7928" width="9" style="336"/>
    <col min="7929" max="7929" width="3.12727272727273" style="336" customWidth="1"/>
    <col min="7930" max="7930" width="7.62727272727273" style="336" customWidth="1"/>
    <col min="7931" max="7931" width="4.12727272727273" style="336" customWidth="1"/>
    <col min="7932" max="7932" width="17" style="336" customWidth="1"/>
    <col min="7933" max="7933" width="3.62727272727273" style="336" customWidth="1"/>
    <col min="7934" max="7934" width="9.12727272727273" style="336" customWidth="1"/>
    <col min="7935" max="7935" width="3.62727272727273" style="336" customWidth="1"/>
    <col min="7936" max="7936" width="4.62727272727273" style="336" customWidth="1"/>
    <col min="7937" max="7937" width="9.62727272727273" style="336" customWidth="1"/>
    <col min="7938" max="7938" width="10.1272727272727" style="336" customWidth="1"/>
    <col min="7939" max="7939" width="10.2545454545455" style="336" customWidth="1"/>
    <col min="7940" max="7940" width="4.62727272727273" style="336" customWidth="1"/>
    <col min="7941" max="7941" width="5" style="336" customWidth="1"/>
    <col min="7942" max="7942" width="11.1272727272727" style="336" customWidth="1"/>
    <col min="7943" max="7943" width="16.1272727272727" style="336" customWidth="1"/>
    <col min="7944" max="7944" width="4.75454545454545" style="336" customWidth="1"/>
    <col min="7945" max="7945" width="3.62727272727273" style="336" customWidth="1"/>
    <col min="7946" max="7946" width="5.12727272727273" style="336" customWidth="1"/>
    <col min="7947" max="7947" width="3.12727272727273" style="336" customWidth="1"/>
    <col min="7948" max="7948" width="4.62727272727273" style="336" customWidth="1"/>
    <col min="7949" max="7949" width="5" style="336" customWidth="1"/>
    <col min="7950" max="7951" width="9.75454545454545" style="336" customWidth="1"/>
    <col min="7952" max="7953" width="7.87272727272727" style="336" customWidth="1"/>
    <col min="7954" max="8184" width="9" style="336"/>
    <col min="8185" max="8185" width="3.12727272727273" style="336" customWidth="1"/>
    <col min="8186" max="8186" width="7.62727272727273" style="336" customWidth="1"/>
    <col min="8187" max="8187" width="4.12727272727273" style="336" customWidth="1"/>
    <col min="8188" max="8188" width="17" style="336" customWidth="1"/>
    <col min="8189" max="8189" width="3.62727272727273" style="336" customWidth="1"/>
    <col min="8190" max="8190" width="9.12727272727273" style="336" customWidth="1"/>
    <col min="8191" max="8191" width="3.62727272727273" style="336" customWidth="1"/>
    <col min="8192" max="8192" width="4.62727272727273" style="336" customWidth="1"/>
    <col min="8193" max="8193" width="9.62727272727273" style="336" customWidth="1"/>
    <col min="8194" max="8194" width="10.1272727272727" style="336" customWidth="1"/>
    <col min="8195" max="8195" width="10.2545454545455" style="336" customWidth="1"/>
    <col min="8196" max="8196" width="4.62727272727273" style="336" customWidth="1"/>
    <col min="8197" max="8197" width="5" style="336" customWidth="1"/>
    <col min="8198" max="8198" width="11.1272727272727" style="336" customWidth="1"/>
    <col min="8199" max="8199" width="16.1272727272727" style="336" customWidth="1"/>
    <col min="8200" max="8200" width="4.75454545454545" style="336" customWidth="1"/>
    <col min="8201" max="8201" width="3.62727272727273" style="336" customWidth="1"/>
    <col min="8202" max="8202" width="5.12727272727273" style="336" customWidth="1"/>
    <col min="8203" max="8203" width="3.12727272727273" style="336" customWidth="1"/>
    <col min="8204" max="8204" width="4.62727272727273" style="336" customWidth="1"/>
    <col min="8205" max="8205" width="5" style="336" customWidth="1"/>
    <col min="8206" max="8207" width="9.75454545454545" style="336" customWidth="1"/>
    <col min="8208" max="8209" width="7.87272727272727" style="336" customWidth="1"/>
    <col min="8210" max="8440" width="9" style="336"/>
    <col min="8441" max="8441" width="3.12727272727273" style="336" customWidth="1"/>
    <col min="8442" max="8442" width="7.62727272727273" style="336" customWidth="1"/>
    <col min="8443" max="8443" width="4.12727272727273" style="336" customWidth="1"/>
    <col min="8444" max="8444" width="17" style="336" customWidth="1"/>
    <col min="8445" max="8445" width="3.62727272727273" style="336" customWidth="1"/>
    <col min="8446" max="8446" width="9.12727272727273" style="336" customWidth="1"/>
    <col min="8447" max="8447" width="3.62727272727273" style="336" customWidth="1"/>
    <col min="8448" max="8448" width="4.62727272727273" style="336" customWidth="1"/>
    <col min="8449" max="8449" width="9.62727272727273" style="336" customWidth="1"/>
    <col min="8450" max="8450" width="10.1272727272727" style="336" customWidth="1"/>
    <col min="8451" max="8451" width="10.2545454545455" style="336" customWidth="1"/>
    <col min="8452" max="8452" width="4.62727272727273" style="336" customWidth="1"/>
    <col min="8453" max="8453" width="5" style="336" customWidth="1"/>
    <col min="8454" max="8454" width="11.1272727272727" style="336" customWidth="1"/>
    <col min="8455" max="8455" width="16.1272727272727" style="336" customWidth="1"/>
    <col min="8456" max="8456" width="4.75454545454545" style="336" customWidth="1"/>
    <col min="8457" max="8457" width="3.62727272727273" style="336" customWidth="1"/>
    <col min="8458" max="8458" width="5.12727272727273" style="336" customWidth="1"/>
    <col min="8459" max="8459" width="3.12727272727273" style="336" customWidth="1"/>
    <col min="8460" max="8460" width="4.62727272727273" style="336" customWidth="1"/>
    <col min="8461" max="8461" width="5" style="336" customWidth="1"/>
    <col min="8462" max="8463" width="9.75454545454545" style="336" customWidth="1"/>
    <col min="8464" max="8465" width="7.87272727272727" style="336" customWidth="1"/>
    <col min="8466" max="8696" width="9" style="336"/>
    <col min="8697" max="8697" width="3.12727272727273" style="336" customWidth="1"/>
    <col min="8698" max="8698" width="7.62727272727273" style="336" customWidth="1"/>
    <col min="8699" max="8699" width="4.12727272727273" style="336" customWidth="1"/>
    <col min="8700" max="8700" width="17" style="336" customWidth="1"/>
    <col min="8701" max="8701" width="3.62727272727273" style="336" customWidth="1"/>
    <col min="8702" max="8702" width="9.12727272727273" style="336" customWidth="1"/>
    <col min="8703" max="8703" width="3.62727272727273" style="336" customWidth="1"/>
    <col min="8704" max="8704" width="4.62727272727273" style="336" customWidth="1"/>
    <col min="8705" max="8705" width="9.62727272727273" style="336" customWidth="1"/>
    <col min="8706" max="8706" width="10.1272727272727" style="336" customWidth="1"/>
    <col min="8707" max="8707" width="10.2545454545455" style="336" customWidth="1"/>
    <col min="8708" max="8708" width="4.62727272727273" style="336" customWidth="1"/>
    <col min="8709" max="8709" width="5" style="336" customWidth="1"/>
    <col min="8710" max="8710" width="11.1272727272727" style="336" customWidth="1"/>
    <col min="8711" max="8711" width="16.1272727272727" style="336" customWidth="1"/>
    <col min="8712" max="8712" width="4.75454545454545" style="336" customWidth="1"/>
    <col min="8713" max="8713" width="3.62727272727273" style="336" customWidth="1"/>
    <col min="8714" max="8714" width="5.12727272727273" style="336" customWidth="1"/>
    <col min="8715" max="8715" width="3.12727272727273" style="336" customWidth="1"/>
    <col min="8716" max="8716" width="4.62727272727273" style="336" customWidth="1"/>
    <col min="8717" max="8717" width="5" style="336" customWidth="1"/>
    <col min="8718" max="8719" width="9.75454545454545" style="336" customWidth="1"/>
    <col min="8720" max="8721" width="7.87272727272727" style="336" customWidth="1"/>
    <col min="8722" max="8952" width="9" style="336"/>
    <col min="8953" max="8953" width="3.12727272727273" style="336" customWidth="1"/>
    <col min="8954" max="8954" width="7.62727272727273" style="336" customWidth="1"/>
    <col min="8955" max="8955" width="4.12727272727273" style="336" customWidth="1"/>
    <col min="8956" max="8956" width="17" style="336" customWidth="1"/>
    <col min="8957" max="8957" width="3.62727272727273" style="336" customWidth="1"/>
    <col min="8958" max="8958" width="9.12727272727273" style="336" customWidth="1"/>
    <col min="8959" max="8959" width="3.62727272727273" style="336" customWidth="1"/>
    <col min="8960" max="8960" width="4.62727272727273" style="336" customWidth="1"/>
    <col min="8961" max="8961" width="9.62727272727273" style="336" customWidth="1"/>
    <col min="8962" max="8962" width="10.1272727272727" style="336" customWidth="1"/>
    <col min="8963" max="8963" width="10.2545454545455" style="336" customWidth="1"/>
    <col min="8964" max="8964" width="4.62727272727273" style="336" customWidth="1"/>
    <col min="8965" max="8965" width="5" style="336" customWidth="1"/>
    <col min="8966" max="8966" width="11.1272727272727" style="336" customWidth="1"/>
    <col min="8967" max="8967" width="16.1272727272727" style="336" customWidth="1"/>
    <col min="8968" max="8968" width="4.75454545454545" style="336" customWidth="1"/>
    <col min="8969" max="8969" width="3.62727272727273" style="336" customWidth="1"/>
    <col min="8970" max="8970" width="5.12727272727273" style="336" customWidth="1"/>
    <col min="8971" max="8971" width="3.12727272727273" style="336" customWidth="1"/>
    <col min="8972" max="8972" width="4.62727272727273" style="336" customWidth="1"/>
    <col min="8973" max="8973" width="5" style="336" customWidth="1"/>
    <col min="8974" max="8975" width="9.75454545454545" style="336" customWidth="1"/>
    <col min="8976" max="8977" width="7.87272727272727" style="336" customWidth="1"/>
    <col min="8978" max="9208" width="9" style="336"/>
    <col min="9209" max="9209" width="3.12727272727273" style="336" customWidth="1"/>
    <col min="9210" max="9210" width="7.62727272727273" style="336" customWidth="1"/>
    <col min="9211" max="9211" width="4.12727272727273" style="336" customWidth="1"/>
    <col min="9212" max="9212" width="17" style="336" customWidth="1"/>
    <col min="9213" max="9213" width="3.62727272727273" style="336" customWidth="1"/>
    <col min="9214" max="9214" width="9.12727272727273" style="336" customWidth="1"/>
    <col min="9215" max="9215" width="3.62727272727273" style="336" customWidth="1"/>
    <col min="9216" max="9216" width="4.62727272727273" style="336" customWidth="1"/>
    <col min="9217" max="9217" width="9.62727272727273" style="336" customWidth="1"/>
    <col min="9218" max="9218" width="10.1272727272727" style="336" customWidth="1"/>
    <col min="9219" max="9219" width="10.2545454545455" style="336" customWidth="1"/>
    <col min="9220" max="9220" width="4.62727272727273" style="336" customWidth="1"/>
    <col min="9221" max="9221" width="5" style="336" customWidth="1"/>
    <col min="9222" max="9222" width="11.1272727272727" style="336" customWidth="1"/>
    <col min="9223" max="9223" width="16.1272727272727" style="336" customWidth="1"/>
    <col min="9224" max="9224" width="4.75454545454545" style="336" customWidth="1"/>
    <col min="9225" max="9225" width="3.62727272727273" style="336" customWidth="1"/>
    <col min="9226" max="9226" width="5.12727272727273" style="336" customWidth="1"/>
    <col min="9227" max="9227" width="3.12727272727273" style="336" customWidth="1"/>
    <col min="9228" max="9228" width="4.62727272727273" style="336" customWidth="1"/>
    <col min="9229" max="9229" width="5" style="336" customWidth="1"/>
    <col min="9230" max="9231" width="9.75454545454545" style="336" customWidth="1"/>
    <col min="9232" max="9233" width="7.87272727272727" style="336" customWidth="1"/>
    <col min="9234" max="9464" width="9" style="336"/>
    <col min="9465" max="9465" width="3.12727272727273" style="336" customWidth="1"/>
    <col min="9466" max="9466" width="7.62727272727273" style="336" customWidth="1"/>
    <col min="9467" max="9467" width="4.12727272727273" style="336" customWidth="1"/>
    <col min="9468" max="9468" width="17" style="336" customWidth="1"/>
    <col min="9469" max="9469" width="3.62727272727273" style="336" customWidth="1"/>
    <col min="9470" max="9470" width="9.12727272727273" style="336" customWidth="1"/>
    <col min="9471" max="9471" width="3.62727272727273" style="336" customWidth="1"/>
    <col min="9472" max="9472" width="4.62727272727273" style="336" customWidth="1"/>
    <col min="9473" max="9473" width="9.62727272727273" style="336" customWidth="1"/>
    <col min="9474" max="9474" width="10.1272727272727" style="336" customWidth="1"/>
    <col min="9475" max="9475" width="10.2545454545455" style="336" customWidth="1"/>
    <col min="9476" max="9476" width="4.62727272727273" style="336" customWidth="1"/>
    <col min="9477" max="9477" width="5" style="336" customWidth="1"/>
    <col min="9478" max="9478" width="11.1272727272727" style="336" customWidth="1"/>
    <col min="9479" max="9479" width="16.1272727272727" style="336" customWidth="1"/>
    <col min="9480" max="9480" width="4.75454545454545" style="336" customWidth="1"/>
    <col min="9481" max="9481" width="3.62727272727273" style="336" customWidth="1"/>
    <col min="9482" max="9482" width="5.12727272727273" style="336" customWidth="1"/>
    <col min="9483" max="9483" width="3.12727272727273" style="336" customWidth="1"/>
    <col min="9484" max="9484" width="4.62727272727273" style="336" customWidth="1"/>
    <col min="9485" max="9485" width="5" style="336" customWidth="1"/>
    <col min="9486" max="9487" width="9.75454545454545" style="336" customWidth="1"/>
    <col min="9488" max="9489" width="7.87272727272727" style="336" customWidth="1"/>
    <col min="9490" max="9720" width="9" style="336"/>
    <col min="9721" max="9721" width="3.12727272727273" style="336" customWidth="1"/>
    <col min="9722" max="9722" width="7.62727272727273" style="336" customWidth="1"/>
    <col min="9723" max="9723" width="4.12727272727273" style="336" customWidth="1"/>
    <col min="9724" max="9724" width="17" style="336" customWidth="1"/>
    <col min="9725" max="9725" width="3.62727272727273" style="336" customWidth="1"/>
    <col min="9726" max="9726" width="9.12727272727273" style="336" customWidth="1"/>
    <col min="9727" max="9727" width="3.62727272727273" style="336" customWidth="1"/>
    <col min="9728" max="9728" width="4.62727272727273" style="336" customWidth="1"/>
    <col min="9729" max="9729" width="9.62727272727273" style="336" customWidth="1"/>
    <col min="9730" max="9730" width="10.1272727272727" style="336" customWidth="1"/>
    <col min="9731" max="9731" width="10.2545454545455" style="336" customWidth="1"/>
    <col min="9732" max="9732" width="4.62727272727273" style="336" customWidth="1"/>
    <col min="9733" max="9733" width="5" style="336" customWidth="1"/>
    <col min="9734" max="9734" width="11.1272727272727" style="336" customWidth="1"/>
    <col min="9735" max="9735" width="16.1272727272727" style="336" customWidth="1"/>
    <col min="9736" max="9736" width="4.75454545454545" style="336" customWidth="1"/>
    <col min="9737" max="9737" width="3.62727272727273" style="336" customWidth="1"/>
    <col min="9738" max="9738" width="5.12727272727273" style="336" customWidth="1"/>
    <col min="9739" max="9739" width="3.12727272727273" style="336" customWidth="1"/>
    <col min="9740" max="9740" width="4.62727272727273" style="336" customWidth="1"/>
    <col min="9741" max="9741" width="5" style="336" customWidth="1"/>
    <col min="9742" max="9743" width="9.75454545454545" style="336" customWidth="1"/>
    <col min="9744" max="9745" width="7.87272727272727" style="336" customWidth="1"/>
    <col min="9746" max="9976" width="9" style="336"/>
    <col min="9977" max="9977" width="3.12727272727273" style="336" customWidth="1"/>
    <col min="9978" max="9978" width="7.62727272727273" style="336" customWidth="1"/>
    <col min="9979" max="9979" width="4.12727272727273" style="336" customWidth="1"/>
    <col min="9980" max="9980" width="17" style="336" customWidth="1"/>
    <col min="9981" max="9981" width="3.62727272727273" style="336" customWidth="1"/>
    <col min="9982" max="9982" width="9.12727272727273" style="336" customWidth="1"/>
    <col min="9983" max="9983" width="3.62727272727273" style="336" customWidth="1"/>
    <col min="9984" max="9984" width="4.62727272727273" style="336" customWidth="1"/>
    <col min="9985" max="9985" width="9.62727272727273" style="336" customWidth="1"/>
    <col min="9986" max="9986" width="10.1272727272727" style="336" customWidth="1"/>
    <col min="9987" max="9987" width="10.2545454545455" style="336" customWidth="1"/>
    <col min="9988" max="9988" width="4.62727272727273" style="336" customWidth="1"/>
    <col min="9989" max="9989" width="5" style="336" customWidth="1"/>
    <col min="9990" max="9990" width="11.1272727272727" style="336" customWidth="1"/>
    <col min="9991" max="9991" width="16.1272727272727" style="336" customWidth="1"/>
    <col min="9992" max="9992" width="4.75454545454545" style="336" customWidth="1"/>
    <col min="9993" max="9993" width="3.62727272727273" style="336" customWidth="1"/>
    <col min="9994" max="9994" width="5.12727272727273" style="336" customWidth="1"/>
    <col min="9995" max="9995" width="3.12727272727273" style="336" customWidth="1"/>
    <col min="9996" max="9996" width="4.62727272727273" style="336" customWidth="1"/>
    <col min="9997" max="9997" width="5" style="336" customWidth="1"/>
    <col min="9998" max="9999" width="9.75454545454545" style="336" customWidth="1"/>
    <col min="10000" max="10001" width="7.87272727272727" style="336" customWidth="1"/>
    <col min="10002" max="10232" width="9" style="336"/>
    <col min="10233" max="10233" width="3.12727272727273" style="336" customWidth="1"/>
    <col min="10234" max="10234" width="7.62727272727273" style="336" customWidth="1"/>
    <col min="10235" max="10235" width="4.12727272727273" style="336" customWidth="1"/>
    <col min="10236" max="10236" width="17" style="336" customWidth="1"/>
    <col min="10237" max="10237" width="3.62727272727273" style="336" customWidth="1"/>
    <col min="10238" max="10238" width="9.12727272727273" style="336" customWidth="1"/>
    <col min="10239" max="10239" width="3.62727272727273" style="336" customWidth="1"/>
    <col min="10240" max="10240" width="4.62727272727273" style="336" customWidth="1"/>
    <col min="10241" max="10241" width="9.62727272727273" style="336" customWidth="1"/>
    <col min="10242" max="10242" width="10.1272727272727" style="336" customWidth="1"/>
    <col min="10243" max="10243" width="10.2545454545455" style="336" customWidth="1"/>
    <col min="10244" max="10244" width="4.62727272727273" style="336" customWidth="1"/>
    <col min="10245" max="10245" width="5" style="336" customWidth="1"/>
    <col min="10246" max="10246" width="11.1272727272727" style="336" customWidth="1"/>
    <col min="10247" max="10247" width="16.1272727272727" style="336" customWidth="1"/>
    <col min="10248" max="10248" width="4.75454545454545" style="336" customWidth="1"/>
    <col min="10249" max="10249" width="3.62727272727273" style="336" customWidth="1"/>
    <col min="10250" max="10250" width="5.12727272727273" style="336" customWidth="1"/>
    <col min="10251" max="10251" width="3.12727272727273" style="336" customWidth="1"/>
    <col min="10252" max="10252" width="4.62727272727273" style="336" customWidth="1"/>
    <col min="10253" max="10253" width="5" style="336" customWidth="1"/>
    <col min="10254" max="10255" width="9.75454545454545" style="336" customWidth="1"/>
    <col min="10256" max="10257" width="7.87272727272727" style="336" customWidth="1"/>
    <col min="10258" max="10488" width="9" style="336"/>
    <col min="10489" max="10489" width="3.12727272727273" style="336" customWidth="1"/>
    <col min="10490" max="10490" width="7.62727272727273" style="336" customWidth="1"/>
    <col min="10491" max="10491" width="4.12727272727273" style="336" customWidth="1"/>
    <col min="10492" max="10492" width="17" style="336" customWidth="1"/>
    <col min="10493" max="10493" width="3.62727272727273" style="336" customWidth="1"/>
    <col min="10494" max="10494" width="9.12727272727273" style="336" customWidth="1"/>
    <col min="10495" max="10495" width="3.62727272727273" style="336" customWidth="1"/>
    <col min="10496" max="10496" width="4.62727272727273" style="336" customWidth="1"/>
    <col min="10497" max="10497" width="9.62727272727273" style="336" customWidth="1"/>
    <col min="10498" max="10498" width="10.1272727272727" style="336" customWidth="1"/>
    <col min="10499" max="10499" width="10.2545454545455" style="336" customWidth="1"/>
    <col min="10500" max="10500" width="4.62727272727273" style="336" customWidth="1"/>
    <col min="10501" max="10501" width="5" style="336" customWidth="1"/>
    <col min="10502" max="10502" width="11.1272727272727" style="336" customWidth="1"/>
    <col min="10503" max="10503" width="16.1272727272727" style="336" customWidth="1"/>
    <col min="10504" max="10504" width="4.75454545454545" style="336" customWidth="1"/>
    <col min="10505" max="10505" width="3.62727272727273" style="336" customWidth="1"/>
    <col min="10506" max="10506" width="5.12727272727273" style="336" customWidth="1"/>
    <col min="10507" max="10507" width="3.12727272727273" style="336" customWidth="1"/>
    <col min="10508" max="10508" width="4.62727272727273" style="336" customWidth="1"/>
    <col min="10509" max="10509" width="5" style="336" customWidth="1"/>
    <col min="10510" max="10511" width="9.75454545454545" style="336" customWidth="1"/>
    <col min="10512" max="10513" width="7.87272727272727" style="336" customWidth="1"/>
    <col min="10514" max="10744" width="9" style="336"/>
    <col min="10745" max="10745" width="3.12727272727273" style="336" customWidth="1"/>
    <col min="10746" max="10746" width="7.62727272727273" style="336" customWidth="1"/>
    <col min="10747" max="10747" width="4.12727272727273" style="336" customWidth="1"/>
    <col min="10748" max="10748" width="17" style="336" customWidth="1"/>
    <col min="10749" max="10749" width="3.62727272727273" style="336" customWidth="1"/>
    <col min="10750" max="10750" width="9.12727272727273" style="336" customWidth="1"/>
    <col min="10751" max="10751" width="3.62727272727273" style="336" customWidth="1"/>
    <col min="10752" max="10752" width="4.62727272727273" style="336" customWidth="1"/>
    <col min="10753" max="10753" width="9.62727272727273" style="336" customWidth="1"/>
    <col min="10754" max="10754" width="10.1272727272727" style="336" customWidth="1"/>
    <col min="10755" max="10755" width="10.2545454545455" style="336" customWidth="1"/>
    <col min="10756" max="10756" width="4.62727272727273" style="336" customWidth="1"/>
    <col min="10757" max="10757" width="5" style="336" customWidth="1"/>
    <col min="10758" max="10758" width="11.1272727272727" style="336" customWidth="1"/>
    <col min="10759" max="10759" width="16.1272727272727" style="336" customWidth="1"/>
    <col min="10760" max="10760" width="4.75454545454545" style="336" customWidth="1"/>
    <col min="10761" max="10761" width="3.62727272727273" style="336" customWidth="1"/>
    <col min="10762" max="10762" width="5.12727272727273" style="336" customWidth="1"/>
    <col min="10763" max="10763" width="3.12727272727273" style="336" customWidth="1"/>
    <col min="10764" max="10764" width="4.62727272727273" style="336" customWidth="1"/>
    <col min="10765" max="10765" width="5" style="336" customWidth="1"/>
    <col min="10766" max="10767" width="9.75454545454545" style="336" customWidth="1"/>
    <col min="10768" max="10769" width="7.87272727272727" style="336" customWidth="1"/>
    <col min="10770" max="11000" width="9" style="336"/>
    <col min="11001" max="11001" width="3.12727272727273" style="336" customWidth="1"/>
    <col min="11002" max="11002" width="7.62727272727273" style="336" customWidth="1"/>
    <col min="11003" max="11003" width="4.12727272727273" style="336" customWidth="1"/>
    <col min="11004" max="11004" width="17" style="336" customWidth="1"/>
    <col min="11005" max="11005" width="3.62727272727273" style="336" customWidth="1"/>
    <col min="11006" max="11006" width="9.12727272727273" style="336" customWidth="1"/>
    <col min="11007" max="11007" width="3.62727272727273" style="336" customWidth="1"/>
    <col min="11008" max="11008" width="4.62727272727273" style="336" customWidth="1"/>
    <col min="11009" max="11009" width="9.62727272727273" style="336" customWidth="1"/>
    <col min="11010" max="11010" width="10.1272727272727" style="336" customWidth="1"/>
    <col min="11011" max="11011" width="10.2545454545455" style="336" customWidth="1"/>
    <col min="11012" max="11012" width="4.62727272727273" style="336" customWidth="1"/>
    <col min="11013" max="11013" width="5" style="336" customWidth="1"/>
    <col min="11014" max="11014" width="11.1272727272727" style="336" customWidth="1"/>
    <col min="11015" max="11015" width="16.1272727272727" style="336" customWidth="1"/>
    <col min="11016" max="11016" width="4.75454545454545" style="336" customWidth="1"/>
    <col min="11017" max="11017" width="3.62727272727273" style="336" customWidth="1"/>
    <col min="11018" max="11018" width="5.12727272727273" style="336" customWidth="1"/>
    <col min="11019" max="11019" width="3.12727272727273" style="336" customWidth="1"/>
    <col min="11020" max="11020" width="4.62727272727273" style="336" customWidth="1"/>
    <col min="11021" max="11021" width="5" style="336" customWidth="1"/>
    <col min="11022" max="11023" width="9.75454545454545" style="336" customWidth="1"/>
    <col min="11024" max="11025" width="7.87272727272727" style="336" customWidth="1"/>
    <col min="11026" max="11256" width="9" style="336"/>
    <col min="11257" max="11257" width="3.12727272727273" style="336" customWidth="1"/>
    <col min="11258" max="11258" width="7.62727272727273" style="336" customWidth="1"/>
    <col min="11259" max="11259" width="4.12727272727273" style="336" customWidth="1"/>
    <col min="11260" max="11260" width="17" style="336" customWidth="1"/>
    <col min="11261" max="11261" width="3.62727272727273" style="336" customWidth="1"/>
    <col min="11262" max="11262" width="9.12727272727273" style="336" customWidth="1"/>
    <col min="11263" max="11263" width="3.62727272727273" style="336" customWidth="1"/>
    <col min="11264" max="11264" width="4.62727272727273" style="336" customWidth="1"/>
    <col min="11265" max="11265" width="9.62727272727273" style="336" customWidth="1"/>
    <col min="11266" max="11266" width="10.1272727272727" style="336" customWidth="1"/>
    <col min="11267" max="11267" width="10.2545454545455" style="336" customWidth="1"/>
    <col min="11268" max="11268" width="4.62727272727273" style="336" customWidth="1"/>
    <col min="11269" max="11269" width="5" style="336" customWidth="1"/>
    <col min="11270" max="11270" width="11.1272727272727" style="336" customWidth="1"/>
    <col min="11271" max="11271" width="16.1272727272727" style="336" customWidth="1"/>
    <col min="11272" max="11272" width="4.75454545454545" style="336" customWidth="1"/>
    <col min="11273" max="11273" width="3.62727272727273" style="336" customWidth="1"/>
    <col min="11274" max="11274" width="5.12727272727273" style="336" customWidth="1"/>
    <col min="11275" max="11275" width="3.12727272727273" style="336" customWidth="1"/>
    <col min="11276" max="11276" width="4.62727272727273" style="336" customWidth="1"/>
    <col min="11277" max="11277" width="5" style="336" customWidth="1"/>
    <col min="11278" max="11279" width="9.75454545454545" style="336" customWidth="1"/>
    <col min="11280" max="11281" width="7.87272727272727" style="336" customWidth="1"/>
    <col min="11282" max="11512" width="9" style="336"/>
    <col min="11513" max="11513" width="3.12727272727273" style="336" customWidth="1"/>
    <col min="11514" max="11514" width="7.62727272727273" style="336" customWidth="1"/>
    <col min="11515" max="11515" width="4.12727272727273" style="336" customWidth="1"/>
    <col min="11516" max="11516" width="17" style="336" customWidth="1"/>
    <col min="11517" max="11517" width="3.62727272727273" style="336" customWidth="1"/>
    <col min="11518" max="11518" width="9.12727272727273" style="336" customWidth="1"/>
    <col min="11519" max="11519" width="3.62727272727273" style="336" customWidth="1"/>
    <col min="11520" max="11520" width="4.62727272727273" style="336" customWidth="1"/>
    <col min="11521" max="11521" width="9.62727272727273" style="336" customWidth="1"/>
    <col min="11522" max="11522" width="10.1272727272727" style="336" customWidth="1"/>
    <col min="11523" max="11523" width="10.2545454545455" style="336" customWidth="1"/>
    <col min="11524" max="11524" width="4.62727272727273" style="336" customWidth="1"/>
    <col min="11525" max="11525" width="5" style="336" customWidth="1"/>
    <col min="11526" max="11526" width="11.1272727272727" style="336" customWidth="1"/>
    <col min="11527" max="11527" width="16.1272727272727" style="336" customWidth="1"/>
    <col min="11528" max="11528" width="4.75454545454545" style="336" customWidth="1"/>
    <col min="11529" max="11529" width="3.62727272727273" style="336" customWidth="1"/>
    <col min="11530" max="11530" width="5.12727272727273" style="336" customWidth="1"/>
    <col min="11531" max="11531" width="3.12727272727273" style="336" customWidth="1"/>
    <col min="11532" max="11532" width="4.62727272727273" style="336" customWidth="1"/>
    <col min="11533" max="11533" width="5" style="336" customWidth="1"/>
    <col min="11534" max="11535" width="9.75454545454545" style="336" customWidth="1"/>
    <col min="11536" max="11537" width="7.87272727272727" style="336" customWidth="1"/>
    <col min="11538" max="11768" width="9" style="336"/>
    <col min="11769" max="11769" width="3.12727272727273" style="336" customWidth="1"/>
    <col min="11770" max="11770" width="7.62727272727273" style="336" customWidth="1"/>
    <col min="11771" max="11771" width="4.12727272727273" style="336" customWidth="1"/>
    <col min="11772" max="11772" width="17" style="336" customWidth="1"/>
    <col min="11773" max="11773" width="3.62727272727273" style="336" customWidth="1"/>
    <col min="11774" max="11774" width="9.12727272727273" style="336" customWidth="1"/>
    <col min="11775" max="11775" width="3.62727272727273" style="336" customWidth="1"/>
    <col min="11776" max="11776" width="4.62727272727273" style="336" customWidth="1"/>
    <col min="11777" max="11777" width="9.62727272727273" style="336" customWidth="1"/>
    <col min="11778" max="11778" width="10.1272727272727" style="336" customWidth="1"/>
    <col min="11779" max="11779" width="10.2545454545455" style="336" customWidth="1"/>
    <col min="11780" max="11780" width="4.62727272727273" style="336" customWidth="1"/>
    <col min="11781" max="11781" width="5" style="336" customWidth="1"/>
    <col min="11782" max="11782" width="11.1272727272727" style="336" customWidth="1"/>
    <col min="11783" max="11783" width="16.1272727272727" style="336" customWidth="1"/>
    <col min="11784" max="11784" width="4.75454545454545" style="336" customWidth="1"/>
    <col min="11785" max="11785" width="3.62727272727273" style="336" customWidth="1"/>
    <col min="11786" max="11786" width="5.12727272727273" style="336" customWidth="1"/>
    <col min="11787" max="11787" width="3.12727272727273" style="336" customWidth="1"/>
    <col min="11788" max="11788" width="4.62727272727273" style="336" customWidth="1"/>
    <col min="11789" max="11789" width="5" style="336" customWidth="1"/>
    <col min="11790" max="11791" width="9.75454545454545" style="336" customWidth="1"/>
    <col min="11792" max="11793" width="7.87272727272727" style="336" customWidth="1"/>
    <col min="11794" max="12024" width="9" style="336"/>
    <col min="12025" max="12025" width="3.12727272727273" style="336" customWidth="1"/>
    <col min="12026" max="12026" width="7.62727272727273" style="336" customWidth="1"/>
    <col min="12027" max="12027" width="4.12727272727273" style="336" customWidth="1"/>
    <col min="12028" max="12028" width="17" style="336" customWidth="1"/>
    <col min="12029" max="12029" width="3.62727272727273" style="336" customWidth="1"/>
    <col min="12030" max="12030" width="9.12727272727273" style="336" customWidth="1"/>
    <col min="12031" max="12031" width="3.62727272727273" style="336" customWidth="1"/>
    <col min="12032" max="12032" width="4.62727272727273" style="336" customWidth="1"/>
    <col min="12033" max="12033" width="9.62727272727273" style="336" customWidth="1"/>
    <col min="12034" max="12034" width="10.1272727272727" style="336" customWidth="1"/>
    <col min="12035" max="12035" width="10.2545454545455" style="336" customWidth="1"/>
    <col min="12036" max="12036" width="4.62727272727273" style="336" customWidth="1"/>
    <col min="12037" max="12037" width="5" style="336" customWidth="1"/>
    <col min="12038" max="12038" width="11.1272727272727" style="336" customWidth="1"/>
    <col min="12039" max="12039" width="16.1272727272727" style="336" customWidth="1"/>
    <col min="12040" max="12040" width="4.75454545454545" style="336" customWidth="1"/>
    <col min="12041" max="12041" width="3.62727272727273" style="336" customWidth="1"/>
    <col min="12042" max="12042" width="5.12727272727273" style="336" customWidth="1"/>
    <col min="12043" max="12043" width="3.12727272727273" style="336" customWidth="1"/>
    <col min="12044" max="12044" width="4.62727272727273" style="336" customWidth="1"/>
    <col min="12045" max="12045" width="5" style="336" customWidth="1"/>
    <col min="12046" max="12047" width="9.75454545454545" style="336" customWidth="1"/>
    <col min="12048" max="12049" width="7.87272727272727" style="336" customWidth="1"/>
    <col min="12050" max="12280" width="9" style="336"/>
    <col min="12281" max="12281" width="3.12727272727273" style="336" customWidth="1"/>
    <col min="12282" max="12282" width="7.62727272727273" style="336" customWidth="1"/>
    <col min="12283" max="12283" width="4.12727272727273" style="336" customWidth="1"/>
    <col min="12284" max="12284" width="17" style="336" customWidth="1"/>
    <col min="12285" max="12285" width="3.62727272727273" style="336" customWidth="1"/>
    <col min="12286" max="12286" width="9.12727272727273" style="336" customWidth="1"/>
    <col min="12287" max="12287" width="3.62727272727273" style="336" customWidth="1"/>
    <col min="12288" max="12288" width="4.62727272727273" style="336" customWidth="1"/>
    <col min="12289" max="12289" width="9.62727272727273" style="336" customWidth="1"/>
    <col min="12290" max="12290" width="10.1272727272727" style="336" customWidth="1"/>
    <col min="12291" max="12291" width="10.2545454545455" style="336" customWidth="1"/>
    <col min="12292" max="12292" width="4.62727272727273" style="336" customWidth="1"/>
    <col min="12293" max="12293" width="5" style="336" customWidth="1"/>
    <col min="12294" max="12294" width="11.1272727272727" style="336" customWidth="1"/>
    <col min="12295" max="12295" width="16.1272727272727" style="336" customWidth="1"/>
    <col min="12296" max="12296" width="4.75454545454545" style="336" customWidth="1"/>
    <col min="12297" max="12297" width="3.62727272727273" style="336" customWidth="1"/>
    <col min="12298" max="12298" width="5.12727272727273" style="336" customWidth="1"/>
    <col min="12299" max="12299" width="3.12727272727273" style="336" customWidth="1"/>
    <col min="12300" max="12300" width="4.62727272727273" style="336" customWidth="1"/>
    <col min="12301" max="12301" width="5" style="336" customWidth="1"/>
    <col min="12302" max="12303" width="9.75454545454545" style="336" customWidth="1"/>
    <col min="12304" max="12305" width="7.87272727272727" style="336" customWidth="1"/>
    <col min="12306" max="12536" width="9" style="336"/>
    <col min="12537" max="12537" width="3.12727272727273" style="336" customWidth="1"/>
    <col min="12538" max="12538" width="7.62727272727273" style="336" customWidth="1"/>
    <col min="12539" max="12539" width="4.12727272727273" style="336" customWidth="1"/>
    <col min="12540" max="12540" width="17" style="336" customWidth="1"/>
    <col min="12541" max="12541" width="3.62727272727273" style="336" customWidth="1"/>
    <col min="12542" max="12542" width="9.12727272727273" style="336" customWidth="1"/>
    <col min="12543" max="12543" width="3.62727272727273" style="336" customWidth="1"/>
    <col min="12544" max="12544" width="4.62727272727273" style="336" customWidth="1"/>
    <col min="12545" max="12545" width="9.62727272727273" style="336" customWidth="1"/>
    <col min="12546" max="12546" width="10.1272727272727" style="336" customWidth="1"/>
    <col min="12547" max="12547" width="10.2545454545455" style="336" customWidth="1"/>
    <col min="12548" max="12548" width="4.62727272727273" style="336" customWidth="1"/>
    <col min="12549" max="12549" width="5" style="336" customWidth="1"/>
    <col min="12550" max="12550" width="11.1272727272727" style="336" customWidth="1"/>
    <col min="12551" max="12551" width="16.1272727272727" style="336" customWidth="1"/>
    <col min="12552" max="12552" width="4.75454545454545" style="336" customWidth="1"/>
    <col min="12553" max="12553" width="3.62727272727273" style="336" customWidth="1"/>
    <col min="12554" max="12554" width="5.12727272727273" style="336" customWidth="1"/>
    <col min="12555" max="12555" width="3.12727272727273" style="336" customWidth="1"/>
    <col min="12556" max="12556" width="4.62727272727273" style="336" customWidth="1"/>
    <col min="12557" max="12557" width="5" style="336" customWidth="1"/>
    <col min="12558" max="12559" width="9.75454545454545" style="336" customWidth="1"/>
    <col min="12560" max="12561" width="7.87272727272727" style="336" customWidth="1"/>
    <col min="12562" max="12792" width="9" style="336"/>
    <col min="12793" max="12793" width="3.12727272727273" style="336" customWidth="1"/>
    <col min="12794" max="12794" width="7.62727272727273" style="336" customWidth="1"/>
    <col min="12795" max="12795" width="4.12727272727273" style="336" customWidth="1"/>
    <col min="12796" max="12796" width="17" style="336" customWidth="1"/>
    <col min="12797" max="12797" width="3.62727272727273" style="336" customWidth="1"/>
    <col min="12798" max="12798" width="9.12727272727273" style="336" customWidth="1"/>
    <col min="12799" max="12799" width="3.62727272727273" style="336" customWidth="1"/>
    <col min="12800" max="12800" width="4.62727272727273" style="336" customWidth="1"/>
    <col min="12801" max="12801" width="9.62727272727273" style="336" customWidth="1"/>
    <col min="12802" max="12802" width="10.1272727272727" style="336" customWidth="1"/>
    <col min="12803" max="12803" width="10.2545454545455" style="336" customWidth="1"/>
    <col min="12804" max="12804" width="4.62727272727273" style="336" customWidth="1"/>
    <col min="12805" max="12805" width="5" style="336" customWidth="1"/>
    <col min="12806" max="12806" width="11.1272727272727" style="336" customWidth="1"/>
    <col min="12807" max="12807" width="16.1272727272727" style="336" customWidth="1"/>
    <col min="12808" max="12808" width="4.75454545454545" style="336" customWidth="1"/>
    <col min="12809" max="12809" width="3.62727272727273" style="336" customWidth="1"/>
    <col min="12810" max="12810" width="5.12727272727273" style="336" customWidth="1"/>
    <col min="12811" max="12811" width="3.12727272727273" style="336" customWidth="1"/>
    <col min="12812" max="12812" width="4.62727272727273" style="336" customWidth="1"/>
    <col min="12813" max="12813" width="5" style="336" customWidth="1"/>
    <col min="12814" max="12815" width="9.75454545454545" style="336" customWidth="1"/>
    <col min="12816" max="12817" width="7.87272727272727" style="336" customWidth="1"/>
    <col min="12818" max="13048" width="9" style="336"/>
    <col min="13049" max="13049" width="3.12727272727273" style="336" customWidth="1"/>
    <col min="13050" max="13050" width="7.62727272727273" style="336" customWidth="1"/>
    <col min="13051" max="13051" width="4.12727272727273" style="336" customWidth="1"/>
    <col min="13052" max="13052" width="17" style="336" customWidth="1"/>
    <col min="13053" max="13053" width="3.62727272727273" style="336" customWidth="1"/>
    <col min="13054" max="13054" width="9.12727272727273" style="336" customWidth="1"/>
    <col min="13055" max="13055" width="3.62727272727273" style="336" customWidth="1"/>
    <col min="13056" max="13056" width="4.62727272727273" style="336" customWidth="1"/>
    <col min="13057" max="13057" width="9.62727272727273" style="336" customWidth="1"/>
    <col min="13058" max="13058" width="10.1272727272727" style="336" customWidth="1"/>
    <col min="13059" max="13059" width="10.2545454545455" style="336" customWidth="1"/>
    <col min="13060" max="13060" width="4.62727272727273" style="336" customWidth="1"/>
    <col min="13061" max="13061" width="5" style="336" customWidth="1"/>
    <col min="13062" max="13062" width="11.1272727272727" style="336" customWidth="1"/>
    <col min="13063" max="13063" width="16.1272727272727" style="336" customWidth="1"/>
    <col min="13064" max="13064" width="4.75454545454545" style="336" customWidth="1"/>
    <col min="13065" max="13065" width="3.62727272727273" style="336" customWidth="1"/>
    <col min="13066" max="13066" width="5.12727272727273" style="336" customWidth="1"/>
    <col min="13067" max="13067" width="3.12727272727273" style="336" customWidth="1"/>
    <col min="13068" max="13068" width="4.62727272727273" style="336" customWidth="1"/>
    <col min="13069" max="13069" width="5" style="336" customWidth="1"/>
    <col min="13070" max="13071" width="9.75454545454545" style="336" customWidth="1"/>
    <col min="13072" max="13073" width="7.87272727272727" style="336" customWidth="1"/>
    <col min="13074" max="13304" width="9" style="336"/>
    <col min="13305" max="13305" width="3.12727272727273" style="336" customWidth="1"/>
    <col min="13306" max="13306" width="7.62727272727273" style="336" customWidth="1"/>
    <col min="13307" max="13307" width="4.12727272727273" style="336" customWidth="1"/>
    <col min="13308" max="13308" width="17" style="336" customWidth="1"/>
    <col min="13309" max="13309" width="3.62727272727273" style="336" customWidth="1"/>
    <col min="13310" max="13310" width="9.12727272727273" style="336" customWidth="1"/>
    <col min="13311" max="13311" width="3.62727272727273" style="336" customWidth="1"/>
    <col min="13312" max="13312" width="4.62727272727273" style="336" customWidth="1"/>
    <col min="13313" max="13313" width="9.62727272727273" style="336" customWidth="1"/>
    <col min="13314" max="13314" width="10.1272727272727" style="336" customWidth="1"/>
    <col min="13315" max="13315" width="10.2545454545455" style="336" customWidth="1"/>
    <col min="13316" max="13316" width="4.62727272727273" style="336" customWidth="1"/>
    <col min="13317" max="13317" width="5" style="336" customWidth="1"/>
    <col min="13318" max="13318" width="11.1272727272727" style="336" customWidth="1"/>
    <col min="13319" max="13319" width="16.1272727272727" style="336" customWidth="1"/>
    <col min="13320" max="13320" width="4.75454545454545" style="336" customWidth="1"/>
    <col min="13321" max="13321" width="3.62727272727273" style="336" customWidth="1"/>
    <col min="13322" max="13322" width="5.12727272727273" style="336" customWidth="1"/>
    <col min="13323" max="13323" width="3.12727272727273" style="336" customWidth="1"/>
    <col min="13324" max="13324" width="4.62727272727273" style="336" customWidth="1"/>
    <col min="13325" max="13325" width="5" style="336" customWidth="1"/>
    <col min="13326" max="13327" width="9.75454545454545" style="336" customWidth="1"/>
    <col min="13328" max="13329" width="7.87272727272727" style="336" customWidth="1"/>
    <col min="13330" max="13560" width="9" style="336"/>
    <col min="13561" max="13561" width="3.12727272727273" style="336" customWidth="1"/>
    <col min="13562" max="13562" width="7.62727272727273" style="336" customWidth="1"/>
    <col min="13563" max="13563" width="4.12727272727273" style="336" customWidth="1"/>
    <col min="13564" max="13564" width="17" style="336" customWidth="1"/>
    <col min="13565" max="13565" width="3.62727272727273" style="336" customWidth="1"/>
    <col min="13566" max="13566" width="9.12727272727273" style="336" customWidth="1"/>
    <col min="13567" max="13567" width="3.62727272727273" style="336" customWidth="1"/>
    <col min="13568" max="13568" width="4.62727272727273" style="336" customWidth="1"/>
    <col min="13569" max="13569" width="9.62727272727273" style="336" customWidth="1"/>
    <col min="13570" max="13570" width="10.1272727272727" style="336" customWidth="1"/>
    <col min="13571" max="13571" width="10.2545454545455" style="336" customWidth="1"/>
    <col min="13572" max="13572" width="4.62727272727273" style="336" customWidth="1"/>
    <col min="13573" max="13573" width="5" style="336" customWidth="1"/>
    <col min="13574" max="13574" width="11.1272727272727" style="336" customWidth="1"/>
    <col min="13575" max="13575" width="16.1272727272727" style="336" customWidth="1"/>
    <col min="13576" max="13576" width="4.75454545454545" style="336" customWidth="1"/>
    <col min="13577" max="13577" width="3.62727272727273" style="336" customWidth="1"/>
    <col min="13578" max="13578" width="5.12727272727273" style="336" customWidth="1"/>
    <col min="13579" max="13579" width="3.12727272727273" style="336" customWidth="1"/>
    <col min="13580" max="13580" width="4.62727272727273" style="336" customWidth="1"/>
    <col min="13581" max="13581" width="5" style="336" customWidth="1"/>
    <col min="13582" max="13583" width="9.75454545454545" style="336" customWidth="1"/>
    <col min="13584" max="13585" width="7.87272727272727" style="336" customWidth="1"/>
    <col min="13586" max="13816" width="9" style="336"/>
    <col min="13817" max="13817" width="3.12727272727273" style="336" customWidth="1"/>
    <col min="13818" max="13818" width="7.62727272727273" style="336" customWidth="1"/>
    <col min="13819" max="13819" width="4.12727272727273" style="336" customWidth="1"/>
    <col min="13820" max="13820" width="17" style="336" customWidth="1"/>
    <col min="13821" max="13821" width="3.62727272727273" style="336" customWidth="1"/>
    <col min="13822" max="13822" width="9.12727272727273" style="336" customWidth="1"/>
    <col min="13823" max="13823" width="3.62727272727273" style="336" customWidth="1"/>
    <col min="13824" max="13824" width="4.62727272727273" style="336" customWidth="1"/>
    <col min="13825" max="13825" width="9.62727272727273" style="336" customWidth="1"/>
    <col min="13826" max="13826" width="10.1272727272727" style="336" customWidth="1"/>
    <col min="13827" max="13827" width="10.2545454545455" style="336" customWidth="1"/>
    <col min="13828" max="13828" width="4.62727272727273" style="336" customWidth="1"/>
    <col min="13829" max="13829" width="5" style="336" customWidth="1"/>
    <col min="13830" max="13830" width="11.1272727272727" style="336" customWidth="1"/>
    <col min="13831" max="13831" width="16.1272727272727" style="336" customWidth="1"/>
    <col min="13832" max="13832" width="4.75454545454545" style="336" customWidth="1"/>
    <col min="13833" max="13833" width="3.62727272727273" style="336" customWidth="1"/>
    <col min="13834" max="13834" width="5.12727272727273" style="336" customWidth="1"/>
    <col min="13835" max="13835" width="3.12727272727273" style="336" customWidth="1"/>
    <col min="13836" max="13836" width="4.62727272727273" style="336" customWidth="1"/>
    <col min="13837" max="13837" width="5" style="336" customWidth="1"/>
    <col min="13838" max="13839" width="9.75454545454545" style="336" customWidth="1"/>
    <col min="13840" max="13841" width="7.87272727272727" style="336" customWidth="1"/>
    <col min="13842" max="14072" width="9" style="336"/>
    <col min="14073" max="14073" width="3.12727272727273" style="336" customWidth="1"/>
    <col min="14074" max="14074" width="7.62727272727273" style="336" customWidth="1"/>
    <col min="14075" max="14075" width="4.12727272727273" style="336" customWidth="1"/>
    <col min="14076" max="14076" width="17" style="336" customWidth="1"/>
    <col min="14077" max="14077" width="3.62727272727273" style="336" customWidth="1"/>
    <col min="14078" max="14078" width="9.12727272727273" style="336" customWidth="1"/>
    <col min="14079" max="14079" width="3.62727272727273" style="336" customWidth="1"/>
    <col min="14080" max="14080" width="4.62727272727273" style="336" customWidth="1"/>
    <col min="14081" max="14081" width="9.62727272727273" style="336" customWidth="1"/>
    <col min="14082" max="14082" width="10.1272727272727" style="336" customWidth="1"/>
    <col min="14083" max="14083" width="10.2545454545455" style="336" customWidth="1"/>
    <col min="14084" max="14084" width="4.62727272727273" style="336" customWidth="1"/>
    <col min="14085" max="14085" width="5" style="336" customWidth="1"/>
    <col min="14086" max="14086" width="11.1272727272727" style="336" customWidth="1"/>
    <col min="14087" max="14087" width="16.1272727272727" style="336" customWidth="1"/>
    <col min="14088" max="14088" width="4.75454545454545" style="336" customWidth="1"/>
    <col min="14089" max="14089" width="3.62727272727273" style="336" customWidth="1"/>
    <col min="14090" max="14090" width="5.12727272727273" style="336" customWidth="1"/>
    <col min="14091" max="14091" width="3.12727272727273" style="336" customWidth="1"/>
    <col min="14092" max="14092" width="4.62727272727273" style="336" customWidth="1"/>
    <col min="14093" max="14093" width="5" style="336" customWidth="1"/>
    <col min="14094" max="14095" width="9.75454545454545" style="336" customWidth="1"/>
    <col min="14096" max="14097" width="7.87272727272727" style="336" customWidth="1"/>
    <col min="14098" max="14328" width="9" style="336"/>
    <col min="14329" max="14329" width="3.12727272727273" style="336" customWidth="1"/>
    <col min="14330" max="14330" width="7.62727272727273" style="336" customWidth="1"/>
    <col min="14331" max="14331" width="4.12727272727273" style="336" customWidth="1"/>
    <col min="14332" max="14332" width="17" style="336" customWidth="1"/>
    <col min="14333" max="14333" width="3.62727272727273" style="336" customWidth="1"/>
    <col min="14334" max="14334" width="9.12727272727273" style="336" customWidth="1"/>
    <col min="14335" max="14335" width="3.62727272727273" style="336" customWidth="1"/>
    <col min="14336" max="14336" width="4.62727272727273" style="336" customWidth="1"/>
    <col min="14337" max="14337" width="9.62727272727273" style="336" customWidth="1"/>
    <col min="14338" max="14338" width="10.1272727272727" style="336" customWidth="1"/>
    <col min="14339" max="14339" width="10.2545454545455" style="336" customWidth="1"/>
    <col min="14340" max="14340" width="4.62727272727273" style="336" customWidth="1"/>
    <col min="14341" max="14341" width="5" style="336" customWidth="1"/>
    <col min="14342" max="14342" width="11.1272727272727" style="336" customWidth="1"/>
    <col min="14343" max="14343" width="16.1272727272727" style="336" customWidth="1"/>
    <col min="14344" max="14344" width="4.75454545454545" style="336" customWidth="1"/>
    <col min="14345" max="14345" width="3.62727272727273" style="336" customWidth="1"/>
    <col min="14346" max="14346" width="5.12727272727273" style="336" customWidth="1"/>
    <col min="14347" max="14347" width="3.12727272727273" style="336" customWidth="1"/>
    <col min="14348" max="14348" width="4.62727272727273" style="336" customWidth="1"/>
    <col min="14349" max="14349" width="5" style="336" customWidth="1"/>
    <col min="14350" max="14351" width="9.75454545454545" style="336" customWidth="1"/>
    <col min="14352" max="14353" width="7.87272727272727" style="336" customWidth="1"/>
    <col min="14354" max="14584" width="9" style="336"/>
    <col min="14585" max="14585" width="3.12727272727273" style="336" customWidth="1"/>
    <col min="14586" max="14586" width="7.62727272727273" style="336" customWidth="1"/>
    <col min="14587" max="14587" width="4.12727272727273" style="336" customWidth="1"/>
    <col min="14588" max="14588" width="17" style="336" customWidth="1"/>
    <col min="14589" max="14589" width="3.62727272727273" style="336" customWidth="1"/>
    <col min="14590" max="14590" width="9.12727272727273" style="336" customWidth="1"/>
    <col min="14591" max="14591" width="3.62727272727273" style="336" customWidth="1"/>
    <col min="14592" max="14592" width="4.62727272727273" style="336" customWidth="1"/>
    <col min="14593" max="14593" width="9.62727272727273" style="336" customWidth="1"/>
    <col min="14594" max="14594" width="10.1272727272727" style="336" customWidth="1"/>
    <col min="14595" max="14595" width="10.2545454545455" style="336" customWidth="1"/>
    <col min="14596" max="14596" width="4.62727272727273" style="336" customWidth="1"/>
    <col min="14597" max="14597" width="5" style="336" customWidth="1"/>
    <col min="14598" max="14598" width="11.1272727272727" style="336" customWidth="1"/>
    <col min="14599" max="14599" width="16.1272727272727" style="336" customWidth="1"/>
    <col min="14600" max="14600" width="4.75454545454545" style="336" customWidth="1"/>
    <col min="14601" max="14601" width="3.62727272727273" style="336" customWidth="1"/>
    <col min="14602" max="14602" width="5.12727272727273" style="336" customWidth="1"/>
    <col min="14603" max="14603" width="3.12727272727273" style="336" customWidth="1"/>
    <col min="14604" max="14604" width="4.62727272727273" style="336" customWidth="1"/>
    <col min="14605" max="14605" width="5" style="336" customWidth="1"/>
    <col min="14606" max="14607" width="9.75454545454545" style="336" customWidth="1"/>
    <col min="14608" max="14609" width="7.87272727272727" style="336" customWidth="1"/>
    <col min="14610" max="14840" width="9" style="336"/>
    <col min="14841" max="14841" width="3.12727272727273" style="336" customWidth="1"/>
    <col min="14842" max="14842" width="7.62727272727273" style="336" customWidth="1"/>
    <col min="14843" max="14843" width="4.12727272727273" style="336" customWidth="1"/>
    <col min="14844" max="14844" width="17" style="336" customWidth="1"/>
    <col min="14845" max="14845" width="3.62727272727273" style="336" customWidth="1"/>
    <col min="14846" max="14846" width="9.12727272727273" style="336" customWidth="1"/>
    <col min="14847" max="14847" width="3.62727272727273" style="336" customWidth="1"/>
    <col min="14848" max="14848" width="4.62727272727273" style="336" customWidth="1"/>
    <col min="14849" max="14849" width="9.62727272727273" style="336" customWidth="1"/>
    <col min="14850" max="14850" width="10.1272727272727" style="336" customWidth="1"/>
    <col min="14851" max="14851" width="10.2545454545455" style="336" customWidth="1"/>
    <col min="14852" max="14852" width="4.62727272727273" style="336" customWidth="1"/>
    <col min="14853" max="14853" width="5" style="336" customWidth="1"/>
    <col min="14854" max="14854" width="11.1272727272727" style="336" customWidth="1"/>
    <col min="14855" max="14855" width="16.1272727272727" style="336" customWidth="1"/>
    <col min="14856" max="14856" width="4.75454545454545" style="336" customWidth="1"/>
    <col min="14857" max="14857" width="3.62727272727273" style="336" customWidth="1"/>
    <col min="14858" max="14858" width="5.12727272727273" style="336" customWidth="1"/>
    <col min="14859" max="14859" width="3.12727272727273" style="336" customWidth="1"/>
    <col min="14860" max="14860" width="4.62727272727273" style="336" customWidth="1"/>
    <col min="14861" max="14861" width="5" style="336" customWidth="1"/>
    <col min="14862" max="14863" width="9.75454545454545" style="336" customWidth="1"/>
    <col min="14864" max="14865" width="7.87272727272727" style="336" customWidth="1"/>
    <col min="14866" max="15096" width="9" style="336"/>
    <col min="15097" max="15097" width="3.12727272727273" style="336" customWidth="1"/>
    <col min="15098" max="15098" width="7.62727272727273" style="336" customWidth="1"/>
    <col min="15099" max="15099" width="4.12727272727273" style="336" customWidth="1"/>
    <col min="15100" max="15100" width="17" style="336" customWidth="1"/>
    <col min="15101" max="15101" width="3.62727272727273" style="336" customWidth="1"/>
    <col min="15102" max="15102" width="9.12727272727273" style="336" customWidth="1"/>
    <col min="15103" max="15103" width="3.62727272727273" style="336" customWidth="1"/>
    <col min="15104" max="15104" width="4.62727272727273" style="336" customWidth="1"/>
    <col min="15105" max="15105" width="9.62727272727273" style="336" customWidth="1"/>
    <col min="15106" max="15106" width="10.1272727272727" style="336" customWidth="1"/>
    <col min="15107" max="15107" width="10.2545454545455" style="336" customWidth="1"/>
    <col min="15108" max="15108" width="4.62727272727273" style="336" customWidth="1"/>
    <col min="15109" max="15109" width="5" style="336" customWidth="1"/>
    <col min="15110" max="15110" width="11.1272727272727" style="336" customWidth="1"/>
    <col min="15111" max="15111" width="16.1272727272727" style="336" customWidth="1"/>
    <col min="15112" max="15112" width="4.75454545454545" style="336" customWidth="1"/>
    <col min="15113" max="15113" width="3.62727272727273" style="336" customWidth="1"/>
    <col min="15114" max="15114" width="5.12727272727273" style="336" customWidth="1"/>
    <col min="15115" max="15115" width="3.12727272727273" style="336" customWidth="1"/>
    <col min="15116" max="15116" width="4.62727272727273" style="336" customWidth="1"/>
    <col min="15117" max="15117" width="5" style="336" customWidth="1"/>
    <col min="15118" max="15119" width="9.75454545454545" style="336" customWidth="1"/>
    <col min="15120" max="15121" width="7.87272727272727" style="336" customWidth="1"/>
    <col min="15122" max="15352" width="9" style="336"/>
    <col min="15353" max="15353" width="3.12727272727273" style="336" customWidth="1"/>
    <col min="15354" max="15354" width="7.62727272727273" style="336" customWidth="1"/>
    <col min="15355" max="15355" width="4.12727272727273" style="336" customWidth="1"/>
    <col min="15356" max="15356" width="17" style="336" customWidth="1"/>
    <col min="15357" max="15357" width="3.62727272727273" style="336" customWidth="1"/>
    <col min="15358" max="15358" width="9.12727272727273" style="336" customWidth="1"/>
    <col min="15359" max="15359" width="3.62727272727273" style="336" customWidth="1"/>
    <col min="15360" max="15360" width="4.62727272727273" style="336" customWidth="1"/>
    <col min="15361" max="15361" width="9.62727272727273" style="336" customWidth="1"/>
    <col min="15362" max="15362" width="10.1272727272727" style="336" customWidth="1"/>
    <col min="15363" max="15363" width="10.2545454545455" style="336" customWidth="1"/>
    <col min="15364" max="15364" width="4.62727272727273" style="336" customWidth="1"/>
    <col min="15365" max="15365" width="5" style="336" customWidth="1"/>
    <col min="15366" max="15366" width="11.1272727272727" style="336" customWidth="1"/>
    <col min="15367" max="15367" width="16.1272727272727" style="336" customWidth="1"/>
    <col min="15368" max="15368" width="4.75454545454545" style="336" customWidth="1"/>
    <col min="15369" max="15369" width="3.62727272727273" style="336" customWidth="1"/>
    <col min="15370" max="15370" width="5.12727272727273" style="336" customWidth="1"/>
    <col min="15371" max="15371" width="3.12727272727273" style="336" customWidth="1"/>
    <col min="15372" max="15372" width="4.62727272727273" style="336" customWidth="1"/>
    <col min="15373" max="15373" width="5" style="336" customWidth="1"/>
    <col min="15374" max="15375" width="9.75454545454545" style="336" customWidth="1"/>
    <col min="15376" max="15377" width="7.87272727272727" style="336" customWidth="1"/>
    <col min="15378" max="15608" width="9" style="336"/>
    <col min="15609" max="15609" width="3.12727272727273" style="336" customWidth="1"/>
    <col min="15610" max="15610" width="7.62727272727273" style="336" customWidth="1"/>
    <col min="15611" max="15611" width="4.12727272727273" style="336" customWidth="1"/>
    <col min="15612" max="15612" width="17" style="336" customWidth="1"/>
    <col min="15613" max="15613" width="3.62727272727273" style="336" customWidth="1"/>
    <col min="15614" max="15614" width="9.12727272727273" style="336" customWidth="1"/>
    <col min="15615" max="15615" width="3.62727272727273" style="336" customWidth="1"/>
    <col min="15616" max="15616" width="4.62727272727273" style="336" customWidth="1"/>
    <col min="15617" max="15617" width="9.62727272727273" style="336" customWidth="1"/>
    <col min="15618" max="15618" width="10.1272727272727" style="336" customWidth="1"/>
    <col min="15619" max="15619" width="10.2545454545455" style="336" customWidth="1"/>
    <col min="15620" max="15620" width="4.62727272727273" style="336" customWidth="1"/>
    <col min="15621" max="15621" width="5" style="336" customWidth="1"/>
    <col min="15622" max="15622" width="11.1272727272727" style="336" customWidth="1"/>
    <col min="15623" max="15623" width="16.1272727272727" style="336" customWidth="1"/>
    <col min="15624" max="15624" width="4.75454545454545" style="336" customWidth="1"/>
    <col min="15625" max="15625" width="3.62727272727273" style="336" customWidth="1"/>
    <col min="15626" max="15626" width="5.12727272727273" style="336" customWidth="1"/>
    <col min="15627" max="15627" width="3.12727272727273" style="336" customWidth="1"/>
    <col min="15628" max="15628" width="4.62727272727273" style="336" customWidth="1"/>
    <col min="15629" max="15629" width="5" style="336" customWidth="1"/>
    <col min="15630" max="15631" width="9.75454545454545" style="336" customWidth="1"/>
    <col min="15632" max="15633" width="7.87272727272727" style="336" customWidth="1"/>
    <col min="15634" max="15864" width="9" style="336"/>
    <col min="15865" max="15865" width="3.12727272727273" style="336" customWidth="1"/>
    <col min="15866" max="15866" width="7.62727272727273" style="336" customWidth="1"/>
    <col min="15867" max="15867" width="4.12727272727273" style="336" customWidth="1"/>
    <col min="15868" max="15868" width="17" style="336" customWidth="1"/>
    <col min="15869" max="15869" width="3.62727272727273" style="336" customWidth="1"/>
    <col min="15870" max="15870" width="9.12727272727273" style="336" customWidth="1"/>
    <col min="15871" max="15871" width="3.62727272727273" style="336" customWidth="1"/>
    <col min="15872" max="15872" width="4.62727272727273" style="336" customWidth="1"/>
    <col min="15873" max="15873" width="9.62727272727273" style="336" customWidth="1"/>
    <col min="15874" max="15874" width="10.1272727272727" style="336" customWidth="1"/>
    <col min="15875" max="15875" width="10.2545454545455" style="336" customWidth="1"/>
    <col min="15876" max="15876" width="4.62727272727273" style="336" customWidth="1"/>
    <col min="15877" max="15877" width="5" style="336" customWidth="1"/>
    <col min="15878" max="15878" width="11.1272727272727" style="336" customWidth="1"/>
    <col min="15879" max="15879" width="16.1272727272727" style="336" customWidth="1"/>
    <col min="15880" max="15880" width="4.75454545454545" style="336" customWidth="1"/>
    <col min="15881" max="15881" width="3.62727272727273" style="336" customWidth="1"/>
    <col min="15882" max="15882" width="5.12727272727273" style="336" customWidth="1"/>
    <col min="15883" max="15883" width="3.12727272727273" style="336" customWidth="1"/>
    <col min="15884" max="15884" width="4.62727272727273" style="336" customWidth="1"/>
    <col min="15885" max="15885" width="5" style="336" customWidth="1"/>
    <col min="15886" max="15887" width="9.75454545454545" style="336" customWidth="1"/>
    <col min="15888" max="15889" width="7.87272727272727" style="336" customWidth="1"/>
    <col min="15890" max="16120" width="9" style="336"/>
    <col min="16121" max="16121" width="3.12727272727273" style="336" customWidth="1"/>
    <col min="16122" max="16122" width="7.62727272727273" style="336" customWidth="1"/>
    <col min="16123" max="16123" width="4.12727272727273" style="336" customWidth="1"/>
    <col min="16124" max="16124" width="17" style="336" customWidth="1"/>
    <col min="16125" max="16125" width="3.62727272727273" style="336" customWidth="1"/>
    <col min="16126" max="16126" width="9.12727272727273" style="336" customWidth="1"/>
    <col min="16127" max="16127" width="3.62727272727273" style="336" customWidth="1"/>
    <col min="16128" max="16128" width="4.62727272727273" style="336" customWidth="1"/>
    <col min="16129" max="16129" width="9.62727272727273" style="336" customWidth="1"/>
    <col min="16130" max="16130" width="10.1272727272727" style="336" customWidth="1"/>
    <col min="16131" max="16131" width="10.2545454545455" style="336" customWidth="1"/>
    <col min="16132" max="16132" width="4.62727272727273" style="336" customWidth="1"/>
    <col min="16133" max="16133" width="5" style="336" customWidth="1"/>
    <col min="16134" max="16134" width="11.1272727272727" style="336" customWidth="1"/>
    <col min="16135" max="16135" width="16.1272727272727" style="336" customWidth="1"/>
    <col min="16136" max="16136" width="4.75454545454545" style="336" customWidth="1"/>
    <col min="16137" max="16137" width="3.62727272727273" style="336" customWidth="1"/>
    <col min="16138" max="16138" width="5.12727272727273" style="336" customWidth="1"/>
    <col min="16139" max="16139" width="3.12727272727273" style="336" customWidth="1"/>
    <col min="16140" max="16140" width="4.62727272727273" style="336" customWidth="1"/>
    <col min="16141" max="16141" width="5" style="336" customWidth="1"/>
    <col min="16142" max="16143" width="9.75454545454545" style="336" customWidth="1"/>
    <col min="16144" max="16145" width="7.87272727272727" style="336" customWidth="1"/>
    <col min="16146" max="16384" width="9" style="336"/>
  </cols>
  <sheetData>
    <row r="1" s="335" customFormat="1" customHeight="1" spans="1:28">
      <c r="A1" s="337"/>
      <c r="B1" s="337"/>
      <c r="C1" s="337"/>
      <c r="D1" s="337"/>
      <c r="E1" s="337"/>
      <c r="F1" s="337"/>
      <c r="G1" s="338"/>
      <c r="H1" s="338"/>
      <c r="I1" s="338"/>
      <c r="J1" s="338"/>
      <c r="K1" s="338"/>
      <c r="L1" s="338"/>
      <c r="M1" s="338"/>
      <c r="N1" s="338"/>
      <c r="O1" s="338"/>
      <c r="P1" s="338"/>
      <c r="Q1" s="338"/>
      <c r="R1" s="338"/>
      <c r="S1" s="338"/>
      <c r="T1" s="338"/>
      <c r="U1" s="338"/>
      <c r="V1" s="338"/>
      <c r="W1" s="338"/>
      <c r="X1" s="338"/>
      <c r="Y1" s="338"/>
      <c r="Z1" s="338"/>
      <c r="AA1" s="338"/>
      <c r="AB1" s="338"/>
    </row>
    <row r="2" s="335" customFormat="1" ht="30.75" customHeight="1" spans="1:28">
      <c r="A2" s="339"/>
      <c r="B2" s="340"/>
      <c r="C2" s="341"/>
      <c r="D2" s="341"/>
      <c r="E2" s="341"/>
      <c r="F2" s="341"/>
      <c r="G2" s="341"/>
      <c r="H2" s="341"/>
      <c r="I2" s="341"/>
      <c r="J2" s="341"/>
      <c r="K2" s="341"/>
      <c r="L2" s="341"/>
      <c r="M2" s="341"/>
      <c r="N2" s="341"/>
      <c r="O2" s="341"/>
      <c r="P2" s="341"/>
      <c r="Q2" s="341"/>
      <c r="R2" s="341"/>
      <c r="S2" s="391"/>
      <c r="T2" s="391"/>
      <c r="U2" s="391"/>
      <c r="V2" s="391"/>
      <c r="W2" s="392" t="s">
        <v>0</v>
      </c>
      <c r="X2" s="392"/>
      <c r="Y2" s="392"/>
      <c r="Z2" s="392"/>
      <c r="AA2" s="413"/>
      <c r="AB2" s="338"/>
    </row>
    <row r="3" s="335" customFormat="1" ht="34.5" customHeight="1" spans="1:27">
      <c r="A3" s="342" t="s">
        <v>1</v>
      </c>
      <c r="B3" s="343"/>
      <c r="C3" s="344"/>
      <c r="D3" s="344"/>
      <c r="E3" s="344"/>
      <c r="F3" s="345" t="s">
        <v>2</v>
      </c>
      <c r="G3" s="345"/>
      <c r="H3" s="345"/>
      <c r="I3" s="345"/>
      <c r="J3" s="345"/>
      <c r="K3" s="345"/>
      <c r="L3" s="345"/>
      <c r="M3" s="345"/>
      <c r="N3" s="345"/>
      <c r="O3" s="345"/>
      <c r="P3" s="345"/>
      <c r="Q3" s="345"/>
      <c r="R3" s="345"/>
      <c r="W3" s="393"/>
      <c r="X3" s="393"/>
      <c r="Y3" s="393"/>
      <c r="Z3" s="393"/>
      <c r="AA3" s="414"/>
    </row>
    <row r="4" s="335" customFormat="1" ht="28.5" customHeight="1" spans="1:28">
      <c r="A4" s="346" t="s">
        <v>3</v>
      </c>
      <c r="B4" s="347"/>
      <c r="C4" s="348" t="s">
        <v>4</v>
      </c>
      <c r="D4" s="349"/>
      <c r="E4" s="350"/>
      <c r="F4" s="351" t="s">
        <v>5</v>
      </c>
      <c r="G4" s="352"/>
      <c r="H4" s="352"/>
      <c r="I4" s="352"/>
      <c r="J4" s="352"/>
      <c r="K4" s="352"/>
      <c r="L4" s="352"/>
      <c r="M4" s="352"/>
      <c r="N4" s="352"/>
      <c r="O4" s="352"/>
      <c r="P4" s="352"/>
      <c r="Q4" s="352"/>
      <c r="R4" s="352"/>
      <c r="S4" s="352"/>
      <c r="T4" s="394"/>
      <c r="U4" s="395" t="s">
        <v>6</v>
      </c>
      <c r="V4" s="396"/>
      <c r="W4" s="396" t="s">
        <v>7</v>
      </c>
      <c r="X4" s="396" t="s">
        <v>8</v>
      </c>
      <c r="Y4" s="396" t="s">
        <v>9</v>
      </c>
      <c r="Z4" s="415" t="s">
        <v>10</v>
      </c>
      <c r="AA4" s="416" t="s">
        <v>11</v>
      </c>
      <c r="AB4" s="417"/>
    </row>
    <row r="5" s="335" customFormat="1" ht="36" customHeight="1" spans="1:28">
      <c r="A5" s="346"/>
      <c r="B5" s="347"/>
      <c r="C5" s="348"/>
      <c r="D5" s="349"/>
      <c r="E5" s="353"/>
      <c r="F5" s="354" t="s">
        <v>12</v>
      </c>
      <c r="G5" s="354"/>
      <c r="H5" s="354"/>
      <c r="I5" s="354"/>
      <c r="J5" s="354"/>
      <c r="K5" s="354"/>
      <c r="L5" s="354"/>
      <c r="M5" s="354"/>
      <c r="N5" s="354"/>
      <c r="O5" s="354"/>
      <c r="P5" s="354"/>
      <c r="Q5" s="354"/>
      <c r="R5" s="354"/>
      <c r="S5" s="397"/>
      <c r="T5" s="398"/>
      <c r="U5" s="399"/>
      <c r="V5" s="400"/>
      <c r="W5" s="400"/>
      <c r="X5" s="400"/>
      <c r="Y5" s="418"/>
      <c r="Z5" s="419"/>
      <c r="AA5" s="420"/>
      <c r="AB5" s="417"/>
    </row>
    <row r="6" ht="36.75" customHeight="1" spans="1:27">
      <c r="A6" s="355" t="s">
        <v>13</v>
      </c>
      <c r="B6" s="356"/>
      <c r="C6" s="356"/>
      <c r="D6" s="357" t="s">
        <v>14</v>
      </c>
      <c r="E6" s="358" t="s">
        <v>15</v>
      </c>
      <c r="F6" s="359"/>
      <c r="G6" s="359"/>
      <c r="H6" s="360"/>
      <c r="I6" s="357" t="s">
        <v>16</v>
      </c>
      <c r="J6" s="357"/>
      <c r="K6" s="357"/>
      <c r="L6" s="357"/>
      <c r="M6" s="357"/>
      <c r="N6" s="358" t="s">
        <v>17</v>
      </c>
      <c r="O6" s="359"/>
      <c r="P6" s="359"/>
      <c r="Q6" s="359"/>
      <c r="R6" s="359"/>
      <c r="S6" s="359"/>
      <c r="T6" s="360"/>
      <c r="U6" s="357" t="s">
        <v>18</v>
      </c>
      <c r="V6" s="357"/>
      <c r="W6" s="401" t="s">
        <v>19</v>
      </c>
      <c r="X6" s="402"/>
      <c r="Y6" s="421"/>
      <c r="Z6" s="401" t="s">
        <v>20</v>
      </c>
      <c r="AA6" s="422"/>
    </row>
    <row r="7" ht="127" customHeight="1" spans="1:27">
      <c r="A7" s="361"/>
      <c r="B7" s="362"/>
      <c r="C7" s="362"/>
      <c r="D7" s="359">
        <v>1</v>
      </c>
      <c r="E7" s="363" t="s">
        <v>21</v>
      </c>
      <c r="F7" s="363"/>
      <c r="G7" s="363"/>
      <c r="H7" s="363"/>
      <c r="I7" s="363" t="s">
        <v>22</v>
      </c>
      <c r="J7" s="363"/>
      <c r="K7" s="363"/>
      <c r="L7" s="363"/>
      <c r="M7" s="363"/>
      <c r="N7" s="385" t="s">
        <v>23</v>
      </c>
      <c r="O7" s="386"/>
      <c r="P7" s="386"/>
      <c r="Q7" s="386"/>
      <c r="R7" s="386"/>
      <c r="S7" s="386"/>
      <c r="T7" s="403"/>
      <c r="U7" s="366">
        <v>1</v>
      </c>
      <c r="V7" s="368"/>
      <c r="W7" s="404" t="s">
        <v>24</v>
      </c>
      <c r="X7" s="405"/>
      <c r="Y7" s="423"/>
      <c r="Z7" s="374"/>
      <c r="AA7" s="424"/>
    </row>
    <row r="8" ht="134" customHeight="1" spans="1:27">
      <c r="A8" s="361"/>
      <c r="B8" s="362"/>
      <c r="C8" s="362"/>
      <c r="D8" s="359">
        <v>2</v>
      </c>
      <c r="E8" s="363" t="s">
        <v>25</v>
      </c>
      <c r="F8" s="363"/>
      <c r="G8" s="363"/>
      <c r="H8" s="363"/>
      <c r="I8" s="363" t="s">
        <v>22</v>
      </c>
      <c r="J8" s="363"/>
      <c r="K8" s="363"/>
      <c r="L8" s="363"/>
      <c r="M8" s="363"/>
      <c r="N8" s="385" t="s">
        <v>26</v>
      </c>
      <c r="O8" s="386"/>
      <c r="P8" s="386"/>
      <c r="Q8" s="386"/>
      <c r="R8" s="386"/>
      <c r="S8" s="386"/>
      <c r="T8" s="403"/>
      <c r="U8" s="366">
        <v>1</v>
      </c>
      <c r="V8" s="368"/>
      <c r="W8" s="404" t="s">
        <v>27</v>
      </c>
      <c r="X8" s="405"/>
      <c r="Y8" s="423"/>
      <c r="Z8" s="374"/>
      <c r="AA8" s="424"/>
    </row>
    <row r="9" ht="135" customHeight="1" spans="1:27">
      <c r="A9" s="361"/>
      <c r="B9" s="362"/>
      <c r="C9" s="362"/>
      <c r="D9" s="364">
        <v>3</v>
      </c>
      <c r="E9" s="363" t="s">
        <v>28</v>
      </c>
      <c r="F9" s="363"/>
      <c r="G9" s="363"/>
      <c r="H9" s="363"/>
      <c r="I9" s="363" t="s">
        <v>22</v>
      </c>
      <c r="J9" s="363"/>
      <c r="K9" s="363"/>
      <c r="L9" s="363"/>
      <c r="M9" s="363"/>
      <c r="N9" s="385" t="s">
        <v>29</v>
      </c>
      <c r="O9" s="386"/>
      <c r="P9" s="386"/>
      <c r="Q9" s="386"/>
      <c r="R9" s="386"/>
      <c r="S9" s="386"/>
      <c r="T9" s="403"/>
      <c r="U9" s="366">
        <v>1</v>
      </c>
      <c r="V9" s="368"/>
      <c r="W9" s="404" t="s">
        <v>30</v>
      </c>
      <c r="X9" s="405"/>
      <c r="Y9" s="423"/>
      <c r="Z9" s="374"/>
      <c r="AA9" s="424"/>
    </row>
    <row r="10" ht="146" customHeight="1" spans="1:27">
      <c r="A10" s="361"/>
      <c r="B10" s="362"/>
      <c r="C10" s="362"/>
      <c r="D10" s="364">
        <v>4</v>
      </c>
      <c r="E10" s="363" t="s">
        <v>31</v>
      </c>
      <c r="F10" s="363"/>
      <c r="G10" s="363"/>
      <c r="H10" s="363"/>
      <c r="I10" s="363" t="s">
        <v>22</v>
      </c>
      <c r="J10" s="363"/>
      <c r="K10" s="363"/>
      <c r="L10" s="363"/>
      <c r="M10" s="363"/>
      <c r="N10" s="385" t="s">
        <v>26</v>
      </c>
      <c r="O10" s="386"/>
      <c r="P10" s="386"/>
      <c r="Q10" s="386"/>
      <c r="R10" s="386"/>
      <c r="S10" s="386"/>
      <c r="T10" s="403"/>
      <c r="U10" s="366">
        <v>1</v>
      </c>
      <c r="V10" s="368"/>
      <c r="W10" s="404" t="s">
        <v>32</v>
      </c>
      <c r="X10" s="405"/>
      <c r="Y10" s="423"/>
      <c r="Z10" s="374"/>
      <c r="AA10" s="424"/>
    </row>
    <row r="11" ht="59.25" customHeight="1" spans="1:27">
      <c r="A11" s="361"/>
      <c r="B11" s="362"/>
      <c r="C11" s="362"/>
      <c r="D11" s="365"/>
      <c r="E11" s="366" t="s">
        <v>33</v>
      </c>
      <c r="F11" s="367"/>
      <c r="G11" s="367"/>
      <c r="H11" s="368"/>
      <c r="I11" s="363"/>
      <c r="J11" s="363"/>
      <c r="K11" s="363"/>
      <c r="L11" s="363"/>
      <c r="M11" s="363"/>
      <c r="N11" s="385"/>
      <c r="O11" s="386"/>
      <c r="P11" s="386"/>
      <c r="Q11" s="386"/>
      <c r="R11" s="386"/>
      <c r="S11" s="386"/>
      <c r="T11" s="403"/>
      <c r="U11" s="366"/>
      <c r="V11" s="368"/>
      <c r="W11" s="404"/>
      <c r="X11" s="405"/>
      <c r="Y11" s="423"/>
      <c r="Z11" s="374"/>
      <c r="AA11" s="424"/>
    </row>
    <row r="12" ht="24.95" customHeight="1" spans="1:27">
      <c r="A12" s="361"/>
      <c r="B12" s="362"/>
      <c r="C12" s="362"/>
      <c r="D12" s="369"/>
      <c r="E12" s="370"/>
      <c r="F12" s="371"/>
      <c r="G12" s="371"/>
      <c r="H12" s="372"/>
      <c r="I12" s="387"/>
      <c r="J12" s="387"/>
      <c r="K12" s="387"/>
      <c r="L12" s="387"/>
      <c r="M12" s="387"/>
      <c r="N12" s="370"/>
      <c r="O12" s="371"/>
      <c r="P12" s="371"/>
      <c r="Q12" s="371"/>
      <c r="R12" s="371"/>
      <c r="S12" s="371"/>
      <c r="T12" s="372"/>
      <c r="U12" s="370"/>
      <c r="V12" s="372"/>
      <c r="W12" s="406"/>
      <c r="X12" s="407"/>
      <c r="Y12" s="425"/>
      <c r="Z12" s="426"/>
      <c r="AA12" s="427"/>
    </row>
    <row r="13" ht="29.25" customHeight="1" spans="1:27">
      <c r="A13" s="373" t="s">
        <v>34</v>
      </c>
      <c r="B13" s="374"/>
      <c r="C13" s="374"/>
      <c r="D13" s="375"/>
      <c r="E13" s="374"/>
      <c r="F13" s="374"/>
      <c r="G13" s="374"/>
      <c r="H13" s="374"/>
      <c r="I13" s="374"/>
      <c r="J13" s="374"/>
      <c r="K13" s="374"/>
      <c r="L13" s="374"/>
      <c r="M13" s="374"/>
      <c r="N13" s="374"/>
      <c r="O13" s="374"/>
      <c r="P13" s="374"/>
      <c r="Q13" s="374"/>
      <c r="R13" s="374"/>
      <c r="S13" s="374"/>
      <c r="T13" s="374"/>
      <c r="U13" s="374"/>
      <c r="V13" s="374"/>
      <c r="W13" s="374"/>
      <c r="X13" s="374"/>
      <c r="Y13" s="374"/>
      <c r="Z13" s="374"/>
      <c r="AA13" s="424"/>
    </row>
    <row r="14" ht="33.75" customHeight="1" spans="1:27">
      <c r="A14" s="376" t="s">
        <v>35</v>
      </c>
      <c r="B14" s="377" t="s">
        <v>36</v>
      </c>
      <c r="C14" s="377"/>
      <c r="D14" s="374" t="s">
        <v>37</v>
      </c>
      <c r="E14" s="374"/>
      <c r="F14" s="374" t="s">
        <v>38</v>
      </c>
      <c r="G14" s="374" t="s">
        <v>39</v>
      </c>
      <c r="H14" s="374"/>
      <c r="I14" s="374"/>
      <c r="J14" s="374"/>
      <c r="K14" s="374" t="s">
        <v>40</v>
      </c>
      <c r="L14" s="374" t="s">
        <v>41</v>
      </c>
      <c r="M14" s="374"/>
      <c r="N14" s="374"/>
      <c r="O14" s="374" t="s">
        <v>35</v>
      </c>
      <c r="P14" s="374" t="s">
        <v>42</v>
      </c>
      <c r="Q14" s="374"/>
      <c r="R14" s="374" t="s">
        <v>37</v>
      </c>
      <c r="S14" s="374"/>
      <c r="T14" s="374" t="s">
        <v>38</v>
      </c>
      <c r="U14" s="374" t="s">
        <v>39</v>
      </c>
      <c r="V14" s="374"/>
      <c r="W14" s="374"/>
      <c r="X14" s="374" t="s">
        <v>40</v>
      </c>
      <c r="Y14" s="374"/>
      <c r="Z14" s="428" t="s">
        <v>41</v>
      </c>
      <c r="AA14" s="424"/>
    </row>
    <row r="15" ht="45" customHeight="1" spans="1:27">
      <c r="A15" s="373"/>
      <c r="B15" s="378"/>
      <c r="C15" s="378"/>
      <c r="D15" s="379"/>
      <c r="E15" s="379"/>
      <c r="F15" s="380"/>
      <c r="G15" s="381"/>
      <c r="H15" s="382"/>
      <c r="I15" s="382"/>
      <c r="J15" s="388"/>
      <c r="K15" s="380"/>
      <c r="L15" s="383"/>
      <c r="M15" s="384"/>
      <c r="N15" s="389"/>
      <c r="O15" s="379"/>
      <c r="P15" s="378"/>
      <c r="Q15" s="378"/>
      <c r="R15" s="408"/>
      <c r="S15" s="409"/>
      <c r="T15" s="379"/>
      <c r="U15" s="379"/>
      <c r="V15" s="379"/>
      <c r="W15" s="379"/>
      <c r="X15" s="379"/>
      <c r="Y15" s="379"/>
      <c r="Z15" s="409"/>
      <c r="AA15" s="429"/>
    </row>
    <row r="16" ht="26.1" customHeight="1" spans="1:27">
      <c r="A16" s="373"/>
      <c r="B16" s="378"/>
      <c r="C16" s="378"/>
      <c r="D16" s="379"/>
      <c r="E16" s="379"/>
      <c r="F16" s="380"/>
      <c r="G16" s="383"/>
      <c r="H16" s="384"/>
      <c r="I16" s="384"/>
      <c r="J16" s="389"/>
      <c r="K16" s="380"/>
      <c r="L16" s="383"/>
      <c r="M16" s="384"/>
      <c r="N16" s="389"/>
      <c r="O16" s="379"/>
      <c r="P16" s="390"/>
      <c r="Q16" s="410"/>
      <c r="R16" s="408"/>
      <c r="S16" s="409"/>
      <c r="T16" s="379"/>
      <c r="U16" s="408"/>
      <c r="V16" s="411"/>
      <c r="W16" s="409"/>
      <c r="X16" s="408"/>
      <c r="Y16" s="409"/>
      <c r="Z16" s="430"/>
      <c r="AA16" s="431"/>
    </row>
    <row r="17" ht="26.1" customHeight="1" spans="1:27">
      <c r="A17" s="373"/>
      <c r="B17" s="378"/>
      <c r="C17" s="378"/>
      <c r="D17" s="379"/>
      <c r="E17" s="379"/>
      <c r="F17" s="380"/>
      <c r="G17" s="383"/>
      <c r="H17" s="384"/>
      <c r="I17" s="384"/>
      <c r="J17" s="389"/>
      <c r="K17" s="380"/>
      <c r="L17" s="383"/>
      <c r="M17" s="384"/>
      <c r="N17" s="389"/>
      <c r="O17" s="379"/>
      <c r="P17" s="378"/>
      <c r="Q17" s="378"/>
      <c r="R17" s="379"/>
      <c r="S17" s="379"/>
      <c r="T17" s="412"/>
      <c r="U17" s="379"/>
      <c r="V17" s="379"/>
      <c r="W17" s="379"/>
      <c r="X17" s="408"/>
      <c r="Y17" s="409"/>
      <c r="Z17" s="408"/>
      <c r="AA17" s="432"/>
    </row>
  </sheetData>
  <mergeCells count="101">
    <mergeCell ref="A1:B1"/>
    <mergeCell ref="C1:F1"/>
    <mergeCell ref="G1:V1"/>
    <mergeCell ref="A2:B2"/>
    <mergeCell ref="C2:F2"/>
    <mergeCell ref="G2:R2"/>
    <mergeCell ref="F3:R3"/>
    <mergeCell ref="F4:S4"/>
    <mergeCell ref="U4:V4"/>
    <mergeCell ref="F5:R5"/>
    <mergeCell ref="U5:V5"/>
    <mergeCell ref="A6:C6"/>
    <mergeCell ref="E6:H6"/>
    <mergeCell ref="I6:M6"/>
    <mergeCell ref="N6:T6"/>
    <mergeCell ref="U6:V6"/>
    <mergeCell ref="W6:Y6"/>
    <mergeCell ref="Z6:AA6"/>
    <mergeCell ref="E7:H7"/>
    <mergeCell ref="I7:M7"/>
    <mergeCell ref="N7:T7"/>
    <mergeCell ref="U7:V7"/>
    <mergeCell ref="W7:Y7"/>
    <mergeCell ref="Z7:AA7"/>
    <mergeCell ref="E8:H8"/>
    <mergeCell ref="I8:M8"/>
    <mergeCell ref="N8:T8"/>
    <mergeCell ref="U8:V8"/>
    <mergeCell ref="W8:Y8"/>
    <mergeCell ref="Z8:AA8"/>
    <mergeCell ref="E9:H9"/>
    <mergeCell ref="I9:M9"/>
    <mergeCell ref="N9:T9"/>
    <mergeCell ref="U9:V9"/>
    <mergeCell ref="W9:Y9"/>
    <mergeCell ref="Z9:AA9"/>
    <mergeCell ref="E10:H10"/>
    <mergeCell ref="I10:M10"/>
    <mergeCell ref="N10:T10"/>
    <mergeCell ref="U10:V10"/>
    <mergeCell ref="W10:Y10"/>
    <mergeCell ref="Z10:AA10"/>
    <mergeCell ref="E11:H11"/>
    <mergeCell ref="I11:M11"/>
    <mergeCell ref="N11:T11"/>
    <mergeCell ref="U11:V11"/>
    <mergeCell ref="W11:Y11"/>
    <mergeCell ref="Z11:AA11"/>
    <mergeCell ref="E12:H12"/>
    <mergeCell ref="I12:M12"/>
    <mergeCell ref="N12:T12"/>
    <mergeCell ref="U12:V12"/>
    <mergeCell ref="W12:Y12"/>
    <mergeCell ref="Z12:AA12"/>
    <mergeCell ref="A13:C13"/>
    <mergeCell ref="E13:H13"/>
    <mergeCell ref="I13:M13"/>
    <mergeCell ref="N13:T13"/>
    <mergeCell ref="U13:V13"/>
    <mergeCell ref="W13:Y13"/>
    <mergeCell ref="Z13:AA13"/>
    <mergeCell ref="B14:C14"/>
    <mergeCell ref="D14:E14"/>
    <mergeCell ref="G14:J14"/>
    <mergeCell ref="L14:N14"/>
    <mergeCell ref="P14:Q14"/>
    <mergeCell ref="R14:S14"/>
    <mergeCell ref="U14:W14"/>
    <mergeCell ref="X14:Y14"/>
    <mergeCell ref="Z14:AA14"/>
    <mergeCell ref="B15:C15"/>
    <mergeCell ref="D15:E15"/>
    <mergeCell ref="G15:J15"/>
    <mergeCell ref="L15:N15"/>
    <mergeCell ref="P15:Q15"/>
    <mergeCell ref="R15:S15"/>
    <mergeCell ref="U15:W15"/>
    <mergeCell ref="X15:Y15"/>
    <mergeCell ref="Z15:AA15"/>
    <mergeCell ref="B16:C16"/>
    <mergeCell ref="D16:E16"/>
    <mergeCell ref="G16:J16"/>
    <mergeCell ref="L16:N16"/>
    <mergeCell ref="P16:Q16"/>
    <mergeCell ref="R16:S16"/>
    <mergeCell ref="U16:W16"/>
    <mergeCell ref="X16:Y16"/>
    <mergeCell ref="Z16:AA16"/>
    <mergeCell ref="B17:C17"/>
    <mergeCell ref="D17:E17"/>
    <mergeCell ref="G17:J17"/>
    <mergeCell ref="L17:N17"/>
    <mergeCell ref="P17:Q17"/>
    <mergeCell ref="R17:S17"/>
    <mergeCell ref="U17:W17"/>
    <mergeCell ref="X17:Y17"/>
    <mergeCell ref="Z17:AA17"/>
    <mergeCell ref="W2:AA3"/>
    <mergeCell ref="A4:B5"/>
    <mergeCell ref="C4:D5"/>
    <mergeCell ref="A7:C12"/>
  </mergeCells>
  <printOptions horizontalCentered="1" verticalCentered="1"/>
  <pageMargins left="0.236220472440945" right="0.236220472440945" top="0.748031496062992" bottom="0.748031496062992" header="0.31496062992126" footer="0.31496062992126"/>
  <pageSetup paperSize="8" scale="72"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K209"/>
  <sheetViews>
    <sheetView showGridLines="0" tabSelected="1" view="pageBreakPreview" zoomScale="55" zoomScaleNormal="40" topLeftCell="A189" workbookViewId="0">
      <selection activeCell="AI206" sqref="AI206"/>
    </sheetView>
  </sheetViews>
  <sheetFormatPr defaultColWidth="8.87272727272727" defaultRowHeight="14"/>
  <cols>
    <col min="1" max="1" width="4.5" style="6" customWidth="1"/>
    <col min="2" max="11" width="2.62727272727273" style="6" customWidth="1"/>
    <col min="12" max="12" width="9.12727272727273" style="6" customWidth="1"/>
    <col min="13" max="13" width="19.6545454545455" style="6" customWidth="1"/>
    <col min="14" max="14" width="13" style="1" customWidth="1"/>
    <col min="15" max="15" width="20.5" style="1" customWidth="1"/>
    <col min="16" max="16" width="21.6272727272727" style="1" hidden="1" customWidth="1" outlineLevel="1"/>
    <col min="17" max="17" width="8" style="6" hidden="1" customWidth="1" outlineLevel="1"/>
    <col min="18" max="18" width="5.25454545454545" style="6" hidden="1" customWidth="1" outlineLevel="1"/>
    <col min="19" max="19" width="7.37272727272727" style="6" customWidth="1" collapsed="1"/>
    <col min="20" max="20" width="6.12727272727273" style="6" hidden="1" customWidth="1" outlineLevel="1"/>
    <col min="21" max="21" width="13" style="1" hidden="1" customWidth="1" outlineLevel="1"/>
    <col min="22" max="22" width="5.75454545454545" style="7" hidden="1" customWidth="1" outlineLevel="1"/>
    <col min="23" max="23" width="8.37272727272727" style="6" hidden="1" customWidth="1" outlineLevel="1"/>
    <col min="24" max="24" width="7.62727272727273" style="6" hidden="1" customWidth="1" outlineLevel="1"/>
    <col min="25" max="25" width="9.37272727272727" style="6" customWidth="1" collapsed="1"/>
    <col min="26" max="26" width="12.7545454545455" style="8" hidden="1" customWidth="1" outlineLevel="1"/>
    <col min="27" max="27" width="11.7545454545455" style="6" hidden="1" customWidth="1" outlineLevel="1"/>
    <col min="28" max="28" width="18" style="8" hidden="1" customWidth="1" outlineLevel="1"/>
    <col min="29" max="29" width="11.6272727272727" style="9" customWidth="1" collapsed="1"/>
    <col min="30" max="31" width="8.62727272727273" style="6" customWidth="1"/>
    <col min="32" max="34" width="8.62727272727273" style="6" hidden="1" customWidth="1" outlineLevel="1"/>
    <col min="35" max="35" width="8.62727272727273" style="102" hidden="1" customWidth="1" outlineLevel="1"/>
    <col min="36" max="36" width="8.62727272727273" style="103" hidden="1" customWidth="1" outlineLevel="1"/>
    <col min="37" max="38" width="8.62727272727273" style="6" hidden="1" customWidth="1" outlineLevel="1"/>
    <col min="39" max="39" width="8.62727272727273" style="6" customWidth="1" collapsed="1"/>
    <col min="40" max="41" width="8.62727272727273" style="6" customWidth="1"/>
    <col min="42" max="50" width="8.62727272727273" style="6" hidden="1" customWidth="1" outlineLevel="1"/>
    <col min="51" max="51" width="8.62727272727273" style="6" customWidth="1" collapsed="1"/>
    <col min="52" max="52" width="7.75454545454545" style="6" hidden="1" customWidth="1"/>
    <col min="53" max="55" width="5.75454545454545" style="6" hidden="1" customWidth="1"/>
    <col min="56" max="57" width="7.25454545454545" style="6" hidden="1" customWidth="1"/>
    <col min="58" max="58" width="10" style="6" customWidth="1"/>
    <col min="59" max="59" width="14.8727272727273" style="6" customWidth="1"/>
    <col min="60" max="60" width="16.7545454545455" style="6" customWidth="1"/>
    <col min="61" max="61" width="13.3727272727273" style="6" customWidth="1"/>
    <col min="62" max="62" width="14.2545454545455" style="6" customWidth="1"/>
    <col min="63" max="63" width="13.0454545454545" style="104" customWidth="1"/>
    <col min="64" max="16384" width="8.87272727272727" style="6"/>
  </cols>
  <sheetData>
    <row r="1" ht="19.9" customHeight="1" spans="14:29">
      <c r="N1" s="6"/>
      <c r="O1" s="6"/>
      <c r="P1" s="6"/>
      <c r="U1" s="6"/>
      <c r="V1" s="6"/>
      <c r="Z1" s="6"/>
      <c r="AB1" s="6"/>
      <c r="AC1" s="6"/>
    </row>
    <row r="2" ht="18" spans="1:62">
      <c r="A2" s="10" t="s">
        <v>43</v>
      </c>
      <c r="B2" s="11"/>
      <c r="C2" s="11"/>
      <c r="D2" s="11"/>
      <c r="E2" s="11"/>
      <c r="F2" s="12" t="s">
        <v>44</v>
      </c>
      <c r="G2" s="12"/>
      <c r="H2" s="12"/>
      <c r="I2" s="12"/>
      <c r="J2" s="12"/>
      <c r="K2" s="12"/>
      <c r="L2" s="12"/>
      <c r="M2" s="12"/>
      <c r="N2" s="30" t="s">
        <v>45</v>
      </c>
      <c r="O2" s="31"/>
      <c r="P2" s="32" t="s">
        <v>46</v>
      </c>
      <c r="Q2" s="32"/>
      <c r="R2" s="32"/>
      <c r="S2" s="32"/>
      <c r="T2" s="32"/>
      <c r="U2" s="32"/>
      <c r="V2" s="32"/>
      <c r="W2" s="32"/>
      <c r="X2" s="32"/>
      <c r="Y2" s="32"/>
      <c r="Z2" s="32"/>
      <c r="AA2" s="32"/>
      <c r="AB2" s="32"/>
      <c r="AC2" s="32"/>
      <c r="AD2" s="32"/>
      <c r="AE2" s="32"/>
      <c r="AF2" s="32"/>
      <c r="AG2" s="32"/>
      <c r="AH2" s="32"/>
      <c r="AI2" s="173"/>
      <c r="AJ2" s="174"/>
      <c r="AK2" s="32"/>
      <c r="AL2" s="32"/>
      <c r="AM2" s="32"/>
      <c r="AN2" s="32"/>
      <c r="AO2" s="32"/>
      <c r="AP2" s="32"/>
      <c r="AQ2" s="32"/>
      <c r="AR2" s="32"/>
      <c r="AS2" s="32"/>
      <c r="AT2" s="32"/>
      <c r="AU2" s="32"/>
      <c r="AV2" s="32"/>
      <c r="AW2" s="32"/>
      <c r="AX2" s="32"/>
      <c r="AY2" s="32"/>
      <c r="AZ2" s="32"/>
      <c r="BA2" s="32"/>
      <c r="BB2" s="32"/>
      <c r="BC2" s="32"/>
      <c r="BD2" s="32"/>
      <c r="BE2" s="32"/>
      <c r="BF2" s="84" t="s">
        <v>37</v>
      </c>
      <c r="BG2" s="220" t="s">
        <v>21</v>
      </c>
      <c r="BH2" s="220" t="s">
        <v>25</v>
      </c>
      <c r="BI2" s="220" t="s">
        <v>28</v>
      </c>
      <c r="BJ2" s="220" t="s">
        <v>31</v>
      </c>
    </row>
    <row r="3" ht="17.5" spans="1:62">
      <c r="A3" s="13" t="s">
        <v>47</v>
      </c>
      <c r="B3" s="14"/>
      <c r="C3" s="14"/>
      <c r="D3" s="14"/>
      <c r="E3" s="14"/>
      <c r="F3" s="14"/>
      <c r="G3" s="14"/>
      <c r="H3" s="14"/>
      <c r="I3" s="14"/>
      <c r="J3" s="14"/>
      <c r="K3" s="14"/>
      <c r="L3" s="14"/>
      <c r="M3" s="14"/>
      <c r="N3" s="14"/>
      <c r="O3" s="14"/>
      <c r="P3" s="33"/>
      <c r="Q3" s="33"/>
      <c r="R3" s="33"/>
      <c r="S3" s="33"/>
      <c r="T3" s="33"/>
      <c r="U3" s="33"/>
      <c r="V3" s="33"/>
      <c r="W3" s="33"/>
      <c r="X3" s="33"/>
      <c r="Y3" s="33"/>
      <c r="Z3" s="33"/>
      <c r="AA3" s="33"/>
      <c r="AB3" s="33"/>
      <c r="AC3" s="33"/>
      <c r="AD3" s="33"/>
      <c r="AE3" s="33"/>
      <c r="AF3" s="33"/>
      <c r="AG3" s="33"/>
      <c r="AH3" s="33"/>
      <c r="AI3" s="175"/>
      <c r="AJ3" s="176"/>
      <c r="AK3" s="33"/>
      <c r="AL3" s="33"/>
      <c r="AM3" s="33"/>
      <c r="AN3" s="33"/>
      <c r="AO3" s="33"/>
      <c r="AP3" s="33"/>
      <c r="AQ3" s="33"/>
      <c r="AR3" s="33"/>
      <c r="AS3" s="33"/>
      <c r="AT3" s="33"/>
      <c r="AU3" s="33"/>
      <c r="AV3" s="33"/>
      <c r="AW3" s="33"/>
      <c r="AX3" s="33"/>
      <c r="AY3" s="33"/>
      <c r="AZ3" s="33"/>
      <c r="BA3" s="33"/>
      <c r="BB3" s="33"/>
      <c r="BC3" s="33"/>
      <c r="BD3" s="33"/>
      <c r="BE3" s="33"/>
      <c r="BF3" s="86" t="s">
        <v>48</v>
      </c>
      <c r="BG3" s="51" t="s">
        <v>22</v>
      </c>
      <c r="BH3" s="51" t="s">
        <v>22</v>
      </c>
      <c r="BI3" s="51" t="s">
        <v>22</v>
      </c>
      <c r="BJ3" s="51" t="s">
        <v>22</v>
      </c>
    </row>
    <row r="4" s="1" customFormat="1" ht="18" spans="1:63">
      <c r="A4" s="15" t="s">
        <v>49</v>
      </c>
      <c r="B4" s="16"/>
      <c r="C4" s="16"/>
      <c r="D4" s="16"/>
      <c r="E4" s="16"/>
      <c r="F4" s="16"/>
      <c r="G4" s="16"/>
      <c r="H4" s="16"/>
      <c r="I4" s="16"/>
      <c r="J4" s="16"/>
      <c r="K4" s="16"/>
      <c r="L4" s="16"/>
      <c r="M4" s="16"/>
      <c r="N4" s="17" t="s">
        <v>50</v>
      </c>
      <c r="O4" s="16"/>
      <c r="P4" s="33"/>
      <c r="Q4" s="33"/>
      <c r="R4" s="33"/>
      <c r="S4" s="33"/>
      <c r="T4" s="33"/>
      <c r="U4" s="33"/>
      <c r="V4" s="33"/>
      <c r="W4" s="33"/>
      <c r="X4" s="33"/>
      <c r="Y4" s="33"/>
      <c r="Z4" s="33"/>
      <c r="AA4" s="33"/>
      <c r="AB4" s="33"/>
      <c r="AC4" s="33"/>
      <c r="AD4" s="33"/>
      <c r="AE4" s="33"/>
      <c r="AF4" s="33"/>
      <c r="AG4" s="33"/>
      <c r="AH4" s="33"/>
      <c r="AI4" s="175"/>
      <c r="AJ4" s="176"/>
      <c r="AK4" s="33"/>
      <c r="AL4" s="33"/>
      <c r="AM4" s="33"/>
      <c r="AN4" s="33"/>
      <c r="AO4" s="33"/>
      <c r="AP4" s="33"/>
      <c r="AQ4" s="33"/>
      <c r="AR4" s="33"/>
      <c r="AS4" s="33"/>
      <c r="AT4" s="33"/>
      <c r="AU4" s="33"/>
      <c r="AV4" s="33"/>
      <c r="AW4" s="33"/>
      <c r="AX4" s="33"/>
      <c r="AY4" s="33"/>
      <c r="AZ4" s="33"/>
      <c r="BA4" s="33"/>
      <c r="BB4" s="33"/>
      <c r="BC4" s="33"/>
      <c r="BD4" s="33"/>
      <c r="BE4" s="33"/>
      <c r="BF4" s="87" t="s">
        <v>51</v>
      </c>
      <c r="BG4" s="51" t="s">
        <v>52</v>
      </c>
      <c r="BH4" s="51" t="s">
        <v>53</v>
      </c>
      <c r="BI4" s="51" t="s">
        <v>54</v>
      </c>
      <c r="BJ4" s="51" t="s">
        <v>55</v>
      </c>
      <c r="BK4" s="221"/>
    </row>
    <row r="5" ht="29.45" customHeight="1" spans="1:62">
      <c r="A5" s="15" t="s">
        <v>56</v>
      </c>
      <c r="B5" s="17"/>
      <c r="C5" s="17"/>
      <c r="D5" s="17"/>
      <c r="E5" s="17"/>
      <c r="F5" s="17"/>
      <c r="G5" s="17"/>
      <c r="H5" s="17"/>
      <c r="I5" s="17"/>
      <c r="J5" s="17"/>
      <c r="K5" s="17"/>
      <c r="L5" s="17"/>
      <c r="M5" s="17"/>
      <c r="N5" s="17"/>
      <c r="O5" s="17"/>
      <c r="P5" s="33"/>
      <c r="Q5" s="33"/>
      <c r="R5" s="33"/>
      <c r="S5" s="33"/>
      <c r="T5" s="33"/>
      <c r="U5" s="33"/>
      <c r="V5" s="33"/>
      <c r="W5" s="33"/>
      <c r="X5" s="33"/>
      <c r="Y5" s="33"/>
      <c r="Z5" s="33"/>
      <c r="AA5" s="33"/>
      <c r="AB5" s="33"/>
      <c r="AC5" s="33"/>
      <c r="AD5" s="33"/>
      <c r="AE5" s="33"/>
      <c r="AF5" s="33"/>
      <c r="AG5" s="33"/>
      <c r="AH5" s="33"/>
      <c r="AI5" s="175"/>
      <c r="AJ5" s="176"/>
      <c r="AK5" s="33"/>
      <c r="AL5" s="33"/>
      <c r="AM5" s="33"/>
      <c r="AN5" s="33"/>
      <c r="AO5" s="33"/>
      <c r="AP5" s="33"/>
      <c r="AQ5" s="33"/>
      <c r="AR5" s="33"/>
      <c r="AS5" s="33"/>
      <c r="AT5" s="33"/>
      <c r="AU5" s="33"/>
      <c r="AV5" s="33"/>
      <c r="AW5" s="33"/>
      <c r="AX5" s="33"/>
      <c r="AY5" s="33"/>
      <c r="AZ5" s="33"/>
      <c r="BA5" s="33"/>
      <c r="BB5" s="33"/>
      <c r="BC5" s="33"/>
      <c r="BD5" s="33"/>
      <c r="BE5" s="33"/>
      <c r="BF5" s="86" t="s">
        <v>19</v>
      </c>
      <c r="BG5" s="51" t="s">
        <v>57</v>
      </c>
      <c r="BH5" s="51" t="s">
        <v>58</v>
      </c>
      <c r="BI5" s="51" t="s">
        <v>57</v>
      </c>
      <c r="BJ5" s="51" t="s">
        <v>58</v>
      </c>
    </row>
    <row r="6" s="2" customFormat="1" spans="1:63">
      <c r="A6" s="18" t="s">
        <v>59</v>
      </c>
      <c r="B6" s="19"/>
      <c r="C6" s="19"/>
      <c r="D6" s="19"/>
      <c r="E6" s="19"/>
      <c r="F6" s="19"/>
      <c r="G6" s="19"/>
      <c r="H6" s="19"/>
      <c r="I6" s="19"/>
      <c r="J6" s="19"/>
      <c r="K6" s="19"/>
      <c r="L6" s="19"/>
      <c r="M6" s="19"/>
      <c r="N6" s="19"/>
      <c r="O6" s="19"/>
      <c r="P6" s="34"/>
      <c r="Q6" s="34"/>
      <c r="R6" s="34"/>
      <c r="S6" s="34"/>
      <c r="T6" s="34"/>
      <c r="U6" s="34"/>
      <c r="V6" s="34"/>
      <c r="W6" s="33"/>
      <c r="X6" s="33"/>
      <c r="Y6" s="33"/>
      <c r="Z6" s="33"/>
      <c r="AA6" s="34"/>
      <c r="AB6" s="34"/>
      <c r="AC6" s="34"/>
      <c r="AD6" s="33"/>
      <c r="AE6" s="33"/>
      <c r="AF6" s="33"/>
      <c r="AG6" s="33"/>
      <c r="AH6" s="33"/>
      <c r="AI6" s="175"/>
      <c r="AJ6" s="176"/>
      <c r="AK6" s="33"/>
      <c r="AL6" s="33"/>
      <c r="AM6" s="33"/>
      <c r="AN6" s="33"/>
      <c r="AO6" s="33"/>
      <c r="AP6" s="33"/>
      <c r="AQ6" s="33"/>
      <c r="AR6" s="33"/>
      <c r="AS6" s="33"/>
      <c r="AT6" s="33"/>
      <c r="AU6" s="33"/>
      <c r="AV6" s="33"/>
      <c r="AW6" s="33"/>
      <c r="AX6" s="33"/>
      <c r="AY6" s="33"/>
      <c r="AZ6" s="33"/>
      <c r="BA6" s="33"/>
      <c r="BB6" s="33"/>
      <c r="BC6" s="33"/>
      <c r="BD6" s="33"/>
      <c r="BE6" s="33"/>
      <c r="BF6" s="88" t="s">
        <v>60</v>
      </c>
      <c r="BG6" s="71"/>
      <c r="BH6" s="222"/>
      <c r="BI6" s="71"/>
      <c r="BJ6" s="222"/>
      <c r="BK6" s="223"/>
    </row>
    <row r="7" spans="1:62">
      <c r="A7" s="20"/>
      <c r="B7" s="21"/>
      <c r="C7" s="21"/>
      <c r="D7" s="21"/>
      <c r="E7" s="21"/>
      <c r="F7" s="21"/>
      <c r="G7" s="21"/>
      <c r="H7" s="21"/>
      <c r="I7" s="21"/>
      <c r="J7" s="21"/>
      <c r="K7" s="21"/>
      <c r="L7" s="21"/>
      <c r="M7" s="21"/>
      <c r="N7" s="21"/>
      <c r="O7" s="21"/>
      <c r="P7" s="33"/>
      <c r="Q7" s="33"/>
      <c r="R7" s="33"/>
      <c r="S7" s="33"/>
      <c r="T7" s="33"/>
      <c r="U7" s="33"/>
      <c r="V7" s="33"/>
      <c r="W7" s="33"/>
      <c r="X7" s="33"/>
      <c r="Y7" s="33"/>
      <c r="Z7" s="33"/>
      <c r="AA7" s="33"/>
      <c r="AB7" s="33"/>
      <c r="AC7" s="33"/>
      <c r="AD7" s="33"/>
      <c r="AE7" s="33"/>
      <c r="AF7" s="33"/>
      <c r="AG7" s="33"/>
      <c r="AH7" s="33"/>
      <c r="AI7" s="175"/>
      <c r="AJ7" s="176"/>
      <c r="AK7" s="33"/>
      <c r="AL7" s="33"/>
      <c r="AM7" s="33"/>
      <c r="AN7" s="33"/>
      <c r="AO7" s="33"/>
      <c r="AP7" s="33"/>
      <c r="AQ7" s="33"/>
      <c r="AR7" s="33"/>
      <c r="AS7" s="33"/>
      <c r="AT7" s="33"/>
      <c r="AU7" s="33"/>
      <c r="AV7" s="33"/>
      <c r="AW7" s="33"/>
      <c r="AX7" s="33"/>
      <c r="AY7" s="33"/>
      <c r="AZ7" s="33"/>
      <c r="BA7" s="33"/>
      <c r="BB7" s="33"/>
      <c r="BC7" s="33"/>
      <c r="BD7" s="33"/>
      <c r="BE7" s="33"/>
      <c r="BF7" s="86" t="s">
        <v>61</v>
      </c>
      <c r="BG7" s="89"/>
      <c r="BH7" s="224"/>
      <c r="BI7" s="89"/>
      <c r="BJ7" s="224"/>
    </row>
    <row r="8" s="3" customFormat="1" ht="36" customHeight="1" spans="1:63">
      <c r="A8" s="22" t="s">
        <v>62</v>
      </c>
      <c r="B8" s="23" t="s">
        <v>63</v>
      </c>
      <c r="C8" s="24"/>
      <c r="D8" s="24"/>
      <c r="E8" s="24"/>
      <c r="F8" s="24"/>
      <c r="G8" s="24"/>
      <c r="H8" s="24"/>
      <c r="I8" s="24"/>
      <c r="J8" s="24"/>
      <c r="K8" s="24"/>
      <c r="L8" s="109" t="s">
        <v>64</v>
      </c>
      <c r="M8" s="36" t="s">
        <v>65</v>
      </c>
      <c r="N8" s="36" t="s">
        <v>37</v>
      </c>
      <c r="O8" s="37" t="s">
        <v>48</v>
      </c>
      <c r="P8" s="37" t="s">
        <v>66</v>
      </c>
      <c r="Q8" s="37" t="s">
        <v>67</v>
      </c>
      <c r="R8" s="37" t="s">
        <v>68</v>
      </c>
      <c r="S8" s="37" t="s">
        <v>13</v>
      </c>
      <c r="T8" s="36" t="s">
        <v>69</v>
      </c>
      <c r="U8" s="37" t="s">
        <v>70</v>
      </c>
      <c r="V8" s="36" t="s">
        <v>71</v>
      </c>
      <c r="W8" s="36" t="s">
        <v>72</v>
      </c>
      <c r="X8" s="36" t="s">
        <v>73</v>
      </c>
      <c r="Y8" s="48" t="s">
        <v>74</v>
      </c>
      <c r="Z8" s="55" t="s">
        <v>75</v>
      </c>
      <c r="AA8" s="55" t="s">
        <v>76</v>
      </c>
      <c r="AB8" s="37" t="s">
        <v>77</v>
      </c>
      <c r="AC8" s="56" t="s">
        <v>78</v>
      </c>
      <c r="AD8" s="37" t="s">
        <v>79</v>
      </c>
      <c r="AE8" s="140" t="s">
        <v>80</v>
      </c>
      <c r="AF8" s="141" t="s">
        <v>81</v>
      </c>
      <c r="AG8" s="141"/>
      <c r="AH8" s="177"/>
      <c r="AI8" s="178" t="s">
        <v>82</v>
      </c>
      <c r="AJ8" s="179" t="s">
        <v>83</v>
      </c>
      <c r="AK8" s="140" t="s">
        <v>84</v>
      </c>
      <c r="AL8" s="180" t="s">
        <v>85</v>
      </c>
      <c r="AM8" s="181" t="s">
        <v>86</v>
      </c>
      <c r="AN8" s="181" t="s">
        <v>87</v>
      </c>
      <c r="AO8" s="203" t="s">
        <v>88</v>
      </c>
      <c r="AP8" s="204" t="s">
        <v>89</v>
      </c>
      <c r="AQ8" s="205" t="s">
        <v>90</v>
      </c>
      <c r="AR8" s="205" t="s">
        <v>91</v>
      </c>
      <c r="AS8" s="204" t="s">
        <v>92</v>
      </c>
      <c r="AT8" s="204" t="s">
        <v>93</v>
      </c>
      <c r="AU8" s="204" t="s">
        <v>94</v>
      </c>
      <c r="AV8" s="205" t="s">
        <v>95</v>
      </c>
      <c r="AW8" s="209" t="s">
        <v>96</v>
      </c>
      <c r="AX8" s="210" t="s">
        <v>97</v>
      </c>
      <c r="AY8" s="37"/>
      <c r="AZ8" s="74" t="s">
        <v>81</v>
      </c>
      <c r="BA8" s="74" t="s">
        <v>98</v>
      </c>
      <c r="BB8" s="74" t="s">
        <v>99</v>
      </c>
      <c r="BC8" s="74" t="s">
        <v>100</v>
      </c>
      <c r="BD8" s="37" t="s">
        <v>101</v>
      </c>
      <c r="BE8" s="37" t="s">
        <v>61</v>
      </c>
      <c r="BF8" s="90" t="s">
        <v>20</v>
      </c>
      <c r="BG8" s="37" t="s">
        <v>102</v>
      </c>
      <c r="BH8" s="225" t="s">
        <v>103</v>
      </c>
      <c r="BI8" s="37" t="s">
        <v>102</v>
      </c>
      <c r="BJ8" s="225" t="s">
        <v>103</v>
      </c>
      <c r="BK8" s="226"/>
    </row>
    <row r="9" s="4" customFormat="1" ht="24.6" customHeight="1" spans="1:63">
      <c r="A9" s="25"/>
      <c r="B9" s="26">
        <v>0</v>
      </c>
      <c r="C9" s="26">
        <v>1</v>
      </c>
      <c r="D9" s="26">
        <v>2</v>
      </c>
      <c r="E9" s="26">
        <v>3</v>
      </c>
      <c r="F9" s="26">
        <v>4</v>
      </c>
      <c r="G9" s="26">
        <v>5</v>
      </c>
      <c r="H9" s="26">
        <v>6</v>
      </c>
      <c r="I9" s="26">
        <v>7</v>
      </c>
      <c r="J9" s="26">
        <v>8</v>
      </c>
      <c r="K9" s="110">
        <v>9</v>
      </c>
      <c r="L9" s="111"/>
      <c r="M9" s="39"/>
      <c r="N9" s="39"/>
      <c r="O9" s="40"/>
      <c r="P9" s="41"/>
      <c r="Q9" s="41"/>
      <c r="R9" s="41"/>
      <c r="S9" s="41"/>
      <c r="T9" s="39"/>
      <c r="U9" s="40"/>
      <c r="V9" s="49"/>
      <c r="W9" s="39"/>
      <c r="X9" s="39"/>
      <c r="Y9" s="50"/>
      <c r="Z9" s="59"/>
      <c r="AA9" s="59"/>
      <c r="AB9" s="41"/>
      <c r="AC9" s="60"/>
      <c r="AD9" s="41"/>
      <c r="AE9" s="142"/>
      <c r="AF9" s="143" t="s">
        <v>104</v>
      </c>
      <c r="AG9" s="182" t="s">
        <v>105</v>
      </c>
      <c r="AH9" s="182" t="s">
        <v>106</v>
      </c>
      <c r="AI9" s="183"/>
      <c r="AJ9" s="184"/>
      <c r="AK9" s="142"/>
      <c r="AL9" s="185"/>
      <c r="AM9" s="181"/>
      <c r="AN9" s="181"/>
      <c r="AO9" s="206"/>
      <c r="AP9" s="207"/>
      <c r="AQ9" s="208"/>
      <c r="AR9" s="208"/>
      <c r="AS9" s="207"/>
      <c r="AT9" s="207"/>
      <c r="AU9" s="207"/>
      <c r="AV9" s="208"/>
      <c r="AW9" s="211"/>
      <c r="AX9" s="212"/>
      <c r="AY9" s="41"/>
      <c r="AZ9" s="75"/>
      <c r="BA9" s="75"/>
      <c r="BB9" s="75"/>
      <c r="BC9" s="75"/>
      <c r="BD9" s="40"/>
      <c r="BE9" s="41"/>
      <c r="BF9" s="91"/>
      <c r="BG9" s="41"/>
      <c r="BH9" s="225"/>
      <c r="BI9" s="41"/>
      <c r="BJ9" s="225"/>
      <c r="BK9" s="227"/>
    </row>
    <row r="10" s="94" customFormat="1" ht="30" customHeight="1" spans="1:63">
      <c r="A10" s="105">
        <f>ROW()-9</f>
        <v>1</v>
      </c>
      <c r="B10" s="51"/>
      <c r="C10" s="51">
        <v>1</v>
      </c>
      <c r="D10" s="51"/>
      <c r="E10" s="51"/>
      <c r="F10" s="51"/>
      <c r="G10" s="51"/>
      <c r="H10" s="51"/>
      <c r="I10" s="51"/>
      <c r="J10" s="51"/>
      <c r="K10" s="51"/>
      <c r="L10" s="51" t="s">
        <v>107</v>
      </c>
      <c r="M10" s="51" t="s">
        <v>108</v>
      </c>
      <c r="N10" s="51" t="s">
        <v>108</v>
      </c>
      <c r="O10" s="44" t="s">
        <v>109</v>
      </c>
      <c r="P10" s="42"/>
      <c r="Q10" s="123" t="s">
        <v>110</v>
      </c>
      <c r="R10" s="28" t="s">
        <v>111</v>
      </c>
      <c r="S10" s="42"/>
      <c r="T10" s="42" t="s">
        <v>110</v>
      </c>
      <c r="U10" s="28" t="str">
        <f>N10</f>
        <v>SHT0016085</v>
      </c>
      <c r="V10" s="28" t="s">
        <v>110</v>
      </c>
      <c r="W10" s="52" t="s">
        <v>112</v>
      </c>
      <c r="X10" s="124" t="s">
        <v>113</v>
      </c>
      <c r="Y10" s="52" t="s">
        <v>114</v>
      </c>
      <c r="Z10" s="144" t="s">
        <v>115</v>
      </c>
      <c r="AA10" s="28" t="s">
        <v>116</v>
      </c>
      <c r="AB10" s="144" t="s">
        <v>117</v>
      </c>
      <c r="AC10" s="145"/>
      <c r="AD10" s="42" t="s">
        <v>116</v>
      </c>
      <c r="AE10" s="42"/>
      <c r="AF10" s="42"/>
      <c r="AG10" s="42"/>
      <c r="AH10" s="42"/>
      <c r="AI10" s="186"/>
      <c r="AJ10" s="187"/>
      <c r="AK10" s="42"/>
      <c r="AL10" s="42"/>
      <c r="AM10" s="42" t="s">
        <v>118</v>
      </c>
      <c r="AN10" s="42" t="s">
        <v>119</v>
      </c>
      <c r="AO10" s="42"/>
      <c r="AP10" s="42"/>
      <c r="AQ10" s="42"/>
      <c r="AR10" s="42"/>
      <c r="AS10" s="42"/>
      <c r="AT10" s="42"/>
      <c r="AU10" s="42"/>
      <c r="AV10" s="42"/>
      <c r="AW10" s="42"/>
      <c r="AX10" s="42"/>
      <c r="AY10" s="42"/>
      <c r="AZ10" s="42"/>
      <c r="BA10" s="42"/>
      <c r="BB10" s="42"/>
      <c r="BC10" s="42"/>
      <c r="BD10" s="146"/>
      <c r="BE10" s="146"/>
      <c r="BF10" s="28"/>
      <c r="BG10" s="45">
        <v>1</v>
      </c>
      <c r="BH10" s="45">
        <v>0</v>
      </c>
      <c r="BI10" s="45">
        <v>1</v>
      </c>
      <c r="BJ10" s="45">
        <v>0</v>
      </c>
      <c r="BK10" s="95"/>
    </row>
    <row r="11" s="94" customFormat="1" ht="30" customHeight="1" spans="1:63">
      <c r="A11" s="105">
        <f>ROW()-9</f>
        <v>2</v>
      </c>
      <c r="B11" s="51"/>
      <c r="C11" s="51">
        <v>1</v>
      </c>
      <c r="D11" s="51"/>
      <c r="E11" s="51"/>
      <c r="F11" s="51"/>
      <c r="G11" s="51"/>
      <c r="H11" s="51"/>
      <c r="I11" s="51"/>
      <c r="J11" s="51"/>
      <c r="K11" s="51"/>
      <c r="L11" s="51" t="s">
        <v>107</v>
      </c>
      <c r="M11" s="51" t="s">
        <v>120</v>
      </c>
      <c r="N11" s="51" t="s">
        <v>120</v>
      </c>
      <c r="O11" s="44" t="s">
        <v>121</v>
      </c>
      <c r="P11" s="42"/>
      <c r="Q11" s="123"/>
      <c r="R11" s="28" t="s">
        <v>111</v>
      </c>
      <c r="S11" s="42"/>
      <c r="T11" s="42" t="s">
        <v>110</v>
      </c>
      <c r="U11" s="28" t="str">
        <f>N11</f>
        <v>SHT0016086</v>
      </c>
      <c r="V11" s="28" t="s">
        <v>110</v>
      </c>
      <c r="W11" s="52" t="s">
        <v>112</v>
      </c>
      <c r="X11" s="52" t="s">
        <v>113</v>
      </c>
      <c r="Y11" s="52" t="s">
        <v>114</v>
      </c>
      <c r="Z11" s="144" t="s">
        <v>115</v>
      </c>
      <c r="AA11" s="28" t="s">
        <v>116</v>
      </c>
      <c r="AB11" s="144" t="s">
        <v>117</v>
      </c>
      <c r="AC11" s="145"/>
      <c r="AD11" s="42"/>
      <c r="AE11" s="42"/>
      <c r="AF11" s="42"/>
      <c r="AG11" s="42"/>
      <c r="AH11" s="42"/>
      <c r="AI11" s="186"/>
      <c r="AJ11" s="187"/>
      <c r="AK11" s="42"/>
      <c r="AL11" s="42"/>
      <c r="AM11" s="42" t="s">
        <v>118</v>
      </c>
      <c r="AN11" s="42" t="s">
        <v>119</v>
      </c>
      <c r="AO11" s="42"/>
      <c r="AP11" s="42"/>
      <c r="AQ11" s="42"/>
      <c r="AR11" s="42"/>
      <c r="AS11" s="42"/>
      <c r="AT11" s="42"/>
      <c r="AU11" s="42"/>
      <c r="AV11" s="42"/>
      <c r="AW11" s="42"/>
      <c r="AX11" s="42"/>
      <c r="AY11" s="42"/>
      <c r="AZ11" s="42"/>
      <c r="BA11" s="42"/>
      <c r="BB11" s="42"/>
      <c r="BC11" s="42"/>
      <c r="BD11" s="146"/>
      <c r="BE11" s="146"/>
      <c r="BF11" s="28"/>
      <c r="BG11" s="45">
        <v>0</v>
      </c>
      <c r="BH11" s="45">
        <v>1</v>
      </c>
      <c r="BI11" s="45">
        <v>0</v>
      </c>
      <c r="BJ11" s="45">
        <v>1</v>
      </c>
      <c r="BK11" s="95"/>
    </row>
    <row r="12" s="94" customFormat="1" ht="30" customHeight="1" spans="1:63">
      <c r="A12" s="105">
        <f>ROW()-9</f>
        <v>3</v>
      </c>
      <c r="B12" s="51"/>
      <c r="C12" s="51"/>
      <c r="D12" s="51">
        <v>2</v>
      </c>
      <c r="E12" s="51"/>
      <c r="F12" s="51"/>
      <c r="G12" s="51"/>
      <c r="H12" s="51"/>
      <c r="I12" s="51"/>
      <c r="J12" s="51"/>
      <c r="K12" s="51"/>
      <c r="L12" s="51" t="s">
        <v>107</v>
      </c>
      <c r="M12" s="51" t="s">
        <v>122</v>
      </c>
      <c r="N12" s="51" t="s">
        <v>122</v>
      </c>
      <c r="O12" s="44" t="s">
        <v>123</v>
      </c>
      <c r="P12" s="42" t="s">
        <v>57</v>
      </c>
      <c r="Q12" s="125" t="s">
        <v>124</v>
      </c>
      <c r="R12" s="28" t="s">
        <v>111</v>
      </c>
      <c r="S12" s="42"/>
      <c r="T12" s="42" t="s">
        <v>110</v>
      </c>
      <c r="U12" s="28" t="str">
        <f>N12</f>
        <v>SHT0016087</v>
      </c>
      <c r="V12" s="28" t="s">
        <v>110</v>
      </c>
      <c r="W12" s="52" t="s">
        <v>112</v>
      </c>
      <c r="X12" s="52" t="s">
        <v>113</v>
      </c>
      <c r="Y12" s="52" t="s">
        <v>125</v>
      </c>
      <c r="Z12" s="144" t="s">
        <v>115</v>
      </c>
      <c r="AA12" s="28" t="s">
        <v>116</v>
      </c>
      <c r="AB12" s="28" t="s">
        <v>116</v>
      </c>
      <c r="AC12" s="145">
        <v>0.85</v>
      </c>
      <c r="AD12" s="42" t="s">
        <v>116</v>
      </c>
      <c r="AE12" s="42"/>
      <c r="AF12" s="42"/>
      <c r="AG12" s="42"/>
      <c r="AH12" s="42"/>
      <c r="AI12" s="186"/>
      <c r="AJ12" s="187"/>
      <c r="AK12" s="42"/>
      <c r="AL12" s="42"/>
      <c r="AM12" s="42" t="s">
        <v>126</v>
      </c>
      <c r="AN12" s="42"/>
      <c r="AO12" s="42"/>
      <c r="AP12" s="42"/>
      <c r="AQ12" s="42"/>
      <c r="AR12" s="42"/>
      <c r="AS12" s="42"/>
      <c r="AT12" s="42"/>
      <c r="AU12" s="42"/>
      <c r="AV12" s="42"/>
      <c r="AW12" s="42"/>
      <c r="AX12" s="42"/>
      <c r="AY12" s="42"/>
      <c r="AZ12" s="42"/>
      <c r="BA12" s="42"/>
      <c r="BB12" s="42"/>
      <c r="BC12" s="42"/>
      <c r="BD12" s="146"/>
      <c r="BE12" s="146"/>
      <c r="BF12" s="28" t="s">
        <v>127</v>
      </c>
      <c r="BG12" s="45">
        <v>1</v>
      </c>
      <c r="BH12" s="45">
        <v>0</v>
      </c>
      <c r="BI12" s="45">
        <v>1</v>
      </c>
      <c r="BJ12" s="45">
        <v>0</v>
      </c>
      <c r="BK12" s="95"/>
    </row>
    <row r="13" s="94" customFormat="1" ht="30" customHeight="1" spans="1:63">
      <c r="A13" s="105">
        <f t="shared" ref="A13:A22" si="0">ROW()-9</f>
        <v>4</v>
      </c>
      <c r="B13" s="51"/>
      <c r="C13" s="51"/>
      <c r="D13" s="51">
        <v>2</v>
      </c>
      <c r="E13" s="51"/>
      <c r="F13" s="51"/>
      <c r="G13" s="51"/>
      <c r="H13" s="51"/>
      <c r="I13" s="51"/>
      <c r="J13" s="51"/>
      <c r="K13" s="51"/>
      <c r="L13" s="51" t="s">
        <v>107</v>
      </c>
      <c r="M13" s="51" t="s">
        <v>128</v>
      </c>
      <c r="N13" s="51" t="s">
        <v>128</v>
      </c>
      <c r="O13" s="44" t="s">
        <v>129</v>
      </c>
      <c r="P13" s="42" t="s">
        <v>58</v>
      </c>
      <c r="Q13" s="125" t="s">
        <v>124</v>
      </c>
      <c r="R13" s="28" t="s">
        <v>111</v>
      </c>
      <c r="S13" s="42"/>
      <c r="T13" s="42" t="s">
        <v>110</v>
      </c>
      <c r="U13" s="28" t="str">
        <f t="shared" ref="U13:U23" si="1">N13</f>
        <v>SHT0016088</v>
      </c>
      <c r="V13" s="28" t="s">
        <v>110</v>
      </c>
      <c r="W13" s="52" t="s">
        <v>112</v>
      </c>
      <c r="X13" s="52" t="s">
        <v>113</v>
      </c>
      <c r="Y13" s="52" t="s">
        <v>125</v>
      </c>
      <c r="Z13" s="144" t="s">
        <v>115</v>
      </c>
      <c r="AA13" s="28" t="s">
        <v>116</v>
      </c>
      <c r="AB13" s="28" t="s">
        <v>116</v>
      </c>
      <c r="AC13" s="145">
        <v>1.05</v>
      </c>
      <c r="AD13" s="42" t="s">
        <v>116</v>
      </c>
      <c r="AE13" s="42"/>
      <c r="AF13" s="42"/>
      <c r="AG13" s="42"/>
      <c r="AH13" s="42"/>
      <c r="AI13" s="186"/>
      <c r="AJ13" s="187"/>
      <c r="AK13" s="42"/>
      <c r="AL13" s="42"/>
      <c r="AM13" s="42" t="s">
        <v>126</v>
      </c>
      <c r="AN13" s="42"/>
      <c r="AO13" s="42"/>
      <c r="AP13" s="42"/>
      <c r="AQ13" s="42"/>
      <c r="AR13" s="42"/>
      <c r="AS13" s="42"/>
      <c r="AT13" s="42"/>
      <c r="AU13" s="42"/>
      <c r="AV13" s="42"/>
      <c r="AW13" s="42"/>
      <c r="AX13" s="42"/>
      <c r="AY13" s="42"/>
      <c r="AZ13" s="42"/>
      <c r="BA13" s="42"/>
      <c r="BB13" s="42"/>
      <c r="BC13" s="42"/>
      <c r="BD13" s="146"/>
      <c r="BE13" s="146"/>
      <c r="BF13" s="28"/>
      <c r="BG13" s="45">
        <v>0</v>
      </c>
      <c r="BH13" s="45">
        <v>1</v>
      </c>
      <c r="BI13" s="45">
        <v>0</v>
      </c>
      <c r="BJ13" s="45">
        <v>1</v>
      </c>
      <c r="BK13" s="95"/>
    </row>
    <row r="14" s="94" customFormat="1" ht="30" customHeight="1" spans="1:63">
      <c r="A14" s="105">
        <f t="shared" si="0"/>
        <v>5</v>
      </c>
      <c r="B14" s="51"/>
      <c r="C14" s="51"/>
      <c r="D14" s="51">
        <v>2</v>
      </c>
      <c r="E14" s="51"/>
      <c r="F14" s="51"/>
      <c r="G14" s="51"/>
      <c r="H14" s="51"/>
      <c r="I14" s="51"/>
      <c r="J14" s="51"/>
      <c r="K14" s="51"/>
      <c r="L14" s="51" t="s">
        <v>107</v>
      </c>
      <c r="M14" s="51" t="s">
        <v>130</v>
      </c>
      <c r="N14" s="51" t="s">
        <v>130</v>
      </c>
      <c r="O14" s="44" t="s">
        <v>131</v>
      </c>
      <c r="P14" s="106"/>
      <c r="Q14" s="125" t="s">
        <v>124</v>
      </c>
      <c r="R14" s="28" t="s">
        <v>111</v>
      </c>
      <c r="S14" s="106"/>
      <c r="T14" s="42" t="s">
        <v>110</v>
      </c>
      <c r="U14" s="28" t="str">
        <f t="shared" si="1"/>
        <v>SHT0016089</v>
      </c>
      <c r="V14" s="28" t="s">
        <v>110</v>
      </c>
      <c r="W14" s="52" t="s">
        <v>112</v>
      </c>
      <c r="X14" s="52" t="s">
        <v>113</v>
      </c>
      <c r="Y14" s="52" t="s">
        <v>132</v>
      </c>
      <c r="Z14" s="144" t="s">
        <v>115</v>
      </c>
      <c r="AA14" s="28" t="s">
        <v>116</v>
      </c>
      <c r="AB14" s="144" t="s">
        <v>117</v>
      </c>
      <c r="AC14" s="145" t="e">
        <f>AC16+AC19+AC20+#REF!*8+AC21*2+AC22*2+AC23</f>
        <v>#REF!</v>
      </c>
      <c r="AD14" s="42" t="s">
        <v>116</v>
      </c>
      <c r="AE14" s="42"/>
      <c r="AF14" s="42"/>
      <c r="AG14" s="42"/>
      <c r="AH14" s="42"/>
      <c r="AI14" s="186"/>
      <c r="AJ14" s="187"/>
      <c r="AK14" s="42"/>
      <c r="AL14" s="42"/>
      <c r="AM14" s="42" t="s">
        <v>118</v>
      </c>
      <c r="AN14" s="42"/>
      <c r="AO14" s="42"/>
      <c r="AP14" s="42"/>
      <c r="AQ14" s="42"/>
      <c r="AR14" s="42"/>
      <c r="AS14" s="42"/>
      <c r="AT14" s="42"/>
      <c r="AU14" s="42"/>
      <c r="AV14" s="42"/>
      <c r="AW14" s="42"/>
      <c r="AX14" s="42"/>
      <c r="AY14" s="42"/>
      <c r="AZ14" s="42"/>
      <c r="BA14" s="42"/>
      <c r="BB14" s="42"/>
      <c r="BC14" s="42"/>
      <c r="BD14" s="146"/>
      <c r="BE14" s="146"/>
      <c r="BF14" s="28"/>
      <c r="BG14" s="45">
        <v>1</v>
      </c>
      <c r="BH14" s="45">
        <v>0</v>
      </c>
      <c r="BI14" s="45">
        <v>1</v>
      </c>
      <c r="BJ14" s="45">
        <v>0</v>
      </c>
      <c r="BK14" s="95"/>
    </row>
    <row r="15" s="94" customFormat="1" ht="30" customHeight="1" spans="1:63">
      <c r="A15" s="105">
        <f t="shared" si="0"/>
        <v>6</v>
      </c>
      <c r="B15" s="51"/>
      <c r="C15" s="51"/>
      <c r="D15" s="51">
        <v>2</v>
      </c>
      <c r="E15" s="51"/>
      <c r="F15" s="51"/>
      <c r="G15" s="51"/>
      <c r="H15" s="51"/>
      <c r="I15" s="51"/>
      <c r="J15" s="51"/>
      <c r="K15" s="51"/>
      <c r="L15" s="51" t="s">
        <v>107</v>
      </c>
      <c r="M15" s="51" t="s">
        <v>133</v>
      </c>
      <c r="N15" s="51" t="s">
        <v>133</v>
      </c>
      <c r="O15" s="44" t="s">
        <v>134</v>
      </c>
      <c r="P15" s="106"/>
      <c r="Q15" s="125" t="s">
        <v>124</v>
      </c>
      <c r="R15" s="28" t="s">
        <v>111</v>
      </c>
      <c r="S15" s="106"/>
      <c r="T15" s="42" t="s">
        <v>110</v>
      </c>
      <c r="U15" s="28" t="str">
        <f t="shared" si="1"/>
        <v>SHT0016090</v>
      </c>
      <c r="V15" s="28" t="s">
        <v>110</v>
      </c>
      <c r="W15" s="52" t="s">
        <v>112</v>
      </c>
      <c r="X15" s="52" t="s">
        <v>113</v>
      </c>
      <c r="Y15" s="52" t="s">
        <v>132</v>
      </c>
      <c r="Z15" s="144" t="s">
        <v>115</v>
      </c>
      <c r="AA15" s="28" t="s">
        <v>116</v>
      </c>
      <c r="AB15" s="144" t="s">
        <v>117</v>
      </c>
      <c r="AC15" s="146">
        <v>1.55</v>
      </c>
      <c r="AD15" s="42" t="s">
        <v>116</v>
      </c>
      <c r="AE15" s="42"/>
      <c r="AF15" s="42"/>
      <c r="AG15" s="42"/>
      <c r="AH15" s="42"/>
      <c r="AI15" s="186"/>
      <c r="AJ15" s="187"/>
      <c r="AK15" s="42"/>
      <c r="AL15" s="42"/>
      <c r="AM15" s="42" t="s">
        <v>118</v>
      </c>
      <c r="AN15" s="42"/>
      <c r="AO15" s="42"/>
      <c r="AP15" s="42"/>
      <c r="AQ15" s="42"/>
      <c r="AR15" s="42"/>
      <c r="AS15" s="42"/>
      <c r="AT15" s="42"/>
      <c r="AU15" s="42"/>
      <c r="AV15" s="42"/>
      <c r="AW15" s="42"/>
      <c r="AX15" s="42"/>
      <c r="AY15" s="42"/>
      <c r="AZ15" s="42"/>
      <c r="BA15" s="42"/>
      <c r="BB15" s="42"/>
      <c r="BC15" s="42"/>
      <c r="BD15" s="146"/>
      <c r="BE15" s="146"/>
      <c r="BF15" s="28"/>
      <c r="BG15" s="45">
        <v>0</v>
      </c>
      <c r="BH15" s="45">
        <v>1</v>
      </c>
      <c r="BI15" s="45">
        <v>0</v>
      </c>
      <c r="BJ15" s="45">
        <v>1</v>
      </c>
      <c r="BK15" s="95"/>
    </row>
    <row r="16" s="94" customFormat="1" ht="30" customHeight="1" spans="1:63">
      <c r="A16" s="105">
        <f t="shared" si="0"/>
        <v>7</v>
      </c>
      <c r="B16" s="51"/>
      <c r="C16" s="51"/>
      <c r="D16" s="51"/>
      <c r="E16" s="51">
        <v>3</v>
      </c>
      <c r="F16" s="51"/>
      <c r="G16" s="51"/>
      <c r="H16" s="51"/>
      <c r="I16" s="51"/>
      <c r="J16" s="51"/>
      <c r="K16" s="51"/>
      <c r="L16" s="51" t="s">
        <v>107</v>
      </c>
      <c r="M16" s="51"/>
      <c r="N16" s="51" t="s">
        <v>135</v>
      </c>
      <c r="O16" s="44" t="s">
        <v>136</v>
      </c>
      <c r="P16" s="106"/>
      <c r="Q16" s="125" t="s">
        <v>124</v>
      </c>
      <c r="R16" s="28" t="s">
        <v>111</v>
      </c>
      <c r="S16" s="106"/>
      <c r="T16" s="42" t="s">
        <v>110</v>
      </c>
      <c r="U16" s="28" t="str">
        <f t="shared" si="1"/>
        <v>SHT0016091</v>
      </c>
      <c r="V16" s="28" t="s">
        <v>110</v>
      </c>
      <c r="W16" s="52" t="s">
        <v>112</v>
      </c>
      <c r="X16" s="52" t="s">
        <v>113</v>
      </c>
      <c r="Y16" s="52" t="s">
        <v>137</v>
      </c>
      <c r="Z16" s="144" t="s">
        <v>138</v>
      </c>
      <c r="AA16" s="28" t="s">
        <v>116</v>
      </c>
      <c r="AB16" s="144" t="s">
        <v>139</v>
      </c>
      <c r="AC16" s="145">
        <v>1.114</v>
      </c>
      <c r="AD16" s="42" t="s">
        <v>116</v>
      </c>
      <c r="AE16" s="42"/>
      <c r="AF16" s="42"/>
      <c r="AG16" s="42"/>
      <c r="AH16" s="42"/>
      <c r="AI16" s="186"/>
      <c r="AJ16" s="187"/>
      <c r="AK16" s="42"/>
      <c r="AL16" s="42"/>
      <c r="AM16" s="42" t="s">
        <v>140</v>
      </c>
      <c r="AN16" s="42"/>
      <c r="AO16" s="42"/>
      <c r="AP16" s="42"/>
      <c r="AQ16" s="42"/>
      <c r="AR16" s="42"/>
      <c r="AS16" s="42"/>
      <c r="AT16" s="42"/>
      <c r="AU16" s="42"/>
      <c r="AV16" s="42"/>
      <c r="AW16" s="42"/>
      <c r="AX16" s="42"/>
      <c r="AY16" s="42"/>
      <c r="AZ16" s="42"/>
      <c r="BA16" s="42"/>
      <c r="BB16" s="42"/>
      <c r="BC16" s="42"/>
      <c r="BD16" s="146"/>
      <c r="BE16" s="146"/>
      <c r="BF16" s="28"/>
      <c r="BG16" s="45">
        <v>1</v>
      </c>
      <c r="BH16" s="45">
        <v>0</v>
      </c>
      <c r="BI16" s="45">
        <v>1</v>
      </c>
      <c r="BJ16" s="45">
        <v>0</v>
      </c>
      <c r="BK16" s="95"/>
    </row>
    <row r="17" s="94" customFormat="1" ht="30" customHeight="1" spans="1:63">
      <c r="A17" s="105">
        <f t="shared" si="0"/>
        <v>8</v>
      </c>
      <c r="B17" s="51"/>
      <c r="C17" s="51"/>
      <c r="D17" s="51"/>
      <c r="E17" s="51">
        <v>3</v>
      </c>
      <c r="F17" s="51"/>
      <c r="G17" s="51"/>
      <c r="H17" s="51"/>
      <c r="I17" s="51"/>
      <c r="J17" s="51"/>
      <c r="K17" s="51"/>
      <c r="L17" s="51" t="s">
        <v>107</v>
      </c>
      <c r="M17" s="51"/>
      <c r="N17" s="51" t="s">
        <v>141</v>
      </c>
      <c r="O17" s="44" t="s">
        <v>142</v>
      </c>
      <c r="P17" s="106"/>
      <c r="Q17" s="125" t="s">
        <v>124</v>
      </c>
      <c r="R17" s="28" t="s">
        <v>111</v>
      </c>
      <c r="S17" s="106"/>
      <c r="T17" s="42" t="s">
        <v>110</v>
      </c>
      <c r="U17" s="28" t="str">
        <f t="shared" si="1"/>
        <v>SHT0016092</v>
      </c>
      <c r="V17" s="28" t="s">
        <v>110</v>
      </c>
      <c r="W17" s="52" t="s">
        <v>112</v>
      </c>
      <c r="X17" s="52" t="s">
        <v>113</v>
      </c>
      <c r="Y17" s="52" t="s">
        <v>137</v>
      </c>
      <c r="Z17" s="144" t="s">
        <v>138</v>
      </c>
      <c r="AA17" s="28" t="s">
        <v>116</v>
      </c>
      <c r="AB17" s="144" t="s">
        <v>139</v>
      </c>
      <c r="AC17" s="145">
        <v>1.1222</v>
      </c>
      <c r="AD17" s="42" t="s">
        <v>116</v>
      </c>
      <c r="AE17" s="42"/>
      <c r="AF17" s="42"/>
      <c r="AG17" s="42"/>
      <c r="AH17" s="42"/>
      <c r="AI17" s="186"/>
      <c r="AJ17" s="187"/>
      <c r="AK17" s="42"/>
      <c r="AL17" s="42"/>
      <c r="AM17" s="42" t="s">
        <v>140</v>
      </c>
      <c r="AN17" s="42"/>
      <c r="AO17" s="42"/>
      <c r="AP17" s="42"/>
      <c r="AQ17" s="42"/>
      <c r="AR17" s="42"/>
      <c r="AS17" s="42"/>
      <c r="AT17" s="42"/>
      <c r="AU17" s="42"/>
      <c r="AV17" s="42"/>
      <c r="AW17" s="42"/>
      <c r="AX17" s="42"/>
      <c r="AY17" s="42"/>
      <c r="AZ17" s="42"/>
      <c r="BA17" s="42"/>
      <c r="BB17" s="42"/>
      <c r="BC17" s="42"/>
      <c r="BD17" s="146"/>
      <c r="BE17" s="146"/>
      <c r="BF17" s="28"/>
      <c r="BG17" s="45">
        <v>0</v>
      </c>
      <c r="BH17" s="45">
        <v>1</v>
      </c>
      <c r="BI17" s="45">
        <v>0</v>
      </c>
      <c r="BJ17" s="45">
        <v>1</v>
      </c>
      <c r="BK17" s="95"/>
    </row>
    <row r="18" s="94" customFormat="1" ht="30" customHeight="1" spans="1:63">
      <c r="A18" s="105">
        <f t="shared" si="0"/>
        <v>9</v>
      </c>
      <c r="B18" s="51"/>
      <c r="C18" s="51"/>
      <c r="D18" s="51"/>
      <c r="E18" s="51">
        <v>3</v>
      </c>
      <c r="F18" s="51"/>
      <c r="G18" s="51"/>
      <c r="H18" s="51"/>
      <c r="I18" s="51"/>
      <c r="J18" s="51"/>
      <c r="K18" s="51"/>
      <c r="L18" s="51"/>
      <c r="M18" s="51" t="s">
        <v>143</v>
      </c>
      <c r="N18" s="51" t="s">
        <v>144</v>
      </c>
      <c r="O18" s="51" t="s">
        <v>145</v>
      </c>
      <c r="P18" s="51" t="s">
        <v>146</v>
      </c>
      <c r="Q18" s="51" t="s">
        <v>110</v>
      </c>
      <c r="R18" s="51" t="s">
        <v>147</v>
      </c>
      <c r="S18" s="51"/>
      <c r="T18" s="51" t="s">
        <v>110</v>
      </c>
      <c r="U18" s="51" t="str">
        <f t="shared" si="1"/>
        <v>H4681010024A0</v>
      </c>
      <c r="V18" s="51" t="s">
        <v>110</v>
      </c>
      <c r="W18" s="51" t="s">
        <v>113</v>
      </c>
      <c r="X18" s="51" t="s">
        <v>112</v>
      </c>
      <c r="Y18" s="51" t="s">
        <v>148</v>
      </c>
      <c r="Z18" s="51" t="s">
        <v>149</v>
      </c>
      <c r="AA18" s="51" t="s">
        <v>150</v>
      </c>
      <c r="AB18" s="51" t="s">
        <v>151</v>
      </c>
      <c r="AC18" s="51">
        <v>0.033</v>
      </c>
      <c r="AD18" s="42"/>
      <c r="AE18" s="42"/>
      <c r="AF18" s="42"/>
      <c r="AG18" s="42"/>
      <c r="AH18" s="42"/>
      <c r="AI18" s="186"/>
      <c r="AJ18" s="187"/>
      <c r="AK18" s="42"/>
      <c r="AL18" s="42"/>
      <c r="AM18" s="42" t="s">
        <v>126</v>
      </c>
      <c r="AN18" s="42" t="s">
        <v>152</v>
      </c>
      <c r="AO18" s="42"/>
      <c r="AP18" s="42"/>
      <c r="AQ18" s="42"/>
      <c r="AR18" s="42"/>
      <c r="AS18" s="42"/>
      <c r="AT18" s="42"/>
      <c r="AU18" s="42"/>
      <c r="AV18" s="42"/>
      <c r="AW18" s="42"/>
      <c r="AX18" s="42"/>
      <c r="AY18" s="42"/>
      <c r="AZ18" s="42"/>
      <c r="BA18" s="42"/>
      <c r="BB18" s="42"/>
      <c r="BC18" s="42"/>
      <c r="BD18" s="146"/>
      <c r="BE18" s="146"/>
      <c r="BF18" s="28"/>
      <c r="BG18" s="45">
        <v>1</v>
      </c>
      <c r="BH18" s="45">
        <v>1</v>
      </c>
      <c r="BI18" s="45">
        <v>1</v>
      </c>
      <c r="BJ18" s="45">
        <v>1</v>
      </c>
      <c r="BK18" s="95"/>
    </row>
    <row r="19" s="94" customFormat="1" ht="30" customHeight="1" spans="1:63">
      <c r="A19" s="105">
        <f t="shared" si="0"/>
        <v>10</v>
      </c>
      <c r="B19" s="51"/>
      <c r="C19" s="51"/>
      <c r="D19" s="51"/>
      <c r="E19" s="51">
        <v>3</v>
      </c>
      <c r="F19" s="51"/>
      <c r="G19" s="51"/>
      <c r="H19" s="51"/>
      <c r="I19" s="51"/>
      <c r="J19" s="51"/>
      <c r="K19" s="51"/>
      <c r="L19" s="51" t="s">
        <v>153</v>
      </c>
      <c r="M19" s="51" t="s">
        <v>154</v>
      </c>
      <c r="N19" s="51" t="s">
        <v>154</v>
      </c>
      <c r="O19" s="44" t="s">
        <v>155</v>
      </c>
      <c r="P19" s="106"/>
      <c r="Q19" s="126" t="s">
        <v>156</v>
      </c>
      <c r="R19" s="28" t="s">
        <v>111</v>
      </c>
      <c r="S19" s="106"/>
      <c r="T19" s="42" t="s">
        <v>110</v>
      </c>
      <c r="U19" s="28" t="str">
        <f t="shared" si="1"/>
        <v>SHT0011466</v>
      </c>
      <c r="V19" s="28" t="s">
        <v>110</v>
      </c>
      <c r="W19" s="52" t="s">
        <v>113</v>
      </c>
      <c r="X19" s="52" t="s">
        <v>112</v>
      </c>
      <c r="Y19" s="52" t="s">
        <v>157</v>
      </c>
      <c r="Z19" s="144" t="s">
        <v>116</v>
      </c>
      <c r="AA19" s="42" t="s">
        <v>116</v>
      </c>
      <c r="AB19" s="144" t="s">
        <v>158</v>
      </c>
      <c r="AC19" s="145">
        <v>0.00049</v>
      </c>
      <c r="AD19" s="42" t="s">
        <v>116</v>
      </c>
      <c r="AE19" s="42" t="s">
        <v>159</v>
      </c>
      <c r="AF19" s="42">
        <v>280</v>
      </c>
      <c r="AG19" s="42">
        <v>252</v>
      </c>
      <c r="AH19" s="42"/>
      <c r="AI19" s="186"/>
      <c r="AJ19" s="187"/>
      <c r="AK19" s="42"/>
      <c r="AL19" s="42"/>
      <c r="AM19" s="42" t="s">
        <v>126</v>
      </c>
      <c r="AN19" s="42" t="s">
        <v>160</v>
      </c>
      <c r="AO19" s="42"/>
      <c r="AP19" s="42"/>
      <c r="AQ19" s="42"/>
      <c r="AR19" s="42"/>
      <c r="AS19" s="42"/>
      <c r="AT19" s="42"/>
      <c r="AU19" s="42"/>
      <c r="AV19" s="42"/>
      <c r="AW19" s="42"/>
      <c r="AX19" s="42"/>
      <c r="AY19" s="42"/>
      <c r="AZ19" s="42"/>
      <c r="BA19" s="42"/>
      <c r="BB19" s="42"/>
      <c r="BC19" s="42"/>
      <c r="BD19" s="146"/>
      <c r="BE19" s="146"/>
      <c r="BF19" s="28"/>
      <c r="BG19" s="45">
        <v>1</v>
      </c>
      <c r="BH19" s="45">
        <v>1</v>
      </c>
      <c r="BI19" s="45">
        <v>1</v>
      </c>
      <c r="BJ19" s="45">
        <v>1</v>
      </c>
      <c r="BK19" s="95"/>
    </row>
    <row r="20" s="94" customFormat="1" ht="30" customHeight="1" spans="1:63">
      <c r="A20" s="105">
        <f t="shared" si="0"/>
        <v>11</v>
      </c>
      <c r="B20" s="51"/>
      <c r="C20" s="51"/>
      <c r="D20" s="51"/>
      <c r="E20" s="51">
        <v>3</v>
      </c>
      <c r="F20" s="51"/>
      <c r="G20" s="51"/>
      <c r="H20" s="51"/>
      <c r="I20" s="51"/>
      <c r="J20" s="51"/>
      <c r="K20" s="51"/>
      <c r="L20" s="51" t="s">
        <v>153</v>
      </c>
      <c r="M20" s="51" t="s">
        <v>161</v>
      </c>
      <c r="N20" s="51" t="s">
        <v>161</v>
      </c>
      <c r="O20" s="44" t="s">
        <v>162</v>
      </c>
      <c r="P20" s="106"/>
      <c r="Q20" s="126" t="s">
        <v>156</v>
      </c>
      <c r="R20" s="28" t="s">
        <v>111</v>
      </c>
      <c r="S20" s="106"/>
      <c r="T20" s="42" t="s">
        <v>110</v>
      </c>
      <c r="U20" s="28" t="str">
        <f t="shared" si="1"/>
        <v>SHT0013275</v>
      </c>
      <c r="V20" s="28" t="s">
        <v>110</v>
      </c>
      <c r="W20" s="52" t="s">
        <v>113</v>
      </c>
      <c r="X20" s="52" t="s">
        <v>112</v>
      </c>
      <c r="Y20" s="52" t="s">
        <v>157</v>
      </c>
      <c r="Z20" s="144" t="s">
        <v>116</v>
      </c>
      <c r="AA20" s="42" t="s">
        <v>116</v>
      </c>
      <c r="AB20" s="144" t="s">
        <v>158</v>
      </c>
      <c r="AC20" s="145">
        <v>0.00049</v>
      </c>
      <c r="AD20" s="42" t="s">
        <v>116</v>
      </c>
      <c r="AE20" s="42" t="s">
        <v>159</v>
      </c>
      <c r="AF20" s="42">
        <v>280</v>
      </c>
      <c r="AG20" s="42">
        <v>252</v>
      </c>
      <c r="AH20" s="42"/>
      <c r="AI20" s="186"/>
      <c r="AJ20" s="187"/>
      <c r="AK20" s="42"/>
      <c r="AL20" s="42"/>
      <c r="AM20" s="42" t="s">
        <v>126</v>
      </c>
      <c r="AN20" s="42" t="s">
        <v>160</v>
      </c>
      <c r="AO20" s="42"/>
      <c r="AP20" s="42"/>
      <c r="AQ20" s="42"/>
      <c r="AR20" s="42"/>
      <c r="AS20" s="42"/>
      <c r="AT20" s="42"/>
      <c r="AU20" s="42"/>
      <c r="AV20" s="42"/>
      <c r="AW20" s="42"/>
      <c r="AX20" s="42"/>
      <c r="AY20" s="42"/>
      <c r="AZ20" s="42"/>
      <c r="BA20" s="42"/>
      <c r="BB20" s="42"/>
      <c r="BC20" s="42"/>
      <c r="BD20" s="146"/>
      <c r="BE20" s="146"/>
      <c r="BF20" s="28"/>
      <c r="BG20" s="45">
        <v>1</v>
      </c>
      <c r="BH20" s="45">
        <v>1</v>
      </c>
      <c r="BI20" s="45">
        <v>1</v>
      </c>
      <c r="BJ20" s="45">
        <v>1</v>
      </c>
      <c r="BK20" s="95"/>
    </row>
    <row r="21" s="94" customFormat="1" ht="30" customHeight="1" spans="1:63">
      <c r="A21" s="105">
        <f t="shared" si="0"/>
        <v>12</v>
      </c>
      <c r="B21" s="51"/>
      <c r="C21" s="51"/>
      <c r="D21" s="51"/>
      <c r="E21" s="51">
        <v>3</v>
      </c>
      <c r="F21" s="51"/>
      <c r="G21" s="51"/>
      <c r="H21" s="51"/>
      <c r="I21" s="51"/>
      <c r="J21" s="51"/>
      <c r="K21" s="51"/>
      <c r="L21" s="51"/>
      <c r="M21" s="51" t="s">
        <v>163</v>
      </c>
      <c r="N21" s="51" t="s">
        <v>163</v>
      </c>
      <c r="O21" s="44" t="s">
        <v>164</v>
      </c>
      <c r="P21" s="106"/>
      <c r="Q21" s="126" t="s">
        <v>156</v>
      </c>
      <c r="R21" s="28" t="s">
        <v>111</v>
      </c>
      <c r="S21" s="106"/>
      <c r="T21" s="42" t="s">
        <v>110</v>
      </c>
      <c r="U21" s="28" t="str">
        <f t="shared" si="1"/>
        <v>SHT0011443</v>
      </c>
      <c r="V21" s="28" t="s">
        <v>110</v>
      </c>
      <c r="W21" s="52" t="s">
        <v>113</v>
      </c>
      <c r="X21" s="52" t="s">
        <v>112</v>
      </c>
      <c r="Y21" s="42" t="s">
        <v>116</v>
      </c>
      <c r="Z21" s="144" t="s">
        <v>116</v>
      </c>
      <c r="AA21" s="42" t="s">
        <v>116</v>
      </c>
      <c r="AB21" s="144" t="s">
        <v>165</v>
      </c>
      <c r="AC21" s="145">
        <v>0.0025</v>
      </c>
      <c r="AD21" s="42" t="s">
        <v>116</v>
      </c>
      <c r="AE21" s="42" t="s">
        <v>159</v>
      </c>
      <c r="AF21" s="42">
        <v>225</v>
      </c>
      <c r="AG21" s="42">
        <v>12</v>
      </c>
      <c r="AH21" s="42"/>
      <c r="AI21" s="186"/>
      <c r="AJ21" s="187"/>
      <c r="AK21" s="42"/>
      <c r="AL21" s="42"/>
      <c r="AM21" s="42" t="s">
        <v>126</v>
      </c>
      <c r="AN21" s="42" t="s">
        <v>166</v>
      </c>
      <c r="AO21" s="42"/>
      <c r="AP21" s="42"/>
      <c r="AQ21" s="42"/>
      <c r="AR21" s="42"/>
      <c r="AS21" s="42"/>
      <c r="AT21" s="42"/>
      <c r="AU21" s="42"/>
      <c r="AV21" s="42"/>
      <c r="AW21" s="42"/>
      <c r="AX21" s="42"/>
      <c r="AY21" s="42"/>
      <c r="AZ21" s="42"/>
      <c r="BA21" s="42"/>
      <c r="BB21" s="42"/>
      <c r="BC21" s="42"/>
      <c r="BD21" s="146"/>
      <c r="BE21" s="146"/>
      <c r="BF21" s="28"/>
      <c r="BG21" s="45">
        <v>1</v>
      </c>
      <c r="BH21" s="45">
        <v>1</v>
      </c>
      <c r="BI21" s="45">
        <v>1</v>
      </c>
      <c r="BJ21" s="45">
        <v>1</v>
      </c>
      <c r="BK21" s="95"/>
    </row>
    <row r="22" s="94" customFormat="1" ht="30" customHeight="1" spans="1:63">
      <c r="A22" s="105">
        <f t="shared" si="0"/>
        <v>13</v>
      </c>
      <c r="B22" s="51"/>
      <c r="C22" s="51"/>
      <c r="D22" s="51"/>
      <c r="E22" s="51">
        <v>3</v>
      </c>
      <c r="F22" s="51"/>
      <c r="G22" s="51"/>
      <c r="H22" s="51"/>
      <c r="I22" s="51"/>
      <c r="J22" s="51"/>
      <c r="K22" s="51"/>
      <c r="L22" s="51"/>
      <c r="M22" s="51" t="s">
        <v>167</v>
      </c>
      <c r="N22" s="51" t="s">
        <v>167</v>
      </c>
      <c r="O22" s="44" t="s">
        <v>168</v>
      </c>
      <c r="P22" s="106"/>
      <c r="Q22" s="126" t="s">
        <v>156</v>
      </c>
      <c r="R22" s="28" t="s">
        <v>111</v>
      </c>
      <c r="S22" s="106"/>
      <c r="T22" s="42" t="s">
        <v>110</v>
      </c>
      <c r="U22" s="28" t="str">
        <f t="shared" si="1"/>
        <v>SHT0011444</v>
      </c>
      <c r="V22" s="28" t="s">
        <v>110</v>
      </c>
      <c r="W22" s="52" t="s">
        <v>113</v>
      </c>
      <c r="X22" s="52" t="s">
        <v>112</v>
      </c>
      <c r="Y22" s="42" t="s">
        <v>116</v>
      </c>
      <c r="Z22" s="144" t="s">
        <v>116</v>
      </c>
      <c r="AA22" s="42" t="s">
        <v>116</v>
      </c>
      <c r="AB22" s="144" t="s">
        <v>169</v>
      </c>
      <c r="AC22" s="145">
        <v>0.0024</v>
      </c>
      <c r="AD22" s="42" t="s">
        <v>116</v>
      </c>
      <c r="AE22" s="42" t="s">
        <v>159</v>
      </c>
      <c r="AF22" s="42">
        <v>100</v>
      </c>
      <c r="AG22" s="42">
        <v>12</v>
      </c>
      <c r="AH22" s="42"/>
      <c r="AI22" s="186"/>
      <c r="AJ22" s="187"/>
      <c r="AK22" s="42"/>
      <c r="AL22" s="42"/>
      <c r="AM22" s="42" t="s">
        <v>126</v>
      </c>
      <c r="AN22" s="42" t="s">
        <v>166</v>
      </c>
      <c r="AO22" s="42"/>
      <c r="AP22" s="42"/>
      <c r="AQ22" s="42"/>
      <c r="AR22" s="42"/>
      <c r="AS22" s="42"/>
      <c r="AT22" s="42"/>
      <c r="AU22" s="42"/>
      <c r="AV22" s="42"/>
      <c r="AW22" s="42"/>
      <c r="AX22" s="42"/>
      <c r="AY22" s="42"/>
      <c r="AZ22" s="42"/>
      <c r="BA22" s="42"/>
      <c r="BB22" s="42"/>
      <c r="BC22" s="42"/>
      <c r="BD22" s="146"/>
      <c r="BE22" s="146"/>
      <c r="BF22" s="28"/>
      <c r="BG22" s="45">
        <v>1</v>
      </c>
      <c r="BH22" s="45">
        <v>1</v>
      </c>
      <c r="BI22" s="45">
        <v>1</v>
      </c>
      <c r="BJ22" s="45">
        <v>1</v>
      </c>
      <c r="BK22" s="95"/>
    </row>
    <row r="23" s="94" customFormat="1" ht="30" customHeight="1" spans="1:63">
      <c r="A23" s="105">
        <f t="shared" ref="A23:A32" si="2">ROW()-9</f>
        <v>14</v>
      </c>
      <c r="B23" s="51"/>
      <c r="C23" s="51"/>
      <c r="D23" s="51"/>
      <c r="E23" s="51">
        <v>3</v>
      </c>
      <c r="F23" s="51"/>
      <c r="G23" s="51"/>
      <c r="H23" s="51"/>
      <c r="I23" s="51"/>
      <c r="J23" s="51"/>
      <c r="K23" s="51"/>
      <c r="L23" s="51"/>
      <c r="M23" s="51" t="s">
        <v>170</v>
      </c>
      <c r="N23" s="51" t="s">
        <v>170</v>
      </c>
      <c r="O23" s="44" t="s">
        <v>171</v>
      </c>
      <c r="P23" s="106"/>
      <c r="Q23" s="126" t="s">
        <v>156</v>
      </c>
      <c r="R23" s="28" t="s">
        <v>111</v>
      </c>
      <c r="S23" s="106"/>
      <c r="T23" s="42" t="s">
        <v>110</v>
      </c>
      <c r="U23" s="28" t="str">
        <f t="shared" si="1"/>
        <v>SHT0011445</v>
      </c>
      <c r="V23" s="28" t="s">
        <v>110</v>
      </c>
      <c r="W23" s="52" t="s">
        <v>113</v>
      </c>
      <c r="X23" s="52" t="s">
        <v>112</v>
      </c>
      <c r="Y23" s="42" t="s">
        <v>116</v>
      </c>
      <c r="Z23" s="144" t="s">
        <v>116</v>
      </c>
      <c r="AA23" s="42" t="s">
        <v>116</v>
      </c>
      <c r="AB23" s="144" t="s">
        <v>172</v>
      </c>
      <c r="AC23" s="145">
        <v>0.0029</v>
      </c>
      <c r="AD23" s="42" t="s">
        <v>116</v>
      </c>
      <c r="AE23" s="42" t="s">
        <v>159</v>
      </c>
      <c r="AF23" s="42">
        <v>310</v>
      </c>
      <c r="AG23" s="42">
        <v>12</v>
      </c>
      <c r="AH23" s="42"/>
      <c r="AI23" s="186"/>
      <c r="AJ23" s="187"/>
      <c r="AK23" s="42"/>
      <c r="AL23" s="42"/>
      <c r="AM23" s="42" t="s">
        <v>126</v>
      </c>
      <c r="AN23" s="42" t="s">
        <v>166</v>
      </c>
      <c r="AO23" s="42"/>
      <c r="AP23" s="42"/>
      <c r="AQ23" s="42"/>
      <c r="AR23" s="42"/>
      <c r="AS23" s="42"/>
      <c r="AT23" s="42"/>
      <c r="AU23" s="42"/>
      <c r="AV23" s="42"/>
      <c r="AW23" s="42"/>
      <c r="AX23" s="42"/>
      <c r="AY23" s="42"/>
      <c r="AZ23" s="42"/>
      <c r="BA23" s="42"/>
      <c r="BB23" s="42"/>
      <c r="BC23" s="42"/>
      <c r="BD23" s="146"/>
      <c r="BE23" s="146"/>
      <c r="BF23" s="28"/>
      <c r="BG23" s="45">
        <v>1</v>
      </c>
      <c r="BH23" s="45">
        <v>1</v>
      </c>
      <c r="BI23" s="45">
        <v>1</v>
      </c>
      <c r="BJ23" s="45">
        <v>1</v>
      </c>
      <c r="BK23" s="95"/>
    </row>
    <row r="24" s="94" customFormat="1" ht="30" customHeight="1" spans="1:63">
      <c r="A24" s="105">
        <f t="shared" si="2"/>
        <v>15</v>
      </c>
      <c r="B24" s="51"/>
      <c r="C24" s="51"/>
      <c r="D24" s="51"/>
      <c r="E24" s="51">
        <v>3</v>
      </c>
      <c r="F24" s="51"/>
      <c r="G24" s="51"/>
      <c r="H24" s="51"/>
      <c r="I24" s="51"/>
      <c r="J24" s="51"/>
      <c r="K24" s="51"/>
      <c r="L24" s="51"/>
      <c r="M24" s="51" t="s">
        <v>173</v>
      </c>
      <c r="N24" s="51" t="s">
        <v>173</v>
      </c>
      <c r="O24" s="44" t="s">
        <v>174</v>
      </c>
      <c r="P24" s="106"/>
      <c r="Q24" s="126" t="s">
        <v>156</v>
      </c>
      <c r="R24" s="28" t="s">
        <v>111</v>
      </c>
      <c r="S24" s="106"/>
      <c r="T24" s="42" t="s">
        <v>110</v>
      </c>
      <c r="U24" s="28" t="str">
        <f t="shared" ref="U24" si="3">N24</f>
        <v>SHT0014454</v>
      </c>
      <c r="V24" s="28" t="s">
        <v>110</v>
      </c>
      <c r="W24" s="52" t="s">
        <v>113</v>
      </c>
      <c r="X24" s="52" t="s">
        <v>112</v>
      </c>
      <c r="Y24" s="42" t="s">
        <v>116</v>
      </c>
      <c r="Z24" s="144" t="s">
        <v>116</v>
      </c>
      <c r="AA24" s="42" t="s">
        <v>116</v>
      </c>
      <c r="AB24" s="144" t="s">
        <v>175</v>
      </c>
      <c r="AC24" s="145">
        <v>0.0029</v>
      </c>
      <c r="AD24" s="42" t="s">
        <v>116</v>
      </c>
      <c r="AE24" s="42" t="s">
        <v>159</v>
      </c>
      <c r="AF24" s="42">
        <v>225</v>
      </c>
      <c r="AG24" s="42">
        <v>6</v>
      </c>
      <c r="AH24" s="42"/>
      <c r="AI24" s="186"/>
      <c r="AJ24" s="187"/>
      <c r="AK24" s="42"/>
      <c r="AL24" s="42"/>
      <c r="AM24" s="42" t="s">
        <v>126</v>
      </c>
      <c r="AN24" s="42" t="s">
        <v>166</v>
      </c>
      <c r="AO24" s="42"/>
      <c r="AP24" s="42"/>
      <c r="AQ24" s="42"/>
      <c r="AR24" s="42"/>
      <c r="AS24" s="42"/>
      <c r="AT24" s="42"/>
      <c r="AU24" s="42"/>
      <c r="AV24" s="42"/>
      <c r="AW24" s="42"/>
      <c r="AX24" s="42"/>
      <c r="AY24" s="42"/>
      <c r="AZ24" s="42"/>
      <c r="BA24" s="42"/>
      <c r="BB24" s="42"/>
      <c r="BC24" s="42"/>
      <c r="BD24" s="146"/>
      <c r="BE24" s="146"/>
      <c r="BF24" s="28"/>
      <c r="BG24" s="45">
        <v>1</v>
      </c>
      <c r="BH24" s="45">
        <v>1</v>
      </c>
      <c r="BI24" s="45">
        <v>1</v>
      </c>
      <c r="BJ24" s="45">
        <v>1</v>
      </c>
      <c r="BK24" s="95"/>
    </row>
    <row r="25" s="94" customFormat="1" ht="30" customHeight="1" spans="1:63">
      <c r="A25" s="105">
        <f t="shared" si="2"/>
        <v>16</v>
      </c>
      <c r="B25" s="51"/>
      <c r="C25" s="51"/>
      <c r="D25" s="51"/>
      <c r="E25" s="51">
        <v>3</v>
      </c>
      <c r="F25" s="51"/>
      <c r="G25" s="51"/>
      <c r="H25" s="51"/>
      <c r="I25" s="51"/>
      <c r="J25" s="51"/>
      <c r="K25" s="51"/>
      <c r="L25" s="51"/>
      <c r="M25" s="51" t="s">
        <v>176</v>
      </c>
      <c r="N25" s="51" t="s">
        <v>176</v>
      </c>
      <c r="O25" s="44" t="s">
        <v>177</v>
      </c>
      <c r="P25" s="106"/>
      <c r="Q25" s="126" t="s">
        <v>156</v>
      </c>
      <c r="R25" s="28" t="s">
        <v>111</v>
      </c>
      <c r="S25" s="106"/>
      <c r="T25" s="42" t="s">
        <v>110</v>
      </c>
      <c r="U25" s="28" t="str">
        <f t="shared" ref="U25:U27" si="4">N25</f>
        <v>SHT0014455</v>
      </c>
      <c r="V25" s="28" t="s">
        <v>110</v>
      </c>
      <c r="W25" s="52" t="s">
        <v>113</v>
      </c>
      <c r="X25" s="52" t="s">
        <v>112</v>
      </c>
      <c r="Y25" s="42" t="s">
        <v>116</v>
      </c>
      <c r="Z25" s="144" t="s">
        <v>116</v>
      </c>
      <c r="AA25" s="42" t="s">
        <v>116</v>
      </c>
      <c r="AB25" s="144" t="s">
        <v>178</v>
      </c>
      <c r="AC25" s="145">
        <v>0.0029</v>
      </c>
      <c r="AD25" s="42" t="s">
        <v>116</v>
      </c>
      <c r="AE25" s="42" t="s">
        <v>159</v>
      </c>
      <c r="AF25" s="42">
        <v>100</v>
      </c>
      <c r="AG25" s="42">
        <v>6</v>
      </c>
      <c r="AH25" s="42"/>
      <c r="AI25" s="186"/>
      <c r="AJ25" s="187"/>
      <c r="AK25" s="42"/>
      <c r="AL25" s="42"/>
      <c r="AM25" s="42" t="s">
        <v>126</v>
      </c>
      <c r="AN25" s="42" t="s">
        <v>166</v>
      </c>
      <c r="AO25" s="42"/>
      <c r="AP25" s="42"/>
      <c r="AQ25" s="42"/>
      <c r="AR25" s="42"/>
      <c r="AS25" s="42"/>
      <c r="AT25" s="42"/>
      <c r="AU25" s="42"/>
      <c r="AV25" s="42"/>
      <c r="AW25" s="42"/>
      <c r="AX25" s="42"/>
      <c r="AY25" s="42"/>
      <c r="AZ25" s="42"/>
      <c r="BA25" s="42"/>
      <c r="BB25" s="42"/>
      <c r="BC25" s="42"/>
      <c r="BD25" s="146"/>
      <c r="BE25" s="146"/>
      <c r="BF25" s="28"/>
      <c r="BG25" s="45">
        <v>1</v>
      </c>
      <c r="BH25" s="45">
        <v>1</v>
      </c>
      <c r="BI25" s="45">
        <v>1</v>
      </c>
      <c r="BJ25" s="45">
        <v>1</v>
      </c>
      <c r="BK25" s="95"/>
    </row>
    <row r="26" s="94" customFormat="1" ht="30" customHeight="1" spans="1:63">
      <c r="A26" s="105">
        <f t="shared" si="2"/>
        <v>17</v>
      </c>
      <c r="B26" s="51"/>
      <c r="C26" s="51"/>
      <c r="D26" s="51">
        <v>2</v>
      </c>
      <c r="E26" s="51"/>
      <c r="F26" s="51"/>
      <c r="G26" s="51"/>
      <c r="H26" s="51"/>
      <c r="I26" s="51"/>
      <c r="J26" s="51"/>
      <c r="K26" s="51"/>
      <c r="L26" s="51"/>
      <c r="M26" s="51" t="s">
        <v>179</v>
      </c>
      <c r="N26" s="51" t="s">
        <v>180</v>
      </c>
      <c r="O26" s="51" t="s">
        <v>181</v>
      </c>
      <c r="P26" s="51" t="s">
        <v>116</v>
      </c>
      <c r="Q26" s="51" t="s">
        <v>156</v>
      </c>
      <c r="R26" s="51" t="s">
        <v>147</v>
      </c>
      <c r="S26" s="51"/>
      <c r="T26" s="51" t="s">
        <v>110</v>
      </c>
      <c r="U26" s="51" t="str">
        <f t="shared" si="4"/>
        <v>H4681010096A0</v>
      </c>
      <c r="V26" s="51" t="s">
        <v>110</v>
      </c>
      <c r="W26" s="51" t="s">
        <v>182</v>
      </c>
      <c r="X26" s="51" t="s">
        <v>112</v>
      </c>
      <c r="Y26" s="51" t="s">
        <v>148</v>
      </c>
      <c r="Z26" s="51" t="s">
        <v>183</v>
      </c>
      <c r="AA26" s="51" t="s">
        <v>150</v>
      </c>
      <c r="AB26" s="51" t="s">
        <v>184</v>
      </c>
      <c r="AC26" s="51">
        <v>0.0076</v>
      </c>
      <c r="AD26" s="42"/>
      <c r="AE26" s="42"/>
      <c r="AF26" s="42"/>
      <c r="AG26" s="42"/>
      <c r="AH26" s="42"/>
      <c r="AI26" s="186"/>
      <c r="AJ26" s="187"/>
      <c r="AK26" s="42"/>
      <c r="AL26" s="42"/>
      <c r="AM26" s="42" t="s">
        <v>126</v>
      </c>
      <c r="AN26" s="51" t="s">
        <v>152</v>
      </c>
      <c r="AO26" s="42"/>
      <c r="AP26" s="42"/>
      <c r="AQ26" s="42"/>
      <c r="AR26" s="42"/>
      <c r="AS26" s="42"/>
      <c r="AT26" s="42"/>
      <c r="AU26" s="42"/>
      <c r="AV26" s="42"/>
      <c r="AW26" s="42"/>
      <c r="AX26" s="42"/>
      <c r="AY26" s="42"/>
      <c r="AZ26" s="42"/>
      <c r="BA26" s="42"/>
      <c r="BB26" s="42"/>
      <c r="BC26" s="42"/>
      <c r="BD26" s="146"/>
      <c r="BE26" s="146"/>
      <c r="BF26" s="28"/>
      <c r="BG26" s="45">
        <v>1</v>
      </c>
      <c r="BH26" s="45">
        <v>1</v>
      </c>
      <c r="BI26" s="45">
        <v>1</v>
      </c>
      <c r="BJ26" s="45">
        <v>1</v>
      </c>
      <c r="BK26" s="95"/>
    </row>
    <row r="27" s="94" customFormat="1" ht="30" customHeight="1" spans="1:63">
      <c r="A27" s="105">
        <f t="shared" si="2"/>
        <v>18</v>
      </c>
      <c r="B27" s="51"/>
      <c r="C27" s="51"/>
      <c r="D27" s="51">
        <v>2</v>
      </c>
      <c r="E27" s="51"/>
      <c r="F27" s="51"/>
      <c r="G27" s="51"/>
      <c r="H27" s="51"/>
      <c r="I27" s="51"/>
      <c r="J27" s="51"/>
      <c r="K27" s="51"/>
      <c r="L27" s="51"/>
      <c r="M27" s="51" t="s">
        <v>185</v>
      </c>
      <c r="N27" s="51" t="s">
        <v>186</v>
      </c>
      <c r="O27" s="51" t="s">
        <v>187</v>
      </c>
      <c r="P27" s="51" t="s">
        <v>188</v>
      </c>
      <c r="Q27" s="51" t="s">
        <v>110</v>
      </c>
      <c r="R27" s="51" t="s">
        <v>147</v>
      </c>
      <c r="S27" s="51"/>
      <c r="T27" s="51" t="s">
        <v>110</v>
      </c>
      <c r="U27" s="51" t="str">
        <f t="shared" si="4"/>
        <v>H4681010095A0</v>
      </c>
      <c r="V27" s="51" t="s">
        <v>110</v>
      </c>
      <c r="W27" s="51" t="s">
        <v>113</v>
      </c>
      <c r="X27" s="51" t="s">
        <v>112</v>
      </c>
      <c r="Y27" s="51" t="s">
        <v>189</v>
      </c>
      <c r="Z27" s="51" t="s">
        <v>190</v>
      </c>
      <c r="AA27" s="51" t="s">
        <v>116</v>
      </c>
      <c r="AB27" s="51" t="s">
        <v>191</v>
      </c>
      <c r="AC27" s="51">
        <v>0.001</v>
      </c>
      <c r="AD27" s="42"/>
      <c r="AE27" s="42"/>
      <c r="AF27" s="42"/>
      <c r="AG27" s="42"/>
      <c r="AH27" s="42"/>
      <c r="AI27" s="186"/>
      <c r="AJ27" s="187"/>
      <c r="AK27" s="42"/>
      <c r="AL27" s="42"/>
      <c r="AM27" s="42" t="s">
        <v>126</v>
      </c>
      <c r="AN27" s="42" t="s">
        <v>192</v>
      </c>
      <c r="AO27" s="42"/>
      <c r="AP27" s="42"/>
      <c r="AQ27" s="42"/>
      <c r="AR27" s="42"/>
      <c r="AS27" s="42"/>
      <c r="AT27" s="42"/>
      <c r="AU27" s="42"/>
      <c r="AV27" s="42"/>
      <c r="AW27" s="42"/>
      <c r="AX27" s="42"/>
      <c r="AY27" s="42"/>
      <c r="AZ27" s="42"/>
      <c r="BA27" s="42"/>
      <c r="BB27" s="42"/>
      <c r="BC27" s="42"/>
      <c r="BD27" s="146"/>
      <c r="BE27" s="146"/>
      <c r="BF27" s="28"/>
      <c r="BG27" s="45">
        <v>4</v>
      </c>
      <c r="BH27" s="45">
        <v>4</v>
      </c>
      <c r="BI27" s="45">
        <v>4</v>
      </c>
      <c r="BJ27" s="45">
        <v>4</v>
      </c>
      <c r="BK27" s="95"/>
    </row>
    <row r="28" s="95" customFormat="1" ht="30" customHeight="1" spans="1:62">
      <c r="A28" s="105">
        <f t="shared" si="2"/>
        <v>19</v>
      </c>
      <c r="B28" s="106"/>
      <c r="C28" s="106"/>
      <c r="D28" s="106">
        <v>2</v>
      </c>
      <c r="E28" s="106"/>
      <c r="F28" s="106"/>
      <c r="G28" s="106"/>
      <c r="H28" s="106"/>
      <c r="I28" s="106"/>
      <c r="J28" s="106"/>
      <c r="K28" s="106"/>
      <c r="L28" s="106"/>
      <c r="M28" s="106" t="s">
        <v>193</v>
      </c>
      <c r="N28" s="106" t="s">
        <v>193</v>
      </c>
      <c r="O28" s="44" t="s">
        <v>194</v>
      </c>
      <c r="P28" s="106"/>
      <c r="Q28" s="126" t="s">
        <v>156</v>
      </c>
      <c r="R28" s="127" t="s">
        <v>111</v>
      </c>
      <c r="S28" s="106"/>
      <c r="T28" s="128" t="s">
        <v>110</v>
      </c>
      <c r="U28" s="106" t="s">
        <v>193</v>
      </c>
      <c r="V28" s="127" t="s">
        <v>110</v>
      </c>
      <c r="W28" s="52" t="s">
        <v>113</v>
      </c>
      <c r="X28" s="52" t="s">
        <v>112</v>
      </c>
      <c r="Y28" s="147" t="s">
        <v>195</v>
      </c>
      <c r="Z28" s="148" t="s">
        <v>115</v>
      </c>
      <c r="AA28" s="128" t="s">
        <v>116</v>
      </c>
      <c r="AB28" s="148" t="s">
        <v>196</v>
      </c>
      <c r="AC28" s="149">
        <v>0.05</v>
      </c>
      <c r="AD28" s="128" t="s">
        <v>116</v>
      </c>
      <c r="AE28" s="42" t="s">
        <v>197</v>
      </c>
      <c r="AF28" s="42">
        <v>290</v>
      </c>
      <c r="AG28" s="42">
        <v>245</v>
      </c>
      <c r="AH28" s="42">
        <v>10</v>
      </c>
      <c r="AI28" s="188"/>
      <c r="AJ28" s="189"/>
      <c r="AK28" s="42"/>
      <c r="AL28" s="42"/>
      <c r="AM28" s="42" t="s">
        <v>126</v>
      </c>
      <c r="AN28" s="42" t="s">
        <v>198</v>
      </c>
      <c r="AO28" s="128"/>
      <c r="AP28" s="128"/>
      <c r="AQ28" s="128"/>
      <c r="AR28" s="128"/>
      <c r="AS28" s="128"/>
      <c r="AT28" s="128"/>
      <c r="AU28" s="128"/>
      <c r="AV28" s="128"/>
      <c r="AW28" s="128"/>
      <c r="AX28" s="128"/>
      <c r="AY28" s="128"/>
      <c r="AZ28" s="128"/>
      <c r="BA28" s="128"/>
      <c r="BB28" s="128"/>
      <c r="BC28" s="128"/>
      <c r="BD28" s="213"/>
      <c r="BE28" s="213"/>
      <c r="BF28" s="127"/>
      <c r="BG28" s="228">
        <v>0</v>
      </c>
      <c r="BH28" s="228">
        <v>1</v>
      </c>
      <c r="BI28" s="228">
        <v>0</v>
      </c>
      <c r="BJ28" s="228">
        <v>1</v>
      </c>
    </row>
    <row r="29" s="95" customFormat="1" ht="30" customHeight="1" spans="1:62">
      <c r="A29" s="105">
        <f t="shared" si="2"/>
        <v>20</v>
      </c>
      <c r="B29" s="106"/>
      <c r="C29" s="106"/>
      <c r="D29" s="106">
        <v>2</v>
      </c>
      <c r="E29" s="106"/>
      <c r="F29" s="106"/>
      <c r="G29" s="106"/>
      <c r="H29" s="106"/>
      <c r="I29" s="106"/>
      <c r="J29" s="106"/>
      <c r="K29" s="106"/>
      <c r="L29" s="106"/>
      <c r="M29" s="106" t="s">
        <v>199</v>
      </c>
      <c r="N29" s="106" t="s">
        <v>199</v>
      </c>
      <c r="O29" s="44" t="s">
        <v>200</v>
      </c>
      <c r="P29" s="106"/>
      <c r="Q29" s="126" t="s">
        <v>156</v>
      </c>
      <c r="R29" s="127" t="s">
        <v>111</v>
      </c>
      <c r="S29" s="106"/>
      <c r="T29" s="128" t="s">
        <v>110</v>
      </c>
      <c r="U29" s="106" t="s">
        <v>199</v>
      </c>
      <c r="V29" s="127" t="s">
        <v>110</v>
      </c>
      <c r="W29" s="52" t="s">
        <v>113</v>
      </c>
      <c r="X29" s="52" t="s">
        <v>112</v>
      </c>
      <c r="Y29" s="147" t="s">
        <v>195</v>
      </c>
      <c r="Z29" s="148" t="s">
        <v>115</v>
      </c>
      <c r="AA29" s="127" t="s">
        <v>116</v>
      </c>
      <c r="AB29" s="148" t="s">
        <v>201</v>
      </c>
      <c r="AC29" s="149">
        <v>0.04</v>
      </c>
      <c r="AD29" s="128" t="s">
        <v>116</v>
      </c>
      <c r="AE29" s="42" t="s">
        <v>197</v>
      </c>
      <c r="AF29" s="42">
        <v>290</v>
      </c>
      <c r="AG29" s="42">
        <v>270</v>
      </c>
      <c r="AH29" s="42">
        <v>10</v>
      </c>
      <c r="AI29" s="188"/>
      <c r="AJ29" s="189"/>
      <c r="AK29" s="42"/>
      <c r="AL29" s="42"/>
      <c r="AM29" s="42" t="s">
        <v>126</v>
      </c>
      <c r="AN29" s="42" t="s">
        <v>198</v>
      </c>
      <c r="AO29" s="128"/>
      <c r="AP29" s="128"/>
      <c r="AQ29" s="128"/>
      <c r="AR29" s="128"/>
      <c r="AS29" s="128"/>
      <c r="AT29" s="128"/>
      <c r="AU29" s="128"/>
      <c r="AV29" s="128"/>
      <c r="AW29" s="128"/>
      <c r="AX29" s="128"/>
      <c r="AY29" s="128"/>
      <c r="AZ29" s="128"/>
      <c r="BA29" s="128"/>
      <c r="BB29" s="128"/>
      <c r="BC29" s="128"/>
      <c r="BD29" s="213"/>
      <c r="BE29" s="213"/>
      <c r="BF29" s="127"/>
      <c r="BG29" s="228">
        <v>0</v>
      </c>
      <c r="BH29" s="228">
        <v>1</v>
      </c>
      <c r="BI29" s="228">
        <v>0</v>
      </c>
      <c r="BJ29" s="228">
        <v>1</v>
      </c>
    </row>
    <row r="30" s="94" customFormat="1" ht="30" customHeight="1" spans="1:63">
      <c r="A30" s="105">
        <f t="shared" si="2"/>
        <v>21</v>
      </c>
      <c r="B30" s="51"/>
      <c r="C30" s="51"/>
      <c r="D30" s="51">
        <v>2</v>
      </c>
      <c r="E30" s="51"/>
      <c r="F30" s="51"/>
      <c r="G30" s="51"/>
      <c r="H30" s="51"/>
      <c r="I30" s="51"/>
      <c r="J30" s="51"/>
      <c r="K30" s="51"/>
      <c r="L30" s="51"/>
      <c r="M30" s="112" t="s">
        <v>202</v>
      </c>
      <c r="N30" s="106" t="s">
        <v>202</v>
      </c>
      <c r="O30" s="44" t="s">
        <v>203</v>
      </c>
      <c r="P30" s="106" t="s">
        <v>204</v>
      </c>
      <c r="Q30" s="126" t="s">
        <v>156</v>
      </c>
      <c r="R30" s="28" t="s">
        <v>111</v>
      </c>
      <c r="S30" s="106"/>
      <c r="T30" s="42" t="s">
        <v>110</v>
      </c>
      <c r="U30" s="28" t="str">
        <f t="shared" ref="U30:U40" si="5">N30</f>
        <v>SHT0011644</v>
      </c>
      <c r="V30" s="28" t="s">
        <v>110</v>
      </c>
      <c r="W30" s="52" t="s">
        <v>113</v>
      </c>
      <c r="X30" s="52" t="s">
        <v>112</v>
      </c>
      <c r="Y30" s="52" t="s">
        <v>205</v>
      </c>
      <c r="Z30" s="144" t="s">
        <v>138</v>
      </c>
      <c r="AA30" s="28" t="s">
        <v>116</v>
      </c>
      <c r="AB30" s="144" t="s">
        <v>206</v>
      </c>
      <c r="AC30" s="145">
        <v>0.01</v>
      </c>
      <c r="AD30" s="42" t="s">
        <v>116</v>
      </c>
      <c r="AE30" s="42" t="s">
        <v>197</v>
      </c>
      <c r="AF30" s="42">
        <v>450</v>
      </c>
      <c r="AG30" s="42">
        <v>95</v>
      </c>
      <c r="AH30" s="42">
        <v>10</v>
      </c>
      <c r="AI30" s="186"/>
      <c r="AJ30" s="187"/>
      <c r="AK30" s="42"/>
      <c r="AL30" s="42"/>
      <c r="AM30" s="42" t="s">
        <v>126</v>
      </c>
      <c r="AN30" s="42" t="s">
        <v>207</v>
      </c>
      <c r="AO30" s="42"/>
      <c r="AP30" s="42"/>
      <c r="AQ30" s="42"/>
      <c r="AR30" s="42"/>
      <c r="AS30" s="42"/>
      <c r="AT30" s="42"/>
      <c r="AU30" s="42"/>
      <c r="AV30" s="42"/>
      <c r="AW30" s="42"/>
      <c r="AX30" s="42"/>
      <c r="AY30" s="42"/>
      <c r="AZ30" s="42"/>
      <c r="BA30" s="42"/>
      <c r="BB30" s="42"/>
      <c r="BC30" s="42"/>
      <c r="BD30" s="146"/>
      <c r="BE30" s="146"/>
      <c r="BF30" s="28"/>
      <c r="BG30" s="45">
        <v>0</v>
      </c>
      <c r="BH30" s="45">
        <v>1</v>
      </c>
      <c r="BI30" s="45">
        <v>0</v>
      </c>
      <c r="BJ30" s="45">
        <v>1</v>
      </c>
      <c r="BK30" s="95"/>
    </row>
    <row r="31" s="94" customFormat="1" ht="30" customHeight="1" spans="1:63">
      <c r="A31" s="105">
        <f t="shared" si="2"/>
        <v>22</v>
      </c>
      <c r="B31" s="51"/>
      <c r="C31" s="51"/>
      <c r="D31" s="51">
        <v>2</v>
      </c>
      <c r="E31" s="51"/>
      <c r="F31" s="51"/>
      <c r="G31" s="51"/>
      <c r="H31" s="51"/>
      <c r="I31" s="51"/>
      <c r="J31" s="51"/>
      <c r="K31" s="51"/>
      <c r="L31" s="51"/>
      <c r="M31" s="112" t="s">
        <v>208</v>
      </c>
      <c r="N31" s="106" t="s">
        <v>208</v>
      </c>
      <c r="O31" s="44" t="s">
        <v>209</v>
      </c>
      <c r="P31" s="106" t="s">
        <v>204</v>
      </c>
      <c r="Q31" s="126" t="s">
        <v>156</v>
      </c>
      <c r="R31" s="28" t="s">
        <v>111</v>
      </c>
      <c r="S31" s="106"/>
      <c r="T31" s="42" t="s">
        <v>110</v>
      </c>
      <c r="U31" s="28" t="str">
        <f t="shared" si="5"/>
        <v>SHT0011645</v>
      </c>
      <c r="V31" s="28" t="s">
        <v>110</v>
      </c>
      <c r="W31" s="52" t="s">
        <v>113</v>
      </c>
      <c r="X31" s="52" t="s">
        <v>112</v>
      </c>
      <c r="Y31" s="52" t="s">
        <v>205</v>
      </c>
      <c r="Z31" s="144" t="s">
        <v>138</v>
      </c>
      <c r="AA31" s="28" t="s">
        <v>116</v>
      </c>
      <c r="AB31" s="144" t="s">
        <v>206</v>
      </c>
      <c r="AC31" s="145">
        <v>0.025</v>
      </c>
      <c r="AD31" s="42" t="s">
        <v>116</v>
      </c>
      <c r="AE31" s="42" t="s">
        <v>197</v>
      </c>
      <c r="AF31" s="42">
        <v>290</v>
      </c>
      <c r="AG31" s="42">
        <v>240</v>
      </c>
      <c r="AH31" s="42">
        <v>10</v>
      </c>
      <c r="AI31" s="186"/>
      <c r="AJ31" s="187"/>
      <c r="AK31" s="42"/>
      <c r="AL31" s="42"/>
      <c r="AM31" s="42" t="s">
        <v>126</v>
      </c>
      <c r="AN31" s="42" t="s">
        <v>207</v>
      </c>
      <c r="AO31" s="42"/>
      <c r="AP31" s="42"/>
      <c r="AQ31" s="42"/>
      <c r="AR31" s="42"/>
      <c r="AS31" s="42"/>
      <c r="AT31" s="42"/>
      <c r="AU31" s="42"/>
      <c r="AV31" s="42"/>
      <c r="AW31" s="42"/>
      <c r="AX31" s="42"/>
      <c r="AY31" s="42"/>
      <c r="AZ31" s="42"/>
      <c r="BA31" s="42"/>
      <c r="BB31" s="42"/>
      <c r="BC31" s="42"/>
      <c r="BD31" s="146"/>
      <c r="BE31" s="146"/>
      <c r="BF31" s="28"/>
      <c r="BG31" s="45">
        <v>0</v>
      </c>
      <c r="BH31" s="45">
        <v>1</v>
      </c>
      <c r="BI31" s="45">
        <v>0</v>
      </c>
      <c r="BJ31" s="45">
        <v>1</v>
      </c>
      <c r="BK31" s="95"/>
    </row>
    <row r="32" s="94" customFormat="1" ht="30" customHeight="1" spans="1:63">
      <c r="A32" s="105">
        <f t="shared" si="2"/>
        <v>23</v>
      </c>
      <c r="B32" s="51"/>
      <c r="C32" s="51"/>
      <c r="D32" s="51">
        <v>2</v>
      </c>
      <c r="E32" s="51"/>
      <c r="F32" s="51"/>
      <c r="G32" s="51"/>
      <c r="H32" s="51"/>
      <c r="I32" s="51"/>
      <c r="J32" s="51"/>
      <c r="K32" s="51"/>
      <c r="L32" s="51"/>
      <c r="M32" s="112" t="s">
        <v>210</v>
      </c>
      <c r="N32" s="106" t="s">
        <v>210</v>
      </c>
      <c r="O32" s="44" t="s">
        <v>211</v>
      </c>
      <c r="P32" s="106" t="s">
        <v>204</v>
      </c>
      <c r="Q32" s="126" t="s">
        <v>156</v>
      </c>
      <c r="R32" s="28" t="s">
        <v>111</v>
      </c>
      <c r="S32" s="106"/>
      <c r="T32" s="42" t="s">
        <v>110</v>
      </c>
      <c r="U32" s="28" t="str">
        <f t="shared" si="5"/>
        <v>SHT0011646</v>
      </c>
      <c r="V32" s="28" t="s">
        <v>110</v>
      </c>
      <c r="W32" s="52" t="s">
        <v>113</v>
      </c>
      <c r="X32" s="52" t="s">
        <v>112</v>
      </c>
      <c r="Y32" s="52" t="s">
        <v>205</v>
      </c>
      <c r="Z32" s="144" t="s">
        <v>138</v>
      </c>
      <c r="AA32" s="28" t="s">
        <v>116</v>
      </c>
      <c r="AB32" s="144" t="s">
        <v>212</v>
      </c>
      <c r="AC32" s="145">
        <v>0.006</v>
      </c>
      <c r="AD32" s="42" t="s">
        <v>116</v>
      </c>
      <c r="AE32" s="42" t="s">
        <v>197</v>
      </c>
      <c r="AF32" s="42">
        <v>290</v>
      </c>
      <c r="AG32" s="42">
        <v>270</v>
      </c>
      <c r="AH32" s="42">
        <v>10</v>
      </c>
      <c r="AI32" s="186"/>
      <c r="AJ32" s="187"/>
      <c r="AK32" s="42"/>
      <c r="AL32" s="42"/>
      <c r="AM32" s="42" t="s">
        <v>126</v>
      </c>
      <c r="AN32" s="42" t="s">
        <v>207</v>
      </c>
      <c r="AO32" s="42"/>
      <c r="AP32" s="42"/>
      <c r="AQ32" s="42"/>
      <c r="AR32" s="42"/>
      <c r="AS32" s="42"/>
      <c r="AT32" s="42"/>
      <c r="AU32" s="42"/>
      <c r="AV32" s="42"/>
      <c r="AW32" s="42"/>
      <c r="AX32" s="42"/>
      <c r="AY32" s="42"/>
      <c r="AZ32" s="42"/>
      <c r="BA32" s="42"/>
      <c r="BB32" s="42"/>
      <c r="BC32" s="42"/>
      <c r="BD32" s="146"/>
      <c r="BE32" s="146"/>
      <c r="BF32" s="28"/>
      <c r="BG32" s="45">
        <v>0</v>
      </c>
      <c r="BH32" s="45">
        <v>1</v>
      </c>
      <c r="BI32" s="45">
        <v>0</v>
      </c>
      <c r="BJ32" s="45">
        <v>1</v>
      </c>
      <c r="BK32" s="95"/>
    </row>
    <row r="33" s="94" customFormat="1" ht="30" customHeight="1" spans="1:63">
      <c r="A33" s="105">
        <f t="shared" ref="A33:A42" si="6">ROW()-9</f>
        <v>24</v>
      </c>
      <c r="B33" s="51"/>
      <c r="C33" s="51"/>
      <c r="D33" s="51">
        <v>2</v>
      </c>
      <c r="E33" s="51"/>
      <c r="F33" s="51"/>
      <c r="G33" s="51"/>
      <c r="H33" s="51"/>
      <c r="I33" s="51"/>
      <c r="J33" s="51"/>
      <c r="K33" s="51"/>
      <c r="L33" s="51"/>
      <c r="M33" s="112" t="s">
        <v>213</v>
      </c>
      <c r="N33" s="106" t="s">
        <v>213</v>
      </c>
      <c r="O33" s="44" t="s">
        <v>214</v>
      </c>
      <c r="P33" s="106" t="s">
        <v>204</v>
      </c>
      <c r="Q33" s="126" t="s">
        <v>156</v>
      </c>
      <c r="R33" s="28" t="s">
        <v>111</v>
      </c>
      <c r="S33" s="106"/>
      <c r="T33" s="42" t="s">
        <v>110</v>
      </c>
      <c r="U33" s="28" t="str">
        <f t="shared" si="5"/>
        <v>SHT0011647</v>
      </c>
      <c r="V33" s="28" t="s">
        <v>110</v>
      </c>
      <c r="W33" s="52" t="s">
        <v>113</v>
      </c>
      <c r="X33" s="52" t="s">
        <v>112</v>
      </c>
      <c r="Y33" s="52" t="s">
        <v>205</v>
      </c>
      <c r="Z33" s="144" t="s">
        <v>138</v>
      </c>
      <c r="AA33" s="28" t="s">
        <v>116</v>
      </c>
      <c r="AB33" s="144" t="s">
        <v>215</v>
      </c>
      <c r="AC33" s="145">
        <v>0.01</v>
      </c>
      <c r="AD33" s="42" t="s">
        <v>116</v>
      </c>
      <c r="AE33" s="42" t="s">
        <v>197</v>
      </c>
      <c r="AF33" s="42">
        <v>450</v>
      </c>
      <c r="AG33" s="42">
        <v>95</v>
      </c>
      <c r="AH33" s="42">
        <v>10</v>
      </c>
      <c r="AI33" s="186"/>
      <c r="AJ33" s="187"/>
      <c r="AK33" s="42"/>
      <c r="AL33" s="42"/>
      <c r="AM33" s="42" t="s">
        <v>126</v>
      </c>
      <c r="AN33" s="42" t="s">
        <v>207</v>
      </c>
      <c r="AO33" s="42"/>
      <c r="AP33" s="42"/>
      <c r="AQ33" s="42"/>
      <c r="AR33" s="42"/>
      <c r="AS33" s="42"/>
      <c r="AT33" s="42"/>
      <c r="AU33" s="42"/>
      <c r="AV33" s="42"/>
      <c r="AW33" s="42"/>
      <c r="AX33" s="42"/>
      <c r="AY33" s="42"/>
      <c r="AZ33" s="42"/>
      <c r="BA33" s="42"/>
      <c r="BB33" s="42"/>
      <c r="BC33" s="42"/>
      <c r="BD33" s="146"/>
      <c r="BE33" s="146"/>
      <c r="BF33" s="28"/>
      <c r="BG33" s="45">
        <v>0</v>
      </c>
      <c r="BH33" s="45">
        <v>1</v>
      </c>
      <c r="BI33" s="45">
        <v>0</v>
      </c>
      <c r="BJ33" s="45">
        <v>1</v>
      </c>
      <c r="BK33" s="95"/>
    </row>
    <row r="34" s="94" customFormat="1" ht="30" customHeight="1" spans="1:63">
      <c r="A34" s="105">
        <f t="shared" si="6"/>
        <v>25</v>
      </c>
      <c r="B34" s="51"/>
      <c r="C34" s="51"/>
      <c r="D34" s="51">
        <v>2</v>
      </c>
      <c r="E34" s="51"/>
      <c r="F34" s="51"/>
      <c r="G34" s="51"/>
      <c r="H34" s="51"/>
      <c r="I34" s="51"/>
      <c r="J34" s="51"/>
      <c r="K34" s="51"/>
      <c r="L34" s="51"/>
      <c r="M34" s="112" t="s">
        <v>216</v>
      </c>
      <c r="N34" s="106" t="s">
        <v>216</v>
      </c>
      <c r="O34" s="44" t="s">
        <v>217</v>
      </c>
      <c r="P34" s="106" t="s">
        <v>218</v>
      </c>
      <c r="Q34" s="126" t="s">
        <v>110</v>
      </c>
      <c r="R34" s="28" t="s">
        <v>111</v>
      </c>
      <c r="S34" s="106"/>
      <c r="T34" s="42" t="s">
        <v>110</v>
      </c>
      <c r="U34" s="28" t="str">
        <f t="shared" si="5"/>
        <v>BEC0010007</v>
      </c>
      <c r="V34" s="28" t="s">
        <v>110</v>
      </c>
      <c r="W34" s="52" t="s">
        <v>112</v>
      </c>
      <c r="X34" s="52" t="s">
        <v>113</v>
      </c>
      <c r="Y34" s="52" t="s">
        <v>219</v>
      </c>
      <c r="Z34" s="144" t="s">
        <v>115</v>
      </c>
      <c r="AA34" s="42" t="s">
        <v>116</v>
      </c>
      <c r="AB34" s="144" t="s">
        <v>116</v>
      </c>
      <c r="AC34" s="145">
        <v>0.005</v>
      </c>
      <c r="AD34" s="42" t="s">
        <v>116</v>
      </c>
      <c r="AE34" s="42"/>
      <c r="AF34" s="42"/>
      <c r="AG34" s="42"/>
      <c r="AH34" s="42"/>
      <c r="AI34" s="186"/>
      <c r="AJ34" s="187"/>
      <c r="AK34" s="42"/>
      <c r="AL34" s="42"/>
      <c r="AM34" s="42" t="s">
        <v>126</v>
      </c>
      <c r="AN34" s="42" t="s">
        <v>220</v>
      </c>
      <c r="AO34" s="42"/>
      <c r="AP34" s="42"/>
      <c r="AQ34" s="42"/>
      <c r="AR34" s="42"/>
      <c r="AS34" s="42"/>
      <c r="AT34" s="42"/>
      <c r="AU34" s="42"/>
      <c r="AV34" s="42"/>
      <c r="AW34" s="42"/>
      <c r="AX34" s="42"/>
      <c r="AY34" s="42"/>
      <c r="AZ34" s="42"/>
      <c r="BA34" s="42"/>
      <c r="BB34" s="42"/>
      <c r="BC34" s="42"/>
      <c r="BD34" s="146"/>
      <c r="BE34" s="146"/>
      <c r="BF34" s="28"/>
      <c r="BG34" s="45">
        <v>0</v>
      </c>
      <c r="BH34" s="45">
        <v>1</v>
      </c>
      <c r="BI34" s="45">
        <v>0</v>
      </c>
      <c r="BJ34" s="45">
        <v>1</v>
      </c>
      <c r="BK34" s="95"/>
    </row>
    <row r="35" s="94" customFormat="1" ht="30" customHeight="1" spans="1:63">
      <c r="A35" s="105">
        <f t="shared" si="6"/>
        <v>26</v>
      </c>
      <c r="B35" s="51"/>
      <c r="C35" s="51"/>
      <c r="D35" s="51">
        <v>2</v>
      </c>
      <c r="E35" s="51"/>
      <c r="F35" s="51"/>
      <c r="G35" s="51"/>
      <c r="H35" s="51"/>
      <c r="I35" s="51"/>
      <c r="J35" s="51"/>
      <c r="K35" s="51"/>
      <c r="L35" s="51"/>
      <c r="M35" s="112"/>
      <c r="N35" s="106" t="s">
        <v>221</v>
      </c>
      <c r="O35" s="44" t="s">
        <v>222</v>
      </c>
      <c r="P35" s="106" t="s">
        <v>223</v>
      </c>
      <c r="Q35" s="126" t="s">
        <v>156</v>
      </c>
      <c r="R35" s="28" t="s">
        <v>111</v>
      </c>
      <c r="S35" s="106"/>
      <c r="T35" s="42" t="s">
        <v>110</v>
      </c>
      <c r="U35" s="28" t="str">
        <f t="shared" si="5"/>
        <v>SHT0014864</v>
      </c>
      <c r="V35" s="28" t="s">
        <v>110</v>
      </c>
      <c r="W35" s="52" t="s">
        <v>113</v>
      </c>
      <c r="X35" s="52" t="s">
        <v>112</v>
      </c>
      <c r="Y35" s="52" t="s">
        <v>224</v>
      </c>
      <c r="Z35" s="144" t="s">
        <v>115</v>
      </c>
      <c r="AA35" s="42" t="s">
        <v>116</v>
      </c>
      <c r="AB35" s="144" t="s">
        <v>225</v>
      </c>
      <c r="AC35" s="145">
        <v>0.015</v>
      </c>
      <c r="AD35" s="42" t="s">
        <v>116</v>
      </c>
      <c r="AE35" s="42"/>
      <c r="AF35" s="42"/>
      <c r="AG35" s="42"/>
      <c r="AH35" s="42"/>
      <c r="AI35" s="186"/>
      <c r="AJ35" s="187"/>
      <c r="AK35" s="42"/>
      <c r="AL35" s="42"/>
      <c r="AM35" s="42" t="s">
        <v>140</v>
      </c>
      <c r="AN35" s="42"/>
      <c r="AO35" s="42"/>
      <c r="AP35" s="42"/>
      <c r="AQ35" s="42"/>
      <c r="AR35" s="42"/>
      <c r="AS35" s="42"/>
      <c r="AT35" s="42"/>
      <c r="AU35" s="42"/>
      <c r="AV35" s="42"/>
      <c r="AW35" s="42"/>
      <c r="AX35" s="42"/>
      <c r="AY35" s="42"/>
      <c r="AZ35" s="42"/>
      <c r="BA35" s="42"/>
      <c r="BB35" s="42"/>
      <c r="BC35" s="42"/>
      <c r="BD35" s="146"/>
      <c r="BE35" s="146"/>
      <c r="BF35" s="28"/>
      <c r="BG35" s="45">
        <v>0</v>
      </c>
      <c r="BH35" s="45">
        <v>3</v>
      </c>
      <c r="BI35" s="45">
        <v>0</v>
      </c>
      <c r="BJ35" s="45">
        <v>3</v>
      </c>
      <c r="BK35" s="95"/>
    </row>
    <row r="36" s="94" customFormat="1" ht="30" customHeight="1" spans="1:63">
      <c r="A36" s="105">
        <f t="shared" si="6"/>
        <v>27</v>
      </c>
      <c r="B36" s="51"/>
      <c r="C36" s="51"/>
      <c r="D36" s="51"/>
      <c r="E36" s="51">
        <v>3</v>
      </c>
      <c r="F36" s="51"/>
      <c r="G36" s="51"/>
      <c r="H36" s="51"/>
      <c r="I36" s="51"/>
      <c r="J36" s="51"/>
      <c r="K36" s="51"/>
      <c r="L36" s="51"/>
      <c r="M36" s="112" t="s">
        <v>226</v>
      </c>
      <c r="N36" s="106" t="s">
        <v>226</v>
      </c>
      <c r="O36" s="44" t="s">
        <v>227</v>
      </c>
      <c r="P36" s="106"/>
      <c r="Q36" s="126" t="s">
        <v>156</v>
      </c>
      <c r="R36" s="28" t="s">
        <v>111</v>
      </c>
      <c r="S36" s="106"/>
      <c r="T36" s="42" t="s">
        <v>110</v>
      </c>
      <c r="U36" s="28" t="str">
        <f t="shared" si="5"/>
        <v>SHT0014865</v>
      </c>
      <c r="V36" s="28" t="s">
        <v>110</v>
      </c>
      <c r="W36" s="52" t="s">
        <v>113</v>
      </c>
      <c r="X36" s="52" t="s">
        <v>112</v>
      </c>
      <c r="Y36" s="42" t="s">
        <v>116</v>
      </c>
      <c r="Z36" s="42" t="s">
        <v>116</v>
      </c>
      <c r="AA36" s="42" t="s">
        <v>116</v>
      </c>
      <c r="AB36" s="144" t="s">
        <v>228</v>
      </c>
      <c r="AC36" s="63">
        <v>0.007</v>
      </c>
      <c r="AD36" s="42"/>
      <c r="AE36" s="42"/>
      <c r="AF36" s="42"/>
      <c r="AG36" s="42"/>
      <c r="AH36" s="42"/>
      <c r="AI36" s="186"/>
      <c r="AJ36" s="187"/>
      <c r="AK36" s="42"/>
      <c r="AL36" s="42"/>
      <c r="AM36" s="42" t="s">
        <v>126</v>
      </c>
      <c r="AN36" s="42"/>
      <c r="AO36" s="42"/>
      <c r="AP36" s="42"/>
      <c r="AQ36" s="42"/>
      <c r="AR36" s="42"/>
      <c r="AS36" s="42"/>
      <c r="AT36" s="42"/>
      <c r="AU36" s="42"/>
      <c r="AV36" s="42"/>
      <c r="AW36" s="42"/>
      <c r="AX36" s="42"/>
      <c r="AY36" s="42"/>
      <c r="AZ36" s="42"/>
      <c r="BA36" s="42"/>
      <c r="BB36" s="42"/>
      <c r="BC36" s="42"/>
      <c r="BD36" s="146"/>
      <c r="BE36" s="146"/>
      <c r="BF36" s="28"/>
      <c r="BG36" s="45">
        <v>0</v>
      </c>
      <c r="BH36" s="45">
        <v>3</v>
      </c>
      <c r="BI36" s="45">
        <v>0</v>
      </c>
      <c r="BJ36" s="45">
        <v>3</v>
      </c>
      <c r="BK36" s="95"/>
    </row>
    <row r="37" s="94" customFormat="1" ht="30" customHeight="1" spans="1:63">
      <c r="A37" s="105">
        <f t="shared" si="6"/>
        <v>28</v>
      </c>
      <c r="B37" s="51"/>
      <c r="C37" s="51"/>
      <c r="D37" s="51"/>
      <c r="E37" s="51">
        <v>3</v>
      </c>
      <c r="F37" s="51"/>
      <c r="G37" s="51"/>
      <c r="H37" s="51"/>
      <c r="I37" s="51"/>
      <c r="J37" s="51"/>
      <c r="K37" s="51"/>
      <c r="L37" s="51"/>
      <c r="M37" s="112" t="s">
        <v>229</v>
      </c>
      <c r="N37" s="106" t="s">
        <v>229</v>
      </c>
      <c r="O37" s="44" t="s">
        <v>230</v>
      </c>
      <c r="P37" s="106"/>
      <c r="Q37" s="126" t="s">
        <v>156</v>
      </c>
      <c r="R37" s="28" t="s">
        <v>111</v>
      </c>
      <c r="S37" s="106"/>
      <c r="T37" s="42" t="s">
        <v>110</v>
      </c>
      <c r="U37" s="28" t="str">
        <f t="shared" si="5"/>
        <v>BEC0010017</v>
      </c>
      <c r="V37" s="28" t="s">
        <v>110</v>
      </c>
      <c r="W37" s="52" t="s">
        <v>113</v>
      </c>
      <c r="X37" s="52" t="s">
        <v>112</v>
      </c>
      <c r="Y37" s="52" t="s">
        <v>231</v>
      </c>
      <c r="Z37" s="144" t="s">
        <v>232</v>
      </c>
      <c r="AA37" s="42"/>
      <c r="AB37" s="144" t="s">
        <v>225</v>
      </c>
      <c r="AC37" s="63">
        <v>0.015</v>
      </c>
      <c r="AD37" s="42"/>
      <c r="AE37" s="42" t="s">
        <v>233</v>
      </c>
      <c r="AF37" s="42" t="s">
        <v>234</v>
      </c>
      <c r="AG37" s="42"/>
      <c r="AH37" s="42"/>
      <c r="AI37" s="186">
        <f t="shared" ref="AI37:AI42" si="7">AC37*1.02</f>
        <v>0.0153</v>
      </c>
      <c r="AJ37" s="187">
        <f t="shared" ref="AJ37:AJ42" si="8">AC37/AI37</f>
        <v>0.980392156862745</v>
      </c>
      <c r="AK37" s="42"/>
      <c r="AL37" s="42"/>
      <c r="AM37" s="42" t="s">
        <v>126</v>
      </c>
      <c r="AN37" s="42" t="s">
        <v>235</v>
      </c>
      <c r="AO37" s="42"/>
      <c r="AP37" s="42"/>
      <c r="AQ37" s="42"/>
      <c r="AR37" s="42"/>
      <c r="AS37" s="42"/>
      <c r="AT37" s="42"/>
      <c r="AU37" s="42"/>
      <c r="AV37" s="42"/>
      <c r="AW37" s="42"/>
      <c r="AX37" s="42"/>
      <c r="AY37" s="42"/>
      <c r="AZ37" s="42"/>
      <c r="BA37" s="42"/>
      <c r="BB37" s="42"/>
      <c r="BC37" s="42"/>
      <c r="BD37" s="146"/>
      <c r="BE37" s="146"/>
      <c r="BF37" s="28"/>
      <c r="BG37" s="45">
        <v>0</v>
      </c>
      <c r="BH37" s="45">
        <v>3</v>
      </c>
      <c r="BI37" s="45">
        <v>0</v>
      </c>
      <c r="BJ37" s="45">
        <v>3</v>
      </c>
      <c r="BK37" s="95"/>
    </row>
    <row r="38" s="94" customFormat="1" ht="30" customHeight="1" spans="1:63">
      <c r="A38" s="105">
        <f t="shared" si="6"/>
        <v>29</v>
      </c>
      <c r="B38" s="51"/>
      <c r="C38" s="51"/>
      <c r="D38" s="51">
        <v>2</v>
      </c>
      <c r="E38" s="51"/>
      <c r="F38" s="51"/>
      <c r="G38" s="51"/>
      <c r="H38" s="51"/>
      <c r="I38" s="51"/>
      <c r="J38" s="51"/>
      <c r="K38" s="51"/>
      <c r="L38" s="51"/>
      <c r="M38" s="51" t="s">
        <v>236</v>
      </c>
      <c r="N38" s="51" t="s">
        <v>236</v>
      </c>
      <c r="O38" s="44" t="s">
        <v>237</v>
      </c>
      <c r="P38" s="106" t="s">
        <v>238</v>
      </c>
      <c r="Q38" s="126" t="s">
        <v>110</v>
      </c>
      <c r="R38" s="28" t="s">
        <v>111</v>
      </c>
      <c r="S38" s="106"/>
      <c r="T38" s="42" t="s">
        <v>110</v>
      </c>
      <c r="U38" s="117" t="str">
        <f t="shared" si="5"/>
        <v>BEC0010005</v>
      </c>
      <c r="V38" s="117" t="s">
        <v>110</v>
      </c>
      <c r="W38" s="52" t="s">
        <v>113</v>
      </c>
      <c r="X38" s="52" t="s">
        <v>112</v>
      </c>
      <c r="Y38" s="52" t="s">
        <v>219</v>
      </c>
      <c r="Z38" s="144" t="s">
        <v>115</v>
      </c>
      <c r="AA38" s="42" t="s">
        <v>116</v>
      </c>
      <c r="AB38" s="144" t="s">
        <v>239</v>
      </c>
      <c r="AC38" s="145">
        <v>0.008</v>
      </c>
      <c r="AD38" s="42"/>
      <c r="AE38" s="42"/>
      <c r="AF38" s="42"/>
      <c r="AG38" s="42"/>
      <c r="AH38" s="42"/>
      <c r="AI38" s="186"/>
      <c r="AJ38" s="187"/>
      <c r="AK38" s="42"/>
      <c r="AL38" s="42"/>
      <c r="AM38" s="42" t="s">
        <v>126</v>
      </c>
      <c r="AN38" s="42"/>
      <c r="AO38" s="42"/>
      <c r="AP38" s="42"/>
      <c r="AQ38" s="42"/>
      <c r="AR38" s="42"/>
      <c r="AS38" s="42"/>
      <c r="AT38" s="42"/>
      <c r="AU38" s="42"/>
      <c r="AV38" s="42"/>
      <c r="AW38" s="42"/>
      <c r="AX38" s="42"/>
      <c r="AY38" s="42"/>
      <c r="AZ38" s="42"/>
      <c r="BA38" s="42"/>
      <c r="BB38" s="42"/>
      <c r="BC38" s="42"/>
      <c r="BD38" s="146"/>
      <c r="BE38" s="146"/>
      <c r="BF38" s="28"/>
      <c r="BG38" s="45">
        <v>0</v>
      </c>
      <c r="BH38" s="45">
        <v>1</v>
      </c>
      <c r="BI38" s="45">
        <v>0</v>
      </c>
      <c r="BJ38" s="45">
        <v>1</v>
      </c>
      <c r="BK38" s="95"/>
    </row>
    <row r="39" s="94" customFormat="1" ht="30" customHeight="1" spans="1:63">
      <c r="A39" s="105">
        <f t="shared" si="6"/>
        <v>30</v>
      </c>
      <c r="B39" s="51"/>
      <c r="C39" s="51"/>
      <c r="D39" s="51">
        <v>2</v>
      </c>
      <c r="E39" s="51"/>
      <c r="F39" s="51"/>
      <c r="G39" s="51"/>
      <c r="H39" s="51"/>
      <c r="I39" s="51"/>
      <c r="J39" s="51"/>
      <c r="K39" s="51"/>
      <c r="L39" s="51" t="s">
        <v>107</v>
      </c>
      <c r="M39" s="112" t="s">
        <v>240</v>
      </c>
      <c r="N39" s="106" t="s">
        <v>240</v>
      </c>
      <c r="O39" s="44" t="s">
        <v>241</v>
      </c>
      <c r="P39" s="42" t="s">
        <v>242</v>
      </c>
      <c r="Q39" s="125" t="s">
        <v>110</v>
      </c>
      <c r="R39" s="28" t="s">
        <v>111</v>
      </c>
      <c r="S39" s="42"/>
      <c r="T39" s="42" t="s">
        <v>110</v>
      </c>
      <c r="U39" s="28" t="str">
        <f t="shared" si="5"/>
        <v>SHT0016062</v>
      </c>
      <c r="V39" s="28" t="s">
        <v>110</v>
      </c>
      <c r="W39" s="52" t="s">
        <v>112</v>
      </c>
      <c r="X39" s="52" t="s">
        <v>113</v>
      </c>
      <c r="Y39" s="52" t="s">
        <v>243</v>
      </c>
      <c r="Z39" s="144" t="s">
        <v>115</v>
      </c>
      <c r="AA39" s="42" t="s">
        <v>244</v>
      </c>
      <c r="AB39" s="144" t="s">
        <v>116</v>
      </c>
      <c r="AC39" s="150">
        <v>0.9</v>
      </c>
      <c r="AD39" s="42" t="s">
        <v>116</v>
      </c>
      <c r="AE39" s="42"/>
      <c r="AF39" s="42"/>
      <c r="AG39" s="42"/>
      <c r="AH39" s="42"/>
      <c r="AI39" s="186"/>
      <c r="AJ39" s="187"/>
      <c r="AK39" s="42"/>
      <c r="AL39" s="42"/>
      <c r="AM39" s="42" t="s">
        <v>126</v>
      </c>
      <c r="AN39" s="42"/>
      <c r="AO39" s="42"/>
      <c r="AP39" s="42"/>
      <c r="AQ39" s="42"/>
      <c r="AR39" s="42"/>
      <c r="AS39" s="42"/>
      <c r="AT39" s="42"/>
      <c r="AU39" s="42"/>
      <c r="AV39" s="42"/>
      <c r="AW39" s="42"/>
      <c r="AX39" s="42"/>
      <c r="AY39" s="42"/>
      <c r="AZ39" s="42"/>
      <c r="BA39" s="42"/>
      <c r="BB39" s="42"/>
      <c r="BC39" s="42"/>
      <c r="BD39" s="146"/>
      <c r="BE39" s="146"/>
      <c r="BF39" s="28"/>
      <c r="BG39" s="45">
        <v>1</v>
      </c>
      <c r="BH39" s="45">
        <v>1</v>
      </c>
      <c r="BI39" s="45">
        <v>1</v>
      </c>
      <c r="BJ39" s="45">
        <v>1</v>
      </c>
      <c r="BK39" s="95"/>
    </row>
    <row r="40" s="94" customFormat="1" ht="30" customHeight="1" spans="1:63">
      <c r="A40" s="105">
        <f t="shared" si="6"/>
        <v>31</v>
      </c>
      <c r="B40" s="51"/>
      <c r="C40" s="106"/>
      <c r="D40" s="51">
        <v>2</v>
      </c>
      <c r="E40" s="106"/>
      <c r="F40" s="106"/>
      <c r="G40" s="106"/>
      <c r="H40" s="106"/>
      <c r="I40" s="106"/>
      <c r="J40" s="106"/>
      <c r="K40" s="106"/>
      <c r="L40" s="106" t="s">
        <v>107</v>
      </c>
      <c r="M40" s="106" t="s">
        <v>245</v>
      </c>
      <c r="N40" s="106" t="s">
        <v>246</v>
      </c>
      <c r="O40" s="106" t="s">
        <v>247</v>
      </c>
      <c r="P40" s="106" t="s">
        <v>248</v>
      </c>
      <c r="Q40" s="126" t="s">
        <v>156</v>
      </c>
      <c r="R40" s="106" t="s">
        <v>147</v>
      </c>
      <c r="S40" s="129"/>
      <c r="T40" s="106" t="s">
        <v>110</v>
      </c>
      <c r="U40" s="28" t="str">
        <f t="shared" si="5"/>
        <v>H4681010091A0</v>
      </c>
      <c r="V40" s="106" t="s">
        <v>110</v>
      </c>
      <c r="W40" s="106" t="s">
        <v>112</v>
      </c>
      <c r="X40" s="106" t="s">
        <v>113</v>
      </c>
      <c r="Y40" s="106" t="s">
        <v>231</v>
      </c>
      <c r="Z40" s="106" t="s">
        <v>249</v>
      </c>
      <c r="AA40" s="106" t="s">
        <v>116</v>
      </c>
      <c r="AB40" s="106" t="s">
        <v>250</v>
      </c>
      <c r="AC40" s="150">
        <v>0.069</v>
      </c>
      <c r="AD40" s="106" t="s">
        <v>251</v>
      </c>
      <c r="AE40" s="42" t="s">
        <v>233</v>
      </c>
      <c r="AF40" s="42" t="s">
        <v>234</v>
      </c>
      <c r="AG40" s="42"/>
      <c r="AH40" s="42"/>
      <c r="AI40" s="186">
        <f t="shared" si="7"/>
        <v>0.07038</v>
      </c>
      <c r="AJ40" s="187">
        <f t="shared" si="8"/>
        <v>0.980392156862745</v>
      </c>
      <c r="AK40" s="42"/>
      <c r="AL40" s="42"/>
      <c r="AM40" s="42" t="s">
        <v>126</v>
      </c>
      <c r="AN40" s="42"/>
      <c r="AO40" s="106"/>
      <c r="AP40" s="106"/>
      <c r="AQ40" s="106"/>
      <c r="AR40" s="106"/>
      <c r="AS40" s="106"/>
      <c r="AT40" s="106"/>
      <c r="AU40" s="106"/>
      <c r="AV40" s="106"/>
      <c r="AW40" s="106"/>
      <c r="AX40" s="106"/>
      <c r="AY40" s="106"/>
      <c r="AZ40" s="42"/>
      <c r="BA40" s="42"/>
      <c r="BB40" s="42"/>
      <c r="BC40" s="42"/>
      <c r="BD40" s="146"/>
      <c r="BE40" s="146"/>
      <c r="BF40" s="28"/>
      <c r="BG40" s="45">
        <v>1</v>
      </c>
      <c r="BH40" s="45">
        <v>1</v>
      </c>
      <c r="BI40" s="45">
        <v>1</v>
      </c>
      <c r="BJ40" s="45">
        <v>1</v>
      </c>
      <c r="BK40" s="95"/>
    </row>
    <row r="41" s="94" customFormat="1" ht="30" customHeight="1" spans="1:63">
      <c r="A41" s="105">
        <f t="shared" si="6"/>
        <v>32</v>
      </c>
      <c r="B41" s="51"/>
      <c r="C41" s="51"/>
      <c r="D41" s="28">
        <v>2</v>
      </c>
      <c r="E41" s="51"/>
      <c r="F41" s="51"/>
      <c r="G41" s="51"/>
      <c r="H41" s="51"/>
      <c r="I41" s="51"/>
      <c r="J41" s="51"/>
      <c r="K41" s="51"/>
      <c r="L41" s="51"/>
      <c r="M41" s="51" t="s">
        <v>252</v>
      </c>
      <c r="N41" s="51" t="s">
        <v>252</v>
      </c>
      <c r="O41" s="44" t="s">
        <v>253</v>
      </c>
      <c r="P41" s="42"/>
      <c r="Q41" s="125" t="s">
        <v>124</v>
      </c>
      <c r="R41" s="28" t="s">
        <v>111</v>
      </c>
      <c r="S41" s="51"/>
      <c r="T41" s="42" t="s">
        <v>110</v>
      </c>
      <c r="U41" s="28" t="str">
        <f t="shared" ref="U41:U60" si="9">N41</f>
        <v>SHT0011788</v>
      </c>
      <c r="V41" s="28" t="s">
        <v>110</v>
      </c>
      <c r="W41" s="52" t="s">
        <v>113</v>
      </c>
      <c r="X41" s="52" t="s">
        <v>112</v>
      </c>
      <c r="Y41" s="106" t="s">
        <v>231</v>
      </c>
      <c r="Z41" s="144" t="s">
        <v>254</v>
      </c>
      <c r="AA41" s="28" t="s">
        <v>116</v>
      </c>
      <c r="AB41" s="144" t="s">
        <v>255</v>
      </c>
      <c r="AC41" s="145">
        <v>0.4571</v>
      </c>
      <c r="AD41" s="42" t="s">
        <v>116</v>
      </c>
      <c r="AE41" s="42"/>
      <c r="AF41" s="42"/>
      <c r="AG41" s="42"/>
      <c r="AH41" s="42"/>
      <c r="AI41" s="186"/>
      <c r="AJ41" s="187"/>
      <c r="AK41" s="42"/>
      <c r="AL41" s="42"/>
      <c r="AM41" s="42" t="s">
        <v>126</v>
      </c>
      <c r="AN41" s="42" t="s">
        <v>256</v>
      </c>
      <c r="AO41" s="42"/>
      <c r="AP41" s="42"/>
      <c r="AQ41" s="42"/>
      <c r="AR41" s="42"/>
      <c r="AS41" s="42"/>
      <c r="AT41" s="42"/>
      <c r="AU41" s="42"/>
      <c r="AV41" s="42"/>
      <c r="AW41" s="42"/>
      <c r="AX41" s="42"/>
      <c r="AY41" s="42"/>
      <c r="AZ41" s="42"/>
      <c r="BA41" s="42"/>
      <c r="BB41" s="42"/>
      <c r="BC41" s="42"/>
      <c r="BD41" s="146"/>
      <c r="BE41" s="229"/>
      <c r="BF41" s="42"/>
      <c r="BG41" s="45">
        <v>1</v>
      </c>
      <c r="BH41" s="45">
        <v>1</v>
      </c>
      <c r="BI41" s="45">
        <v>1</v>
      </c>
      <c r="BJ41" s="45">
        <v>1</v>
      </c>
      <c r="BK41" s="95"/>
    </row>
    <row r="42" s="96" customFormat="1" ht="30" customHeight="1" spans="1:63">
      <c r="A42" s="105">
        <f t="shared" si="6"/>
        <v>33</v>
      </c>
      <c r="B42" s="107"/>
      <c r="C42" s="107"/>
      <c r="D42" s="28">
        <v>2</v>
      </c>
      <c r="E42" s="107"/>
      <c r="F42" s="107"/>
      <c r="G42" s="107"/>
      <c r="H42" s="107"/>
      <c r="I42" s="107"/>
      <c r="J42" s="107"/>
      <c r="K42" s="107"/>
      <c r="L42" s="107"/>
      <c r="M42" s="107" t="s">
        <v>257</v>
      </c>
      <c r="N42" s="107" t="s">
        <v>257</v>
      </c>
      <c r="O42" s="113" t="s">
        <v>258</v>
      </c>
      <c r="P42" s="107"/>
      <c r="Q42" s="130" t="s">
        <v>156</v>
      </c>
      <c r="R42" s="116" t="s">
        <v>111</v>
      </c>
      <c r="S42" s="107"/>
      <c r="T42" s="116" t="s">
        <v>110</v>
      </c>
      <c r="U42" s="116" t="str">
        <f t="shared" si="9"/>
        <v>SHT0011360</v>
      </c>
      <c r="V42" s="116" t="s">
        <v>110</v>
      </c>
      <c r="W42" s="52" t="s">
        <v>113</v>
      </c>
      <c r="X42" s="52" t="s">
        <v>112</v>
      </c>
      <c r="Y42" s="151" t="s">
        <v>231</v>
      </c>
      <c r="Z42" s="152" t="s">
        <v>254</v>
      </c>
      <c r="AA42" s="116" t="s">
        <v>116</v>
      </c>
      <c r="AB42" s="107" t="s">
        <v>259</v>
      </c>
      <c r="AC42" s="153">
        <v>0.073</v>
      </c>
      <c r="AD42" s="154" t="s">
        <v>116</v>
      </c>
      <c r="AE42" s="42" t="s">
        <v>233</v>
      </c>
      <c r="AF42" s="42" t="s">
        <v>234</v>
      </c>
      <c r="AG42" s="42"/>
      <c r="AH42" s="42"/>
      <c r="AI42" s="186">
        <f t="shared" si="7"/>
        <v>0.07446</v>
      </c>
      <c r="AJ42" s="187">
        <f t="shared" si="8"/>
        <v>0.980392156862745</v>
      </c>
      <c r="AK42" s="42"/>
      <c r="AL42" s="42"/>
      <c r="AM42" s="42" t="s">
        <v>126</v>
      </c>
      <c r="AN42" s="42" t="s">
        <v>235</v>
      </c>
      <c r="AO42" s="154"/>
      <c r="AP42" s="154"/>
      <c r="AQ42" s="154"/>
      <c r="AR42" s="154"/>
      <c r="AS42" s="154"/>
      <c r="AT42" s="154"/>
      <c r="AU42" s="154"/>
      <c r="AV42" s="154"/>
      <c r="AW42" s="154"/>
      <c r="AX42" s="154"/>
      <c r="AY42" s="154"/>
      <c r="AZ42" s="154"/>
      <c r="BA42" s="154"/>
      <c r="BB42" s="154"/>
      <c r="BC42" s="154"/>
      <c r="BD42" s="214"/>
      <c r="BE42" s="230"/>
      <c r="BF42" s="116"/>
      <c r="BG42" s="132">
        <v>2</v>
      </c>
      <c r="BH42" s="132">
        <v>2</v>
      </c>
      <c r="BI42" s="132">
        <v>2</v>
      </c>
      <c r="BJ42" s="132">
        <v>2</v>
      </c>
      <c r="BK42" s="231"/>
    </row>
    <row r="43" s="97" customFormat="1" ht="30" customHeight="1" spans="1:62">
      <c r="A43" s="105">
        <f t="shared" ref="A43:A52" si="10">ROW()-9</f>
        <v>34</v>
      </c>
      <c r="B43" s="108"/>
      <c r="C43" s="51"/>
      <c r="D43" s="28">
        <v>2</v>
      </c>
      <c r="E43" s="108"/>
      <c r="F43" s="108"/>
      <c r="G43" s="108"/>
      <c r="H43" s="108"/>
      <c r="I43" s="108"/>
      <c r="J43" s="108"/>
      <c r="K43" s="108"/>
      <c r="L43" s="108"/>
      <c r="M43" s="114" t="s">
        <v>260</v>
      </c>
      <c r="N43" s="115" t="s">
        <v>260</v>
      </c>
      <c r="O43" s="44" t="s">
        <v>261</v>
      </c>
      <c r="P43" s="28"/>
      <c r="Q43" s="125" t="s">
        <v>156</v>
      </c>
      <c r="R43" s="28" t="s">
        <v>111</v>
      </c>
      <c r="S43" s="108"/>
      <c r="T43" s="42" t="s">
        <v>110</v>
      </c>
      <c r="U43" s="28" t="str">
        <f t="shared" si="9"/>
        <v>BFA0010014</v>
      </c>
      <c r="V43" s="28" t="s">
        <v>110</v>
      </c>
      <c r="W43" s="52" t="s">
        <v>113</v>
      </c>
      <c r="X43" s="52" t="s">
        <v>112</v>
      </c>
      <c r="Y43" s="52" t="s">
        <v>262</v>
      </c>
      <c r="Z43" s="155" t="s">
        <v>263</v>
      </c>
      <c r="AA43" s="28" t="s">
        <v>116</v>
      </c>
      <c r="AB43" s="155" t="s">
        <v>264</v>
      </c>
      <c r="AC43" s="156">
        <v>0.051</v>
      </c>
      <c r="AD43" s="42" t="s">
        <v>116</v>
      </c>
      <c r="AE43" s="42" t="s">
        <v>265</v>
      </c>
      <c r="AF43" s="42">
        <v>48</v>
      </c>
      <c r="AG43" s="42">
        <v>14</v>
      </c>
      <c r="AH43" s="42"/>
      <c r="AI43" s="186"/>
      <c r="AJ43" s="187"/>
      <c r="AK43" s="42"/>
      <c r="AL43" s="42">
        <v>0.00211008</v>
      </c>
      <c r="AM43" s="42" t="s">
        <v>126</v>
      </c>
      <c r="AN43" s="42" t="s">
        <v>266</v>
      </c>
      <c r="AO43" s="42"/>
      <c r="AP43" s="42"/>
      <c r="AQ43" s="42"/>
      <c r="AR43" s="42"/>
      <c r="AS43" s="42"/>
      <c r="AT43" s="42"/>
      <c r="AU43" s="42"/>
      <c r="AV43" s="42"/>
      <c r="AW43" s="42"/>
      <c r="AX43" s="42"/>
      <c r="AY43" s="42"/>
      <c r="AZ43" s="108"/>
      <c r="BA43" s="108"/>
      <c r="BB43" s="108"/>
      <c r="BC43" s="108"/>
      <c r="BD43" s="108"/>
      <c r="BE43" s="108"/>
      <c r="BF43" s="28"/>
      <c r="BG43" s="232">
        <v>1</v>
      </c>
      <c r="BH43" s="232">
        <v>1</v>
      </c>
      <c r="BI43" s="232">
        <v>1</v>
      </c>
      <c r="BJ43" s="232">
        <v>1</v>
      </c>
    </row>
    <row r="44" s="97" customFormat="1" ht="30" customHeight="1" spans="1:62">
      <c r="A44" s="105">
        <f t="shared" si="10"/>
        <v>35</v>
      </c>
      <c r="B44" s="108"/>
      <c r="C44" s="51"/>
      <c r="D44" s="28">
        <v>2</v>
      </c>
      <c r="E44" s="108"/>
      <c r="F44" s="108"/>
      <c r="G44" s="108"/>
      <c r="H44" s="108"/>
      <c r="I44" s="108"/>
      <c r="J44" s="108"/>
      <c r="K44" s="108"/>
      <c r="L44" s="108"/>
      <c r="M44" s="108" t="s">
        <v>267</v>
      </c>
      <c r="N44" s="108" t="s">
        <v>267</v>
      </c>
      <c r="O44" s="44" t="s">
        <v>268</v>
      </c>
      <c r="P44" s="28"/>
      <c r="Q44" s="126" t="s">
        <v>124</v>
      </c>
      <c r="R44" s="28" t="s">
        <v>111</v>
      </c>
      <c r="S44" s="108"/>
      <c r="T44" s="42" t="s">
        <v>110</v>
      </c>
      <c r="U44" s="28" t="str">
        <f t="shared" si="9"/>
        <v>SHT0011330</v>
      </c>
      <c r="V44" s="28" t="s">
        <v>110</v>
      </c>
      <c r="W44" s="52" t="s">
        <v>113</v>
      </c>
      <c r="X44" s="52" t="s">
        <v>112</v>
      </c>
      <c r="Y44" s="106" t="s">
        <v>231</v>
      </c>
      <c r="Z44" s="155" t="s">
        <v>269</v>
      </c>
      <c r="AA44" s="28" t="s">
        <v>116</v>
      </c>
      <c r="AB44" s="155" t="s">
        <v>270</v>
      </c>
      <c r="AC44" s="156">
        <v>0.013</v>
      </c>
      <c r="AD44" s="42" t="s">
        <v>116</v>
      </c>
      <c r="AE44" s="42" t="s">
        <v>233</v>
      </c>
      <c r="AF44" s="42" t="s">
        <v>234</v>
      </c>
      <c r="AG44" s="42"/>
      <c r="AH44" s="42"/>
      <c r="AI44" s="186">
        <f t="shared" ref="AI44:AI52" si="11">AC44*1.02</f>
        <v>0.01326</v>
      </c>
      <c r="AJ44" s="187">
        <f t="shared" ref="AJ44:AJ56" si="12">AC44/AI44</f>
        <v>0.980392156862745</v>
      </c>
      <c r="AK44" s="42"/>
      <c r="AL44" s="42"/>
      <c r="AM44" s="42" t="s">
        <v>118</v>
      </c>
      <c r="AN44" s="42" t="s">
        <v>271</v>
      </c>
      <c r="AO44" s="42"/>
      <c r="AP44" s="42"/>
      <c r="AQ44" s="42"/>
      <c r="AR44" s="42"/>
      <c r="AS44" s="42"/>
      <c r="AT44" s="42"/>
      <c r="AU44" s="42"/>
      <c r="AV44" s="42"/>
      <c r="AW44" s="42"/>
      <c r="AX44" s="42"/>
      <c r="AY44" s="42"/>
      <c r="AZ44" s="108"/>
      <c r="BA44" s="108"/>
      <c r="BB44" s="108"/>
      <c r="BC44" s="108"/>
      <c r="BD44" s="108"/>
      <c r="BE44" s="108"/>
      <c r="BF44" s="28"/>
      <c r="BG44" s="232">
        <v>1</v>
      </c>
      <c r="BH44" s="232">
        <v>1</v>
      </c>
      <c r="BI44" s="232">
        <v>1</v>
      </c>
      <c r="BJ44" s="232">
        <v>1</v>
      </c>
    </row>
    <row r="45" s="97" customFormat="1" ht="30" customHeight="1" spans="1:63">
      <c r="A45" s="105">
        <f t="shared" si="10"/>
        <v>36</v>
      </c>
      <c r="B45" s="28"/>
      <c r="C45" s="51"/>
      <c r="D45" s="28">
        <v>2</v>
      </c>
      <c r="E45" s="28"/>
      <c r="F45" s="28"/>
      <c r="G45" s="28"/>
      <c r="H45" s="28"/>
      <c r="I45" s="28"/>
      <c r="J45" s="28"/>
      <c r="K45" s="28"/>
      <c r="L45" s="28" t="s">
        <v>107</v>
      </c>
      <c r="M45" s="28"/>
      <c r="N45" s="28"/>
      <c r="O45" s="44" t="s">
        <v>272</v>
      </c>
      <c r="P45" s="28"/>
      <c r="Q45" s="125" t="s">
        <v>110</v>
      </c>
      <c r="R45" s="28" t="s">
        <v>111</v>
      </c>
      <c r="S45" s="108"/>
      <c r="T45" s="42" t="s">
        <v>110</v>
      </c>
      <c r="U45" s="28">
        <f t="shared" si="9"/>
        <v>0</v>
      </c>
      <c r="V45" s="28" t="s">
        <v>110</v>
      </c>
      <c r="W45" s="131" t="s">
        <v>112</v>
      </c>
      <c r="X45" s="131" t="s">
        <v>113</v>
      </c>
      <c r="Y45" s="42" t="s">
        <v>224</v>
      </c>
      <c r="Z45" s="157" t="s">
        <v>115</v>
      </c>
      <c r="AA45" s="28" t="s">
        <v>116</v>
      </c>
      <c r="AB45" s="157" t="s">
        <v>273</v>
      </c>
      <c r="AC45" s="156" t="s">
        <v>274</v>
      </c>
      <c r="AD45" s="42" t="s">
        <v>116</v>
      </c>
      <c r="AE45" s="42" t="s">
        <v>275</v>
      </c>
      <c r="AF45" s="42"/>
      <c r="AG45" s="42"/>
      <c r="AH45" s="42"/>
      <c r="AI45" s="186"/>
      <c r="AJ45" s="187"/>
      <c r="AK45" s="42"/>
      <c r="AL45" s="42"/>
      <c r="AM45" s="108" t="s">
        <v>118</v>
      </c>
      <c r="AN45" s="108" t="s">
        <v>276</v>
      </c>
      <c r="AO45" s="42"/>
      <c r="AP45" s="42"/>
      <c r="AQ45" s="42"/>
      <c r="AR45" s="42"/>
      <c r="AS45" s="42"/>
      <c r="AT45" s="42"/>
      <c r="AU45" s="42"/>
      <c r="AV45" s="42"/>
      <c r="AW45" s="42"/>
      <c r="AX45" s="42"/>
      <c r="AY45" s="42"/>
      <c r="AZ45" s="108"/>
      <c r="BA45" s="108"/>
      <c r="BB45" s="108"/>
      <c r="BC45" s="108"/>
      <c r="BD45" s="108"/>
      <c r="BE45" s="108"/>
      <c r="BF45" s="28"/>
      <c r="BG45" s="232">
        <v>1</v>
      </c>
      <c r="BH45" s="232">
        <v>1</v>
      </c>
      <c r="BI45" s="232">
        <v>1</v>
      </c>
      <c r="BJ45" s="232">
        <v>1</v>
      </c>
      <c r="BK45" s="233" t="s">
        <v>277</v>
      </c>
    </row>
    <row r="46" s="97" customFormat="1" ht="30" customHeight="1" spans="1:63">
      <c r="A46" s="105">
        <f t="shared" si="10"/>
        <v>37</v>
      </c>
      <c r="B46" s="28"/>
      <c r="C46" s="51"/>
      <c r="D46" s="28"/>
      <c r="E46" s="28">
        <v>3</v>
      </c>
      <c r="F46" s="28"/>
      <c r="G46" s="28"/>
      <c r="H46" s="28"/>
      <c r="I46" s="28"/>
      <c r="J46" s="28"/>
      <c r="K46" s="28"/>
      <c r="L46" s="28" t="s">
        <v>107</v>
      </c>
      <c r="M46" s="28"/>
      <c r="N46" s="116"/>
      <c r="O46" s="113" t="s">
        <v>278</v>
      </c>
      <c r="P46" s="116"/>
      <c r="Q46" s="130" t="s">
        <v>156</v>
      </c>
      <c r="R46" s="116" t="s">
        <v>111</v>
      </c>
      <c r="S46" s="116"/>
      <c r="T46" s="132" t="s">
        <v>110</v>
      </c>
      <c r="U46" s="133">
        <f t="shared" si="9"/>
        <v>0</v>
      </c>
      <c r="V46" s="132" t="s">
        <v>110</v>
      </c>
      <c r="W46" s="131" t="s">
        <v>112</v>
      </c>
      <c r="X46" s="131" t="s">
        <v>113</v>
      </c>
      <c r="Y46" s="116" t="s">
        <v>224</v>
      </c>
      <c r="Z46" s="158" t="s">
        <v>115</v>
      </c>
      <c r="AA46" s="116" t="s">
        <v>116</v>
      </c>
      <c r="AB46" s="158" t="s">
        <v>279</v>
      </c>
      <c r="AC46" s="159">
        <f>SUM(AC47:AC48)</f>
        <v>0.24</v>
      </c>
      <c r="AD46" s="160"/>
      <c r="AE46" s="42"/>
      <c r="AF46" s="42"/>
      <c r="AG46" s="42"/>
      <c r="AH46" s="42"/>
      <c r="AI46" s="190"/>
      <c r="AJ46" s="191"/>
      <c r="AK46" s="42"/>
      <c r="AL46" s="42"/>
      <c r="AM46" s="42" t="s">
        <v>140</v>
      </c>
      <c r="AN46" s="42"/>
      <c r="AO46" s="160"/>
      <c r="AP46" s="160"/>
      <c r="AQ46" s="160"/>
      <c r="AR46" s="160"/>
      <c r="AS46" s="160"/>
      <c r="AT46" s="160"/>
      <c r="AU46" s="160"/>
      <c r="AV46" s="160"/>
      <c r="AW46" s="160"/>
      <c r="AX46" s="160"/>
      <c r="AY46" s="160"/>
      <c r="AZ46" s="215"/>
      <c r="BA46" s="215"/>
      <c r="BB46" s="215"/>
      <c r="BC46" s="215"/>
      <c r="BD46" s="215"/>
      <c r="BE46" s="215"/>
      <c r="BF46" s="28"/>
      <c r="BG46" s="232">
        <v>1</v>
      </c>
      <c r="BH46" s="232">
        <v>1</v>
      </c>
      <c r="BI46" s="232">
        <v>1</v>
      </c>
      <c r="BJ46" s="232">
        <v>1</v>
      </c>
      <c r="BK46" s="233"/>
    </row>
    <row r="47" s="97" customFormat="1" ht="30" customHeight="1" spans="1:63">
      <c r="A47" s="105">
        <f t="shared" si="10"/>
        <v>38</v>
      </c>
      <c r="B47" s="28"/>
      <c r="C47" s="51"/>
      <c r="D47" s="28"/>
      <c r="E47" s="28"/>
      <c r="F47" s="28">
        <v>4</v>
      </c>
      <c r="G47" s="28"/>
      <c r="H47" s="28"/>
      <c r="I47" s="28"/>
      <c r="J47" s="28"/>
      <c r="K47" s="28"/>
      <c r="L47" s="28" t="s">
        <v>107</v>
      </c>
      <c r="M47" s="28"/>
      <c r="N47" s="116"/>
      <c r="O47" s="113" t="s">
        <v>280</v>
      </c>
      <c r="P47" s="116"/>
      <c r="Q47" s="130" t="s">
        <v>156</v>
      </c>
      <c r="R47" s="116" t="s">
        <v>111</v>
      </c>
      <c r="S47" s="116"/>
      <c r="T47" s="132" t="s">
        <v>110</v>
      </c>
      <c r="U47" s="133">
        <f t="shared" si="9"/>
        <v>0</v>
      </c>
      <c r="V47" s="132" t="s">
        <v>110</v>
      </c>
      <c r="W47" s="131" t="s">
        <v>112</v>
      </c>
      <c r="X47" s="131" t="s">
        <v>113</v>
      </c>
      <c r="Y47" s="116" t="s">
        <v>281</v>
      </c>
      <c r="Z47" s="158" t="s">
        <v>138</v>
      </c>
      <c r="AA47" s="133" t="s">
        <v>116</v>
      </c>
      <c r="AB47" s="158" t="s">
        <v>279</v>
      </c>
      <c r="AC47" s="159">
        <v>0.152</v>
      </c>
      <c r="AD47" s="160"/>
      <c r="AE47" s="161" t="s">
        <v>281</v>
      </c>
      <c r="AF47" s="161" t="s">
        <v>282</v>
      </c>
      <c r="AG47" s="161"/>
      <c r="AH47" s="161"/>
      <c r="AI47" s="192">
        <f>AC47*1.08</f>
        <v>0.16416</v>
      </c>
      <c r="AJ47" s="193">
        <f>AC47/AI47</f>
        <v>0.925925925925926</v>
      </c>
      <c r="AK47" s="42"/>
      <c r="AL47" s="42"/>
      <c r="AM47" s="42" t="s">
        <v>126</v>
      </c>
      <c r="AN47" s="42"/>
      <c r="AO47" s="160"/>
      <c r="AP47" s="160"/>
      <c r="AQ47" s="160"/>
      <c r="AR47" s="160"/>
      <c r="AS47" s="160"/>
      <c r="AT47" s="160"/>
      <c r="AU47" s="160"/>
      <c r="AV47" s="160"/>
      <c r="AW47" s="160"/>
      <c r="AX47" s="160"/>
      <c r="AY47" s="160"/>
      <c r="AZ47" s="215"/>
      <c r="BA47" s="215"/>
      <c r="BB47" s="215"/>
      <c r="BC47" s="215"/>
      <c r="BD47" s="215"/>
      <c r="BE47" s="215"/>
      <c r="BF47" s="28"/>
      <c r="BG47" s="232">
        <v>1</v>
      </c>
      <c r="BH47" s="232">
        <v>1</v>
      </c>
      <c r="BI47" s="232">
        <v>1</v>
      </c>
      <c r="BJ47" s="232">
        <v>1</v>
      </c>
      <c r="BK47" s="233"/>
    </row>
    <row r="48" s="97" customFormat="1" ht="30" customHeight="1" spans="1:63">
      <c r="A48" s="105">
        <f t="shared" si="10"/>
        <v>39</v>
      </c>
      <c r="B48" s="28"/>
      <c r="C48" s="51"/>
      <c r="D48" s="28"/>
      <c r="E48" s="28"/>
      <c r="F48" s="28">
        <v>4</v>
      </c>
      <c r="G48" s="28"/>
      <c r="H48" s="28"/>
      <c r="I48" s="28"/>
      <c r="J48" s="28"/>
      <c r="K48" s="28"/>
      <c r="L48" s="28" t="s">
        <v>107</v>
      </c>
      <c r="M48" s="28"/>
      <c r="N48" s="116"/>
      <c r="O48" s="113" t="s">
        <v>283</v>
      </c>
      <c r="P48" s="116"/>
      <c r="Q48" s="130" t="s">
        <v>156</v>
      </c>
      <c r="R48" s="116" t="s">
        <v>111</v>
      </c>
      <c r="S48" s="116"/>
      <c r="T48" s="132" t="s">
        <v>110</v>
      </c>
      <c r="U48" s="133">
        <f t="shared" si="9"/>
        <v>0</v>
      </c>
      <c r="V48" s="132" t="s">
        <v>110</v>
      </c>
      <c r="W48" s="131" t="s">
        <v>112</v>
      </c>
      <c r="X48" s="131" t="s">
        <v>113</v>
      </c>
      <c r="Y48" s="151" t="s">
        <v>231</v>
      </c>
      <c r="Z48" s="158" t="s">
        <v>232</v>
      </c>
      <c r="AA48" s="133" t="s">
        <v>116</v>
      </c>
      <c r="AB48" s="158" t="s">
        <v>284</v>
      </c>
      <c r="AC48" s="159">
        <v>0.088</v>
      </c>
      <c r="AD48" s="160"/>
      <c r="AE48" s="42" t="s">
        <v>233</v>
      </c>
      <c r="AF48" s="42" t="s">
        <v>234</v>
      </c>
      <c r="AG48" s="42"/>
      <c r="AH48" s="42"/>
      <c r="AI48" s="186">
        <f t="shared" si="11"/>
        <v>0.08976</v>
      </c>
      <c r="AJ48" s="187">
        <f t="shared" si="12"/>
        <v>0.980392156862745</v>
      </c>
      <c r="AK48" s="42"/>
      <c r="AL48" s="42"/>
      <c r="AM48" s="42" t="s">
        <v>118</v>
      </c>
      <c r="AN48" s="42" t="s">
        <v>271</v>
      </c>
      <c r="AO48" s="160"/>
      <c r="AP48" s="160"/>
      <c r="AQ48" s="160"/>
      <c r="AR48" s="160"/>
      <c r="AS48" s="160"/>
      <c r="AT48" s="160"/>
      <c r="AU48" s="160"/>
      <c r="AV48" s="160"/>
      <c r="AW48" s="160"/>
      <c r="AX48" s="160"/>
      <c r="AY48" s="160"/>
      <c r="AZ48" s="215"/>
      <c r="BA48" s="215"/>
      <c r="BB48" s="215"/>
      <c r="BC48" s="215"/>
      <c r="BD48" s="215"/>
      <c r="BE48" s="215"/>
      <c r="BF48" s="28"/>
      <c r="BG48" s="232">
        <v>1</v>
      </c>
      <c r="BH48" s="232">
        <v>1</v>
      </c>
      <c r="BI48" s="232">
        <v>1</v>
      </c>
      <c r="BJ48" s="232">
        <v>1</v>
      </c>
      <c r="BK48" s="233"/>
    </row>
    <row r="49" s="97" customFormat="1" ht="30" customHeight="1" spans="1:62">
      <c r="A49" s="105">
        <f t="shared" si="10"/>
        <v>40</v>
      </c>
      <c r="B49" s="28"/>
      <c r="C49" s="51"/>
      <c r="D49" s="28"/>
      <c r="E49" s="28">
        <v>3</v>
      </c>
      <c r="F49" s="28"/>
      <c r="G49" s="28"/>
      <c r="H49" s="28"/>
      <c r="I49" s="28"/>
      <c r="J49" s="28"/>
      <c r="K49" s="28"/>
      <c r="L49" s="28" t="s">
        <v>107</v>
      </c>
      <c r="M49" s="28"/>
      <c r="N49" s="116"/>
      <c r="O49" s="113" t="s">
        <v>285</v>
      </c>
      <c r="P49" s="116"/>
      <c r="Q49" s="130" t="s">
        <v>156</v>
      </c>
      <c r="R49" s="116" t="s">
        <v>111</v>
      </c>
      <c r="S49" s="116"/>
      <c r="T49" s="132" t="s">
        <v>110</v>
      </c>
      <c r="U49" s="133">
        <f t="shared" si="9"/>
        <v>0</v>
      </c>
      <c r="V49" s="132" t="s">
        <v>110</v>
      </c>
      <c r="W49" s="131" t="s">
        <v>112</v>
      </c>
      <c r="X49" s="131" t="s">
        <v>113</v>
      </c>
      <c r="Y49" s="151" t="s">
        <v>231</v>
      </c>
      <c r="Z49" s="158" t="s">
        <v>269</v>
      </c>
      <c r="AA49" s="133" t="s">
        <v>116</v>
      </c>
      <c r="AB49" s="158" t="s">
        <v>286</v>
      </c>
      <c r="AC49" s="159">
        <v>0.388</v>
      </c>
      <c r="AD49" s="160"/>
      <c r="AE49" s="42" t="s">
        <v>233</v>
      </c>
      <c r="AF49" s="42" t="s">
        <v>234</v>
      </c>
      <c r="AG49" s="42"/>
      <c r="AH49" s="42"/>
      <c r="AI49" s="186">
        <f t="shared" si="11"/>
        <v>0.39576</v>
      </c>
      <c r="AJ49" s="187">
        <f t="shared" si="12"/>
        <v>0.980392156862745</v>
      </c>
      <c r="AK49" s="42"/>
      <c r="AL49" s="42"/>
      <c r="AM49" s="42" t="s">
        <v>118</v>
      </c>
      <c r="AN49" s="42" t="s">
        <v>271</v>
      </c>
      <c r="AO49" s="160"/>
      <c r="AP49" s="160"/>
      <c r="AQ49" s="160"/>
      <c r="AR49" s="160"/>
      <c r="AS49" s="160"/>
      <c r="AT49" s="160"/>
      <c r="AU49" s="160"/>
      <c r="AV49" s="160"/>
      <c r="AW49" s="160"/>
      <c r="AX49" s="160"/>
      <c r="AY49" s="160"/>
      <c r="AZ49" s="215"/>
      <c r="BA49" s="215"/>
      <c r="BB49" s="215"/>
      <c r="BC49" s="215"/>
      <c r="BD49" s="215"/>
      <c r="BE49" s="215"/>
      <c r="BF49" s="28"/>
      <c r="BG49" s="232">
        <v>1</v>
      </c>
      <c r="BH49" s="232">
        <v>1</v>
      </c>
      <c r="BI49" s="232">
        <v>1</v>
      </c>
      <c r="BJ49" s="232">
        <v>1</v>
      </c>
    </row>
    <row r="50" s="97" customFormat="1" ht="30" customHeight="1" spans="1:62">
      <c r="A50" s="105">
        <f t="shared" si="10"/>
        <v>41</v>
      </c>
      <c r="B50" s="28"/>
      <c r="C50" s="51"/>
      <c r="D50" s="28"/>
      <c r="E50" s="28">
        <v>3</v>
      </c>
      <c r="F50" s="28"/>
      <c r="G50" s="28"/>
      <c r="H50" s="28"/>
      <c r="I50" s="28"/>
      <c r="J50" s="28"/>
      <c r="K50" s="28"/>
      <c r="L50" s="28"/>
      <c r="M50" s="117" t="s">
        <v>287</v>
      </c>
      <c r="N50" s="116" t="s">
        <v>287</v>
      </c>
      <c r="O50" s="113" t="s">
        <v>288</v>
      </c>
      <c r="P50" s="116" t="s">
        <v>289</v>
      </c>
      <c r="Q50" s="130" t="s">
        <v>156</v>
      </c>
      <c r="R50" s="116" t="s">
        <v>111</v>
      </c>
      <c r="S50" s="116"/>
      <c r="T50" s="132" t="s">
        <v>110</v>
      </c>
      <c r="U50" s="133" t="str">
        <f t="shared" si="9"/>
        <v>SHT0011370</v>
      </c>
      <c r="V50" s="132" t="s">
        <v>110</v>
      </c>
      <c r="W50" s="134" t="s">
        <v>113</v>
      </c>
      <c r="X50" s="135" t="s">
        <v>112</v>
      </c>
      <c r="Y50" s="151" t="s">
        <v>231</v>
      </c>
      <c r="Z50" s="158" t="s">
        <v>232</v>
      </c>
      <c r="AA50" s="133" t="s">
        <v>116</v>
      </c>
      <c r="AB50" s="158" t="s">
        <v>290</v>
      </c>
      <c r="AC50" s="159">
        <v>0.067</v>
      </c>
      <c r="AD50" s="160"/>
      <c r="AE50" s="161" t="s">
        <v>233</v>
      </c>
      <c r="AF50" s="161" t="s">
        <v>234</v>
      </c>
      <c r="AG50" s="161"/>
      <c r="AH50" s="161"/>
      <c r="AI50" s="192">
        <f t="shared" si="11"/>
        <v>0.06834</v>
      </c>
      <c r="AJ50" s="193">
        <f t="shared" si="12"/>
        <v>0.980392156862745</v>
      </c>
      <c r="AK50" s="161"/>
      <c r="AL50" s="161"/>
      <c r="AM50" s="161" t="s">
        <v>118</v>
      </c>
      <c r="AN50" s="161" t="s">
        <v>271</v>
      </c>
      <c r="AO50" s="160"/>
      <c r="AP50" s="160"/>
      <c r="AQ50" s="160"/>
      <c r="AR50" s="160"/>
      <c r="AS50" s="160"/>
      <c r="AT50" s="160"/>
      <c r="AU50" s="160"/>
      <c r="AV50" s="160"/>
      <c r="AW50" s="160"/>
      <c r="AX50" s="160"/>
      <c r="AY50" s="160"/>
      <c r="AZ50" s="215"/>
      <c r="BA50" s="215"/>
      <c r="BB50" s="215"/>
      <c r="BC50" s="215"/>
      <c r="BD50" s="215"/>
      <c r="BE50" s="215"/>
      <c r="BF50" s="28"/>
      <c r="BG50" s="232">
        <v>1</v>
      </c>
      <c r="BH50" s="232">
        <v>1</v>
      </c>
      <c r="BI50" s="232">
        <v>1</v>
      </c>
      <c r="BJ50" s="232">
        <v>1</v>
      </c>
    </row>
    <row r="51" s="97" customFormat="1" ht="30" customHeight="1" spans="1:62">
      <c r="A51" s="105">
        <f t="shared" si="10"/>
        <v>42</v>
      </c>
      <c r="B51" s="28"/>
      <c r="C51" s="51"/>
      <c r="D51" s="28"/>
      <c r="E51" s="28">
        <v>3</v>
      </c>
      <c r="F51" s="28"/>
      <c r="G51" s="28"/>
      <c r="H51" s="28"/>
      <c r="I51" s="28"/>
      <c r="J51" s="28"/>
      <c r="K51" s="28"/>
      <c r="L51" s="28"/>
      <c r="M51" s="117" t="s">
        <v>291</v>
      </c>
      <c r="N51" s="116" t="s">
        <v>291</v>
      </c>
      <c r="O51" s="113" t="s">
        <v>292</v>
      </c>
      <c r="P51" s="116" t="s">
        <v>289</v>
      </c>
      <c r="Q51" s="130" t="s">
        <v>156</v>
      </c>
      <c r="R51" s="116" t="s">
        <v>111</v>
      </c>
      <c r="S51" s="116"/>
      <c r="T51" s="132" t="s">
        <v>110</v>
      </c>
      <c r="U51" s="133" t="str">
        <f t="shared" si="9"/>
        <v>SHT0011371</v>
      </c>
      <c r="V51" s="132" t="s">
        <v>110</v>
      </c>
      <c r="W51" s="134" t="s">
        <v>113</v>
      </c>
      <c r="X51" s="135" t="s">
        <v>112</v>
      </c>
      <c r="Y51" s="151" t="s">
        <v>231</v>
      </c>
      <c r="Z51" s="158" t="s">
        <v>293</v>
      </c>
      <c r="AA51" s="133" t="s">
        <v>116</v>
      </c>
      <c r="AB51" s="158" t="s">
        <v>294</v>
      </c>
      <c r="AC51" s="159">
        <v>0.004</v>
      </c>
      <c r="AD51" s="160"/>
      <c r="AE51" s="161" t="s">
        <v>233</v>
      </c>
      <c r="AF51" s="161" t="s">
        <v>234</v>
      </c>
      <c r="AG51" s="161"/>
      <c r="AH51" s="161"/>
      <c r="AI51" s="192">
        <f t="shared" si="11"/>
        <v>0.00408</v>
      </c>
      <c r="AJ51" s="193">
        <f t="shared" si="12"/>
        <v>0.980392156862745</v>
      </c>
      <c r="AK51" s="161"/>
      <c r="AL51" s="161"/>
      <c r="AM51" s="161" t="s">
        <v>118</v>
      </c>
      <c r="AN51" s="161" t="s">
        <v>271</v>
      </c>
      <c r="AO51" s="160"/>
      <c r="AP51" s="160"/>
      <c r="AQ51" s="160"/>
      <c r="AR51" s="160"/>
      <c r="AS51" s="160"/>
      <c r="AT51" s="160"/>
      <c r="AU51" s="160"/>
      <c r="AV51" s="160"/>
      <c r="AW51" s="160"/>
      <c r="AX51" s="160"/>
      <c r="AY51" s="160"/>
      <c r="AZ51" s="215"/>
      <c r="BA51" s="215"/>
      <c r="BB51" s="215"/>
      <c r="BC51" s="215"/>
      <c r="BD51" s="215"/>
      <c r="BE51" s="215"/>
      <c r="BF51" s="28"/>
      <c r="BG51" s="232">
        <v>1</v>
      </c>
      <c r="BH51" s="232">
        <v>1</v>
      </c>
      <c r="BI51" s="232">
        <v>1</v>
      </c>
      <c r="BJ51" s="232">
        <v>1</v>
      </c>
    </row>
    <row r="52" s="97" customFormat="1" ht="30" customHeight="1" spans="1:62">
      <c r="A52" s="105">
        <f t="shared" si="10"/>
        <v>43</v>
      </c>
      <c r="B52" s="28"/>
      <c r="C52" s="51"/>
      <c r="D52" s="28"/>
      <c r="E52" s="28">
        <v>3</v>
      </c>
      <c r="F52" s="28"/>
      <c r="G52" s="28"/>
      <c r="H52" s="28"/>
      <c r="I52" s="28"/>
      <c r="J52" s="28"/>
      <c r="K52" s="28"/>
      <c r="L52" s="28"/>
      <c r="M52" s="118" t="s">
        <v>295</v>
      </c>
      <c r="N52" s="118" t="s">
        <v>295</v>
      </c>
      <c r="O52" s="113" t="s">
        <v>296</v>
      </c>
      <c r="P52" s="116" t="s">
        <v>289</v>
      </c>
      <c r="Q52" s="130" t="s">
        <v>156</v>
      </c>
      <c r="R52" s="116" t="s">
        <v>111</v>
      </c>
      <c r="S52" s="116"/>
      <c r="T52" s="132" t="s">
        <v>110</v>
      </c>
      <c r="U52" s="133" t="str">
        <f t="shared" si="9"/>
        <v>BAS0010010</v>
      </c>
      <c r="V52" s="132" t="s">
        <v>110</v>
      </c>
      <c r="W52" s="134" t="s">
        <v>113</v>
      </c>
      <c r="X52" s="135" t="s">
        <v>112</v>
      </c>
      <c r="Y52" s="151" t="s">
        <v>231</v>
      </c>
      <c r="Z52" s="158" t="s">
        <v>293</v>
      </c>
      <c r="AA52" s="133" t="s">
        <v>116</v>
      </c>
      <c r="AB52" s="158" t="s">
        <v>297</v>
      </c>
      <c r="AC52" s="159">
        <v>0.001</v>
      </c>
      <c r="AD52" s="160"/>
      <c r="AE52" s="161" t="s">
        <v>233</v>
      </c>
      <c r="AF52" s="161" t="s">
        <v>234</v>
      </c>
      <c r="AG52" s="161"/>
      <c r="AH52" s="161"/>
      <c r="AI52" s="192">
        <f t="shared" si="11"/>
        <v>0.00102</v>
      </c>
      <c r="AJ52" s="193">
        <f t="shared" si="12"/>
        <v>0.980392156862745</v>
      </c>
      <c r="AK52" s="161"/>
      <c r="AL52" s="161"/>
      <c r="AM52" s="161" t="s">
        <v>118</v>
      </c>
      <c r="AN52" s="161" t="s">
        <v>271</v>
      </c>
      <c r="AO52" s="160"/>
      <c r="AP52" s="160"/>
      <c r="AQ52" s="160"/>
      <c r="AR52" s="160"/>
      <c r="AS52" s="160"/>
      <c r="AT52" s="160"/>
      <c r="AU52" s="160"/>
      <c r="AV52" s="160"/>
      <c r="AW52" s="160"/>
      <c r="AX52" s="160"/>
      <c r="AY52" s="160"/>
      <c r="AZ52" s="215"/>
      <c r="BA52" s="215"/>
      <c r="BB52" s="215"/>
      <c r="BC52" s="215"/>
      <c r="BD52" s="215"/>
      <c r="BE52" s="215"/>
      <c r="BF52" s="28"/>
      <c r="BG52" s="232">
        <v>1</v>
      </c>
      <c r="BH52" s="232">
        <v>1</v>
      </c>
      <c r="BI52" s="232">
        <v>1</v>
      </c>
      <c r="BJ52" s="232">
        <v>1</v>
      </c>
    </row>
    <row r="53" s="97" customFormat="1" ht="30" customHeight="1" spans="1:62">
      <c r="A53" s="105">
        <f t="shared" ref="A53:A63" si="13">ROW()-9</f>
        <v>44</v>
      </c>
      <c r="B53" s="28"/>
      <c r="C53" s="51"/>
      <c r="D53" s="28"/>
      <c r="E53" s="28">
        <v>3</v>
      </c>
      <c r="F53" s="28"/>
      <c r="G53" s="28"/>
      <c r="H53" s="28"/>
      <c r="I53" s="28"/>
      <c r="J53" s="28"/>
      <c r="K53" s="28"/>
      <c r="L53" s="28"/>
      <c r="M53" s="117" t="s">
        <v>298</v>
      </c>
      <c r="N53" s="118" t="s">
        <v>298</v>
      </c>
      <c r="O53" s="113" t="s">
        <v>299</v>
      </c>
      <c r="P53" s="116" t="s">
        <v>289</v>
      </c>
      <c r="Q53" s="130" t="s">
        <v>156</v>
      </c>
      <c r="R53" s="116" t="s">
        <v>111</v>
      </c>
      <c r="S53" s="116"/>
      <c r="T53" s="132" t="s">
        <v>110</v>
      </c>
      <c r="U53" s="133" t="str">
        <f t="shared" si="9"/>
        <v>BFA0010036</v>
      </c>
      <c r="V53" s="132" t="s">
        <v>110</v>
      </c>
      <c r="W53" s="134" t="s">
        <v>113</v>
      </c>
      <c r="X53" s="135" t="s">
        <v>112</v>
      </c>
      <c r="Y53" s="116" t="s">
        <v>114</v>
      </c>
      <c r="Z53" s="158" t="s">
        <v>300</v>
      </c>
      <c r="AA53" s="133" t="s">
        <v>116</v>
      </c>
      <c r="AB53" s="158" t="s">
        <v>301</v>
      </c>
      <c r="AC53" s="159">
        <v>0.127</v>
      </c>
      <c r="AD53" s="160"/>
      <c r="AE53" s="161" t="s">
        <v>302</v>
      </c>
      <c r="AF53" s="161">
        <v>235</v>
      </c>
      <c r="AG53" s="161">
        <v>10</v>
      </c>
      <c r="AH53" s="161"/>
      <c r="AI53" s="192">
        <v>0.14</v>
      </c>
      <c r="AJ53" s="193">
        <f t="shared" si="12"/>
        <v>0.907142857142857</v>
      </c>
      <c r="AK53" s="161"/>
      <c r="AL53" s="161"/>
      <c r="AM53" s="161" t="s">
        <v>126</v>
      </c>
      <c r="AN53" s="161" t="s">
        <v>303</v>
      </c>
      <c r="AO53" s="160"/>
      <c r="AP53" s="160"/>
      <c r="AQ53" s="160"/>
      <c r="AR53" s="160"/>
      <c r="AS53" s="160"/>
      <c r="AT53" s="160"/>
      <c r="AU53" s="160"/>
      <c r="AV53" s="160"/>
      <c r="AW53" s="160"/>
      <c r="AX53" s="160"/>
      <c r="AY53" s="160"/>
      <c r="AZ53" s="215"/>
      <c r="BA53" s="215"/>
      <c r="BB53" s="215"/>
      <c r="BC53" s="215"/>
      <c r="BD53" s="215"/>
      <c r="BE53" s="215"/>
      <c r="BF53" s="28"/>
      <c r="BG53" s="232">
        <v>1</v>
      </c>
      <c r="BH53" s="232">
        <v>1</v>
      </c>
      <c r="BI53" s="232">
        <v>1</v>
      </c>
      <c r="BJ53" s="232">
        <v>1</v>
      </c>
    </row>
    <row r="54" s="97" customFormat="1" ht="30" customHeight="1" spans="1:62">
      <c r="A54" s="105">
        <f t="shared" si="13"/>
        <v>45</v>
      </c>
      <c r="B54" s="28"/>
      <c r="C54" s="51"/>
      <c r="D54" s="28"/>
      <c r="E54" s="28">
        <v>3</v>
      </c>
      <c r="F54" s="28"/>
      <c r="G54" s="28"/>
      <c r="H54" s="28"/>
      <c r="I54" s="28"/>
      <c r="J54" s="28"/>
      <c r="K54" s="28"/>
      <c r="L54" s="28"/>
      <c r="M54" s="117" t="s">
        <v>304</v>
      </c>
      <c r="N54" s="116" t="s">
        <v>304</v>
      </c>
      <c r="O54" s="113" t="s">
        <v>305</v>
      </c>
      <c r="P54" s="116" t="s">
        <v>289</v>
      </c>
      <c r="Q54" s="130" t="s">
        <v>156</v>
      </c>
      <c r="R54" s="116" t="s">
        <v>111</v>
      </c>
      <c r="S54" s="116"/>
      <c r="T54" s="132" t="s">
        <v>110</v>
      </c>
      <c r="U54" s="133" t="str">
        <f t="shared" si="9"/>
        <v>SHT0011374</v>
      </c>
      <c r="V54" s="132" t="s">
        <v>110</v>
      </c>
      <c r="W54" s="134" t="s">
        <v>113</v>
      </c>
      <c r="X54" s="135" t="s">
        <v>112</v>
      </c>
      <c r="Y54" s="116" t="s">
        <v>281</v>
      </c>
      <c r="Z54" s="158" t="s">
        <v>138</v>
      </c>
      <c r="AA54" s="133" t="s">
        <v>116</v>
      </c>
      <c r="AB54" s="158" t="s">
        <v>306</v>
      </c>
      <c r="AC54" s="159">
        <v>0.0002</v>
      </c>
      <c r="AD54" s="160"/>
      <c r="AE54" s="161" t="s">
        <v>281</v>
      </c>
      <c r="AF54" s="161" t="s">
        <v>282</v>
      </c>
      <c r="AG54" s="161"/>
      <c r="AH54" s="161"/>
      <c r="AI54" s="192">
        <f>AC54*1.08</f>
        <v>0.000216</v>
      </c>
      <c r="AJ54" s="193">
        <f t="shared" si="12"/>
        <v>0.925925925925926</v>
      </c>
      <c r="AK54" s="161"/>
      <c r="AL54" s="161"/>
      <c r="AM54" s="161" t="s">
        <v>126</v>
      </c>
      <c r="AN54" s="161" t="s">
        <v>307</v>
      </c>
      <c r="AO54" s="160"/>
      <c r="AP54" s="160"/>
      <c r="AQ54" s="160"/>
      <c r="AR54" s="160"/>
      <c r="AS54" s="160"/>
      <c r="AT54" s="160"/>
      <c r="AU54" s="160"/>
      <c r="AV54" s="160"/>
      <c r="AW54" s="160"/>
      <c r="AX54" s="160"/>
      <c r="AY54" s="160"/>
      <c r="AZ54" s="215"/>
      <c r="BA54" s="215"/>
      <c r="BB54" s="215"/>
      <c r="BC54" s="215"/>
      <c r="BD54" s="215"/>
      <c r="BE54" s="215"/>
      <c r="BF54" s="28"/>
      <c r="BG54" s="232">
        <v>1</v>
      </c>
      <c r="BH54" s="232">
        <v>1</v>
      </c>
      <c r="BI54" s="232">
        <v>1</v>
      </c>
      <c r="BJ54" s="232">
        <v>1</v>
      </c>
    </row>
    <row r="55" s="97" customFormat="1" ht="30" customHeight="1" spans="1:62">
      <c r="A55" s="105">
        <f t="shared" si="13"/>
        <v>46</v>
      </c>
      <c r="B55" s="28"/>
      <c r="C55" s="51"/>
      <c r="D55" s="28"/>
      <c r="E55" s="28">
        <v>3</v>
      </c>
      <c r="F55" s="28"/>
      <c r="G55" s="28"/>
      <c r="H55" s="28"/>
      <c r="I55" s="28"/>
      <c r="J55" s="28"/>
      <c r="K55" s="28"/>
      <c r="L55" s="28"/>
      <c r="M55" s="117" t="s">
        <v>308</v>
      </c>
      <c r="N55" s="116" t="s">
        <v>308</v>
      </c>
      <c r="O55" s="113" t="s">
        <v>309</v>
      </c>
      <c r="P55" s="116" t="s">
        <v>289</v>
      </c>
      <c r="Q55" s="130" t="s">
        <v>156</v>
      </c>
      <c r="R55" s="116" t="s">
        <v>111</v>
      </c>
      <c r="S55" s="116"/>
      <c r="T55" s="132" t="s">
        <v>110</v>
      </c>
      <c r="U55" s="133" t="str">
        <f t="shared" si="9"/>
        <v>SHT0011375</v>
      </c>
      <c r="V55" s="132" t="s">
        <v>110</v>
      </c>
      <c r="W55" s="134" t="s">
        <v>113</v>
      </c>
      <c r="X55" s="135" t="s">
        <v>112</v>
      </c>
      <c r="Y55" s="116" t="s">
        <v>310</v>
      </c>
      <c r="Z55" s="158" t="s">
        <v>311</v>
      </c>
      <c r="AA55" s="133" t="s">
        <v>116</v>
      </c>
      <c r="AB55" s="162" t="s">
        <v>312</v>
      </c>
      <c r="AC55" s="159">
        <v>0.0005</v>
      </c>
      <c r="AD55" s="160"/>
      <c r="AE55" s="161" t="s">
        <v>233</v>
      </c>
      <c r="AF55" s="161" t="s">
        <v>234</v>
      </c>
      <c r="AG55" s="161"/>
      <c r="AH55" s="161"/>
      <c r="AI55" s="192">
        <f>AC55*1.02</f>
        <v>0.00051</v>
      </c>
      <c r="AJ55" s="193">
        <f t="shared" si="12"/>
        <v>0.980392156862745</v>
      </c>
      <c r="AK55" s="161"/>
      <c r="AL55" s="161"/>
      <c r="AM55" s="161" t="s">
        <v>126</v>
      </c>
      <c r="AN55" s="161" t="s">
        <v>313</v>
      </c>
      <c r="AO55" s="160"/>
      <c r="AP55" s="160"/>
      <c r="AQ55" s="160"/>
      <c r="AR55" s="160"/>
      <c r="AS55" s="160"/>
      <c r="AT55" s="160"/>
      <c r="AU55" s="160"/>
      <c r="AV55" s="160"/>
      <c r="AW55" s="160"/>
      <c r="AX55" s="160"/>
      <c r="AY55" s="160"/>
      <c r="AZ55" s="215"/>
      <c r="BA55" s="215"/>
      <c r="BB55" s="215"/>
      <c r="BC55" s="215"/>
      <c r="BD55" s="215"/>
      <c r="BE55" s="215"/>
      <c r="BF55" s="28"/>
      <c r="BG55" s="232">
        <v>1</v>
      </c>
      <c r="BH55" s="232">
        <v>1</v>
      </c>
      <c r="BI55" s="232">
        <v>1</v>
      </c>
      <c r="BJ55" s="232">
        <v>1</v>
      </c>
    </row>
    <row r="56" s="97" customFormat="1" ht="30" customHeight="1" spans="1:62">
      <c r="A56" s="105">
        <f t="shared" si="13"/>
        <v>47</v>
      </c>
      <c r="B56" s="28"/>
      <c r="C56" s="51"/>
      <c r="D56" s="28"/>
      <c r="E56" s="28">
        <v>3</v>
      </c>
      <c r="F56" s="28"/>
      <c r="G56" s="28"/>
      <c r="H56" s="28"/>
      <c r="I56" s="28"/>
      <c r="J56" s="28"/>
      <c r="K56" s="28"/>
      <c r="L56" s="28"/>
      <c r="M56" s="117" t="s">
        <v>314</v>
      </c>
      <c r="N56" s="118" t="s">
        <v>314</v>
      </c>
      <c r="O56" s="113" t="s">
        <v>315</v>
      </c>
      <c r="P56" s="116" t="s">
        <v>289</v>
      </c>
      <c r="Q56" s="130" t="s">
        <v>156</v>
      </c>
      <c r="R56" s="116" t="s">
        <v>111</v>
      </c>
      <c r="S56" s="116"/>
      <c r="T56" s="132" t="s">
        <v>110</v>
      </c>
      <c r="U56" s="133" t="str">
        <f t="shared" si="9"/>
        <v>BFA0010017</v>
      </c>
      <c r="V56" s="132" t="s">
        <v>110</v>
      </c>
      <c r="W56" s="134" t="s">
        <v>113</v>
      </c>
      <c r="X56" s="135" t="s">
        <v>112</v>
      </c>
      <c r="Y56" s="116" t="s">
        <v>114</v>
      </c>
      <c r="Z56" s="158" t="s">
        <v>316</v>
      </c>
      <c r="AA56" s="133" t="s">
        <v>116</v>
      </c>
      <c r="AB56" s="162" t="s">
        <v>317</v>
      </c>
      <c r="AC56" s="159">
        <v>0.011</v>
      </c>
      <c r="AD56" s="160"/>
      <c r="AE56" s="161" t="s">
        <v>302</v>
      </c>
      <c r="AF56" s="161">
        <v>21</v>
      </c>
      <c r="AG56" s="161">
        <v>21</v>
      </c>
      <c r="AH56" s="161">
        <v>8</v>
      </c>
      <c r="AI56" s="192">
        <f>AF56*AG56*AH56*7860/1000000000</f>
        <v>0.02773008</v>
      </c>
      <c r="AJ56" s="193">
        <f t="shared" si="12"/>
        <v>0.396681149134802</v>
      </c>
      <c r="AK56" s="161"/>
      <c r="AL56" s="161"/>
      <c r="AM56" s="161" t="s">
        <v>126</v>
      </c>
      <c r="AN56" s="161" t="s">
        <v>318</v>
      </c>
      <c r="AO56" s="160"/>
      <c r="AP56" s="160"/>
      <c r="AQ56" s="160"/>
      <c r="AR56" s="160"/>
      <c r="AS56" s="160"/>
      <c r="AT56" s="160"/>
      <c r="AU56" s="160"/>
      <c r="AV56" s="160"/>
      <c r="AW56" s="160"/>
      <c r="AX56" s="160"/>
      <c r="AY56" s="160"/>
      <c r="AZ56" s="215"/>
      <c r="BA56" s="215"/>
      <c r="BB56" s="215"/>
      <c r="BC56" s="215"/>
      <c r="BD56" s="215"/>
      <c r="BE56" s="215"/>
      <c r="BF56" s="28"/>
      <c r="BG56" s="232">
        <v>1</v>
      </c>
      <c r="BH56" s="232">
        <v>1</v>
      </c>
      <c r="BI56" s="232">
        <v>1</v>
      </c>
      <c r="BJ56" s="232">
        <v>1</v>
      </c>
    </row>
    <row r="57" s="97" customFormat="1" ht="30" customHeight="1" spans="1:62">
      <c r="A57" s="105">
        <f t="shared" si="13"/>
        <v>48</v>
      </c>
      <c r="B57" s="28"/>
      <c r="C57" s="51"/>
      <c r="D57" s="28"/>
      <c r="E57" s="28">
        <v>3</v>
      </c>
      <c r="F57" s="28"/>
      <c r="G57" s="28"/>
      <c r="H57" s="28"/>
      <c r="I57" s="28"/>
      <c r="J57" s="28"/>
      <c r="K57" s="28"/>
      <c r="L57" s="28"/>
      <c r="M57" s="117" t="s">
        <v>319</v>
      </c>
      <c r="N57" s="118" t="s">
        <v>319</v>
      </c>
      <c r="O57" s="113" t="s">
        <v>320</v>
      </c>
      <c r="P57" s="116" t="s">
        <v>289</v>
      </c>
      <c r="Q57" s="130" t="s">
        <v>156</v>
      </c>
      <c r="R57" s="116" t="s">
        <v>111</v>
      </c>
      <c r="S57" s="116"/>
      <c r="T57" s="132" t="s">
        <v>110</v>
      </c>
      <c r="U57" s="133" t="str">
        <f t="shared" si="9"/>
        <v>BFA0010038</v>
      </c>
      <c r="V57" s="132" t="s">
        <v>110</v>
      </c>
      <c r="W57" s="134" t="s">
        <v>113</v>
      </c>
      <c r="X57" s="135" t="s">
        <v>112</v>
      </c>
      <c r="Y57" s="116" t="s">
        <v>189</v>
      </c>
      <c r="Z57" s="158" t="s">
        <v>116</v>
      </c>
      <c r="AA57" s="154" t="s">
        <v>116</v>
      </c>
      <c r="AB57" s="162" t="s">
        <v>321</v>
      </c>
      <c r="AC57" s="159">
        <v>0.003</v>
      </c>
      <c r="AD57" s="160"/>
      <c r="AE57" s="42"/>
      <c r="AF57" s="42"/>
      <c r="AG57" s="42"/>
      <c r="AH57" s="42"/>
      <c r="AI57" s="190"/>
      <c r="AJ57" s="191"/>
      <c r="AK57" s="42"/>
      <c r="AL57" s="42"/>
      <c r="AM57" s="42" t="s">
        <v>126</v>
      </c>
      <c r="AN57" s="42" t="s">
        <v>322</v>
      </c>
      <c r="AO57" s="160"/>
      <c r="AP57" s="160"/>
      <c r="AQ57" s="160"/>
      <c r="AR57" s="160"/>
      <c r="AS57" s="160"/>
      <c r="AT57" s="160"/>
      <c r="AU57" s="160"/>
      <c r="AV57" s="160"/>
      <c r="AW57" s="160"/>
      <c r="AX57" s="160"/>
      <c r="AY57" s="160"/>
      <c r="AZ57" s="215"/>
      <c r="BA57" s="215"/>
      <c r="BB57" s="215"/>
      <c r="BC57" s="215"/>
      <c r="BD57" s="215"/>
      <c r="BE57" s="215"/>
      <c r="BF57" s="28"/>
      <c r="BG57" s="232">
        <v>3</v>
      </c>
      <c r="BH57" s="232">
        <v>3</v>
      </c>
      <c r="BI57" s="232">
        <v>3</v>
      </c>
      <c r="BJ57" s="232">
        <v>3</v>
      </c>
    </row>
    <row r="58" s="97" customFormat="1" ht="30" customHeight="1" spans="1:62">
      <c r="A58" s="105">
        <f t="shared" si="13"/>
        <v>49</v>
      </c>
      <c r="B58" s="28"/>
      <c r="C58" s="51"/>
      <c r="D58" s="28"/>
      <c r="E58" s="28">
        <v>3</v>
      </c>
      <c r="F58" s="28"/>
      <c r="G58" s="28"/>
      <c r="H58" s="28"/>
      <c r="I58" s="28"/>
      <c r="J58" s="28"/>
      <c r="K58" s="28"/>
      <c r="L58" s="28"/>
      <c r="M58" s="117" t="s">
        <v>323</v>
      </c>
      <c r="N58" s="118" t="s">
        <v>323</v>
      </c>
      <c r="O58" s="113" t="s">
        <v>324</v>
      </c>
      <c r="P58" s="116" t="s">
        <v>289</v>
      </c>
      <c r="Q58" s="130" t="s">
        <v>156</v>
      </c>
      <c r="R58" s="116" t="s">
        <v>111</v>
      </c>
      <c r="S58" s="116"/>
      <c r="T58" s="132" t="s">
        <v>110</v>
      </c>
      <c r="U58" s="133" t="str">
        <f t="shared" si="9"/>
        <v>BFA0010041</v>
      </c>
      <c r="V58" s="132" t="s">
        <v>110</v>
      </c>
      <c r="W58" s="134" t="s">
        <v>113</v>
      </c>
      <c r="X58" s="135" t="s">
        <v>112</v>
      </c>
      <c r="Y58" s="116" t="s">
        <v>189</v>
      </c>
      <c r="Z58" s="158" t="s">
        <v>116</v>
      </c>
      <c r="AA58" s="154" t="s">
        <v>116</v>
      </c>
      <c r="AB58" s="162" t="s">
        <v>325</v>
      </c>
      <c r="AC58" s="159">
        <v>0.0005</v>
      </c>
      <c r="AD58" s="160"/>
      <c r="AE58" s="42"/>
      <c r="AF58" s="42"/>
      <c r="AG58" s="42"/>
      <c r="AH58" s="42"/>
      <c r="AI58" s="190"/>
      <c r="AJ58" s="191"/>
      <c r="AK58" s="42"/>
      <c r="AL58" s="42"/>
      <c r="AM58" s="161" t="s">
        <v>126</v>
      </c>
      <c r="AN58" s="161" t="s">
        <v>318</v>
      </c>
      <c r="AO58" s="160"/>
      <c r="AP58" s="160"/>
      <c r="AQ58" s="160"/>
      <c r="AR58" s="160"/>
      <c r="AS58" s="160"/>
      <c r="AT58" s="160"/>
      <c r="AU58" s="160"/>
      <c r="AV58" s="160"/>
      <c r="AW58" s="160"/>
      <c r="AX58" s="160"/>
      <c r="AY58" s="160"/>
      <c r="AZ58" s="215"/>
      <c r="BA58" s="215"/>
      <c r="BB58" s="215"/>
      <c r="BC58" s="215"/>
      <c r="BD58" s="215"/>
      <c r="BE58" s="215"/>
      <c r="BF58" s="28"/>
      <c r="BG58" s="232">
        <v>1</v>
      </c>
      <c r="BH58" s="232">
        <v>1</v>
      </c>
      <c r="BI58" s="232">
        <v>1</v>
      </c>
      <c r="BJ58" s="232">
        <v>1</v>
      </c>
    </row>
    <row r="59" s="94" customFormat="1" ht="33" customHeight="1" spans="1:63">
      <c r="A59" s="105">
        <f t="shared" si="13"/>
        <v>50</v>
      </c>
      <c r="B59" s="28"/>
      <c r="C59" s="51"/>
      <c r="D59" s="28">
        <v>2</v>
      </c>
      <c r="E59" s="28"/>
      <c r="F59" s="28"/>
      <c r="G59" s="28"/>
      <c r="H59" s="28"/>
      <c r="I59" s="28"/>
      <c r="J59" s="28"/>
      <c r="K59" s="42"/>
      <c r="L59" s="106" t="s">
        <v>107</v>
      </c>
      <c r="M59" s="119"/>
      <c r="N59" s="120"/>
      <c r="O59" s="72" t="s">
        <v>326</v>
      </c>
      <c r="P59" s="28"/>
      <c r="Q59" s="136" t="s">
        <v>110</v>
      </c>
      <c r="R59" s="51" t="s">
        <v>111</v>
      </c>
      <c r="S59" s="72"/>
      <c r="T59" s="42" t="s">
        <v>110</v>
      </c>
      <c r="U59" s="28">
        <f t="shared" si="9"/>
        <v>0</v>
      </c>
      <c r="V59" s="28" t="s">
        <v>110</v>
      </c>
      <c r="W59" s="131" t="s">
        <v>112</v>
      </c>
      <c r="X59" s="131" t="s">
        <v>113</v>
      </c>
      <c r="Y59" s="52" t="s">
        <v>327</v>
      </c>
      <c r="Z59" s="62" t="s">
        <v>115</v>
      </c>
      <c r="AA59" s="124" t="s">
        <v>116</v>
      </c>
      <c r="AB59" s="124" t="s">
        <v>116</v>
      </c>
      <c r="AC59" s="60">
        <v>10.7015</v>
      </c>
      <c r="AD59" s="60"/>
      <c r="AE59" s="163" t="s">
        <v>328</v>
      </c>
      <c r="AF59" s="164"/>
      <c r="AG59" s="164"/>
      <c r="AH59" s="164"/>
      <c r="AI59" s="194"/>
      <c r="AJ59" s="131"/>
      <c r="AK59" s="131"/>
      <c r="AL59" s="195">
        <v>1.349</v>
      </c>
      <c r="AM59" s="131" t="s">
        <v>118</v>
      </c>
      <c r="AN59" s="131" t="s">
        <v>329</v>
      </c>
      <c r="AO59" s="60"/>
      <c r="AP59" s="60"/>
      <c r="AQ59" s="60"/>
      <c r="AR59" s="60"/>
      <c r="AS59" s="60"/>
      <c r="AT59" s="60"/>
      <c r="AU59" s="60"/>
      <c r="AV59" s="60"/>
      <c r="AW59" s="60"/>
      <c r="AX59" s="60"/>
      <c r="AY59" s="60"/>
      <c r="AZ59" s="216"/>
      <c r="BA59" s="216"/>
      <c r="BB59" s="216"/>
      <c r="BC59" s="216"/>
      <c r="BD59" s="72"/>
      <c r="BE59" s="72"/>
      <c r="BF59" s="28"/>
      <c r="BG59" s="136">
        <v>1</v>
      </c>
      <c r="BH59" s="136">
        <v>1</v>
      </c>
      <c r="BI59" s="136">
        <v>1</v>
      </c>
      <c r="BJ59" s="136">
        <v>1</v>
      </c>
      <c r="BK59" s="95"/>
    </row>
    <row r="60" s="94" customFormat="1" ht="33" customHeight="1" spans="1:63">
      <c r="A60" s="105">
        <f t="shared" si="13"/>
        <v>51</v>
      </c>
      <c r="B60" s="28"/>
      <c r="C60" s="51"/>
      <c r="D60" s="28">
        <v>2</v>
      </c>
      <c r="E60" s="28"/>
      <c r="F60" s="28"/>
      <c r="G60" s="28"/>
      <c r="H60" s="28"/>
      <c r="I60" s="28"/>
      <c r="J60" s="28"/>
      <c r="K60" s="42"/>
      <c r="L60" s="106" t="s">
        <v>107</v>
      </c>
      <c r="M60" s="121" t="s">
        <v>330</v>
      </c>
      <c r="N60" s="51" t="s">
        <v>330</v>
      </c>
      <c r="O60" s="72" t="s">
        <v>331</v>
      </c>
      <c r="P60" s="28"/>
      <c r="Q60" s="136" t="s">
        <v>110</v>
      </c>
      <c r="R60" s="51" t="s">
        <v>111</v>
      </c>
      <c r="S60" s="72"/>
      <c r="T60" s="42" t="s">
        <v>110</v>
      </c>
      <c r="U60" s="28" t="str">
        <f t="shared" si="9"/>
        <v>SHT0016093</v>
      </c>
      <c r="V60" s="28" t="s">
        <v>110</v>
      </c>
      <c r="W60" s="131" t="s">
        <v>112</v>
      </c>
      <c r="X60" s="131" t="s">
        <v>113</v>
      </c>
      <c r="Y60" s="52" t="s">
        <v>327</v>
      </c>
      <c r="Z60" s="62" t="s">
        <v>115</v>
      </c>
      <c r="AA60" s="124" t="s">
        <v>116</v>
      </c>
      <c r="AB60" s="124" t="s">
        <v>116</v>
      </c>
      <c r="AC60" s="60">
        <v>10.7015</v>
      </c>
      <c r="AD60" s="60"/>
      <c r="AE60" s="163" t="s">
        <v>332</v>
      </c>
      <c r="AF60" s="164"/>
      <c r="AG60" s="164"/>
      <c r="AH60" s="164"/>
      <c r="AI60" s="194"/>
      <c r="AJ60" s="131"/>
      <c r="AK60" s="131" t="s">
        <v>333</v>
      </c>
      <c r="AL60" s="195"/>
      <c r="AM60" s="131" t="s">
        <v>118</v>
      </c>
      <c r="AN60" s="131" t="s">
        <v>329</v>
      </c>
      <c r="AO60" s="60"/>
      <c r="AP60" s="60"/>
      <c r="AQ60" s="60"/>
      <c r="AR60" s="60"/>
      <c r="AS60" s="60"/>
      <c r="AT60" s="60"/>
      <c r="AU60" s="60"/>
      <c r="AV60" s="60"/>
      <c r="AW60" s="60"/>
      <c r="AX60" s="60"/>
      <c r="AY60" s="60"/>
      <c r="AZ60" s="216"/>
      <c r="BA60" s="216"/>
      <c r="BB60" s="216"/>
      <c r="BC60" s="216"/>
      <c r="BD60" s="72"/>
      <c r="BE60" s="72"/>
      <c r="BF60" s="28"/>
      <c r="BG60" s="136">
        <v>1</v>
      </c>
      <c r="BH60" s="136">
        <v>1</v>
      </c>
      <c r="BI60" s="136">
        <v>1</v>
      </c>
      <c r="BJ60" s="136">
        <v>1</v>
      </c>
      <c r="BK60" s="95"/>
    </row>
    <row r="61" s="94" customFormat="1" ht="30" customHeight="1" spans="1:63">
      <c r="A61" s="105">
        <f t="shared" si="13"/>
        <v>52</v>
      </c>
      <c r="B61" s="26"/>
      <c r="C61" s="26"/>
      <c r="D61" s="26"/>
      <c r="E61" s="26"/>
      <c r="F61" s="26">
        <v>4</v>
      </c>
      <c r="G61" s="26"/>
      <c r="H61" s="26"/>
      <c r="I61" s="26"/>
      <c r="J61" s="26"/>
      <c r="K61" s="38"/>
      <c r="L61" s="106" t="s">
        <v>107</v>
      </c>
      <c r="M61" s="122" t="s">
        <v>334</v>
      </c>
      <c r="N61" s="43" t="s">
        <v>334</v>
      </c>
      <c r="O61" s="28" t="s">
        <v>335</v>
      </c>
      <c r="P61" s="45"/>
      <c r="Q61" s="45" t="s">
        <v>110</v>
      </c>
      <c r="R61" s="137" t="s">
        <v>111</v>
      </c>
      <c r="S61" s="45"/>
      <c r="T61" s="138" t="s">
        <v>110</v>
      </c>
      <c r="U61" s="138" t="s">
        <v>336</v>
      </c>
      <c r="V61" s="138" t="s">
        <v>110</v>
      </c>
      <c r="W61" s="131" t="s">
        <v>112</v>
      </c>
      <c r="X61" s="131" t="s">
        <v>113</v>
      </c>
      <c r="Y61" s="139" t="s">
        <v>337</v>
      </c>
      <c r="Z61" s="165" t="s">
        <v>338</v>
      </c>
      <c r="AA61" s="165" t="s">
        <v>339</v>
      </c>
      <c r="AB61" s="166" t="s">
        <v>340</v>
      </c>
      <c r="AC61" s="167">
        <v>0.1688</v>
      </c>
      <c r="AD61" s="131" t="s">
        <v>116</v>
      </c>
      <c r="AE61" s="168" t="s">
        <v>341</v>
      </c>
      <c r="AF61" s="169">
        <f>AC61/0.2219*1000</f>
        <v>760.703019378098</v>
      </c>
      <c r="AG61" s="196">
        <v>6</v>
      </c>
      <c r="AH61" s="196"/>
      <c r="AI61" s="197">
        <f>AG61/2*AG61/2*3.14*AF61*7860/1000000000</f>
        <v>0.168970093195133</v>
      </c>
      <c r="AJ61" s="198">
        <f>AC61/AI61</f>
        <v>0.998993353250172</v>
      </c>
      <c r="AK61" s="199"/>
      <c r="AL61" s="131"/>
      <c r="AM61" s="131" t="s">
        <v>126</v>
      </c>
      <c r="AN61" s="131"/>
      <c r="AO61" s="131"/>
      <c r="AP61" s="131"/>
      <c r="AQ61" s="131"/>
      <c r="AR61" s="131"/>
      <c r="AS61" s="131"/>
      <c r="AT61" s="131"/>
      <c r="AU61" s="131"/>
      <c r="AV61" s="131"/>
      <c r="AW61" s="131"/>
      <c r="AX61" s="131"/>
      <c r="AY61" s="131"/>
      <c r="AZ61" s="167">
        <v>0.1688</v>
      </c>
      <c r="BA61" s="45" t="s">
        <v>342</v>
      </c>
      <c r="BB61" s="217"/>
      <c r="BC61" s="45">
        <v>1</v>
      </c>
      <c r="BD61" s="218"/>
      <c r="BE61" s="234"/>
      <c r="BF61" s="28"/>
      <c r="BG61" s="45">
        <v>1</v>
      </c>
      <c r="BH61" s="45">
        <v>1</v>
      </c>
      <c r="BI61" s="45">
        <v>1</v>
      </c>
      <c r="BJ61" s="45">
        <v>1</v>
      </c>
      <c r="BK61" s="95"/>
    </row>
    <row r="62" s="94" customFormat="1" ht="30" customHeight="1" spans="1:63">
      <c r="A62" s="105">
        <f t="shared" si="13"/>
        <v>53</v>
      </c>
      <c r="B62" s="26"/>
      <c r="C62" s="26"/>
      <c r="D62" s="26"/>
      <c r="E62" s="26"/>
      <c r="F62" s="26">
        <v>4</v>
      </c>
      <c r="G62" s="26"/>
      <c r="H62" s="26"/>
      <c r="I62" s="26"/>
      <c r="J62" s="26"/>
      <c r="K62" s="38"/>
      <c r="L62" s="106" t="s">
        <v>107</v>
      </c>
      <c r="M62" s="122"/>
      <c r="N62" s="43" t="s">
        <v>343</v>
      </c>
      <c r="O62" s="28" t="s">
        <v>344</v>
      </c>
      <c r="P62" s="45"/>
      <c r="Q62" s="45" t="s">
        <v>110</v>
      </c>
      <c r="R62" s="137" t="s">
        <v>111</v>
      </c>
      <c r="S62" s="45"/>
      <c r="T62" s="138" t="s">
        <v>156</v>
      </c>
      <c r="U62" s="138" t="s">
        <v>345</v>
      </c>
      <c r="V62" s="138" t="s">
        <v>156</v>
      </c>
      <c r="W62" s="131" t="s">
        <v>112</v>
      </c>
      <c r="X62" s="131" t="s">
        <v>113</v>
      </c>
      <c r="Y62" s="139" t="s">
        <v>327</v>
      </c>
      <c r="Z62" s="131" t="s">
        <v>115</v>
      </c>
      <c r="AA62" s="131" t="s">
        <v>116</v>
      </c>
      <c r="AB62" s="166"/>
      <c r="AC62" s="167">
        <v>2.5029</v>
      </c>
      <c r="AD62" s="131" t="s">
        <v>116</v>
      </c>
      <c r="AE62" s="163" t="s">
        <v>332</v>
      </c>
      <c r="AF62" s="170"/>
      <c r="AG62" s="170"/>
      <c r="AH62" s="170"/>
      <c r="AI62" s="200"/>
      <c r="AJ62" s="163"/>
      <c r="AK62" s="170">
        <v>26</v>
      </c>
      <c r="AL62" s="131"/>
      <c r="AM62" s="131" t="s">
        <v>140</v>
      </c>
      <c r="AN62" s="131" t="s">
        <v>346</v>
      </c>
      <c r="AO62" s="131"/>
      <c r="AP62" s="131"/>
      <c r="AQ62" s="131"/>
      <c r="AR62" s="131"/>
      <c r="AS62" s="131"/>
      <c r="AT62" s="131"/>
      <c r="AU62" s="131"/>
      <c r="AV62" s="131"/>
      <c r="AW62" s="131"/>
      <c r="AX62" s="131"/>
      <c r="AY62" s="131"/>
      <c r="AZ62" s="167">
        <v>2.5029</v>
      </c>
      <c r="BA62" s="45" t="s">
        <v>342</v>
      </c>
      <c r="BB62" s="219"/>
      <c r="BC62" s="45">
        <v>1</v>
      </c>
      <c r="BD62" s="218"/>
      <c r="BE62" s="234"/>
      <c r="BF62" s="28"/>
      <c r="BG62" s="45">
        <v>1</v>
      </c>
      <c r="BH62" s="45">
        <v>1</v>
      </c>
      <c r="BI62" s="45">
        <v>1</v>
      </c>
      <c r="BJ62" s="45">
        <v>1</v>
      </c>
      <c r="BK62" s="95"/>
    </row>
    <row r="63" s="94" customFormat="1" ht="30" customHeight="1" spans="1:63">
      <c r="A63" s="105">
        <f t="shared" si="13"/>
        <v>54</v>
      </c>
      <c r="B63" s="26"/>
      <c r="C63" s="26"/>
      <c r="D63" s="26"/>
      <c r="E63" s="26"/>
      <c r="F63" s="26"/>
      <c r="G63" s="26">
        <v>5</v>
      </c>
      <c r="H63" s="26"/>
      <c r="I63" s="26"/>
      <c r="J63" s="26"/>
      <c r="K63" s="38"/>
      <c r="L63" s="106" t="s">
        <v>107</v>
      </c>
      <c r="M63" s="122" t="s">
        <v>347</v>
      </c>
      <c r="N63" s="43" t="s">
        <v>347</v>
      </c>
      <c r="O63" s="28" t="s">
        <v>348</v>
      </c>
      <c r="P63" s="45"/>
      <c r="Q63" s="45" t="s">
        <v>110</v>
      </c>
      <c r="R63" s="137" t="s">
        <v>111</v>
      </c>
      <c r="S63" s="45"/>
      <c r="T63" s="138" t="s">
        <v>110</v>
      </c>
      <c r="U63" s="138" t="s">
        <v>349</v>
      </c>
      <c r="V63" s="138" t="s">
        <v>110</v>
      </c>
      <c r="W63" s="131" t="s">
        <v>112</v>
      </c>
      <c r="X63" s="131" t="s">
        <v>113</v>
      </c>
      <c r="Y63" s="139" t="s">
        <v>350</v>
      </c>
      <c r="Z63" s="131" t="s">
        <v>351</v>
      </c>
      <c r="AA63" s="131"/>
      <c r="AB63" s="166" t="s">
        <v>352</v>
      </c>
      <c r="AC63" s="167">
        <v>0.9895</v>
      </c>
      <c r="AD63" s="131" t="s">
        <v>116</v>
      </c>
      <c r="AE63" s="171" t="s">
        <v>353</v>
      </c>
      <c r="AF63" s="172">
        <f>AC63/0.888*1000+10</f>
        <v>1124.3018018018</v>
      </c>
      <c r="AG63" s="172">
        <v>20</v>
      </c>
      <c r="AH63" s="172">
        <v>2</v>
      </c>
      <c r="AI63" s="201">
        <f>AF63*0.888/1000</f>
        <v>0.99838</v>
      </c>
      <c r="AJ63" s="202">
        <f t="shared" ref="AJ63:AJ70" si="14">AC63/AI63</f>
        <v>0.991105591057513</v>
      </c>
      <c r="AK63" s="131"/>
      <c r="AL63" s="131"/>
      <c r="AM63" s="131" t="s">
        <v>118</v>
      </c>
      <c r="AN63" s="131" t="s">
        <v>354</v>
      </c>
      <c r="AO63" s="131"/>
      <c r="AP63" s="131"/>
      <c r="AQ63" s="131"/>
      <c r="AR63" s="131"/>
      <c r="AS63" s="131"/>
      <c r="AT63" s="131"/>
      <c r="AU63" s="131"/>
      <c r="AV63" s="131"/>
      <c r="AW63" s="131"/>
      <c r="AX63" s="131"/>
      <c r="AY63" s="131"/>
      <c r="AZ63" s="167">
        <v>0.9895</v>
      </c>
      <c r="BA63" s="45" t="s">
        <v>342</v>
      </c>
      <c r="BB63" s="217"/>
      <c r="BC63" s="45">
        <v>1</v>
      </c>
      <c r="BD63" s="218"/>
      <c r="BE63" s="234"/>
      <c r="BF63" s="28"/>
      <c r="BG63" s="45">
        <v>1</v>
      </c>
      <c r="BH63" s="45">
        <v>1</v>
      </c>
      <c r="BI63" s="45">
        <v>1</v>
      </c>
      <c r="BJ63" s="45">
        <v>1</v>
      </c>
      <c r="BK63" s="95"/>
    </row>
    <row r="64" s="94" customFormat="1" ht="30" customHeight="1" spans="1:63">
      <c r="A64" s="105">
        <f t="shared" ref="A64:A73" si="15">ROW()-9</f>
        <v>55</v>
      </c>
      <c r="B64" s="26"/>
      <c r="C64" s="26"/>
      <c r="D64" s="26"/>
      <c r="E64" s="26"/>
      <c r="F64" s="26"/>
      <c r="G64" s="26">
        <v>5</v>
      </c>
      <c r="H64" s="26"/>
      <c r="I64" s="26"/>
      <c r="J64" s="26"/>
      <c r="K64" s="38"/>
      <c r="L64" s="92"/>
      <c r="M64" s="52" t="s">
        <v>355</v>
      </c>
      <c r="N64" s="43" t="s">
        <v>355</v>
      </c>
      <c r="O64" s="28" t="s">
        <v>356</v>
      </c>
      <c r="P64" s="45"/>
      <c r="Q64" s="45" t="s">
        <v>124</v>
      </c>
      <c r="R64" s="137" t="s">
        <v>111</v>
      </c>
      <c r="S64" s="126"/>
      <c r="T64" s="138" t="s">
        <v>124</v>
      </c>
      <c r="U64" s="138" t="s">
        <v>355</v>
      </c>
      <c r="V64" s="138" t="s">
        <v>124</v>
      </c>
      <c r="W64" s="139" t="s">
        <v>113</v>
      </c>
      <c r="X64" s="139" t="s">
        <v>112</v>
      </c>
      <c r="Y64" s="139" t="s">
        <v>350</v>
      </c>
      <c r="Z64" s="165" t="s">
        <v>357</v>
      </c>
      <c r="AA64" s="131"/>
      <c r="AB64" s="165" t="s">
        <v>358</v>
      </c>
      <c r="AC64" s="167">
        <v>0.324</v>
      </c>
      <c r="AD64" s="45" t="s">
        <v>116</v>
      </c>
      <c r="AE64" s="171" t="s">
        <v>359</v>
      </c>
      <c r="AF64" s="172">
        <f>AC64/0.846*1000+10</f>
        <v>392.978723404255</v>
      </c>
      <c r="AG64" s="172">
        <v>20</v>
      </c>
      <c r="AH64" s="172">
        <v>20</v>
      </c>
      <c r="AI64" s="201">
        <f>AF64*0.846/1000</f>
        <v>0.33246</v>
      </c>
      <c r="AJ64" s="202">
        <f t="shared" si="14"/>
        <v>0.974553329723877</v>
      </c>
      <c r="AK64" s="131"/>
      <c r="AL64" s="131"/>
      <c r="AM64" s="131" t="s">
        <v>118</v>
      </c>
      <c r="AN64" s="131" t="s">
        <v>354</v>
      </c>
      <c r="AO64" s="45"/>
      <c r="AP64" s="45"/>
      <c r="AQ64" s="45"/>
      <c r="AR64" s="45"/>
      <c r="AS64" s="45"/>
      <c r="AT64" s="45"/>
      <c r="AU64" s="45"/>
      <c r="AV64" s="45"/>
      <c r="AW64" s="45"/>
      <c r="AX64" s="45"/>
      <c r="AY64" s="45"/>
      <c r="AZ64" s="167">
        <v>0.324</v>
      </c>
      <c r="BA64" s="45" t="s">
        <v>360</v>
      </c>
      <c r="BB64" s="217"/>
      <c r="BC64" s="45">
        <v>1</v>
      </c>
      <c r="BD64" s="218"/>
      <c r="BE64" s="234"/>
      <c r="BF64" s="28"/>
      <c r="BG64" s="45">
        <v>1</v>
      </c>
      <c r="BH64" s="45">
        <v>1</v>
      </c>
      <c r="BI64" s="45">
        <v>1</v>
      </c>
      <c r="BJ64" s="45">
        <v>1</v>
      </c>
      <c r="BK64" s="95"/>
    </row>
    <row r="65" s="94" customFormat="1" ht="30" customHeight="1" spans="1:63">
      <c r="A65" s="105">
        <f t="shared" si="15"/>
        <v>56</v>
      </c>
      <c r="B65" s="26"/>
      <c r="C65" s="26"/>
      <c r="D65" s="26"/>
      <c r="E65" s="26"/>
      <c r="F65" s="26"/>
      <c r="G65" s="26">
        <v>5</v>
      </c>
      <c r="H65" s="26"/>
      <c r="I65" s="26"/>
      <c r="J65" s="26"/>
      <c r="K65" s="38"/>
      <c r="L65" s="92"/>
      <c r="M65" s="52" t="s">
        <v>361</v>
      </c>
      <c r="N65" s="43" t="s">
        <v>361</v>
      </c>
      <c r="O65" s="28" t="s">
        <v>362</v>
      </c>
      <c r="P65" s="45"/>
      <c r="Q65" s="45" t="s">
        <v>124</v>
      </c>
      <c r="R65" s="137" t="s">
        <v>111</v>
      </c>
      <c r="S65" s="45"/>
      <c r="T65" s="138" t="s">
        <v>124</v>
      </c>
      <c r="U65" s="138" t="s">
        <v>361</v>
      </c>
      <c r="V65" s="244" t="s">
        <v>124</v>
      </c>
      <c r="W65" s="139" t="s">
        <v>113</v>
      </c>
      <c r="X65" s="139" t="s">
        <v>112</v>
      </c>
      <c r="Y65" s="139" t="s">
        <v>350</v>
      </c>
      <c r="Z65" s="137" t="s">
        <v>363</v>
      </c>
      <c r="AA65" s="137"/>
      <c r="AB65" s="137" t="s">
        <v>364</v>
      </c>
      <c r="AC65" s="167">
        <v>0.9878</v>
      </c>
      <c r="AD65" s="45" t="s">
        <v>116</v>
      </c>
      <c r="AE65" s="171" t="s">
        <v>353</v>
      </c>
      <c r="AF65" s="172">
        <f>AC65/1.134*1000+10</f>
        <v>881.075837742505</v>
      </c>
      <c r="AG65" s="172">
        <v>25</v>
      </c>
      <c r="AH65" s="172">
        <v>2</v>
      </c>
      <c r="AI65" s="201">
        <f>AF65*1.134/1000</f>
        <v>0.99914</v>
      </c>
      <c r="AJ65" s="202">
        <f t="shared" si="14"/>
        <v>0.988650239205717</v>
      </c>
      <c r="AK65" s="131"/>
      <c r="AL65" s="131"/>
      <c r="AM65" s="131" t="s">
        <v>118</v>
      </c>
      <c r="AN65" s="131" t="s">
        <v>354</v>
      </c>
      <c r="AO65" s="45"/>
      <c r="AP65" s="45"/>
      <c r="AQ65" s="45"/>
      <c r="AR65" s="45"/>
      <c r="AS65" s="45"/>
      <c r="AT65" s="45"/>
      <c r="AU65" s="45"/>
      <c r="AV65" s="45"/>
      <c r="AW65" s="45"/>
      <c r="AX65" s="45"/>
      <c r="AY65" s="45"/>
      <c r="AZ65" s="167">
        <v>0.9878</v>
      </c>
      <c r="BA65" s="45" t="s">
        <v>360</v>
      </c>
      <c r="BB65" s="217"/>
      <c r="BC65" s="45">
        <v>1</v>
      </c>
      <c r="BD65" s="218"/>
      <c r="BE65" s="234"/>
      <c r="BF65" s="28"/>
      <c r="BG65" s="45">
        <v>1</v>
      </c>
      <c r="BH65" s="45">
        <v>1</v>
      </c>
      <c r="BI65" s="45">
        <v>1</v>
      </c>
      <c r="BJ65" s="45">
        <v>1</v>
      </c>
      <c r="BK65" s="95"/>
    </row>
    <row r="66" s="94" customFormat="1" ht="30" customHeight="1" spans="1:63">
      <c r="A66" s="105">
        <f t="shared" si="15"/>
        <v>57</v>
      </c>
      <c r="B66" s="26"/>
      <c r="C66" s="26"/>
      <c r="D66" s="26"/>
      <c r="E66" s="26"/>
      <c r="F66" s="26"/>
      <c r="G66" s="26">
        <v>5</v>
      </c>
      <c r="H66" s="26"/>
      <c r="I66" s="26"/>
      <c r="J66" s="26"/>
      <c r="K66" s="38"/>
      <c r="L66" s="92"/>
      <c r="M66" s="52" t="s">
        <v>365</v>
      </c>
      <c r="N66" s="43" t="s">
        <v>365</v>
      </c>
      <c r="O66" s="28" t="s">
        <v>366</v>
      </c>
      <c r="P66" s="45"/>
      <c r="Q66" s="45" t="s">
        <v>124</v>
      </c>
      <c r="R66" s="45" t="s">
        <v>111</v>
      </c>
      <c r="S66" s="45"/>
      <c r="T66" s="45" t="s">
        <v>124</v>
      </c>
      <c r="U66" s="45" t="s">
        <v>365</v>
      </c>
      <c r="V66" s="45" t="s">
        <v>124</v>
      </c>
      <c r="W66" s="45" t="s">
        <v>113</v>
      </c>
      <c r="X66" s="45" t="s">
        <v>112</v>
      </c>
      <c r="Y66" s="45" t="s">
        <v>146</v>
      </c>
      <c r="Z66" s="45" t="s">
        <v>367</v>
      </c>
      <c r="AA66" s="45" t="s">
        <v>368</v>
      </c>
      <c r="AB66" s="45"/>
      <c r="AC66" s="45">
        <v>0.0672</v>
      </c>
      <c r="AD66" s="45" t="s">
        <v>116</v>
      </c>
      <c r="AE66" s="171" t="s">
        <v>369</v>
      </c>
      <c r="AF66" s="172">
        <v>395</v>
      </c>
      <c r="AG66" s="172">
        <v>15</v>
      </c>
      <c r="AH66" s="172">
        <v>1.5</v>
      </c>
      <c r="AI66" s="201">
        <f>AF66*AG66*AH66*7860/1000000000</f>
        <v>0.06985575</v>
      </c>
      <c r="AJ66" s="202">
        <f t="shared" si="14"/>
        <v>0.961982370814142</v>
      </c>
      <c r="AK66" s="131"/>
      <c r="AL66" s="131"/>
      <c r="AM66" s="131" t="s">
        <v>118</v>
      </c>
      <c r="AN66" s="131" t="s">
        <v>370</v>
      </c>
      <c r="AO66" s="45"/>
      <c r="AP66" s="45"/>
      <c r="AQ66" s="45"/>
      <c r="AR66" s="45"/>
      <c r="AS66" s="45"/>
      <c r="AT66" s="45"/>
      <c r="AU66" s="45"/>
      <c r="AV66" s="45"/>
      <c r="AW66" s="45"/>
      <c r="AX66" s="45"/>
      <c r="AY66" s="45"/>
      <c r="AZ66" s="167">
        <v>0.0672</v>
      </c>
      <c r="BA66" s="45" t="s">
        <v>360</v>
      </c>
      <c r="BB66" s="217"/>
      <c r="BC66" s="45">
        <v>3</v>
      </c>
      <c r="BD66" s="218"/>
      <c r="BE66" s="234"/>
      <c r="BF66" s="28"/>
      <c r="BG66" s="45">
        <v>3</v>
      </c>
      <c r="BH66" s="45">
        <v>3</v>
      </c>
      <c r="BI66" s="45">
        <v>3</v>
      </c>
      <c r="BJ66" s="45">
        <v>3</v>
      </c>
      <c r="BK66" s="95"/>
    </row>
    <row r="67" s="94" customFormat="1" ht="30" customHeight="1" spans="1:63">
      <c r="A67" s="105">
        <f t="shared" si="15"/>
        <v>58</v>
      </c>
      <c r="B67" s="26"/>
      <c r="C67" s="26"/>
      <c r="D67" s="26"/>
      <c r="E67" s="26"/>
      <c r="F67" s="26">
        <v>4</v>
      </c>
      <c r="G67" s="26"/>
      <c r="H67" s="26"/>
      <c r="I67" s="26"/>
      <c r="J67" s="26"/>
      <c r="K67" s="38"/>
      <c r="L67" s="126" t="s">
        <v>107</v>
      </c>
      <c r="M67" s="236" t="s">
        <v>371</v>
      </c>
      <c r="N67" s="43" t="s">
        <v>371</v>
      </c>
      <c r="O67" s="43" t="s">
        <v>372</v>
      </c>
      <c r="P67" s="138" t="s">
        <v>373</v>
      </c>
      <c r="Q67" s="45" t="s">
        <v>110</v>
      </c>
      <c r="R67" s="45" t="s">
        <v>147</v>
      </c>
      <c r="S67" s="45"/>
      <c r="T67" s="45" t="s">
        <v>124</v>
      </c>
      <c r="U67" s="45" t="s">
        <v>116</v>
      </c>
      <c r="V67" s="45" t="s">
        <v>110</v>
      </c>
      <c r="W67" s="131" t="s">
        <v>112</v>
      </c>
      <c r="X67" s="131" t="s">
        <v>113</v>
      </c>
      <c r="Y67" s="45" t="s">
        <v>374</v>
      </c>
      <c r="Z67" s="45" t="s">
        <v>375</v>
      </c>
      <c r="AA67" s="45" t="s">
        <v>116</v>
      </c>
      <c r="AB67" s="45" t="s">
        <v>376</v>
      </c>
      <c r="AC67" s="45">
        <v>0.0587</v>
      </c>
      <c r="AD67" s="45"/>
      <c r="AE67" s="42"/>
      <c r="AF67" s="42"/>
      <c r="AG67" s="42"/>
      <c r="AH67" s="42"/>
      <c r="AI67" s="201">
        <f>AC67</f>
        <v>0.0587</v>
      </c>
      <c r="AJ67" s="202">
        <f t="shared" si="14"/>
        <v>1</v>
      </c>
      <c r="AK67" s="42"/>
      <c r="AL67" s="42"/>
      <c r="AM67" s="42" t="s">
        <v>126</v>
      </c>
      <c r="AN67" s="42"/>
      <c r="AO67" s="45"/>
      <c r="AP67" s="45"/>
      <c r="AQ67" s="45"/>
      <c r="AR67" s="45"/>
      <c r="AS67" s="45"/>
      <c r="AT67" s="45"/>
      <c r="AU67" s="45"/>
      <c r="AV67" s="45"/>
      <c r="AW67" s="45"/>
      <c r="AX67" s="45"/>
      <c r="AY67" s="45"/>
      <c r="AZ67" s="167"/>
      <c r="BA67" s="45"/>
      <c r="BB67" s="217"/>
      <c r="BC67" s="45"/>
      <c r="BD67" s="218"/>
      <c r="BE67" s="234"/>
      <c r="BF67" s="28"/>
      <c r="BG67" s="45">
        <v>1</v>
      </c>
      <c r="BH67" s="45">
        <v>1</v>
      </c>
      <c r="BI67" s="45">
        <v>1</v>
      </c>
      <c r="BJ67" s="45">
        <v>1</v>
      </c>
      <c r="BK67" s="95"/>
    </row>
    <row r="68" s="94" customFormat="1" ht="30" customHeight="1" spans="1:63">
      <c r="A68" s="105">
        <f t="shared" si="15"/>
        <v>59</v>
      </c>
      <c r="B68" s="26"/>
      <c r="C68" s="26"/>
      <c r="D68" s="26"/>
      <c r="E68" s="26"/>
      <c r="F68" s="26">
        <v>4</v>
      </c>
      <c r="G68" s="26"/>
      <c r="H68" s="26"/>
      <c r="I68" s="26"/>
      <c r="J68" s="26"/>
      <c r="K68" s="38"/>
      <c r="L68" s="92"/>
      <c r="M68" s="52" t="s">
        <v>377</v>
      </c>
      <c r="N68" s="43" t="s">
        <v>377</v>
      </c>
      <c r="O68" s="51" t="s">
        <v>378</v>
      </c>
      <c r="P68" s="237"/>
      <c r="Q68" s="45" t="s">
        <v>124</v>
      </c>
      <c r="R68" s="45" t="s">
        <v>111</v>
      </c>
      <c r="S68" s="45"/>
      <c r="T68" s="45" t="s">
        <v>110</v>
      </c>
      <c r="U68" s="45" t="s">
        <v>377</v>
      </c>
      <c r="V68" s="45" t="s">
        <v>110</v>
      </c>
      <c r="W68" s="45" t="s">
        <v>113</v>
      </c>
      <c r="X68" s="45" t="s">
        <v>112</v>
      </c>
      <c r="Y68" s="45" t="s">
        <v>146</v>
      </c>
      <c r="Z68" s="45" t="s">
        <v>379</v>
      </c>
      <c r="AA68" s="45" t="s">
        <v>368</v>
      </c>
      <c r="AB68" s="45" t="s">
        <v>380</v>
      </c>
      <c r="AC68" s="45">
        <v>0.0503</v>
      </c>
      <c r="AD68" s="45" t="s">
        <v>116</v>
      </c>
      <c r="AE68" s="171" t="s">
        <v>359</v>
      </c>
      <c r="AF68" s="172">
        <v>330</v>
      </c>
      <c r="AG68" s="172">
        <v>10</v>
      </c>
      <c r="AH68" s="172">
        <v>2</v>
      </c>
      <c r="AI68" s="201">
        <f>AF68*AG68*AH68*7860/1000000000</f>
        <v>0.051876</v>
      </c>
      <c r="AJ68" s="202">
        <f t="shared" si="14"/>
        <v>0.969619862749634</v>
      </c>
      <c r="AK68" s="131"/>
      <c r="AL68" s="131"/>
      <c r="AM68" s="131" t="s">
        <v>118</v>
      </c>
      <c r="AN68" s="131" t="s">
        <v>370</v>
      </c>
      <c r="AO68" s="45"/>
      <c r="AP68" s="45"/>
      <c r="AQ68" s="45"/>
      <c r="AR68" s="45"/>
      <c r="AS68" s="45"/>
      <c r="AT68" s="45"/>
      <c r="AU68" s="45"/>
      <c r="AV68" s="45"/>
      <c r="AW68" s="45"/>
      <c r="AX68" s="45"/>
      <c r="AY68" s="45"/>
      <c r="AZ68" s="167">
        <v>0.0503</v>
      </c>
      <c r="BA68" s="45" t="s">
        <v>342</v>
      </c>
      <c r="BB68" s="217"/>
      <c r="BC68" s="45">
        <v>1</v>
      </c>
      <c r="BD68" s="218"/>
      <c r="BE68" s="234"/>
      <c r="BF68" s="28"/>
      <c r="BG68" s="45">
        <v>1</v>
      </c>
      <c r="BH68" s="45">
        <v>1</v>
      </c>
      <c r="BI68" s="45">
        <v>1</v>
      </c>
      <c r="BJ68" s="45">
        <v>1</v>
      </c>
      <c r="BK68" s="95"/>
    </row>
    <row r="69" s="94" customFormat="1" ht="30" customHeight="1" spans="1:63">
      <c r="A69" s="105">
        <f t="shared" si="15"/>
        <v>60</v>
      </c>
      <c r="B69" s="26"/>
      <c r="C69" s="235"/>
      <c r="D69" s="235"/>
      <c r="E69" s="26"/>
      <c r="F69" s="26">
        <v>4</v>
      </c>
      <c r="G69" s="235"/>
      <c r="H69" s="235"/>
      <c r="I69" s="235"/>
      <c r="J69" s="235"/>
      <c r="K69" s="238"/>
      <c r="L69" s="92"/>
      <c r="M69" s="52" t="s">
        <v>381</v>
      </c>
      <c r="N69" s="43" t="s">
        <v>381</v>
      </c>
      <c r="O69" s="51" t="s">
        <v>382</v>
      </c>
      <c r="P69" s="165" t="s">
        <v>383</v>
      </c>
      <c r="Q69" s="45" t="s">
        <v>110</v>
      </c>
      <c r="R69" s="137" t="s">
        <v>111</v>
      </c>
      <c r="S69" s="245"/>
      <c r="T69" s="138" t="s">
        <v>110</v>
      </c>
      <c r="U69" s="219" t="s">
        <v>381</v>
      </c>
      <c r="V69" s="244" t="s">
        <v>110</v>
      </c>
      <c r="W69" s="139" t="s">
        <v>113</v>
      </c>
      <c r="X69" s="139" t="s">
        <v>112</v>
      </c>
      <c r="Y69" s="139" t="s">
        <v>350</v>
      </c>
      <c r="Z69" s="131" t="s">
        <v>384</v>
      </c>
      <c r="AA69" s="131"/>
      <c r="AB69" s="248" t="s">
        <v>385</v>
      </c>
      <c r="AC69" s="249">
        <v>0.0815</v>
      </c>
      <c r="AD69" s="45" t="s">
        <v>116</v>
      </c>
      <c r="AE69" s="171" t="s">
        <v>359</v>
      </c>
      <c r="AF69" s="172">
        <v>385</v>
      </c>
      <c r="AG69" s="172">
        <v>10</v>
      </c>
      <c r="AH69" s="172">
        <v>1</v>
      </c>
      <c r="AI69" s="201">
        <f>AF69*0.222/1000</f>
        <v>0.08547</v>
      </c>
      <c r="AJ69" s="202">
        <f t="shared" si="14"/>
        <v>0.953550953550954</v>
      </c>
      <c r="AK69" s="131"/>
      <c r="AL69" s="131"/>
      <c r="AM69" s="131" t="s">
        <v>126</v>
      </c>
      <c r="AN69" s="131" t="s">
        <v>386</v>
      </c>
      <c r="AO69" s="45"/>
      <c r="AP69" s="45"/>
      <c r="AQ69" s="45"/>
      <c r="AR69" s="45"/>
      <c r="AS69" s="45"/>
      <c r="AT69" s="45"/>
      <c r="AU69" s="45"/>
      <c r="AV69" s="45"/>
      <c r="AW69" s="45"/>
      <c r="AX69" s="45"/>
      <c r="AY69" s="45"/>
      <c r="AZ69" s="249">
        <v>0.0815</v>
      </c>
      <c r="BA69" s="45" t="s">
        <v>360</v>
      </c>
      <c r="BB69" s="258"/>
      <c r="BC69" s="45">
        <v>1</v>
      </c>
      <c r="BD69" s="218"/>
      <c r="BE69" s="234"/>
      <c r="BF69" s="28"/>
      <c r="BG69" s="45">
        <v>1</v>
      </c>
      <c r="BH69" s="45">
        <v>1</v>
      </c>
      <c r="BI69" s="45">
        <v>1</v>
      </c>
      <c r="BJ69" s="45">
        <v>1</v>
      </c>
      <c r="BK69" s="95"/>
    </row>
    <row r="70" s="94" customFormat="1" ht="30" customHeight="1" spans="1:63">
      <c r="A70" s="105">
        <f t="shared" si="15"/>
        <v>61</v>
      </c>
      <c r="B70" s="26"/>
      <c r="C70" s="235"/>
      <c r="D70" s="235"/>
      <c r="E70" s="26"/>
      <c r="F70" s="26">
        <v>4</v>
      </c>
      <c r="G70" s="235"/>
      <c r="H70" s="235"/>
      <c r="I70" s="235"/>
      <c r="J70" s="235"/>
      <c r="K70" s="238"/>
      <c r="L70" s="92"/>
      <c r="M70" s="238" t="s">
        <v>387</v>
      </c>
      <c r="N70" s="43" t="s">
        <v>388</v>
      </c>
      <c r="O70" s="51" t="s">
        <v>389</v>
      </c>
      <c r="P70" s="165" t="s">
        <v>390</v>
      </c>
      <c r="Q70" s="45" t="s">
        <v>124</v>
      </c>
      <c r="R70" s="137" t="s">
        <v>111</v>
      </c>
      <c r="S70" s="245"/>
      <c r="T70" s="138" t="s">
        <v>110</v>
      </c>
      <c r="U70" s="138" t="s">
        <v>391</v>
      </c>
      <c r="V70" s="244" t="s">
        <v>110</v>
      </c>
      <c r="W70" s="139" t="s">
        <v>113</v>
      </c>
      <c r="X70" s="139" t="s">
        <v>112</v>
      </c>
      <c r="Y70" s="139" t="s">
        <v>231</v>
      </c>
      <c r="Z70" s="131" t="s">
        <v>392</v>
      </c>
      <c r="AA70" s="131"/>
      <c r="AB70" s="248" t="s">
        <v>393</v>
      </c>
      <c r="AC70" s="249">
        <v>0.0012</v>
      </c>
      <c r="AD70" s="45" t="s">
        <v>116</v>
      </c>
      <c r="AE70" s="131" t="s">
        <v>233</v>
      </c>
      <c r="AF70" s="164" t="s">
        <v>234</v>
      </c>
      <c r="AG70" s="164"/>
      <c r="AH70" s="164"/>
      <c r="AI70" s="194">
        <f>AC70*1.02</f>
        <v>0.001224</v>
      </c>
      <c r="AJ70" s="202">
        <f t="shared" si="14"/>
        <v>0.980392156862745</v>
      </c>
      <c r="AK70" s="131"/>
      <c r="AL70" s="131"/>
      <c r="AM70" s="131" t="s">
        <v>126</v>
      </c>
      <c r="AN70" s="131" t="s">
        <v>386</v>
      </c>
      <c r="AO70" s="45"/>
      <c r="AP70" s="45"/>
      <c r="AQ70" s="45"/>
      <c r="AR70" s="45"/>
      <c r="AS70" s="45"/>
      <c r="AT70" s="45"/>
      <c r="AU70" s="45"/>
      <c r="AV70" s="45"/>
      <c r="AW70" s="45"/>
      <c r="AX70" s="45"/>
      <c r="AY70" s="45"/>
      <c r="AZ70" s="249">
        <v>0.0012</v>
      </c>
      <c r="BA70" s="45" t="s">
        <v>360</v>
      </c>
      <c r="BB70" s="258"/>
      <c r="BC70" s="45">
        <v>1</v>
      </c>
      <c r="BD70" s="218"/>
      <c r="BE70" s="234"/>
      <c r="BF70" s="28"/>
      <c r="BG70" s="45">
        <v>1</v>
      </c>
      <c r="BH70" s="45">
        <v>1</v>
      </c>
      <c r="BI70" s="45">
        <v>1</v>
      </c>
      <c r="BJ70" s="45">
        <v>1</v>
      </c>
      <c r="BK70" s="95"/>
    </row>
    <row r="71" s="94" customFormat="1" ht="30" customHeight="1" spans="1:63">
      <c r="A71" s="105">
        <f t="shared" si="15"/>
        <v>62</v>
      </c>
      <c r="B71" s="26"/>
      <c r="C71" s="235"/>
      <c r="D71" s="235"/>
      <c r="E71" s="26"/>
      <c r="F71" s="26">
        <v>4</v>
      </c>
      <c r="G71" s="235"/>
      <c r="H71" s="235"/>
      <c r="I71" s="235"/>
      <c r="J71" s="235"/>
      <c r="K71" s="238"/>
      <c r="L71" s="126" t="s">
        <v>107</v>
      </c>
      <c r="M71" s="236" t="s">
        <v>394</v>
      </c>
      <c r="N71" s="43" t="s">
        <v>394</v>
      </c>
      <c r="O71" s="43" t="s">
        <v>395</v>
      </c>
      <c r="P71" s="138" t="s">
        <v>396</v>
      </c>
      <c r="Q71" s="138" t="s">
        <v>110</v>
      </c>
      <c r="R71" s="138" t="s">
        <v>147</v>
      </c>
      <c r="S71" s="138"/>
      <c r="T71" s="138" t="s">
        <v>124</v>
      </c>
      <c r="U71" s="138" t="s">
        <v>116</v>
      </c>
      <c r="V71" s="138" t="s">
        <v>110</v>
      </c>
      <c r="W71" s="131" t="s">
        <v>112</v>
      </c>
      <c r="X71" s="131" t="s">
        <v>113</v>
      </c>
      <c r="Y71" s="138" t="s">
        <v>397</v>
      </c>
      <c r="Z71" s="138" t="s">
        <v>115</v>
      </c>
      <c r="AA71" s="138" t="s">
        <v>116</v>
      </c>
      <c r="AB71" s="138" t="s">
        <v>398</v>
      </c>
      <c r="AC71" s="138">
        <v>0.4392</v>
      </c>
      <c r="AD71" s="92"/>
      <c r="AE71" s="42"/>
      <c r="AF71" s="42"/>
      <c r="AG71" s="42"/>
      <c r="AH71" s="42"/>
      <c r="AI71" s="186"/>
      <c r="AJ71" s="187"/>
      <c r="AK71" s="42"/>
      <c r="AL71" s="42"/>
      <c r="AM71" s="42"/>
      <c r="AN71" s="42"/>
      <c r="AO71" s="92"/>
      <c r="AP71" s="92"/>
      <c r="AQ71" s="92"/>
      <c r="AR71" s="92"/>
      <c r="AS71" s="92"/>
      <c r="AT71" s="92"/>
      <c r="AU71" s="92"/>
      <c r="AV71" s="92"/>
      <c r="AW71" s="92"/>
      <c r="AX71" s="92"/>
      <c r="AY71" s="92"/>
      <c r="AZ71" s="249"/>
      <c r="BA71" s="45"/>
      <c r="BB71" s="258"/>
      <c r="BC71" s="45"/>
      <c r="BD71" s="218"/>
      <c r="BE71" s="234"/>
      <c r="BF71" s="28"/>
      <c r="BG71" s="45">
        <v>1</v>
      </c>
      <c r="BH71" s="45">
        <v>1</v>
      </c>
      <c r="BI71" s="45">
        <v>1</v>
      </c>
      <c r="BJ71" s="45">
        <v>1</v>
      </c>
      <c r="BK71" s="95"/>
    </row>
    <row r="72" s="94" customFormat="1" ht="30" customHeight="1" spans="1:63">
      <c r="A72" s="105">
        <f t="shared" si="15"/>
        <v>63</v>
      </c>
      <c r="B72" s="26"/>
      <c r="C72" s="235"/>
      <c r="D72" s="235"/>
      <c r="E72" s="26"/>
      <c r="F72" s="26"/>
      <c r="G72" s="26">
        <v>5</v>
      </c>
      <c r="H72" s="235"/>
      <c r="I72" s="235"/>
      <c r="J72" s="235"/>
      <c r="K72" s="238"/>
      <c r="L72" s="126" t="s">
        <v>107</v>
      </c>
      <c r="M72" s="236" t="s">
        <v>399</v>
      </c>
      <c r="N72" s="43" t="s">
        <v>399</v>
      </c>
      <c r="O72" s="28" t="s">
        <v>400</v>
      </c>
      <c r="P72" s="137" t="s">
        <v>401</v>
      </c>
      <c r="Q72" s="138" t="s">
        <v>110</v>
      </c>
      <c r="R72" s="138" t="s">
        <v>147</v>
      </c>
      <c r="S72" s="138"/>
      <c r="T72" s="138" t="s">
        <v>124</v>
      </c>
      <c r="U72" s="138" t="s">
        <v>116</v>
      </c>
      <c r="V72" s="138" t="s">
        <v>110</v>
      </c>
      <c r="W72" s="138" t="s">
        <v>113</v>
      </c>
      <c r="X72" s="138" t="s">
        <v>112</v>
      </c>
      <c r="Y72" s="138" t="s">
        <v>189</v>
      </c>
      <c r="Z72" s="138" t="s">
        <v>402</v>
      </c>
      <c r="AA72" s="138" t="s">
        <v>116</v>
      </c>
      <c r="AB72" s="138" t="s">
        <v>403</v>
      </c>
      <c r="AC72" s="138">
        <v>0.0104</v>
      </c>
      <c r="AD72" s="92"/>
      <c r="AE72" s="42"/>
      <c r="AF72" s="42"/>
      <c r="AG72" s="42"/>
      <c r="AH72" s="42"/>
      <c r="AI72" s="186"/>
      <c r="AJ72" s="187"/>
      <c r="AK72" s="42"/>
      <c r="AL72" s="42"/>
      <c r="AM72" s="131" t="s">
        <v>126</v>
      </c>
      <c r="AN72" s="131" t="s">
        <v>322</v>
      </c>
      <c r="AO72" s="92"/>
      <c r="AP72" s="92"/>
      <c r="AQ72" s="92"/>
      <c r="AR72" s="92"/>
      <c r="AS72" s="92"/>
      <c r="AT72" s="92"/>
      <c r="AU72" s="92"/>
      <c r="AV72" s="92"/>
      <c r="AW72" s="92"/>
      <c r="AX72" s="92"/>
      <c r="AY72" s="92"/>
      <c r="AZ72" s="249"/>
      <c r="BA72" s="45"/>
      <c r="BB72" s="258"/>
      <c r="BC72" s="45"/>
      <c r="BD72" s="218"/>
      <c r="BE72" s="234"/>
      <c r="BF72" s="28"/>
      <c r="BG72" s="45">
        <v>1</v>
      </c>
      <c r="BH72" s="45">
        <v>1</v>
      </c>
      <c r="BI72" s="45">
        <v>1</v>
      </c>
      <c r="BJ72" s="45">
        <v>1</v>
      </c>
      <c r="BK72" s="95"/>
    </row>
    <row r="73" s="94" customFormat="1" ht="30" customHeight="1" spans="1:63">
      <c r="A73" s="105">
        <f t="shared" si="15"/>
        <v>64</v>
      </c>
      <c r="B73" s="26"/>
      <c r="C73" s="235"/>
      <c r="D73" s="235"/>
      <c r="E73" s="26"/>
      <c r="F73" s="26"/>
      <c r="G73" s="26">
        <v>5</v>
      </c>
      <c r="H73" s="235"/>
      <c r="I73" s="235"/>
      <c r="J73" s="235"/>
      <c r="K73" s="238"/>
      <c r="L73" s="126" t="s">
        <v>107</v>
      </c>
      <c r="M73" s="236" t="s">
        <v>404</v>
      </c>
      <c r="N73" s="43" t="s">
        <v>404</v>
      </c>
      <c r="O73" s="43" t="s">
        <v>405</v>
      </c>
      <c r="P73" s="138" t="s">
        <v>406</v>
      </c>
      <c r="Q73" s="138" t="s">
        <v>110</v>
      </c>
      <c r="R73" s="138" t="s">
        <v>147</v>
      </c>
      <c r="S73" s="138"/>
      <c r="T73" s="138" t="s">
        <v>124</v>
      </c>
      <c r="U73" s="138" t="s">
        <v>116</v>
      </c>
      <c r="V73" s="138" t="s">
        <v>110</v>
      </c>
      <c r="W73" s="131" t="s">
        <v>112</v>
      </c>
      <c r="X73" s="131" t="s">
        <v>113</v>
      </c>
      <c r="Y73" s="138" t="s">
        <v>146</v>
      </c>
      <c r="Z73" s="138" t="s">
        <v>116</v>
      </c>
      <c r="AA73" s="138" t="s">
        <v>116</v>
      </c>
      <c r="AB73" s="138" t="s">
        <v>398</v>
      </c>
      <c r="AC73" s="138">
        <v>0.4235</v>
      </c>
      <c r="AD73" s="92"/>
      <c r="AE73" s="171" t="s">
        <v>369</v>
      </c>
      <c r="AF73" s="172">
        <v>207</v>
      </c>
      <c r="AG73" s="172">
        <v>155.6</v>
      </c>
      <c r="AH73" s="172">
        <v>3</v>
      </c>
      <c r="AI73" s="201">
        <f>AF73*AG73*AH73*7860/1000000000</f>
        <v>0.759492936</v>
      </c>
      <c r="AJ73" s="202">
        <f>AC73/AI73</f>
        <v>0.557608872875679</v>
      </c>
      <c r="AK73" s="172"/>
      <c r="AL73" s="131"/>
      <c r="AM73" s="131" t="s">
        <v>118</v>
      </c>
      <c r="AN73" s="131" t="s">
        <v>370</v>
      </c>
      <c r="AO73" s="92"/>
      <c r="AP73" s="92"/>
      <c r="AQ73" s="92"/>
      <c r="AR73" s="92"/>
      <c r="AS73" s="92"/>
      <c r="AT73" s="92"/>
      <c r="AU73" s="92"/>
      <c r="AV73" s="92"/>
      <c r="AW73" s="92"/>
      <c r="AX73" s="92"/>
      <c r="AY73" s="92"/>
      <c r="AZ73" s="249"/>
      <c r="BA73" s="45"/>
      <c r="BB73" s="258"/>
      <c r="BC73" s="45"/>
      <c r="BD73" s="218"/>
      <c r="BE73" s="234"/>
      <c r="BF73" s="28"/>
      <c r="BG73" s="45">
        <v>1</v>
      </c>
      <c r="BH73" s="45">
        <v>1</v>
      </c>
      <c r="BI73" s="45">
        <v>1</v>
      </c>
      <c r="BJ73" s="45">
        <v>1</v>
      </c>
      <c r="BK73" s="95"/>
    </row>
    <row r="74" s="94" customFormat="1" ht="30" customHeight="1" spans="1:63">
      <c r="A74" s="105">
        <f t="shared" ref="A74:A83" si="16">ROW()-9</f>
        <v>65</v>
      </c>
      <c r="B74" s="26"/>
      <c r="C74" s="26"/>
      <c r="D74" s="26"/>
      <c r="E74" s="26"/>
      <c r="F74" s="26">
        <v>4</v>
      </c>
      <c r="G74" s="26"/>
      <c r="H74" s="26"/>
      <c r="I74" s="26"/>
      <c r="J74" s="26"/>
      <c r="K74" s="38"/>
      <c r="L74" s="92"/>
      <c r="M74" s="52" t="s">
        <v>407</v>
      </c>
      <c r="N74" s="43" t="s">
        <v>407</v>
      </c>
      <c r="O74" s="28" t="s">
        <v>408</v>
      </c>
      <c r="P74" s="45"/>
      <c r="Q74" s="45" t="s">
        <v>124</v>
      </c>
      <c r="R74" s="137" t="s">
        <v>111</v>
      </c>
      <c r="S74" s="45"/>
      <c r="T74" s="138" t="s">
        <v>124</v>
      </c>
      <c r="U74" s="138" t="s">
        <v>407</v>
      </c>
      <c r="V74" s="244" t="s">
        <v>124</v>
      </c>
      <c r="W74" s="139" t="s">
        <v>113</v>
      </c>
      <c r="X74" s="139" t="s">
        <v>112</v>
      </c>
      <c r="Y74" s="139" t="s">
        <v>337</v>
      </c>
      <c r="Z74" s="165" t="s">
        <v>409</v>
      </c>
      <c r="AA74" s="165" t="s">
        <v>410</v>
      </c>
      <c r="AB74" s="166"/>
      <c r="AC74" s="167">
        <v>0.0384</v>
      </c>
      <c r="AD74" s="45" t="s">
        <v>116</v>
      </c>
      <c r="AE74" s="171" t="s">
        <v>341</v>
      </c>
      <c r="AF74" s="172">
        <f>AC74/0.154*1000</f>
        <v>249.350649350649</v>
      </c>
      <c r="AG74" s="172">
        <v>5</v>
      </c>
      <c r="AH74" s="172"/>
      <c r="AI74" s="197">
        <f t="shared" ref="AI74:AI80" si="17">AG74/2*AG74/2*3.14*AF74*7860/1000000000</f>
        <v>0.038462961038961</v>
      </c>
      <c r="AJ74" s="202">
        <f>AC74/AI74</f>
        <v>0.998363073532033</v>
      </c>
      <c r="AK74" s="199"/>
      <c r="AL74" s="131"/>
      <c r="AM74" s="131" t="s">
        <v>126</v>
      </c>
      <c r="AN74" s="131" t="s">
        <v>411</v>
      </c>
      <c r="AO74" s="45"/>
      <c r="AP74" s="45"/>
      <c r="AQ74" s="45"/>
      <c r="AR74" s="45"/>
      <c r="AS74" s="45"/>
      <c r="AT74" s="45"/>
      <c r="AU74" s="45"/>
      <c r="AV74" s="45"/>
      <c r="AW74" s="45"/>
      <c r="AX74" s="45"/>
      <c r="AY74" s="45"/>
      <c r="AZ74" s="167">
        <v>0.0384</v>
      </c>
      <c r="BA74" s="45" t="s">
        <v>360</v>
      </c>
      <c r="BB74" s="217"/>
      <c r="BC74" s="45">
        <v>2</v>
      </c>
      <c r="BD74" s="218"/>
      <c r="BE74" s="234"/>
      <c r="BF74" s="28"/>
      <c r="BG74" s="45">
        <v>2</v>
      </c>
      <c r="BH74" s="45">
        <v>2</v>
      </c>
      <c r="BI74" s="45">
        <v>2</v>
      </c>
      <c r="BJ74" s="45">
        <v>2</v>
      </c>
      <c r="BK74" s="95"/>
    </row>
    <row r="75" s="94" customFormat="1" ht="30" customHeight="1" spans="1:63">
      <c r="A75" s="105">
        <f t="shared" si="16"/>
        <v>66</v>
      </c>
      <c r="B75" s="26"/>
      <c r="C75" s="26"/>
      <c r="D75" s="26"/>
      <c r="E75" s="26"/>
      <c r="F75" s="26">
        <v>4</v>
      </c>
      <c r="G75" s="26"/>
      <c r="H75" s="26"/>
      <c r="I75" s="26"/>
      <c r="J75" s="26"/>
      <c r="K75" s="38"/>
      <c r="L75" s="92"/>
      <c r="M75" s="52" t="s">
        <v>412</v>
      </c>
      <c r="N75" s="43" t="s">
        <v>412</v>
      </c>
      <c r="O75" s="28" t="s">
        <v>413</v>
      </c>
      <c r="P75" s="45" t="s">
        <v>414</v>
      </c>
      <c r="Q75" s="45" t="s">
        <v>124</v>
      </c>
      <c r="R75" s="137" t="s">
        <v>111</v>
      </c>
      <c r="S75" s="45"/>
      <c r="T75" s="138" t="s">
        <v>124</v>
      </c>
      <c r="U75" s="138" t="s">
        <v>412</v>
      </c>
      <c r="V75" s="138" t="s">
        <v>124</v>
      </c>
      <c r="W75" s="139" t="s">
        <v>113</v>
      </c>
      <c r="X75" s="139" t="s">
        <v>112</v>
      </c>
      <c r="Y75" s="139" t="s">
        <v>327</v>
      </c>
      <c r="Z75" s="131" t="s">
        <v>115</v>
      </c>
      <c r="AA75" s="131" t="s">
        <v>116</v>
      </c>
      <c r="AB75" s="166"/>
      <c r="AC75" s="167">
        <v>0.261</v>
      </c>
      <c r="AD75" s="45" t="s">
        <v>116</v>
      </c>
      <c r="AE75" s="163" t="s">
        <v>332</v>
      </c>
      <c r="AF75" s="170"/>
      <c r="AG75" s="170"/>
      <c r="AH75" s="170"/>
      <c r="AI75" s="200"/>
      <c r="AJ75" s="163"/>
      <c r="AK75" s="170">
        <v>2</v>
      </c>
      <c r="AL75" s="131"/>
      <c r="AM75" s="131" t="s">
        <v>126</v>
      </c>
      <c r="AN75" s="131" t="s">
        <v>411</v>
      </c>
      <c r="AO75" s="45"/>
      <c r="AP75" s="45"/>
      <c r="AQ75" s="45"/>
      <c r="AR75" s="45"/>
      <c r="AS75" s="45"/>
      <c r="AT75" s="45"/>
      <c r="AU75" s="45"/>
      <c r="AV75" s="45"/>
      <c r="AW75" s="45"/>
      <c r="AX75" s="45"/>
      <c r="AY75" s="45"/>
      <c r="AZ75" s="167">
        <v>0.261</v>
      </c>
      <c r="BA75" s="45" t="s">
        <v>360</v>
      </c>
      <c r="BB75" s="217"/>
      <c r="BC75" s="45">
        <v>1</v>
      </c>
      <c r="BD75" s="218"/>
      <c r="BE75" s="234"/>
      <c r="BF75" s="28"/>
      <c r="BG75" s="45">
        <v>1</v>
      </c>
      <c r="BH75" s="45">
        <v>1</v>
      </c>
      <c r="BI75" s="45">
        <v>1</v>
      </c>
      <c r="BJ75" s="45">
        <v>1</v>
      </c>
      <c r="BK75" s="95"/>
    </row>
    <row r="76" s="94" customFormat="1" ht="30" customHeight="1" spans="1:63">
      <c r="A76" s="105">
        <f t="shared" si="16"/>
        <v>67</v>
      </c>
      <c r="B76" s="26"/>
      <c r="C76" s="26"/>
      <c r="D76" s="26"/>
      <c r="E76" s="26"/>
      <c r="F76" s="26"/>
      <c r="G76" s="26">
        <v>5</v>
      </c>
      <c r="H76" s="26"/>
      <c r="I76" s="26"/>
      <c r="J76" s="26"/>
      <c r="K76" s="38"/>
      <c r="L76" s="92"/>
      <c r="M76" s="52" t="s">
        <v>415</v>
      </c>
      <c r="N76" s="43" t="s">
        <v>415</v>
      </c>
      <c r="O76" s="28" t="s">
        <v>416</v>
      </c>
      <c r="P76" s="45" t="s">
        <v>417</v>
      </c>
      <c r="Q76" s="45" t="s">
        <v>124</v>
      </c>
      <c r="R76" s="137" t="s">
        <v>111</v>
      </c>
      <c r="S76" s="45"/>
      <c r="T76" s="138" t="s">
        <v>124</v>
      </c>
      <c r="U76" s="138" t="s">
        <v>415</v>
      </c>
      <c r="V76" s="244" t="s">
        <v>124</v>
      </c>
      <c r="W76" s="139" t="s">
        <v>113</v>
      </c>
      <c r="X76" s="139" t="s">
        <v>112</v>
      </c>
      <c r="Y76" s="139" t="s">
        <v>337</v>
      </c>
      <c r="Z76" s="165" t="s">
        <v>418</v>
      </c>
      <c r="AA76" s="165" t="s">
        <v>339</v>
      </c>
      <c r="AB76" s="166" t="s">
        <v>419</v>
      </c>
      <c r="AC76" s="167">
        <v>0.207</v>
      </c>
      <c r="AD76" s="45" t="s">
        <v>116</v>
      </c>
      <c r="AE76" s="171" t="s">
        <v>353</v>
      </c>
      <c r="AF76" s="172">
        <f>AC76/0.314*1000+10</f>
        <v>669.235668789809</v>
      </c>
      <c r="AG76" s="172">
        <v>10</v>
      </c>
      <c r="AH76" s="172">
        <v>1.5</v>
      </c>
      <c r="AI76" s="201">
        <f>AF76*0.314/1000</f>
        <v>0.21014</v>
      </c>
      <c r="AJ76" s="202">
        <f>AC76/AI76</f>
        <v>0.985057580660512</v>
      </c>
      <c r="AK76" s="172"/>
      <c r="AL76" s="131"/>
      <c r="AM76" s="256"/>
      <c r="AN76" s="256"/>
      <c r="AO76" s="45"/>
      <c r="AP76" s="45"/>
      <c r="AQ76" s="45"/>
      <c r="AR76" s="45"/>
      <c r="AS76" s="45"/>
      <c r="AT76" s="45"/>
      <c r="AU76" s="45"/>
      <c r="AV76" s="45"/>
      <c r="AW76" s="45"/>
      <c r="AX76" s="45"/>
      <c r="AY76" s="45"/>
      <c r="AZ76" s="167">
        <v>0.207</v>
      </c>
      <c r="BA76" s="45" t="s">
        <v>420</v>
      </c>
      <c r="BB76" s="217"/>
      <c r="BC76" s="45">
        <v>1</v>
      </c>
      <c r="BD76" s="218"/>
      <c r="BE76" s="234"/>
      <c r="BF76" s="28"/>
      <c r="BG76" s="45">
        <v>1</v>
      </c>
      <c r="BH76" s="45">
        <v>1</v>
      </c>
      <c r="BI76" s="45">
        <v>1</v>
      </c>
      <c r="BJ76" s="45">
        <v>1</v>
      </c>
      <c r="BK76" s="95"/>
    </row>
    <row r="77" s="94" customFormat="1" ht="30" customHeight="1" spans="1:63">
      <c r="A77" s="105">
        <f t="shared" si="16"/>
        <v>68</v>
      </c>
      <c r="B77" s="26"/>
      <c r="C77" s="26"/>
      <c r="D77" s="26"/>
      <c r="E77" s="26"/>
      <c r="F77" s="26"/>
      <c r="G77" s="26">
        <v>5</v>
      </c>
      <c r="H77" s="26"/>
      <c r="I77" s="26"/>
      <c r="J77" s="26"/>
      <c r="K77" s="38"/>
      <c r="L77" s="92"/>
      <c r="M77" s="52" t="s">
        <v>421</v>
      </c>
      <c r="N77" s="43" t="s">
        <v>421</v>
      </c>
      <c r="O77" s="28" t="s">
        <v>422</v>
      </c>
      <c r="P77" s="45"/>
      <c r="Q77" s="45" t="s">
        <v>124</v>
      </c>
      <c r="R77" s="137" t="s">
        <v>111</v>
      </c>
      <c r="S77" s="45"/>
      <c r="T77" s="138" t="s">
        <v>124</v>
      </c>
      <c r="U77" s="138" t="s">
        <v>412</v>
      </c>
      <c r="V77" s="138" t="s">
        <v>124</v>
      </c>
      <c r="W77" s="139" t="s">
        <v>113</v>
      </c>
      <c r="X77" s="139" t="s">
        <v>112</v>
      </c>
      <c r="Y77" s="139" t="s">
        <v>337</v>
      </c>
      <c r="Z77" s="165" t="s">
        <v>409</v>
      </c>
      <c r="AA77" s="165" t="s">
        <v>410</v>
      </c>
      <c r="AB77" s="166" t="s">
        <v>423</v>
      </c>
      <c r="AC77" s="167">
        <v>0.054</v>
      </c>
      <c r="AD77" s="45" t="s">
        <v>116</v>
      </c>
      <c r="AE77" s="171" t="s">
        <v>341</v>
      </c>
      <c r="AF77" s="172">
        <f>AC77/0.154*1000</f>
        <v>350.649350649351</v>
      </c>
      <c r="AG77" s="172">
        <v>5</v>
      </c>
      <c r="AH77" s="172"/>
      <c r="AI77" s="197">
        <f t="shared" si="17"/>
        <v>0.054088538961039</v>
      </c>
      <c r="AJ77" s="202">
        <f>AC77/AI77</f>
        <v>0.998363073532033</v>
      </c>
      <c r="AK77" s="199"/>
      <c r="AL77" s="131"/>
      <c r="AM77" s="256"/>
      <c r="AN77" s="256"/>
      <c r="AO77" s="45"/>
      <c r="AP77" s="45"/>
      <c r="AQ77" s="45"/>
      <c r="AR77" s="45"/>
      <c r="AS77" s="45"/>
      <c r="AT77" s="45"/>
      <c r="AU77" s="45"/>
      <c r="AV77" s="45"/>
      <c r="AW77" s="45"/>
      <c r="AX77" s="45"/>
      <c r="AY77" s="45"/>
      <c r="AZ77" s="167">
        <v>0.054</v>
      </c>
      <c r="BA77" s="45" t="s">
        <v>420</v>
      </c>
      <c r="BB77" s="217"/>
      <c r="BC77" s="45">
        <v>1</v>
      </c>
      <c r="BD77" s="218"/>
      <c r="BE77" s="234"/>
      <c r="BF77" s="28"/>
      <c r="BG77" s="45">
        <v>1</v>
      </c>
      <c r="BH77" s="45">
        <v>1</v>
      </c>
      <c r="BI77" s="45">
        <v>1</v>
      </c>
      <c r="BJ77" s="45">
        <v>1</v>
      </c>
      <c r="BK77" s="95"/>
    </row>
    <row r="78" s="94" customFormat="1" ht="30" customHeight="1" spans="1:63">
      <c r="A78" s="105">
        <f t="shared" si="16"/>
        <v>69</v>
      </c>
      <c r="B78" s="26"/>
      <c r="C78" s="26"/>
      <c r="D78" s="26"/>
      <c r="E78" s="26"/>
      <c r="F78" s="26">
        <v>4</v>
      </c>
      <c r="G78" s="26"/>
      <c r="H78" s="26"/>
      <c r="I78" s="26"/>
      <c r="J78" s="26"/>
      <c r="K78" s="38"/>
      <c r="L78" s="92"/>
      <c r="M78" s="52" t="s">
        <v>424</v>
      </c>
      <c r="N78" s="43" t="s">
        <v>424</v>
      </c>
      <c r="O78" s="28" t="s">
        <v>425</v>
      </c>
      <c r="P78" s="45"/>
      <c r="Q78" s="45" t="s">
        <v>124</v>
      </c>
      <c r="R78" s="137" t="s">
        <v>111</v>
      </c>
      <c r="S78" s="45"/>
      <c r="T78" s="138" t="s">
        <v>110</v>
      </c>
      <c r="U78" s="26" t="s">
        <v>424</v>
      </c>
      <c r="V78" s="244" t="s">
        <v>110</v>
      </c>
      <c r="W78" s="139" t="s">
        <v>113</v>
      </c>
      <c r="X78" s="139" t="s">
        <v>112</v>
      </c>
      <c r="Y78" s="139" t="s">
        <v>337</v>
      </c>
      <c r="Z78" s="165" t="s">
        <v>409</v>
      </c>
      <c r="AA78" s="165" t="s">
        <v>410</v>
      </c>
      <c r="AB78" s="166" t="s">
        <v>426</v>
      </c>
      <c r="AC78" s="167">
        <v>0.064</v>
      </c>
      <c r="AD78" s="45" t="s">
        <v>116</v>
      </c>
      <c r="AE78" s="171" t="s">
        <v>341</v>
      </c>
      <c r="AF78" s="172">
        <f>AC78/0.154*1000</f>
        <v>415.584415584416</v>
      </c>
      <c r="AG78" s="172">
        <v>5</v>
      </c>
      <c r="AH78" s="172"/>
      <c r="AI78" s="197">
        <f t="shared" si="17"/>
        <v>0.0641049350649351</v>
      </c>
      <c r="AJ78" s="202">
        <f>AC78/AI78</f>
        <v>0.998363073532033</v>
      </c>
      <c r="AK78" s="199"/>
      <c r="AL78" s="131"/>
      <c r="AM78" s="131" t="s">
        <v>126</v>
      </c>
      <c r="AN78" s="131" t="s">
        <v>411</v>
      </c>
      <c r="AO78" s="45"/>
      <c r="AP78" s="45"/>
      <c r="AQ78" s="45"/>
      <c r="AR78" s="45"/>
      <c r="AS78" s="45"/>
      <c r="AT78" s="45"/>
      <c r="AU78" s="45"/>
      <c r="AV78" s="45"/>
      <c r="AW78" s="45"/>
      <c r="AX78" s="45"/>
      <c r="AY78" s="45"/>
      <c r="AZ78" s="167">
        <v>0.064</v>
      </c>
      <c r="BA78" s="45" t="s">
        <v>360</v>
      </c>
      <c r="BB78" s="217"/>
      <c r="BC78" s="45">
        <v>2</v>
      </c>
      <c r="BD78" s="218"/>
      <c r="BE78" s="234"/>
      <c r="BF78" s="28"/>
      <c r="BG78" s="45">
        <v>2</v>
      </c>
      <c r="BH78" s="45">
        <v>2</v>
      </c>
      <c r="BI78" s="45">
        <v>2</v>
      </c>
      <c r="BJ78" s="45">
        <v>2</v>
      </c>
      <c r="BK78" s="95"/>
    </row>
    <row r="79" s="94" customFormat="1" ht="30" customHeight="1" spans="1:63">
      <c r="A79" s="105">
        <f t="shared" si="16"/>
        <v>70</v>
      </c>
      <c r="B79" s="26"/>
      <c r="C79" s="26"/>
      <c r="D79" s="26"/>
      <c r="E79" s="26"/>
      <c r="F79" s="26">
        <v>4</v>
      </c>
      <c r="G79" s="26"/>
      <c r="H79" s="26"/>
      <c r="I79" s="26"/>
      <c r="J79" s="26"/>
      <c r="K79" s="38"/>
      <c r="L79" s="92"/>
      <c r="M79" s="52" t="s">
        <v>427</v>
      </c>
      <c r="N79" s="43" t="s">
        <v>427</v>
      </c>
      <c r="O79" s="28" t="s">
        <v>428</v>
      </c>
      <c r="P79" s="45"/>
      <c r="Q79" s="45"/>
      <c r="R79" s="137" t="s">
        <v>111</v>
      </c>
      <c r="S79" s="45"/>
      <c r="T79" s="138" t="s">
        <v>110</v>
      </c>
      <c r="U79" s="138" t="s">
        <v>427</v>
      </c>
      <c r="V79" s="244" t="s">
        <v>110</v>
      </c>
      <c r="W79" s="139" t="s">
        <v>113</v>
      </c>
      <c r="X79" s="139" t="s">
        <v>112</v>
      </c>
      <c r="Y79" s="139" t="s">
        <v>337</v>
      </c>
      <c r="Z79" s="165" t="s">
        <v>409</v>
      </c>
      <c r="AA79" s="165" t="s">
        <v>410</v>
      </c>
      <c r="AB79" s="166" t="s">
        <v>429</v>
      </c>
      <c r="AC79" s="167">
        <v>0.0462</v>
      </c>
      <c r="AD79" s="45" t="s">
        <v>116</v>
      </c>
      <c r="AE79" s="171" t="s">
        <v>341</v>
      </c>
      <c r="AF79" s="172">
        <f>AC79/0.154*1000</f>
        <v>300</v>
      </c>
      <c r="AG79" s="172">
        <v>5</v>
      </c>
      <c r="AH79" s="172"/>
      <c r="AI79" s="197">
        <f t="shared" si="17"/>
        <v>0.04627575</v>
      </c>
      <c r="AJ79" s="202">
        <f>AC79/AI79</f>
        <v>0.998363073532034</v>
      </c>
      <c r="AK79" s="199"/>
      <c r="AL79" s="131"/>
      <c r="AM79" s="131" t="s">
        <v>126</v>
      </c>
      <c r="AN79" s="131" t="s">
        <v>411</v>
      </c>
      <c r="AO79" s="45"/>
      <c r="AP79" s="45"/>
      <c r="AQ79" s="45"/>
      <c r="AR79" s="45"/>
      <c r="AS79" s="45"/>
      <c r="AT79" s="45"/>
      <c r="AU79" s="45"/>
      <c r="AV79" s="45"/>
      <c r="AW79" s="45"/>
      <c r="AX79" s="45"/>
      <c r="AY79" s="45"/>
      <c r="AZ79" s="167">
        <v>0.0462</v>
      </c>
      <c r="BA79" s="45" t="s">
        <v>360</v>
      </c>
      <c r="BB79" s="217"/>
      <c r="BC79" s="45">
        <v>1</v>
      </c>
      <c r="BD79" s="218"/>
      <c r="BE79" s="234"/>
      <c r="BF79" s="28"/>
      <c r="BG79" s="45">
        <v>1</v>
      </c>
      <c r="BH79" s="45">
        <v>1</v>
      </c>
      <c r="BI79" s="45">
        <v>1</v>
      </c>
      <c r="BJ79" s="45">
        <v>1</v>
      </c>
      <c r="BK79" s="95"/>
    </row>
    <row r="80" s="94" customFormat="1" ht="30" customHeight="1" spans="1:63">
      <c r="A80" s="105">
        <f t="shared" si="16"/>
        <v>71</v>
      </c>
      <c r="B80" s="26"/>
      <c r="C80" s="26"/>
      <c r="D80" s="26"/>
      <c r="E80" s="26"/>
      <c r="F80" s="26">
        <v>4</v>
      </c>
      <c r="G80" s="26"/>
      <c r="H80" s="26"/>
      <c r="I80" s="26"/>
      <c r="J80" s="26"/>
      <c r="K80" s="38"/>
      <c r="L80" s="92"/>
      <c r="M80" s="52" t="s">
        <v>430</v>
      </c>
      <c r="N80" s="43" t="s">
        <v>430</v>
      </c>
      <c r="O80" s="28" t="s">
        <v>431</v>
      </c>
      <c r="P80" s="45"/>
      <c r="Q80" s="45" t="s">
        <v>124</v>
      </c>
      <c r="R80" s="137" t="s">
        <v>111</v>
      </c>
      <c r="S80" s="45"/>
      <c r="T80" s="138" t="s">
        <v>110</v>
      </c>
      <c r="U80" s="138" t="s">
        <v>430</v>
      </c>
      <c r="V80" s="244" t="s">
        <v>110</v>
      </c>
      <c r="W80" s="139" t="s">
        <v>113</v>
      </c>
      <c r="X80" s="139" t="s">
        <v>112</v>
      </c>
      <c r="Y80" s="139" t="s">
        <v>337</v>
      </c>
      <c r="Z80" s="165" t="s">
        <v>409</v>
      </c>
      <c r="AA80" s="165" t="s">
        <v>410</v>
      </c>
      <c r="AB80" s="166"/>
      <c r="AC80" s="167">
        <v>0.0745</v>
      </c>
      <c r="AD80" s="131" t="s">
        <v>116</v>
      </c>
      <c r="AE80" s="171" t="s">
        <v>341</v>
      </c>
      <c r="AF80" s="172">
        <f>AC80/0.154*1000</f>
        <v>483.766233766234</v>
      </c>
      <c r="AG80" s="172">
        <v>5</v>
      </c>
      <c r="AH80" s="172"/>
      <c r="AI80" s="197">
        <f t="shared" si="17"/>
        <v>0.074622150974026</v>
      </c>
      <c r="AJ80" s="202">
        <f>AC80/AI80</f>
        <v>0.998363073532033</v>
      </c>
      <c r="AK80" s="199"/>
      <c r="AL80" s="131"/>
      <c r="AM80" s="131" t="s">
        <v>126</v>
      </c>
      <c r="AN80" s="131" t="s">
        <v>411</v>
      </c>
      <c r="AO80" s="131"/>
      <c r="AP80" s="131"/>
      <c r="AQ80" s="131"/>
      <c r="AR80" s="131"/>
      <c r="AS80" s="131"/>
      <c r="AT80" s="131"/>
      <c r="AU80" s="131"/>
      <c r="AV80" s="131"/>
      <c r="AW80" s="131"/>
      <c r="AX80" s="131"/>
      <c r="AY80" s="131"/>
      <c r="AZ80" s="167">
        <v>0.0745</v>
      </c>
      <c r="BA80" s="45" t="s">
        <v>360</v>
      </c>
      <c r="BB80" s="217"/>
      <c r="BC80" s="45">
        <v>1</v>
      </c>
      <c r="BD80" s="218"/>
      <c r="BE80" s="234"/>
      <c r="BF80" s="28"/>
      <c r="BG80" s="45">
        <v>1</v>
      </c>
      <c r="BH80" s="45">
        <v>1</v>
      </c>
      <c r="BI80" s="45">
        <v>1</v>
      </c>
      <c r="BJ80" s="45">
        <v>1</v>
      </c>
      <c r="BK80" s="95"/>
    </row>
    <row r="81" s="94" customFormat="1" ht="30" customHeight="1" spans="1:63">
      <c r="A81" s="105">
        <f t="shared" si="16"/>
        <v>72</v>
      </c>
      <c r="B81" s="26"/>
      <c r="C81" s="26"/>
      <c r="D81" s="26"/>
      <c r="E81" s="26"/>
      <c r="F81" s="26">
        <v>4</v>
      </c>
      <c r="G81" s="26"/>
      <c r="H81" s="26"/>
      <c r="I81" s="26"/>
      <c r="J81" s="26"/>
      <c r="K81" s="38"/>
      <c r="L81" s="92"/>
      <c r="M81" s="52"/>
      <c r="N81" s="43" t="s">
        <v>432</v>
      </c>
      <c r="O81" s="28" t="s">
        <v>433</v>
      </c>
      <c r="P81" s="45"/>
      <c r="Q81" s="45"/>
      <c r="R81" s="137" t="s">
        <v>111</v>
      </c>
      <c r="S81" s="45"/>
      <c r="T81" s="138" t="s">
        <v>110</v>
      </c>
      <c r="U81" s="138" t="s">
        <v>432</v>
      </c>
      <c r="V81" s="244" t="s">
        <v>110</v>
      </c>
      <c r="W81" s="139" t="s">
        <v>113</v>
      </c>
      <c r="X81" s="139" t="s">
        <v>112</v>
      </c>
      <c r="Y81" s="139" t="s">
        <v>327</v>
      </c>
      <c r="Z81" s="131" t="s">
        <v>115</v>
      </c>
      <c r="AA81" s="131" t="s">
        <v>116</v>
      </c>
      <c r="AB81" s="166"/>
      <c r="AC81" s="167">
        <v>2.53902</v>
      </c>
      <c r="AD81" s="45" t="s">
        <v>116</v>
      </c>
      <c r="AE81" s="163" t="s">
        <v>332</v>
      </c>
      <c r="AF81" s="170"/>
      <c r="AG81" s="170"/>
      <c r="AH81" s="170"/>
      <c r="AI81" s="200"/>
      <c r="AJ81" s="163"/>
      <c r="AK81" s="170">
        <v>17</v>
      </c>
      <c r="AL81" s="131"/>
      <c r="AM81" s="131" t="s">
        <v>140</v>
      </c>
      <c r="AN81" s="131" t="s">
        <v>346</v>
      </c>
      <c r="AO81" s="45"/>
      <c r="AP81" s="45"/>
      <c r="AQ81" s="45"/>
      <c r="AR81" s="45"/>
      <c r="AS81" s="45"/>
      <c r="AT81" s="45"/>
      <c r="AU81" s="45"/>
      <c r="AV81" s="45"/>
      <c r="AW81" s="45"/>
      <c r="AX81" s="45"/>
      <c r="AY81" s="45"/>
      <c r="AZ81" s="167">
        <v>2.53902</v>
      </c>
      <c r="BA81" s="45" t="s">
        <v>342</v>
      </c>
      <c r="BB81" s="217"/>
      <c r="BC81" s="45">
        <v>1</v>
      </c>
      <c r="BD81" s="218"/>
      <c r="BE81" s="234"/>
      <c r="BF81" s="28"/>
      <c r="BG81" s="45">
        <v>1</v>
      </c>
      <c r="BH81" s="45">
        <v>1</v>
      </c>
      <c r="BI81" s="45">
        <v>1</v>
      </c>
      <c r="BJ81" s="45">
        <v>1</v>
      </c>
      <c r="BK81" s="95"/>
    </row>
    <row r="82" s="94" customFormat="1" ht="30" customHeight="1" spans="1:63">
      <c r="A82" s="105">
        <f t="shared" si="16"/>
        <v>73</v>
      </c>
      <c r="B82" s="26"/>
      <c r="C82" s="26"/>
      <c r="D82" s="26"/>
      <c r="E82" s="26"/>
      <c r="F82" s="26"/>
      <c r="G82" s="26">
        <v>5</v>
      </c>
      <c r="H82" s="26"/>
      <c r="I82" s="26"/>
      <c r="J82" s="26"/>
      <c r="K82" s="38"/>
      <c r="L82" s="92"/>
      <c r="M82" s="52" t="s">
        <v>434</v>
      </c>
      <c r="N82" s="43" t="s">
        <v>434</v>
      </c>
      <c r="O82" s="28" t="s">
        <v>435</v>
      </c>
      <c r="P82" s="45"/>
      <c r="Q82" s="45" t="s">
        <v>110</v>
      </c>
      <c r="R82" s="137" t="s">
        <v>111</v>
      </c>
      <c r="S82" s="45"/>
      <c r="T82" s="138" t="s">
        <v>124</v>
      </c>
      <c r="U82" s="246" t="s">
        <v>434</v>
      </c>
      <c r="V82" s="244" t="s">
        <v>124</v>
      </c>
      <c r="W82" s="139" t="s">
        <v>113</v>
      </c>
      <c r="X82" s="139" t="s">
        <v>112</v>
      </c>
      <c r="Y82" s="139" t="s">
        <v>146</v>
      </c>
      <c r="Z82" s="131" t="s">
        <v>436</v>
      </c>
      <c r="AA82" s="131" t="s">
        <v>437</v>
      </c>
      <c r="AB82" s="166" t="s">
        <v>438</v>
      </c>
      <c r="AC82" s="167">
        <v>0.0151</v>
      </c>
      <c r="AD82" s="45" t="s">
        <v>116</v>
      </c>
      <c r="AE82" s="171" t="s">
        <v>369</v>
      </c>
      <c r="AF82" s="172">
        <v>67</v>
      </c>
      <c r="AG82" s="172">
        <v>23</v>
      </c>
      <c r="AH82" s="172">
        <v>2</v>
      </c>
      <c r="AI82" s="201">
        <f>AF82*AG82*AH82*7860/1000000000</f>
        <v>0.02422452</v>
      </c>
      <c r="AJ82" s="202">
        <f>AC82/AI82</f>
        <v>0.623335364333328</v>
      </c>
      <c r="AK82" s="172"/>
      <c r="AL82" s="131"/>
      <c r="AM82" s="131" t="s">
        <v>126</v>
      </c>
      <c r="AN82" s="131" t="s">
        <v>439</v>
      </c>
      <c r="AO82" s="45"/>
      <c r="AP82" s="45"/>
      <c r="AQ82" s="45"/>
      <c r="AR82" s="45"/>
      <c r="AS82" s="45"/>
      <c r="AT82" s="45"/>
      <c r="AU82" s="45"/>
      <c r="AV82" s="45"/>
      <c r="AW82" s="45"/>
      <c r="AX82" s="45"/>
      <c r="AY82" s="45"/>
      <c r="AZ82" s="167">
        <v>0.0151</v>
      </c>
      <c r="BA82" s="45" t="s">
        <v>360</v>
      </c>
      <c r="BB82" s="217"/>
      <c r="BC82" s="45">
        <v>1</v>
      </c>
      <c r="BD82" s="218"/>
      <c r="BE82" s="234"/>
      <c r="BF82" s="28"/>
      <c r="BG82" s="45">
        <v>1</v>
      </c>
      <c r="BH82" s="45">
        <v>1</v>
      </c>
      <c r="BI82" s="45">
        <v>1</v>
      </c>
      <c r="BJ82" s="45">
        <v>1</v>
      </c>
      <c r="BK82" s="95"/>
    </row>
    <row r="83" s="94" customFormat="1" ht="30" customHeight="1" spans="1:63">
      <c r="A83" s="105">
        <f t="shared" si="16"/>
        <v>74</v>
      </c>
      <c r="B83" s="26"/>
      <c r="C83" s="26"/>
      <c r="D83" s="26"/>
      <c r="E83" s="26"/>
      <c r="F83" s="26"/>
      <c r="G83" s="26">
        <v>5</v>
      </c>
      <c r="H83" s="26"/>
      <c r="I83" s="26"/>
      <c r="J83" s="26"/>
      <c r="K83" s="38"/>
      <c r="L83" s="92"/>
      <c r="M83" s="42" t="s">
        <v>440</v>
      </c>
      <c r="N83" s="51" t="s">
        <v>440</v>
      </c>
      <c r="O83" s="51" t="s">
        <v>441</v>
      </c>
      <c r="P83" s="45" t="s">
        <v>442</v>
      </c>
      <c r="Q83" s="45" t="s">
        <v>110</v>
      </c>
      <c r="R83" s="137" t="s">
        <v>111</v>
      </c>
      <c r="S83" s="45"/>
      <c r="T83" s="138" t="s">
        <v>110</v>
      </c>
      <c r="U83" s="246" t="s">
        <v>440</v>
      </c>
      <c r="V83" s="244" t="s">
        <v>110</v>
      </c>
      <c r="W83" s="139" t="s">
        <v>113</v>
      </c>
      <c r="X83" s="139" t="s">
        <v>112</v>
      </c>
      <c r="Y83" s="139" t="s">
        <v>443</v>
      </c>
      <c r="Z83" s="131" t="s">
        <v>115</v>
      </c>
      <c r="AA83" s="131" t="s">
        <v>116</v>
      </c>
      <c r="AB83" s="166"/>
      <c r="AC83" s="167">
        <v>0.4059</v>
      </c>
      <c r="AD83" s="45" t="s">
        <v>116</v>
      </c>
      <c r="AE83" s="42"/>
      <c r="AF83" s="42"/>
      <c r="AG83" s="42"/>
      <c r="AH83" s="42"/>
      <c r="AI83" s="192"/>
      <c r="AJ83" s="193"/>
      <c r="AK83" s="42"/>
      <c r="AL83" s="42"/>
      <c r="AM83" s="131" t="s">
        <v>126</v>
      </c>
      <c r="AN83" s="131" t="s">
        <v>386</v>
      </c>
      <c r="AO83" s="45"/>
      <c r="AP83" s="45"/>
      <c r="AQ83" s="45"/>
      <c r="AR83" s="45"/>
      <c r="AS83" s="45"/>
      <c r="AT83" s="45"/>
      <c r="AU83" s="45"/>
      <c r="AV83" s="45"/>
      <c r="AW83" s="45"/>
      <c r="AX83" s="45"/>
      <c r="AY83" s="45"/>
      <c r="AZ83" s="167">
        <v>0.4059</v>
      </c>
      <c r="BA83" s="45" t="s">
        <v>360</v>
      </c>
      <c r="BB83" s="217"/>
      <c r="BC83" s="45">
        <v>1</v>
      </c>
      <c r="BD83" s="218"/>
      <c r="BE83" s="234"/>
      <c r="BF83" s="28"/>
      <c r="BG83" s="45">
        <v>1</v>
      </c>
      <c r="BH83" s="45">
        <v>1</v>
      </c>
      <c r="BI83" s="45">
        <v>1</v>
      </c>
      <c r="BJ83" s="45">
        <v>1</v>
      </c>
      <c r="BK83" s="95"/>
    </row>
    <row r="84" s="94" customFormat="1" ht="30" customHeight="1" spans="1:63">
      <c r="A84" s="105">
        <f t="shared" ref="A84:A93" si="18">ROW()-9</f>
        <v>75</v>
      </c>
      <c r="B84" s="26"/>
      <c r="C84" s="26"/>
      <c r="D84" s="26"/>
      <c r="E84" s="26"/>
      <c r="F84" s="26"/>
      <c r="G84" s="26">
        <v>5</v>
      </c>
      <c r="H84" s="26"/>
      <c r="I84" s="26"/>
      <c r="J84" s="26"/>
      <c r="K84" s="38"/>
      <c r="L84" s="92"/>
      <c r="M84" s="52"/>
      <c r="N84" s="43" t="s">
        <v>444</v>
      </c>
      <c r="O84" s="28" t="s">
        <v>445</v>
      </c>
      <c r="P84" s="45"/>
      <c r="Q84" s="45"/>
      <c r="R84" s="137" t="s">
        <v>111</v>
      </c>
      <c r="S84" s="45"/>
      <c r="T84" s="138" t="s">
        <v>124</v>
      </c>
      <c r="U84" s="138" t="s">
        <v>444</v>
      </c>
      <c r="V84" s="244" t="s">
        <v>124</v>
      </c>
      <c r="W84" s="139" t="s">
        <v>113</v>
      </c>
      <c r="X84" s="139" t="s">
        <v>112</v>
      </c>
      <c r="Y84" s="139" t="s">
        <v>327</v>
      </c>
      <c r="Z84" s="131" t="s">
        <v>115</v>
      </c>
      <c r="AA84" s="131" t="s">
        <v>116</v>
      </c>
      <c r="AB84" s="166"/>
      <c r="AC84" s="167">
        <v>0.9329</v>
      </c>
      <c r="AD84" s="45" t="s">
        <v>116</v>
      </c>
      <c r="AE84" s="163" t="s">
        <v>332</v>
      </c>
      <c r="AF84" s="170"/>
      <c r="AG84" s="170"/>
      <c r="AH84" s="170"/>
      <c r="AI84" s="200"/>
      <c r="AJ84" s="163"/>
      <c r="AK84" s="170">
        <v>17</v>
      </c>
      <c r="AL84" s="131"/>
      <c r="AM84" s="131" t="s">
        <v>140</v>
      </c>
      <c r="AN84" s="131" t="s">
        <v>346</v>
      </c>
      <c r="AO84" s="45"/>
      <c r="AP84" s="45"/>
      <c r="AQ84" s="45"/>
      <c r="AR84" s="45"/>
      <c r="AS84" s="45"/>
      <c r="AT84" s="45"/>
      <c r="AU84" s="45"/>
      <c r="AV84" s="45"/>
      <c r="AW84" s="45"/>
      <c r="AX84" s="45"/>
      <c r="AY84" s="45"/>
      <c r="AZ84" s="167">
        <v>0.9329</v>
      </c>
      <c r="BA84" s="45" t="s">
        <v>342</v>
      </c>
      <c r="BB84" s="217"/>
      <c r="BC84" s="45">
        <v>1</v>
      </c>
      <c r="BD84" s="218"/>
      <c r="BE84" s="234"/>
      <c r="BF84" s="28"/>
      <c r="BG84" s="45">
        <v>1</v>
      </c>
      <c r="BH84" s="45">
        <v>1</v>
      </c>
      <c r="BI84" s="45">
        <v>1</v>
      </c>
      <c r="BJ84" s="45">
        <v>1</v>
      </c>
      <c r="BK84" s="95"/>
    </row>
    <row r="85" s="94" customFormat="1" ht="30" customHeight="1" spans="1:63">
      <c r="A85" s="105">
        <f t="shared" si="18"/>
        <v>76</v>
      </c>
      <c r="B85" s="26"/>
      <c r="C85" s="26"/>
      <c r="D85" s="26"/>
      <c r="E85" s="26"/>
      <c r="F85" s="26"/>
      <c r="G85" s="26"/>
      <c r="H85" s="26">
        <v>6</v>
      </c>
      <c r="I85" s="26"/>
      <c r="J85" s="26"/>
      <c r="K85" s="38"/>
      <c r="L85" s="92"/>
      <c r="M85" s="42"/>
      <c r="N85" s="51" t="s">
        <v>446</v>
      </c>
      <c r="O85" s="51" t="s">
        <v>447</v>
      </c>
      <c r="P85" s="45" t="s">
        <v>448</v>
      </c>
      <c r="Q85" s="45"/>
      <c r="R85" s="137" t="s">
        <v>111</v>
      </c>
      <c r="S85" s="45"/>
      <c r="T85" s="138" t="s">
        <v>124</v>
      </c>
      <c r="U85" s="138" t="s">
        <v>446</v>
      </c>
      <c r="V85" s="244" t="s">
        <v>124</v>
      </c>
      <c r="W85" s="139" t="s">
        <v>113</v>
      </c>
      <c r="X85" s="139" t="s">
        <v>112</v>
      </c>
      <c r="Y85" s="139" t="s">
        <v>327</v>
      </c>
      <c r="Z85" s="131" t="s">
        <v>115</v>
      </c>
      <c r="AA85" s="131" t="s">
        <v>116</v>
      </c>
      <c r="AB85" s="166">
        <v>0</v>
      </c>
      <c r="AC85" s="167">
        <v>0.5272</v>
      </c>
      <c r="AD85" s="45" t="s">
        <v>116</v>
      </c>
      <c r="AE85" s="163" t="s">
        <v>332</v>
      </c>
      <c r="AF85" s="170"/>
      <c r="AG85" s="170"/>
      <c r="AH85" s="170"/>
      <c r="AI85" s="200"/>
      <c r="AJ85" s="163"/>
      <c r="AK85" s="170">
        <v>6</v>
      </c>
      <c r="AL85" s="131"/>
      <c r="AM85" s="131" t="s">
        <v>140</v>
      </c>
      <c r="AN85" s="131" t="s">
        <v>346</v>
      </c>
      <c r="AO85" s="45"/>
      <c r="AP85" s="45"/>
      <c r="AQ85" s="45"/>
      <c r="AR85" s="45"/>
      <c r="AS85" s="45"/>
      <c r="AT85" s="45"/>
      <c r="AU85" s="45"/>
      <c r="AV85" s="45"/>
      <c r="AW85" s="45"/>
      <c r="AX85" s="45"/>
      <c r="AY85" s="45"/>
      <c r="AZ85" s="167">
        <v>0.5272</v>
      </c>
      <c r="BA85" s="45" t="s">
        <v>342</v>
      </c>
      <c r="BB85" s="217"/>
      <c r="BC85" s="45">
        <v>1</v>
      </c>
      <c r="BD85" s="218"/>
      <c r="BE85" s="234"/>
      <c r="BF85" s="28"/>
      <c r="BG85" s="45">
        <v>1</v>
      </c>
      <c r="BH85" s="45">
        <v>1</v>
      </c>
      <c r="BI85" s="45">
        <v>1</v>
      </c>
      <c r="BJ85" s="45">
        <v>1</v>
      </c>
      <c r="BK85" s="95"/>
    </row>
    <row r="86" s="94" customFormat="1" ht="30" customHeight="1" spans="1:63">
      <c r="A86" s="105">
        <f t="shared" si="18"/>
        <v>77</v>
      </c>
      <c r="B86" s="26"/>
      <c r="C86" s="26"/>
      <c r="D86" s="26"/>
      <c r="E86" s="26"/>
      <c r="F86" s="26"/>
      <c r="G86" s="26"/>
      <c r="H86" s="26"/>
      <c r="I86" s="26">
        <v>7</v>
      </c>
      <c r="J86" s="26"/>
      <c r="K86" s="38"/>
      <c r="L86" s="92"/>
      <c r="M86" s="52" t="s">
        <v>449</v>
      </c>
      <c r="N86" s="43" t="s">
        <v>449</v>
      </c>
      <c r="O86" s="28" t="s">
        <v>450</v>
      </c>
      <c r="P86" s="45" t="s">
        <v>451</v>
      </c>
      <c r="Q86" s="45"/>
      <c r="R86" s="137" t="s">
        <v>111</v>
      </c>
      <c r="S86" s="45"/>
      <c r="T86" s="138" t="s">
        <v>452</v>
      </c>
      <c r="U86" s="138" t="s">
        <v>449</v>
      </c>
      <c r="V86" s="244" t="s">
        <v>452</v>
      </c>
      <c r="W86" s="139" t="s">
        <v>113</v>
      </c>
      <c r="X86" s="139" t="s">
        <v>112</v>
      </c>
      <c r="Y86" s="139" t="s">
        <v>453</v>
      </c>
      <c r="Z86" s="131" t="s">
        <v>300</v>
      </c>
      <c r="AA86" s="131" t="s">
        <v>454</v>
      </c>
      <c r="AB86" s="166" t="s">
        <v>455</v>
      </c>
      <c r="AC86" s="167">
        <v>0.035</v>
      </c>
      <c r="AD86" s="45" t="s">
        <v>116</v>
      </c>
      <c r="AE86" s="171" t="s">
        <v>302</v>
      </c>
      <c r="AF86" s="172">
        <v>65</v>
      </c>
      <c r="AG86" s="172">
        <v>10</v>
      </c>
      <c r="AH86" s="172"/>
      <c r="AI86" s="197">
        <f>AG86/2*AG86/2*3.14*AF86*7860/1000000000</f>
        <v>0.04010565</v>
      </c>
      <c r="AJ86" s="202">
        <f>AC86/AI86</f>
        <v>0.872694994346183</v>
      </c>
      <c r="AK86" s="199"/>
      <c r="AL86" s="131"/>
      <c r="AM86" s="131" t="s">
        <v>126</v>
      </c>
      <c r="AN86" s="131" t="s">
        <v>456</v>
      </c>
      <c r="AO86" s="45"/>
      <c r="AP86" s="45"/>
      <c r="AQ86" s="45"/>
      <c r="AR86" s="45"/>
      <c r="AS86" s="45"/>
      <c r="AT86" s="45"/>
      <c r="AU86" s="45"/>
      <c r="AV86" s="45"/>
      <c r="AW86" s="45"/>
      <c r="AX86" s="45"/>
      <c r="AY86" s="45"/>
      <c r="AZ86" s="167">
        <v>0.035</v>
      </c>
      <c r="BA86" s="45" t="s">
        <v>342</v>
      </c>
      <c r="BB86" s="217"/>
      <c r="BC86" s="45">
        <v>1</v>
      </c>
      <c r="BD86" s="218"/>
      <c r="BE86" s="234"/>
      <c r="BF86" s="28"/>
      <c r="BG86" s="45">
        <v>1</v>
      </c>
      <c r="BH86" s="45">
        <v>1</v>
      </c>
      <c r="BI86" s="45">
        <v>1</v>
      </c>
      <c r="BJ86" s="45">
        <v>1</v>
      </c>
      <c r="BK86" s="95"/>
    </row>
    <row r="87" s="94" customFormat="1" ht="30" customHeight="1" spans="1:63">
      <c r="A87" s="105">
        <f t="shared" si="18"/>
        <v>78</v>
      </c>
      <c r="B87" s="26"/>
      <c r="C87" s="26"/>
      <c r="D87" s="26"/>
      <c r="E87" s="26"/>
      <c r="F87" s="26"/>
      <c r="G87" s="26"/>
      <c r="H87" s="26"/>
      <c r="I87" s="26">
        <v>7</v>
      </c>
      <c r="J87" s="26"/>
      <c r="K87" s="38"/>
      <c r="L87" s="92"/>
      <c r="M87" s="52" t="s">
        <v>457</v>
      </c>
      <c r="N87" s="43" t="s">
        <v>457</v>
      </c>
      <c r="O87" s="51" t="s">
        <v>458</v>
      </c>
      <c r="P87" s="45"/>
      <c r="Q87" s="45"/>
      <c r="R87" s="137" t="s">
        <v>111</v>
      </c>
      <c r="S87" s="45"/>
      <c r="T87" s="138" t="s">
        <v>110</v>
      </c>
      <c r="U87" s="138" t="s">
        <v>457</v>
      </c>
      <c r="V87" s="244" t="s">
        <v>110</v>
      </c>
      <c r="W87" s="139" t="s">
        <v>113</v>
      </c>
      <c r="X87" s="139" t="s">
        <v>112</v>
      </c>
      <c r="Y87" s="131" t="s">
        <v>302</v>
      </c>
      <c r="Z87" s="131" t="s">
        <v>459</v>
      </c>
      <c r="AA87" s="131" t="s">
        <v>454</v>
      </c>
      <c r="AB87" s="166" t="s">
        <v>460</v>
      </c>
      <c r="AC87" s="167">
        <v>0.0034</v>
      </c>
      <c r="AD87" s="45" t="s">
        <v>116</v>
      </c>
      <c r="AE87" s="171" t="s">
        <v>302</v>
      </c>
      <c r="AF87" s="170">
        <v>20</v>
      </c>
      <c r="AG87" s="170">
        <v>6</v>
      </c>
      <c r="AH87" s="170"/>
      <c r="AI87" s="197">
        <f>AG87/2*AG87/2*3.14*AF87*7860/1000000000</f>
        <v>0.004442472</v>
      </c>
      <c r="AJ87" s="202">
        <f>AC87/AI87</f>
        <v>0.765339657740105</v>
      </c>
      <c r="AK87" s="199"/>
      <c r="AL87" s="131"/>
      <c r="AM87" s="131" t="s">
        <v>126</v>
      </c>
      <c r="AN87" s="131" t="s">
        <v>456</v>
      </c>
      <c r="AO87" s="45"/>
      <c r="AP87" s="45"/>
      <c r="AQ87" s="45"/>
      <c r="AR87" s="45"/>
      <c r="AS87" s="45"/>
      <c r="AT87" s="45"/>
      <c r="AU87" s="45"/>
      <c r="AV87" s="45"/>
      <c r="AW87" s="45"/>
      <c r="AX87" s="45"/>
      <c r="AY87" s="45"/>
      <c r="AZ87" s="167">
        <v>0.0034</v>
      </c>
      <c r="BA87" s="45" t="s">
        <v>342</v>
      </c>
      <c r="BB87" s="217"/>
      <c r="BC87" s="45">
        <v>1</v>
      </c>
      <c r="BD87" s="218"/>
      <c r="BE87" s="234"/>
      <c r="BF87" s="28"/>
      <c r="BG87" s="45">
        <v>1</v>
      </c>
      <c r="BH87" s="45">
        <v>1</v>
      </c>
      <c r="BI87" s="45">
        <v>1</v>
      </c>
      <c r="BJ87" s="45">
        <v>1</v>
      </c>
      <c r="BK87" s="95"/>
    </row>
    <row r="88" s="94" customFormat="1" ht="30" customHeight="1" spans="1:63">
      <c r="A88" s="105">
        <f t="shared" si="18"/>
        <v>79</v>
      </c>
      <c r="B88" s="26"/>
      <c r="C88" s="26"/>
      <c r="D88" s="26"/>
      <c r="E88" s="26"/>
      <c r="F88" s="26"/>
      <c r="G88" s="26"/>
      <c r="H88" s="26"/>
      <c r="I88" s="26">
        <v>7</v>
      </c>
      <c r="J88" s="26"/>
      <c r="K88" s="38"/>
      <c r="L88" s="92"/>
      <c r="M88" s="52" t="s">
        <v>461</v>
      </c>
      <c r="N88" s="43" t="s">
        <v>461</v>
      </c>
      <c r="O88" s="51" t="s">
        <v>462</v>
      </c>
      <c r="P88" s="45"/>
      <c r="Q88" s="45" t="s">
        <v>110</v>
      </c>
      <c r="R88" s="137" t="s">
        <v>111</v>
      </c>
      <c r="S88" s="45"/>
      <c r="T88" s="138" t="s">
        <v>110</v>
      </c>
      <c r="U88" s="138" t="s">
        <v>461</v>
      </c>
      <c r="V88" s="244" t="s">
        <v>110</v>
      </c>
      <c r="W88" s="139" t="s">
        <v>113</v>
      </c>
      <c r="X88" s="139" t="s">
        <v>112</v>
      </c>
      <c r="Y88" s="131" t="s">
        <v>189</v>
      </c>
      <c r="Z88" s="131" t="s">
        <v>463</v>
      </c>
      <c r="AA88" s="131"/>
      <c r="AB88" s="166" t="s">
        <v>464</v>
      </c>
      <c r="AC88" s="167">
        <v>0.0193</v>
      </c>
      <c r="AD88" s="45" t="s">
        <v>116</v>
      </c>
      <c r="AE88" s="42"/>
      <c r="AF88" s="42"/>
      <c r="AG88" s="42"/>
      <c r="AH88" s="42"/>
      <c r="AI88" s="192"/>
      <c r="AJ88" s="193"/>
      <c r="AK88" s="42"/>
      <c r="AL88" s="42"/>
      <c r="AM88" s="131" t="s">
        <v>126</v>
      </c>
      <c r="AN88" s="131" t="s">
        <v>322</v>
      </c>
      <c r="AO88" s="45"/>
      <c r="AP88" s="45"/>
      <c r="AQ88" s="45"/>
      <c r="AR88" s="45"/>
      <c r="AS88" s="45"/>
      <c r="AT88" s="45"/>
      <c r="AU88" s="45"/>
      <c r="AV88" s="45"/>
      <c r="AW88" s="45"/>
      <c r="AX88" s="45"/>
      <c r="AY88" s="45"/>
      <c r="AZ88" s="167">
        <v>0.0193</v>
      </c>
      <c r="BA88" s="45" t="s">
        <v>360</v>
      </c>
      <c r="BB88" s="217"/>
      <c r="BC88" s="45">
        <v>1</v>
      </c>
      <c r="BD88" s="218"/>
      <c r="BE88" s="234"/>
      <c r="BF88" s="28"/>
      <c r="BG88" s="45">
        <v>1</v>
      </c>
      <c r="BH88" s="45">
        <v>1</v>
      </c>
      <c r="BI88" s="45">
        <v>1</v>
      </c>
      <c r="BJ88" s="45">
        <v>1</v>
      </c>
      <c r="BK88" s="95"/>
    </row>
    <row r="89" s="94" customFormat="1" ht="30" customHeight="1" spans="1:63">
      <c r="A89" s="105">
        <f t="shared" si="18"/>
        <v>80</v>
      </c>
      <c r="B89" s="26"/>
      <c r="C89" s="26"/>
      <c r="D89" s="26"/>
      <c r="E89" s="26"/>
      <c r="F89" s="26"/>
      <c r="G89" s="26"/>
      <c r="H89" s="26"/>
      <c r="I89" s="26">
        <v>7</v>
      </c>
      <c r="J89" s="26"/>
      <c r="K89" s="38"/>
      <c r="L89" s="92"/>
      <c r="M89" s="42" t="s">
        <v>465</v>
      </c>
      <c r="N89" s="51" t="s">
        <v>465</v>
      </c>
      <c r="O89" s="51" t="s">
        <v>466</v>
      </c>
      <c r="P89" s="45" t="s">
        <v>467</v>
      </c>
      <c r="Q89" s="45" t="s">
        <v>110</v>
      </c>
      <c r="R89" s="137" t="s">
        <v>111</v>
      </c>
      <c r="S89" s="45"/>
      <c r="T89" s="138" t="s">
        <v>156</v>
      </c>
      <c r="U89" s="138" t="s">
        <v>465</v>
      </c>
      <c r="V89" s="244" t="s">
        <v>156</v>
      </c>
      <c r="W89" s="139" t="s">
        <v>113</v>
      </c>
      <c r="X89" s="139" t="s">
        <v>112</v>
      </c>
      <c r="Y89" s="139" t="s">
        <v>146</v>
      </c>
      <c r="Z89" s="131" t="s">
        <v>468</v>
      </c>
      <c r="AA89" s="131" t="s">
        <v>469</v>
      </c>
      <c r="AB89" s="166" t="s">
        <v>470</v>
      </c>
      <c r="AC89" s="167">
        <v>0.4434</v>
      </c>
      <c r="AD89" s="45" t="s">
        <v>116</v>
      </c>
      <c r="AE89" s="171" t="s">
        <v>369</v>
      </c>
      <c r="AF89" s="172">
        <v>264</v>
      </c>
      <c r="AG89" s="172">
        <v>255</v>
      </c>
      <c r="AH89" s="172">
        <v>1.6</v>
      </c>
      <c r="AI89" s="201">
        <f t="shared" ref="AI89:AI93" si="19">AF89*AG89*AH89*7860/1000000000</f>
        <v>0.84661632</v>
      </c>
      <c r="AJ89" s="202">
        <f>AC89/AI89</f>
        <v>0.523731930894032</v>
      </c>
      <c r="AK89" s="172"/>
      <c r="AL89" s="131"/>
      <c r="AM89" s="131" t="s">
        <v>118</v>
      </c>
      <c r="AN89" s="131" t="s">
        <v>370</v>
      </c>
      <c r="AO89" s="45"/>
      <c r="AP89" s="45"/>
      <c r="AQ89" s="45"/>
      <c r="AR89" s="45"/>
      <c r="AS89" s="45"/>
      <c r="AT89" s="45"/>
      <c r="AU89" s="45"/>
      <c r="AV89" s="45"/>
      <c r="AW89" s="45"/>
      <c r="AX89" s="45"/>
      <c r="AY89" s="45"/>
      <c r="AZ89" s="167">
        <v>0.4434</v>
      </c>
      <c r="BA89" s="45" t="s">
        <v>360</v>
      </c>
      <c r="BB89" s="217"/>
      <c r="BC89" s="45">
        <v>1</v>
      </c>
      <c r="BD89" s="218"/>
      <c r="BE89" s="234"/>
      <c r="BF89" s="28"/>
      <c r="BG89" s="45">
        <v>1</v>
      </c>
      <c r="BH89" s="45">
        <v>1</v>
      </c>
      <c r="BI89" s="45">
        <v>1</v>
      </c>
      <c r="BJ89" s="45">
        <v>1</v>
      </c>
      <c r="BK89" s="95"/>
    </row>
    <row r="90" s="94" customFormat="1" ht="30" customHeight="1" spans="1:63">
      <c r="A90" s="105">
        <f t="shared" si="18"/>
        <v>81</v>
      </c>
      <c r="B90" s="26"/>
      <c r="C90" s="26"/>
      <c r="D90" s="26"/>
      <c r="E90" s="26"/>
      <c r="F90" s="26"/>
      <c r="G90" s="26"/>
      <c r="H90" s="26"/>
      <c r="I90" s="26">
        <v>7</v>
      </c>
      <c r="J90" s="26"/>
      <c r="K90" s="38"/>
      <c r="L90" s="92"/>
      <c r="M90" s="52" t="s">
        <v>471</v>
      </c>
      <c r="N90" s="43" t="s">
        <v>471</v>
      </c>
      <c r="O90" s="28" t="s">
        <v>472</v>
      </c>
      <c r="P90" s="45"/>
      <c r="Q90" s="45" t="s">
        <v>124</v>
      </c>
      <c r="R90" s="137" t="s">
        <v>111</v>
      </c>
      <c r="S90" s="45"/>
      <c r="T90" s="138" t="s">
        <v>110</v>
      </c>
      <c r="U90" s="246" t="s">
        <v>471</v>
      </c>
      <c r="V90" s="244" t="s">
        <v>110</v>
      </c>
      <c r="W90" s="139" t="s">
        <v>113</v>
      </c>
      <c r="X90" s="139" t="s">
        <v>112</v>
      </c>
      <c r="Y90" s="139" t="s">
        <v>146</v>
      </c>
      <c r="Z90" s="131" t="s">
        <v>473</v>
      </c>
      <c r="AA90" s="131" t="s">
        <v>474</v>
      </c>
      <c r="AB90" s="166" t="s">
        <v>475</v>
      </c>
      <c r="AC90" s="167">
        <v>0.0096</v>
      </c>
      <c r="AD90" s="45" t="s">
        <v>116</v>
      </c>
      <c r="AE90" s="171" t="s">
        <v>369</v>
      </c>
      <c r="AF90" s="172">
        <v>51</v>
      </c>
      <c r="AG90" s="172">
        <v>21</v>
      </c>
      <c r="AH90" s="172">
        <v>2</v>
      </c>
      <c r="AI90" s="201">
        <f t="shared" si="19"/>
        <v>0.01683612</v>
      </c>
      <c r="AJ90" s="202">
        <f t="shared" ref="AJ90:AJ95" si="20">AC90/AI90</f>
        <v>0.570202635761684</v>
      </c>
      <c r="AK90" s="172"/>
      <c r="AL90" s="131"/>
      <c r="AM90" s="131" t="s">
        <v>126</v>
      </c>
      <c r="AN90" s="131" t="s">
        <v>476</v>
      </c>
      <c r="AO90" s="45"/>
      <c r="AP90" s="45"/>
      <c r="AQ90" s="45"/>
      <c r="AR90" s="45"/>
      <c r="AS90" s="45"/>
      <c r="AT90" s="45"/>
      <c r="AU90" s="45"/>
      <c r="AV90" s="45"/>
      <c r="AW90" s="45"/>
      <c r="AX90" s="45"/>
      <c r="AY90" s="45"/>
      <c r="AZ90" s="167">
        <v>0.0096</v>
      </c>
      <c r="BA90" s="45" t="s">
        <v>360</v>
      </c>
      <c r="BB90" s="217"/>
      <c r="BC90" s="45">
        <v>1</v>
      </c>
      <c r="BD90" s="218"/>
      <c r="BE90" s="234"/>
      <c r="BF90" s="28"/>
      <c r="BG90" s="45">
        <v>1</v>
      </c>
      <c r="BH90" s="45">
        <v>1</v>
      </c>
      <c r="BI90" s="45">
        <v>1</v>
      </c>
      <c r="BJ90" s="45">
        <v>1</v>
      </c>
      <c r="BK90" s="95"/>
    </row>
    <row r="91" s="94" customFormat="1" ht="30" customHeight="1" spans="1:63">
      <c r="A91" s="105">
        <f t="shared" si="18"/>
        <v>82</v>
      </c>
      <c r="B91" s="26"/>
      <c r="C91" s="26"/>
      <c r="D91" s="26"/>
      <c r="E91" s="26"/>
      <c r="F91" s="26"/>
      <c r="G91" s="26"/>
      <c r="H91" s="26"/>
      <c r="I91" s="26">
        <v>7</v>
      </c>
      <c r="J91" s="26"/>
      <c r="K91" s="38"/>
      <c r="L91" s="92"/>
      <c r="M91" s="52" t="s">
        <v>477</v>
      </c>
      <c r="N91" s="43" t="s">
        <v>477</v>
      </c>
      <c r="O91" s="28" t="s">
        <v>478</v>
      </c>
      <c r="P91" s="45"/>
      <c r="Q91" s="45" t="s">
        <v>124</v>
      </c>
      <c r="R91" s="137" t="s">
        <v>111</v>
      </c>
      <c r="S91" s="45"/>
      <c r="T91" s="138" t="s">
        <v>110</v>
      </c>
      <c r="U91" s="138" t="s">
        <v>477</v>
      </c>
      <c r="V91" s="244" t="s">
        <v>110</v>
      </c>
      <c r="W91" s="139" t="s">
        <v>113</v>
      </c>
      <c r="X91" s="139" t="s">
        <v>112</v>
      </c>
      <c r="Y91" s="139" t="s">
        <v>146</v>
      </c>
      <c r="Z91" s="131" t="s">
        <v>473</v>
      </c>
      <c r="AA91" s="131" t="s">
        <v>474</v>
      </c>
      <c r="AB91" s="166" t="s">
        <v>479</v>
      </c>
      <c r="AC91" s="167">
        <v>0.0165</v>
      </c>
      <c r="AD91" s="45" t="s">
        <v>116</v>
      </c>
      <c r="AE91" s="171" t="s">
        <v>369</v>
      </c>
      <c r="AF91" s="172">
        <v>45</v>
      </c>
      <c r="AG91" s="172">
        <v>41</v>
      </c>
      <c r="AH91" s="172">
        <v>2</v>
      </c>
      <c r="AI91" s="201">
        <f t="shared" si="19"/>
        <v>0.0290034</v>
      </c>
      <c r="AJ91" s="202">
        <f t="shared" si="20"/>
        <v>0.56889881875918</v>
      </c>
      <c r="AK91" s="172"/>
      <c r="AL91" s="131"/>
      <c r="AM91" s="131" t="s">
        <v>126</v>
      </c>
      <c r="AN91" s="131" t="s">
        <v>480</v>
      </c>
      <c r="AO91" s="45"/>
      <c r="AP91" s="45"/>
      <c r="AQ91" s="45"/>
      <c r="AR91" s="45"/>
      <c r="AS91" s="45"/>
      <c r="AT91" s="45"/>
      <c r="AU91" s="45"/>
      <c r="AV91" s="45"/>
      <c r="AW91" s="45"/>
      <c r="AX91" s="45"/>
      <c r="AY91" s="45"/>
      <c r="AZ91" s="167">
        <v>0.0165</v>
      </c>
      <c r="BA91" s="45" t="s">
        <v>342</v>
      </c>
      <c r="BB91" s="217"/>
      <c r="BC91" s="45">
        <v>1</v>
      </c>
      <c r="BD91" s="218"/>
      <c r="BE91" s="234"/>
      <c r="BF91" s="28"/>
      <c r="BG91" s="45">
        <v>1</v>
      </c>
      <c r="BH91" s="45">
        <v>1</v>
      </c>
      <c r="BI91" s="45">
        <v>1</v>
      </c>
      <c r="BJ91" s="45">
        <v>1</v>
      </c>
      <c r="BK91" s="95"/>
    </row>
    <row r="92" s="94" customFormat="1" ht="30" customHeight="1" spans="1:63">
      <c r="A92" s="105">
        <f t="shared" si="18"/>
        <v>83</v>
      </c>
      <c r="B92" s="26"/>
      <c r="C92" s="26"/>
      <c r="D92" s="26"/>
      <c r="E92" s="26"/>
      <c r="F92" s="26"/>
      <c r="G92" s="26"/>
      <c r="H92" s="26">
        <v>6</v>
      </c>
      <c r="I92" s="26"/>
      <c r="J92" s="26"/>
      <c r="K92" s="38"/>
      <c r="L92" s="92"/>
      <c r="M92" s="42" t="s">
        <v>481</v>
      </c>
      <c r="N92" s="51" t="s">
        <v>481</v>
      </c>
      <c r="O92" s="51" t="s">
        <v>482</v>
      </c>
      <c r="P92" s="45"/>
      <c r="Q92" s="45" t="s">
        <v>124</v>
      </c>
      <c r="R92" s="137" t="s">
        <v>111</v>
      </c>
      <c r="S92" s="45"/>
      <c r="T92" s="138" t="s">
        <v>110</v>
      </c>
      <c r="U92" s="165" t="s">
        <v>481</v>
      </c>
      <c r="V92" s="244" t="s">
        <v>110</v>
      </c>
      <c r="W92" s="139" t="s">
        <v>113</v>
      </c>
      <c r="X92" s="139" t="s">
        <v>112</v>
      </c>
      <c r="Y92" s="139" t="s">
        <v>146</v>
      </c>
      <c r="Z92" s="131" t="s">
        <v>483</v>
      </c>
      <c r="AA92" s="131"/>
      <c r="AB92" s="166" t="s">
        <v>484</v>
      </c>
      <c r="AC92" s="167">
        <v>0.0188</v>
      </c>
      <c r="AD92" s="45" t="s">
        <v>116</v>
      </c>
      <c r="AE92" s="171" t="s">
        <v>369</v>
      </c>
      <c r="AF92" s="172">
        <v>48</v>
      </c>
      <c r="AG92" s="172">
        <v>21</v>
      </c>
      <c r="AH92" s="172">
        <v>3</v>
      </c>
      <c r="AI92" s="201">
        <f t="shared" si="19"/>
        <v>0.02376864</v>
      </c>
      <c r="AJ92" s="202">
        <f t="shared" si="20"/>
        <v>0.79095817009303</v>
      </c>
      <c r="AK92" s="172"/>
      <c r="AL92" s="131"/>
      <c r="AM92" s="131" t="s">
        <v>126</v>
      </c>
      <c r="AN92" s="131" t="s">
        <v>480</v>
      </c>
      <c r="AO92" s="45"/>
      <c r="AP92" s="45"/>
      <c r="AQ92" s="45"/>
      <c r="AR92" s="45"/>
      <c r="AS92" s="45"/>
      <c r="AT92" s="45"/>
      <c r="AU92" s="45"/>
      <c r="AV92" s="45"/>
      <c r="AW92" s="45"/>
      <c r="AX92" s="45"/>
      <c r="AY92" s="45"/>
      <c r="AZ92" s="167">
        <v>0.0188</v>
      </c>
      <c r="BA92" s="45" t="s">
        <v>342</v>
      </c>
      <c r="BB92" s="217"/>
      <c r="BC92" s="45">
        <v>1</v>
      </c>
      <c r="BD92" s="218"/>
      <c r="BE92" s="234"/>
      <c r="BF92" s="28"/>
      <c r="BG92" s="45">
        <v>1</v>
      </c>
      <c r="BH92" s="45">
        <v>1</v>
      </c>
      <c r="BI92" s="45">
        <v>1</v>
      </c>
      <c r="BJ92" s="45">
        <v>1</v>
      </c>
      <c r="BK92" s="95"/>
    </row>
    <row r="93" s="94" customFormat="1" ht="30" customHeight="1" spans="1:63">
      <c r="A93" s="105">
        <f t="shared" si="18"/>
        <v>84</v>
      </c>
      <c r="B93" s="26"/>
      <c r="C93" s="26"/>
      <c r="D93" s="26"/>
      <c r="E93" s="26"/>
      <c r="F93" s="26"/>
      <c r="G93" s="26"/>
      <c r="H93" s="26">
        <v>6</v>
      </c>
      <c r="I93" s="26"/>
      <c r="J93" s="26"/>
      <c r="K93" s="38"/>
      <c r="L93" s="92"/>
      <c r="M93" s="42" t="s">
        <v>485</v>
      </c>
      <c r="N93" s="51" t="s">
        <v>485</v>
      </c>
      <c r="O93" s="51" t="s">
        <v>486</v>
      </c>
      <c r="P93" s="45" t="s">
        <v>467</v>
      </c>
      <c r="Q93" s="45" t="s">
        <v>110</v>
      </c>
      <c r="R93" s="137" t="s">
        <v>111</v>
      </c>
      <c r="S93" s="45"/>
      <c r="T93" s="138" t="s">
        <v>156</v>
      </c>
      <c r="U93" s="165" t="s">
        <v>485</v>
      </c>
      <c r="V93" s="244" t="s">
        <v>156</v>
      </c>
      <c r="W93" s="139" t="s">
        <v>113</v>
      </c>
      <c r="X93" s="139" t="s">
        <v>112</v>
      </c>
      <c r="Y93" s="139" t="s">
        <v>146</v>
      </c>
      <c r="Z93" s="131" t="s">
        <v>468</v>
      </c>
      <c r="AA93" s="131" t="s">
        <v>469</v>
      </c>
      <c r="AB93" s="166" t="s">
        <v>487</v>
      </c>
      <c r="AC93" s="167">
        <v>0.3869</v>
      </c>
      <c r="AD93" s="45" t="s">
        <v>116</v>
      </c>
      <c r="AE93" s="171" t="s">
        <v>369</v>
      </c>
      <c r="AF93" s="172">
        <v>234</v>
      </c>
      <c r="AG93" s="172">
        <v>225</v>
      </c>
      <c r="AH93" s="172">
        <v>1.6</v>
      </c>
      <c r="AI93" s="201">
        <f t="shared" si="19"/>
        <v>0.6621264</v>
      </c>
      <c r="AJ93" s="202">
        <f t="shared" si="20"/>
        <v>0.584329517747669</v>
      </c>
      <c r="AK93" s="172"/>
      <c r="AL93" s="131"/>
      <c r="AM93" s="131" t="s">
        <v>126</v>
      </c>
      <c r="AN93" s="131" t="s">
        <v>488</v>
      </c>
      <c r="AO93" s="45"/>
      <c r="AP93" s="45"/>
      <c r="AQ93" s="45"/>
      <c r="AR93" s="45"/>
      <c r="AS93" s="45"/>
      <c r="AT93" s="45"/>
      <c r="AU93" s="45"/>
      <c r="AV93" s="45"/>
      <c r="AW93" s="45"/>
      <c r="AX93" s="45"/>
      <c r="AY93" s="45"/>
      <c r="AZ93" s="167">
        <v>0.3869</v>
      </c>
      <c r="BA93" s="45" t="s">
        <v>360</v>
      </c>
      <c r="BB93" s="217"/>
      <c r="BC93" s="45">
        <v>1</v>
      </c>
      <c r="BD93" s="218"/>
      <c r="BE93" s="234"/>
      <c r="BF93" s="28"/>
      <c r="BG93" s="45">
        <v>1</v>
      </c>
      <c r="BH93" s="45">
        <v>1</v>
      </c>
      <c r="BI93" s="45">
        <v>1</v>
      </c>
      <c r="BJ93" s="45">
        <v>1</v>
      </c>
      <c r="BK93" s="95"/>
    </row>
    <row r="94" s="94" customFormat="1" ht="30" customHeight="1" spans="1:63">
      <c r="A94" s="105">
        <f t="shared" ref="A94:A103" si="21">ROW()-9</f>
        <v>85</v>
      </c>
      <c r="B94" s="26"/>
      <c r="C94" s="26"/>
      <c r="D94" s="26"/>
      <c r="E94" s="26"/>
      <c r="F94" s="26"/>
      <c r="G94" s="26">
        <v>5</v>
      </c>
      <c r="H94" s="26"/>
      <c r="I94" s="26"/>
      <c r="J94" s="26"/>
      <c r="K94" s="38"/>
      <c r="L94" s="92"/>
      <c r="M94" s="52"/>
      <c r="N94" s="43" t="s">
        <v>489</v>
      </c>
      <c r="O94" s="28" t="s">
        <v>490</v>
      </c>
      <c r="P94" s="45"/>
      <c r="Q94" s="45"/>
      <c r="R94" s="137" t="s">
        <v>111</v>
      </c>
      <c r="S94" s="45"/>
      <c r="T94" s="138" t="s">
        <v>110</v>
      </c>
      <c r="U94" s="138" t="s">
        <v>489</v>
      </c>
      <c r="V94" s="244" t="s">
        <v>110</v>
      </c>
      <c r="W94" s="139" t="s">
        <v>113</v>
      </c>
      <c r="X94" s="139" t="s">
        <v>112</v>
      </c>
      <c r="Y94" s="139" t="s">
        <v>327</v>
      </c>
      <c r="Z94" s="131" t="s">
        <v>115</v>
      </c>
      <c r="AA94" s="131" t="s">
        <v>116</v>
      </c>
      <c r="AB94" s="166"/>
      <c r="AC94" s="167">
        <v>1.18512</v>
      </c>
      <c r="AD94" s="45" t="s">
        <v>116</v>
      </c>
      <c r="AE94" s="163" t="s">
        <v>332</v>
      </c>
      <c r="AF94" s="170"/>
      <c r="AG94" s="170"/>
      <c r="AH94" s="170"/>
      <c r="AI94" s="200"/>
      <c r="AJ94" s="163"/>
      <c r="AK94" s="170">
        <v>33</v>
      </c>
      <c r="AL94" s="131"/>
      <c r="AM94" s="131" t="s">
        <v>140</v>
      </c>
      <c r="AN94" s="131" t="s">
        <v>346</v>
      </c>
      <c r="AO94" s="45"/>
      <c r="AP94" s="45"/>
      <c r="AQ94" s="45"/>
      <c r="AR94" s="45"/>
      <c r="AS94" s="45"/>
      <c r="AT94" s="45"/>
      <c r="AU94" s="45"/>
      <c r="AV94" s="45"/>
      <c r="AW94" s="45"/>
      <c r="AX94" s="45"/>
      <c r="AY94" s="45"/>
      <c r="AZ94" s="167">
        <v>1.18512</v>
      </c>
      <c r="BA94" s="45" t="s">
        <v>342</v>
      </c>
      <c r="BB94" s="217"/>
      <c r="BC94" s="45">
        <v>1</v>
      </c>
      <c r="BD94" s="218"/>
      <c r="BE94" s="234"/>
      <c r="BF94" s="28"/>
      <c r="BG94" s="45">
        <v>1</v>
      </c>
      <c r="BH94" s="45">
        <v>1</v>
      </c>
      <c r="BI94" s="45">
        <v>1</v>
      </c>
      <c r="BJ94" s="45">
        <v>1</v>
      </c>
      <c r="BK94" s="95"/>
    </row>
    <row r="95" s="94" customFormat="1" ht="30" customHeight="1" spans="1:63">
      <c r="A95" s="105">
        <f t="shared" si="21"/>
        <v>86</v>
      </c>
      <c r="B95" s="26"/>
      <c r="C95" s="26"/>
      <c r="D95" s="26"/>
      <c r="E95" s="26"/>
      <c r="F95" s="26"/>
      <c r="G95" s="26"/>
      <c r="H95" s="26">
        <v>6</v>
      </c>
      <c r="I95" s="26"/>
      <c r="J95" s="26"/>
      <c r="K95" s="38"/>
      <c r="L95" s="92"/>
      <c r="M95" s="52" t="s">
        <v>491</v>
      </c>
      <c r="N95" s="43" t="s">
        <v>491</v>
      </c>
      <c r="O95" s="28" t="s">
        <v>492</v>
      </c>
      <c r="P95" s="45"/>
      <c r="Q95" s="45" t="s">
        <v>110</v>
      </c>
      <c r="R95" s="137" t="s">
        <v>111</v>
      </c>
      <c r="S95" s="45"/>
      <c r="T95" s="138" t="s">
        <v>156</v>
      </c>
      <c r="U95" s="138" t="s">
        <v>491</v>
      </c>
      <c r="V95" s="244" t="s">
        <v>156</v>
      </c>
      <c r="W95" s="139" t="s">
        <v>113</v>
      </c>
      <c r="X95" s="139" t="s">
        <v>112</v>
      </c>
      <c r="Y95" s="139" t="s">
        <v>146</v>
      </c>
      <c r="Z95" s="131" t="s">
        <v>493</v>
      </c>
      <c r="AA95" s="131" t="s">
        <v>494</v>
      </c>
      <c r="AB95" s="166" t="s">
        <v>495</v>
      </c>
      <c r="AC95" s="167">
        <v>0.8184</v>
      </c>
      <c r="AD95" s="45" t="s">
        <v>116</v>
      </c>
      <c r="AE95" s="171" t="s">
        <v>369</v>
      </c>
      <c r="AF95" s="172">
        <v>529</v>
      </c>
      <c r="AG95" s="172">
        <v>146</v>
      </c>
      <c r="AH95" s="172">
        <v>2</v>
      </c>
      <c r="AI95" s="201">
        <f>AF95*AG95*AH95*7860/1000000000</f>
        <v>1.21411848</v>
      </c>
      <c r="AJ95" s="202">
        <f t="shared" si="20"/>
        <v>0.674069304998965</v>
      </c>
      <c r="AK95" s="172"/>
      <c r="AL95" s="131"/>
      <c r="AM95" s="131" t="s">
        <v>118</v>
      </c>
      <c r="AN95" s="131" t="s">
        <v>370</v>
      </c>
      <c r="AO95" s="45"/>
      <c r="AP95" s="45"/>
      <c r="AQ95" s="45"/>
      <c r="AR95" s="45"/>
      <c r="AS95" s="45"/>
      <c r="AT95" s="45"/>
      <c r="AU95" s="45"/>
      <c r="AV95" s="45"/>
      <c r="AW95" s="45"/>
      <c r="AX95" s="45"/>
      <c r="AY95" s="45"/>
      <c r="AZ95" s="167">
        <v>0.8184</v>
      </c>
      <c r="BA95" s="45" t="s">
        <v>360</v>
      </c>
      <c r="BB95" s="217"/>
      <c r="BC95" s="45">
        <v>1</v>
      </c>
      <c r="BD95" s="218"/>
      <c r="BE95" s="234"/>
      <c r="BF95" s="28"/>
      <c r="BG95" s="45">
        <v>1</v>
      </c>
      <c r="BH95" s="45">
        <v>1</v>
      </c>
      <c r="BI95" s="45">
        <v>1</v>
      </c>
      <c r="BJ95" s="45">
        <v>1</v>
      </c>
      <c r="BK95" s="95"/>
    </row>
    <row r="96" s="94" customFormat="1" ht="30" customHeight="1" spans="1:63">
      <c r="A96" s="105">
        <f t="shared" si="21"/>
        <v>87</v>
      </c>
      <c r="B96" s="26"/>
      <c r="C96" s="26"/>
      <c r="D96" s="26"/>
      <c r="E96" s="26"/>
      <c r="F96" s="26"/>
      <c r="G96" s="26"/>
      <c r="H96" s="26">
        <v>6</v>
      </c>
      <c r="I96" s="26"/>
      <c r="J96" s="26"/>
      <c r="K96" s="38"/>
      <c r="L96" s="92"/>
      <c r="M96" s="42" t="s">
        <v>496</v>
      </c>
      <c r="N96" s="51" t="s">
        <v>496</v>
      </c>
      <c r="O96" s="51" t="s">
        <v>497</v>
      </c>
      <c r="P96" s="165" t="s">
        <v>498</v>
      </c>
      <c r="Q96" s="45"/>
      <c r="R96" s="137" t="s">
        <v>111</v>
      </c>
      <c r="S96" s="245"/>
      <c r="T96" s="138" t="s">
        <v>124</v>
      </c>
      <c r="U96" s="165" t="s">
        <v>499</v>
      </c>
      <c r="V96" s="165" t="s">
        <v>124</v>
      </c>
      <c r="W96" s="139" t="s">
        <v>113</v>
      </c>
      <c r="X96" s="139" t="s">
        <v>112</v>
      </c>
      <c r="Y96" s="139" t="s">
        <v>189</v>
      </c>
      <c r="Z96" s="131" t="s">
        <v>116</v>
      </c>
      <c r="AA96" s="131" t="s">
        <v>116</v>
      </c>
      <c r="AB96" s="166"/>
      <c r="AC96" s="167">
        <v>0.00516</v>
      </c>
      <c r="AD96" s="45" t="s">
        <v>116</v>
      </c>
      <c r="AE96" s="42"/>
      <c r="AF96" s="42"/>
      <c r="AG96" s="42"/>
      <c r="AH96" s="42"/>
      <c r="AI96" s="192"/>
      <c r="AJ96" s="193"/>
      <c r="AK96" s="42"/>
      <c r="AL96" s="42"/>
      <c r="AM96" s="42" t="s">
        <v>126</v>
      </c>
      <c r="AN96" s="42" t="s">
        <v>322</v>
      </c>
      <c r="AO96" s="45"/>
      <c r="AP96" s="45"/>
      <c r="AQ96" s="45"/>
      <c r="AR96" s="45"/>
      <c r="AS96" s="45"/>
      <c r="AT96" s="45"/>
      <c r="AU96" s="45"/>
      <c r="AV96" s="45"/>
      <c r="AW96" s="45"/>
      <c r="AX96" s="45"/>
      <c r="AY96" s="45"/>
      <c r="AZ96" s="167">
        <v>0.00516</v>
      </c>
      <c r="BA96" s="45" t="s">
        <v>360</v>
      </c>
      <c r="BB96" s="217"/>
      <c r="BC96" s="45">
        <v>2</v>
      </c>
      <c r="BD96" s="218"/>
      <c r="BE96" s="234"/>
      <c r="BF96" s="28"/>
      <c r="BG96" s="45">
        <v>2</v>
      </c>
      <c r="BH96" s="45">
        <v>2</v>
      </c>
      <c r="BI96" s="45">
        <v>2</v>
      </c>
      <c r="BJ96" s="45">
        <v>2</v>
      </c>
      <c r="BK96" s="95"/>
    </row>
    <row r="97" s="94" customFormat="1" ht="30" customHeight="1" spans="1:63">
      <c r="A97" s="105">
        <f t="shared" si="21"/>
        <v>88</v>
      </c>
      <c r="B97" s="26"/>
      <c r="C97" s="26"/>
      <c r="D97" s="26"/>
      <c r="E97" s="26"/>
      <c r="F97" s="26"/>
      <c r="G97" s="26"/>
      <c r="H97" s="26">
        <v>6</v>
      </c>
      <c r="I97" s="26"/>
      <c r="J97" s="26"/>
      <c r="K97" s="38"/>
      <c r="L97" s="92"/>
      <c r="M97" s="52" t="s">
        <v>500</v>
      </c>
      <c r="N97" s="43" t="s">
        <v>500</v>
      </c>
      <c r="O97" s="28" t="s">
        <v>501</v>
      </c>
      <c r="P97" s="45"/>
      <c r="Q97" s="45" t="s">
        <v>124</v>
      </c>
      <c r="R97" s="137" t="s">
        <v>111</v>
      </c>
      <c r="S97" s="45"/>
      <c r="T97" s="138" t="s">
        <v>110</v>
      </c>
      <c r="U97" s="138" t="s">
        <v>500</v>
      </c>
      <c r="V97" s="244" t="s">
        <v>110</v>
      </c>
      <c r="W97" s="139" t="s">
        <v>113</v>
      </c>
      <c r="X97" s="139" t="s">
        <v>112</v>
      </c>
      <c r="Y97" s="139" t="s">
        <v>337</v>
      </c>
      <c r="Z97" s="165" t="s">
        <v>502</v>
      </c>
      <c r="AA97" s="165" t="s">
        <v>503</v>
      </c>
      <c r="AB97" s="166"/>
      <c r="AC97" s="167">
        <v>0.1125</v>
      </c>
      <c r="AD97" s="45" t="s">
        <v>116</v>
      </c>
      <c r="AE97" s="163" t="s">
        <v>341</v>
      </c>
      <c r="AF97" s="172">
        <f>AC97/0.302*1000</f>
        <v>372.516556291391</v>
      </c>
      <c r="AG97" s="172">
        <v>7</v>
      </c>
      <c r="AH97" s="172"/>
      <c r="AI97" s="197">
        <f>AG97/2*AG97/2*3.14*AF97*7860/1000000000</f>
        <v>0.112624755794702</v>
      </c>
      <c r="AJ97" s="202">
        <f t="shared" ref="AJ97:AJ101" si="22">AC97/AI97</f>
        <v>0.998892287989246</v>
      </c>
      <c r="AK97" s="199"/>
      <c r="AL97" s="131"/>
      <c r="AM97" s="131" t="s">
        <v>126</v>
      </c>
      <c r="AN97" s="131" t="s">
        <v>411</v>
      </c>
      <c r="AO97" s="45"/>
      <c r="AP97" s="45"/>
      <c r="AQ97" s="45"/>
      <c r="AR97" s="45"/>
      <c r="AS97" s="45"/>
      <c r="AT97" s="45"/>
      <c r="AU97" s="45"/>
      <c r="AV97" s="45"/>
      <c r="AW97" s="45"/>
      <c r="AX97" s="45"/>
      <c r="AY97" s="45"/>
      <c r="AZ97" s="167">
        <v>0.1125</v>
      </c>
      <c r="BA97" s="45" t="s">
        <v>342</v>
      </c>
      <c r="BB97" s="217"/>
      <c r="BC97" s="45">
        <v>1</v>
      </c>
      <c r="BD97" s="218"/>
      <c r="BE97" s="234"/>
      <c r="BF97" s="28"/>
      <c r="BG97" s="45">
        <v>1</v>
      </c>
      <c r="BH97" s="45">
        <v>1</v>
      </c>
      <c r="BI97" s="45">
        <v>1</v>
      </c>
      <c r="BJ97" s="45">
        <v>1</v>
      </c>
      <c r="BK97" s="95"/>
    </row>
    <row r="98" s="94" customFormat="1" ht="30" customHeight="1" spans="1:63">
      <c r="A98" s="105">
        <f t="shared" si="21"/>
        <v>89</v>
      </c>
      <c r="B98" s="26"/>
      <c r="C98" s="26"/>
      <c r="D98" s="26"/>
      <c r="E98" s="26"/>
      <c r="F98" s="26">
        <v>4</v>
      </c>
      <c r="G98" s="26"/>
      <c r="H98" s="26"/>
      <c r="I98" s="26"/>
      <c r="J98" s="26"/>
      <c r="K98" s="38"/>
      <c r="L98" s="92"/>
      <c r="M98" s="52"/>
      <c r="N98" s="43" t="s">
        <v>504</v>
      </c>
      <c r="O98" s="28" t="s">
        <v>505</v>
      </c>
      <c r="P98" s="45" t="s">
        <v>467</v>
      </c>
      <c r="Q98" s="45"/>
      <c r="R98" s="137" t="s">
        <v>111</v>
      </c>
      <c r="S98" s="45"/>
      <c r="T98" s="138" t="s">
        <v>124</v>
      </c>
      <c r="U98" s="138" t="s">
        <v>504</v>
      </c>
      <c r="V98" s="244" t="s">
        <v>124</v>
      </c>
      <c r="W98" s="139" t="s">
        <v>113</v>
      </c>
      <c r="X98" s="139" t="s">
        <v>112</v>
      </c>
      <c r="Y98" s="139" t="s">
        <v>327</v>
      </c>
      <c r="Z98" s="131" t="s">
        <v>115</v>
      </c>
      <c r="AA98" s="131" t="s">
        <v>116</v>
      </c>
      <c r="AB98" s="166"/>
      <c r="AC98" s="167">
        <v>2.65822</v>
      </c>
      <c r="AD98" s="45" t="s">
        <v>116</v>
      </c>
      <c r="AE98" s="163" t="s">
        <v>332</v>
      </c>
      <c r="AF98" s="170"/>
      <c r="AG98" s="170"/>
      <c r="AH98" s="170"/>
      <c r="AI98" s="200"/>
      <c r="AJ98" s="163"/>
      <c r="AK98" s="170">
        <v>17</v>
      </c>
      <c r="AL98" s="131"/>
      <c r="AM98" s="131" t="s">
        <v>140</v>
      </c>
      <c r="AN98" s="131" t="s">
        <v>346</v>
      </c>
      <c r="AO98" s="45"/>
      <c r="AP98" s="45"/>
      <c r="AQ98" s="45"/>
      <c r="AR98" s="45"/>
      <c r="AS98" s="45"/>
      <c r="AT98" s="45"/>
      <c r="AU98" s="45"/>
      <c r="AV98" s="45"/>
      <c r="AW98" s="45"/>
      <c r="AX98" s="45"/>
      <c r="AY98" s="45"/>
      <c r="AZ98" s="167">
        <v>2.65822</v>
      </c>
      <c r="BA98" s="45" t="s">
        <v>342</v>
      </c>
      <c r="BB98" s="217"/>
      <c r="BC98" s="45">
        <v>1</v>
      </c>
      <c r="BD98" s="218"/>
      <c r="BE98" s="234"/>
      <c r="BF98" s="28"/>
      <c r="BG98" s="45">
        <v>1</v>
      </c>
      <c r="BH98" s="45">
        <v>1</v>
      </c>
      <c r="BI98" s="45">
        <v>1</v>
      </c>
      <c r="BJ98" s="45">
        <v>1</v>
      </c>
      <c r="BK98" s="95"/>
    </row>
    <row r="99" s="94" customFormat="1" ht="30" customHeight="1" spans="1:63">
      <c r="A99" s="105">
        <f t="shared" si="21"/>
        <v>90</v>
      </c>
      <c r="B99" s="26"/>
      <c r="C99" s="26"/>
      <c r="D99" s="26"/>
      <c r="E99" s="26"/>
      <c r="F99" s="26"/>
      <c r="G99" s="26">
        <v>5</v>
      </c>
      <c r="H99" s="26"/>
      <c r="I99" s="26"/>
      <c r="J99" s="26"/>
      <c r="K99" s="38"/>
      <c r="L99" s="92"/>
      <c r="M99" s="52"/>
      <c r="N99" s="43" t="s">
        <v>506</v>
      </c>
      <c r="O99" s="28" t="s">
        <v>507</v>
      </c>
      <c r="P99" s="45"/>
      <c r="Q99" s="45"/>
      <c r="R99" s="137" t="s">
        <v>111</v>
      </c>
      <c r="S99" s="45"/>
      <c r="T99" s="138" t="s">
        <v>124</v>
      </c>
      <c r="U99" s="138" t="s">
        <v>506</v>
      </c>
      <c r="V99" s="244" t="s">
        <v>124</v>
      </c>
      <c r="W99" s="139" t="s">
        <v>113</v>
      </c>
      <c r="X99" s="139" t="s">
        <v>112</v>
      </c>
      <c r="Y99" s="139" t="s">
        <v>327</v>
      </c>
      <c r="Z99" s="165" t="s">
        <v>115</v>
      </c>
      <c r="AA99" s="131" t="s">
        <v>116</v>
      </c>
      <c r="AB99" s="166" t="s">
        <v>508</v>
      </c>
      <c r="AC99" s="167">
        <v>0.1933</v>
      </c>
      <c r="AD99" s="45" t="s">
        <v>116</v>
      </c>
      <c r="AE99" s="171" t="s">
        <v>332</v>
      </c>
      <c r="AF99" s="172"/>
      <c r="AG99" s="172"/>
      <c r="AH99" s="172"/>
      <c r="AI99" s="201"/>
      <c r="AJ99" s="202"/>
      <c r="AK99" s="172">
        <v>7</v>
      </c>
      <c r="AL99" s="131"/>
      <c r="AM99" s="131" t="s">
        <v>140</v>
      </c>
      <c r="AN99" s="131" t="s">
        <v>346</v>
      </c>
      <c r="AO99" s="45"/>
      <c r="AP99" s="45"/>
      <c r="AQ99" s="45"/>
      <c r="AR99" s="45"/>
      <c r="AS99" s="45"/>
      <c r="AT99" s="45"/>
      <c r="AU99" s="45"/>
      <c r="AV99" s="45"/>
      <c r="AW99" s="45"/>
      <c r="AX99" s="45"/>
      <c r="AY99" s="45"/>
      <c r="AZ99" s="167">
        <v>0.1933</v>
      </c>
      <c r="BA99" s="45" t="s">
        <v>342</v>
      </c>
      <c r="BB99" s="217"/>
      <c r="BC99" s="45">
        <v>1</v>
      </c>
      <c r="BD99" s="218"/>
      <c r="BE99" s="234"/>
      <c r="BF99" s="28"/>
      <c r="BG99" s="45">
        <v>1</v>
      </c>
      <c r="BH99" s="45">
        <v>1</v>
      </c>
      <c r="BI99" s="45">
        <v>1</v>
      </c>
      <c r="BJ99" s="45">
        <v>1</v>
      </c>
      <c r="BK99" s="95"/>
    </row>
    <row r="100" s="94" customFormat="1" ht="30" customHeight="1" spans="1:63">
      <c r="A100" s="105">
        <f t="shared" si="21"/>
        <v>91</v>
      </c>
      <c r="B100" s="26"/>
      <c r="C100" s="26"/>
      <c r="D100" s="26"/>
      <c r="E100" s="26"/>
      <c r="F100" s="26"/>
      <c r="G100" s="26"/>
      <c r="H100" s="26">
        <v>6</v>
      </c>
      <c r="I100" s="26"/>
      <c r="J100" s="26"/>
      <c r="K100" s="38"/>
      <c r="L100" s="92"/>
      <c r="M100" s="52" t="s">
        <v>509</v>
      </c>
      <c r="N100" s="43" t="s">
        <v>509</v>
      </c>
      <c r="O100" s="28" t="s">
        <v>510</v>
      </c>
      <c r="P100" s="45"/>
      <c r="Q100" s="45" t="s">
        <v>124</v>
      </c>
      <c r="R100" s="137" t="s">
        <v>111</v>
      </c>
      <c r="S100" s="45"/>
      <c r="T100" s="138" t="s">
        <v>156</v>
      </c>
      <c r="U100" s="219" t="s">
        <v>509</v>
      </c>
      <c r="V100" s="244" t="s">
        <v>156</v>
      </c>
      <c r="W100" s="139" t="s">
        <v>113</v>
      </c>
      <c r="X100" s="139" t="s">
        <v>112</v>
      </c>
      <c r="Y100" s="139" t="s">
        <v>146</v>
      </c>
      <c r="Z100" s="131" t="s">
        <v>436</v>
      </c>
      <c r="AA100" s="131" t="s">
        <v>511</v>
      </c>
      <c r="AB100" s="166" t="s">
        <v>508</v>
      </c>
      <c r="AC100" s="167">
        <v>0.175</v>
      </c>
      <c r="AD100" s="45" t="s">
        <v>116</v>
      </c>
      <c r="AE100" s="171" t="s">
        <v>369</v>
      </c>
      <c r="AF100" s="172">
        <v>149</v>
      </c>
      <c r="AG100" s="172">
        <v>88</v>
      </c>
      <c r="AH100" s="172">
        <v>3</v>
      </c>
      <c r="AI100" s="201">
        <f>AF100*AG100*AH100*7860/1000000000</f>
        <v>0.30918096</v>
      </c>
      <c r="AJ100" s="202">
        <f t="shared" si="22"/>
        <v>0.566011568112086</v>
      </c>
      <c r="AK100" s="172"/>
      <c r="AL100" s="131"/>
      <c r="AM100" s="131" t="s">
        <v>118</v>
      </c>
      <c r="AN100" s="131" t="s">
        <v>370</v>
      </c>
      <c r="AO100" s="45"/>
      <c r="AP100" s="45"/>
      <c r="AQ100" s="45"/>
      <c r="AR100" s="45"/>
      <c r="AS100" s="45"/>
      <c r="AT100" s="45"/>
      <c r="AU100" s="45"/>
      <c r="AV100" s="45"/>
      <c r="AW100" s="45"/>
      <c r="AX100" s="45"/>
      <c r="AY100" s="45"/>
      <c r="AZ100" s="167">
        <v>0.175</v>
      </c>
      <c r="BA100" s="45" t="s">
        <v>360</v>
      </c>
      <c r="BB100" s="217"/>
      <c r="BC100" s="45">
        <v>1</v>
      </c>
      <c r="BD100" s="218"/>
      <c r="BE100" s="234"/>
      <c r="BF100" s="28"/>
      <c r="BG100" s="45">
        <v>1</v>
      </c>
      <c r="BH100" s="45">
        <v>1</v>
      </c>
      <c r="BI100" s="45">
        <v>1</v>
      </c>
      <c r="BJ100" s="45">
        <v>1</v>
      </c>
      <c r="BK100" s="95"/>
    </row>
    <row r="101" s="94" customFormat="1" ht="30" customHeight="1" spans="1:63">
      <c r="A101" s="105">
        <f t="shared" si="21"/>
        <v>92</v>
      </c>
      <c r="B101" s="26"/>
      <c r="C101" s="26"/>
      <c r="D101" s="26"/>
      <c r="E101" s="26"/>
      <c r="F101" s="26"/>
      <c r="G101" s="26"/>
      <c r="H101" s="26">
        <v>6</v>
      </c>
      <c r="I101" s="26"/>
      <c r="J101" s="26"/>
      <c r="K101" s="38"/>
      <c r="L101" s="92"/>
      <c r="M101" s="52" t="s">
        <v>512</v>
      </c>
      <c r="N101" s="43" t="s">
        <v>512</v>
      </c>
      <c r="O101" s="28" t="s">
        <v>513</v>
      </c>
      <c r="P101" s="45"/>
      <c r="Q101" s="45" t="s">
        <v>124</v>
      </c>
      <c r="R101" s="137" t="s">
        <v>111</v>
      </c>
      <c r="S101" s="45"/>
      <c r="T101" s="138" t="s">
        <v>124</v>
      </c>
      <c r="U101" s="219" t="s">
        <v>512</v>
      </c>
      <c r="V101" s="244" t="s">
        <v>124</v>
      </c>
      <c r="W101" s="139" t="s">
        <v>113</v>
      </c>
      <c r="X101" s="139" t="s">
        <v>112</v>
      </c>
      <c r="Y101" s="139" t="s">
        <v>146</v>
      </c>
      <c r="Z101" s="131" t="s">
        <v>436</v>
      </c>
      <c r="AA101" s="131" t="s">
        <v>511</v>
      </c>
      <c r="AB101" s="166" t="s">
        <v>514</v>
      </c>
      <c r="AC101" s="167">
        <v>0.0183</v>
      </c>
      <c r="AD101" s="45" t="s">
        <v>116</v>
      </c>
      <c r="AE101" s="171" t="s">
        <v>369</v>
      </c>
      <c r="AF101" s="172">
        <v>57</v>
      </c>
      <c r="AG101" s="172">
        <v>28</v>
      </c>
      <c r="AH101" s="172">
        <v>3</v>
      </c>
      <c r="AI101" s="201">
        <f>AF101*AG101*AH101*7860/1000000000</f>
        <v>0.03763368</v>
      </c>
      <c r="AJ101" s="202">
        <f t="shared" si="22"/>
        <v>0.486266556977686</v>
      </c>
      <c r="AK101" s="172"/>
      <c r="AL101" s="131"/>
      <c r="AM101" s="131" t="s">
        <v>126</v>
      </c>
      <c r="AN101" s="131" t="s">
        <v>515</v>
      </c>
      <c r="AO101" s="45"/>
      <c r="AP101" s="45"/>
      <c r="AQ101" s="45"/>
      <c r="AR101" s="45"/>
      <c r="AS101" s="45"/>
      <c r="AT101" s="45"/>
      <c r="AU101" s="45"/>
      <c r="AV101" s="45"/>
      <c r="AW101" s="45"/>
      <c r="AX101" s="45"/>
      <c r="AY101" s="45"/>
      <c r="AZ101" s="167">
        <v>0.0183</v>
      </c>
      <c r="BA101" s="45" t="s">
        <v>360</v>
      </c>
      <c r="BB101" s="217"/>
      <c r="BC101" s="45">
        <v>1</v>
      </c>
      <c r="BD101" s="218"/>
      <c r="BE101" s="234"/>
      <c r="BF101" s="28"/>
      <c r="BG101" s="45">
        <v>1</v>
      </c>
      <c r="BH101" s="45">
        <v>1</v>
      </c>
      <c r="BI101" s="45">
        <v>1</v>
      </c>
      <c r="BJ101" s="45">
        <v>1</v>
      </c>
      <c r="BK101" s="95"/>
    </row>
    <row r="102" s="94" customFormat="1" ht="30" customHeight="1" spans="1:63">
      <c r="A102" s="105">
        <f t="shared" si="21"/>
        <v>93</v>
      </c>
      <c r="B102" s="26"/>
      <c r="C102" s="26"/>
      <c r="D102" s="26"/>
      <c r="E102" s="26"/>
      <c r="F102" s="26"/>
      <c r="G102" s="26">
        <v>5</v>
      </c>
      <c r="H102" s="26"/>
      <c r="I102" s="26"/>
      <c r="J102" s="26"/>
      <c r="K102" s="38"/>
      <c r="L102" s="92"/>
      <c r="M102" s="52" t="s">
        <v>516</v>
      </c>
      <c r="N102" s="43" t="s">
        <v>516</v>
      </c>
      <c r="O102" s="51" t="s">
        <v>517</v>
      </c>
      <c r="P102" s="45" t="s">
        <v>518</v>
      </c>
      <c r="Q102" s="45" t="s">
        <v>110</v>
      </c>
      <c r="R102" s="137" t="s">
        <v>111</v>
      </c>
      <c r="S102" s="45"/>
      <c r="T102" s="138" t="s">
        <v>110</v>
      </c>
      <c r="U102" s="26" t="s">
        <v>516</v>
      </c>
      <c r="V102" s="244" t="s">
        <v>110</v>
      </c>
      <c r="W102" s="139" t="s">
        <v>113</v>
      </c>
      <c r="X102" s="139" t="s">
        <v>112</v>
      </c>
      <c r="Y102" s="139" t="s">
        <v>443</v>
      </c>
      <c r="Z102" s="131" t="s">
        <v>115</v>
      </c>
      <c r="AA102" s="131" t="s">
        <v>116</v>
      </c>
      <c r="AB102" s="166"/>
      <c r="AC102" s="167">
        <v>0.373</v>
      </c>
      <c r="AD102" s="45" t="s">
        <v>116</v>
      </c>
      <c r="AE102" s="131"/>
      <c r="AF102" s="164"/>
      <c r="AG102" s="164"/>
      <c r="AH102" s="164"/>
      <c r="AI102" s="194"/>
      <c r="AJ102" s="131"/>
      <c r="AK102" s="131"/>
      <c r="AL102" s="131"/>
      <c r="AM102" s="131" t="s">
        <v>126</v>
      </c>
      <c r="AN102" s="131" t="s">
        <v>386</v>
      </c>
      <c r="AO102" s="45"/>
      <c r="AP102" s="45"/>
      <c r="AQ102" s="45"/>
      <c r="AR102" s="45"/>
      <c r="AS102" s="45"/>
      <c r="AT102" s="45"/>
      <c r="AU102" s="45"/>
      <c r="AV102" s="45"/>
      <c r="AW102" s="45"/>
      <c r="AX102" s="45"/>
      <c r="AY102" s="45"/>
      <c r="AZ102" s="167">
        <v>0.373</v>
      </c>
      <c r="BA102" s="45" t="s">
        <v>360</v>
      </c>
      <c r="BB102" s="217"/>
      <c r="BC102" s="45">
        <v>1</v>
      </c>
      <c r="BD102" s="218"/>
      <c r="BE102" s="234"/>
      <c r="BF102" s="28"/>
      <c r="BG102" s="45">
        <v>1</v>
      </c>
      <c r="BH102" s="45">
        <v>1</v>
      </c>
      <c r="BI102" s="45">
        <v>1</v>
      </c>
      <c r="BJ102" s="45">
        <v>1</v>
      </c>
      <c r="BK102" s="95"/>
    </row>
    <row r="103" s="94" customFormat="1" ht="30" customHeight="1" spans="1:63">
      <c r="A103" s="105">
        <f t="shared" si="21"/>
        <v>94</v>
      </c>
      <c r="B103" s="26"/>
      <c r="C103" s="26"/>
      <c r="D103" s="26"/>
      <c r="E103" s="26"/>
      <c r="F103" s="26"/>
      <c r="G103" s="26">
        <v>5</v>
      </c>
      <c r="H103" s="26"/>
      <c r="I103" s="26"/>
      <c r="J103" s="26"/>
      <c r="K103" s="38"/>
      <c r="L103" s="92"/>
      <c r="M103" s="52"/>
      <c r="N103" s="43" t="s">
        <v>519</v>
      </c>
      <c r="O103" s="28" t="s">
        <v>520</v>
      </c>
      <c r="P103" s="45"/>
      <c r="Q103" s="45"/>
      <c r="R103" s="137" t="s">
        <v>111</v>
      </c>
      <c r="S103" s="45"/>
      <c r="T103" s="138" t="s">
        <v>124</v>
      </c>
      <c r="U103" s="26" t="s">
        <v>519</v>
      </c>
      <c r="V103" s="244" t="s">
        <v>124</v>
      </c>
      <c r="W103" s="139" t="s">
        <v>113</v>
      </c>
      <c r="X103" s="139" t="s">
        <v>112</v>
      </c>
      <c r="Y103" s="139" t="s">
        <v>327</v>
      </c>
      <c r="Z103" s="131" t="s">
        <v>115</v>
      </c>
      <c r="AA103" s="131" t="s">
        <v>116</v>
      </c>
      <c r="AB103" s="166"/>
      <c r="AC103" s="167">
        <v>0.9068</v>
      </c>
      <c r="AD103" s="45" t="s">
        <v>116</v>
      </c>
      <c r="AE103" s="171" t="s">
        <v>332</v>
      </c>
      <c r="AF103" s="172"/>
      <c r="AG103" s="172"/>
      <c r="AH103" s="172"/>
      <c r="AI103" s="201"/>
      <c r="AJ103" s="202"/>
      <c r="AK103" s="172">
        <v>17</v>
      </c>
      <c r="AL103" s="131"/>
      <c r="AM103" s="131" t="s">
        <v>140</v>
      </c>
      <c r="AN103" s="131" t="s">
        <v>346</v>
      </c>
      <c r="AO103" s="45"/>
      <c r="AP103" s="45"/>
      <c r="AQ103" s="45"/>
      <c r="AR103" s="45"/>
      <c r="AS103" s="45"/>
      <c r="AT103" s="45"/>
      <c r="AU103" s="45"/>
      <c r="AV103" s="45"/>
      <c r="AW103" s="45"/>
      <c r="AX103" s="45"/>
      <c r="AY103" s="45"/>
      <c r="AZ103" s="167">
        <v>0.9068</v>
      </c>
      <c r="BA103" s="45" t="s">
        <v>342</v>
      </c>
      <c r="BB103" s="217"/>
      <c r="BC103" s="45">
        <v>1</v>
      </c>
      <c r="BD103" s="218"/>
      <c r="BE103" s="234"/>
      <c r="BF103" s="28"/>
      <c r="BG103" s="45">
        <v>1</v>
      </c>
      <c r="BH103" s="45">
        <v>1</v>
      </c>
      <c r="BI103" s="45">
        <v>1</v>
      </c>
      <c r="BJ103" s="45">
        <v>1</v>
      </c>
      <c r="BK103" s="95"/>
    </row>
    <row r="104" s="94" customFormat="1" ht="30" customHeight="1" spans="1:63">
      <c r="A104" s="105">
        <f t="shared" ref="A104:A113" si="23">ROW()-9</f>
        <v>95</v>
      </c>
      <c r="B104" s="26"/>
      <c r="C104" s="26"/>
      <c r="D104" s="26"/>
      <c r="E104" s="26"/>
      <c r="F104" s="26"/>
      <c r="G104" s="26"/>
      <c r="H104" s="26">
        <v>6</v>
      </c>
      <c r="I104" s="26"/>
      <c r="J104" s="26"/>
      <c r="K104" s="38"/>
      <c r="L104" s="92"/>
      <c r="M104" s="52"/>
      <c r="N104" s="43" t="s">
        <v>521</v>
      </c>
      <c r="O104" s="28" t="s">
        <v>522</v>
      </c>
      <c r="P104" s="45"/>
      <c r="Q104" s="45"/>
      <c r="R104" s="137" t="s">
        <v>111</v>
      </c>
      <c r="S104" s="45"/>
      <c r="T104" s="138" t="s">
        <v>124</v>
      </c>
      <c r="U104" s="26" t="s">
        <v>521</v>
      </c>
      <c r="V104" s="244" t="s">
        <v>124</v>
      </c>
      <c r="W104" s="139" t="s">
        <v>113</v>
      </c>
      <c r="X104" s="139" t="s">
        <v>112</v>
      </c>
      <c r="Y104" s="139" t="s">
        <v>327</v>
      </c>
      <c r="Z104" s="131" t="s">
        <v>115</v>
      </c>
      <c r="AA104" s="131" t="s">
        <v>116</v>
      </c>
      <c r="AB104" s="166"/>
      <c r="AC104" s="167">
        <v>0.5011</v>
      </c>
      <c r="AD104" s="45" t="s">
        <v>116</v>
      </c>
      <c r="AE104" s="171" t="s">
        <v>332</v>
      </c>
      <c r="AF104" s="172"/>
      <c r="AG104" s="172"/>
      <c r="AH104" s="172"/>
      <c r="AI104" s="201"/>
      <c r="AJ104" s="202"/>
      <c r="AK104" s="172">
        <v>6</v>
      </c>
      <c r="AL104" s="131"/>
      <c r="AM104" s="131" t="s">
        <v>140</v>
      </c>
      <c r="AN104" s="131" t="s">
        <v>346</v>
      </c>
      <c r="AO104" s="45"/>
      <c r="AP104" s="45"/>
      <c r="AQ104" s="45"/>
      <c r="AR104" s="45"/>
      <c r="AS104" s="45"/>
      <c r="AT104" s="45"/>
      <c r="AU104" s="45"/>
      <c r="AV104" s="45"/>
      <c r="AW104" s="45"/>
      <c r="AX104" s="45"/>
      <c r="AY104" s="45"/>
      <c r="AZ104" s="167">
        <v>0.5011</v>
      </c>
      <c r="BA104" s="45" t="s">
        <v>360</v>
      </c>
      <c r="BB104" s="217"/>
      <c r="BC104" s="45">
        <v>1</v>
      </c>
      <c r="BD104" s="218"/>
      <c r="BE104" s="234"/>
      <c r="BF104" s="28"/>
      <c r="BG104" s="45">
        <v>1</v>
      </c>
      <c r="BH104" s="45">
        <v>1</v>
      </c>
      <c r="BI104" s="45">
        <v>1</v>
      </c>
      <c r="BJ104" s="45">
        <v>1</v>
      </c>
      <c r="BK104" s="95"/>
    </row>
    <row r="105" s="94" customFormat="1" ht="30" customHeight="1" spans="1:63">
      <c r="A105" s="105">
        <f t="shared" si="23"/>
        <v>96</v>
      </c>
      <c r="B105" s="26"/>
      <c r="C105" s="26"/>
      <c r="D105" s="26"/>
      <c r="E105" s="26"/>
      <c r="F105" s="26"/>
      <c r="G105" s="26"/>
      <c r="H105" s="26"/>
      <c r="I105" s="26">
        <v>7</v>
      </c>
      <c r="J105" s="26"/>
      <c r="K105" s="38"/>
      <c r="L105" s="92"/>
      <c r="M105" s="52" t="s">
        <v>461</v>
      </c>
      <c r="N105" s="43" t="s">
        <v>461</v>
      </c>
      <c r="O105" s="51" t="s">
        <v>462</v>
      </c>
      <c r="P105" s="45"/>
      <c r="Q105" s="45" t="s">
        <v>110</v>
      </c>
      <c r="R105" s="137" t="s">
        <v>111</v>
      </c>
      <c r="S105" s="45"/>
      <c r="T105" s="138" t="s">
        <v>110</v>
      </c>
      <c r="U105" s="138" t="s">
        <v>461</v>
      </c>
      <c r="V105" s="244" t="s">
        <v>110</v>
      </c>
      <c r="W105" s="139" t="s">
        <v>113</v>
      </c>
      <c r="X105" s="139" t="s">
        <v>112</v>
      </c>
      <c r="Y105" s="131" t="s">
        <v>189</v>
      </c>
      <c r="Z105" s="131" t="s">
        <v>463</v>
      </c>
      <c r="AA105" s="131" t="s">
        <v>116</v>
      </c>
      <c r="AB105" s="166" t="s">
        <v>464</v>
      </c>
      <c r="AC105" s="167">
        <v>0.0193</v>
      </c>
      <c r="AD105" s="45" t="s">
        <v>116</v>
      </c>
      <c r="AE105" s="163"/>
      <c r="AF105" s="170"/>
      <c r="AG105" s="170"/>
      <c r="AH105" s="170"/>
      <c r="AI105" s="200"/>
      <c r="AJ105" s="163"/>
      <c r="AK105" s="170"/>
      <c r="AL105" s="131"/>
      <c r="AM105" s="131" t="s">
        <v>126</v>
      </c>
      <c r="AN105" s="131" t="s">
        <v>322</v>
      </c>
      <c r="AO105" s="45"/>
      <c r="AP105" s="45"/>
      <c r="AQ105" s="45"/>
      <c r="AR105" s="45"/>
      <c r="AS105" s="45"/>
      <c r="AT105" s="45"/>
      <c r="AU105" s="45"/>
      <c r="AV105" s="45"/>
      <c r="AW105" s="45"/>
      <c r="AX105" s="45"/>
      <c r="AY105" s="45"/>
      <c r="AZ105" s="167">
        <v>0.0193</v>
      </c>
      <c r="BA105" s="45" t="s">
        <v>360</v>
      </c>
      <c r="BB105" s="217"/>
      <c r="BC105" s="45">
        <v>1</v>
      </c>
      <c r="BD105" s="218"/>
      <c r="BE105" s="234"/>
      <c r="BF105" s="28"/>
      <c r="BG105" s="45">
        <v>1</v>
      </c>
      <c r="BH105" s="45">
        <v>1</v>
      </c>
      <c r="BI105" s="45">
        <v>1</v>
      </c>
      <c r="BJ105" s="45">
        <v>1</v>
      </c>
      <c r="BK105" s="95"/>
    </row>
    <row r="106" s="94" customFormat="1" ht="30" customHeight="1" spans="1:63">
      <c r="A106" s="105">
        <f t="shared" si="23"/>
        <v>97</v>
      </c>
      <c r="B106" s="26"/>
      <c r="C106" s="26"/>
      <c r="D106" s="26"/>
      <c r="E106" s="26"/>
      <c r="F106" s="26"/>
      <c r="G106" s="26"/>
      <c r="H106" s="26"/>
      <c r="I106" s="26">
        <v>7</v>
      </c>
      <c r="J106" s="26"/>
      <c r="K106" s="38"/>
      <c r="L106" s="92"/>
      <c r="M106" s="42" t="s">
        <v>523</v>
      </c>
      <c r="N106" s="51" t="s">
        <v>523</v>
      </c>
      <c r="O106" s="51" t="s">
        <v>524</v>
      </c>
      <c r="P106" s="45"/>
      <c r="Q106" s="45" t="s">
        <v>124</v>
      </c>
      <c r="R106" s="137" t="s">
        <v>111</v>
      </c>
      <c r="S106" s="45"/>
      <c r="T106" s="138" t="s">
        <v>110</v>
      </c>
      <c r="U106" s="137" t="s">
        <v>523</v>
      </c>
      <c r="V106" s="244" t="s">
        <v>110</v>
      </c>
      <c r="W106" s="139" t="s">
        <v>113</v>
      </c>
      <c r="X106" s="139" t="s">
        <v>112</v>
      </c>
      <c r="Y106" s="139" t="s">
        <v>146</v>
      </c>
      <c r="Z106" s="131" t="s">
        <v>436</v>
      </c>
      <c r="AA106" s="131" t="s">
        <v>511</v>
      </c>
      <c r="AB106" s="166" t="s">
        <v>525</v>
      </c>
      <c r="AC106" s="167">
        <v>0.0288</v>
      </c>
      <c r="AD106" s="45" t="s">
        <v>116</v>
      </c>
      <c r="AE106" s="171" t="s">
        <v>369</v>
      </c>
      <c r="AF106" s="172">
        <v>55</v>
      </c>
      <c r="AG106" s="172">
        <v>34</v>
      </c>
      <c r="AH106" s="172">
        <v>3</v>
      </c>
      <c r="AI106" s="201">
        <f t="shared" ref="AI106:AI110" si="24">AF106*AG106*AH106*7860/1000000000</f>
        <v>0.0440946</v>
      </c>
      <c r="AJ106" s="202">
        <f t="shared" ref="AJ106:AJ108" si="25">AC106/AI106</f>
        <v>0.653141200963383</v>
      </c>
      <c r="AK106" s="172"/>
      <c r="AL106" s="131"/>
      <c r="AM106" s="131" t="s">
        <v>126</v>
      </c>
      <c r="AN106" s="131" t="s">
        <v>515</v>
      </c>
      <c r="AO106" s="45"/>
      <c r="AP106" s="45"/>
      <c r="AQ106" s="45"/>
      <c r="AR106" s="45"/>
      <c r="AS106" s="45"/>
      <c r="AT106" s="45"/>
      <c r="AU106" s="45"/>
      <c r="AV106" s="45"/>
      <c r="AW106" s="45"/>
      <c r="AX106" s="45"/>
      <c r="AY106" s="45"/>
      <c r="AZ106" s="167">
        <v>0.0288</v>
      </c>
      <c r="BA106" s="45" t="s">
        <v>360</v>
      </c>
      <c r="BB106" s="259"/>
      <c r="BC106" s="45">
        <v>1</v>
      </c>
      <c r="BD106" s="218"/>
      <c r="BE106" s="234"/>
      <c r="BF106" s="28"/>
      <c r="BG106" s="45">
        <v>1</v>
      </c>
      <c r="BH106" s="45">
        <v>1</v>
      </c>
      <c r="BI106" s="45">
        <v>1</v>
      </c>
      <c r="BJ106" s="45">
        <v>1</v>
      </c>
      <c r="BK106" s="95"/>
    </row>
    <row r="107" s="94" customFormat="1" ht="30" customHeight="1" spans="1:63">
      <c r="A107" s="105">
        <f t="shared" si="23"/>
        <v>98</v>
      </c>
      <c r="B107" s="26"/>
      <c r="C107" s="26"/>
      <c r="D107" s="26"/>
      <c r="E107" s="26"/>
      <c r="F107" s="26"/>
      <c r="G107" s="26"/>
      <c r="H107" s="26"/>
      <c r="I107" s="26">
        <v>7</v>
      </c>
      <c r="J107" s="26"/>
      <c r="K107" s="38"/>
      <c r="L107" s="92"/>
      <c r="M107" s="42" t="s">
        <v>526</v>
      </c>
      <c r="N107" s="51" t="s">
        <v>526</v>
      </c>
      <c r="O107" s="51" t="s">
        <v>527</v>
      </c>
      <c r="P107" s="45" t="s">
        <v>467</v>
      </c>
      <c r="Q107" s="45" t="s">
        <v>110</v>
      </c>
      <c r="R107" s="137" t="s">
        <v>111</v>
      </c>
      <c r="S107" s="45"/>
      <c r="T107" s="138" t="s">
        <v>156</v>
      </c>
      <c r="U107" s="138" t="s">
        <v>465</v>
      </c>
      <c r="V107" s="244" t="s">
        <v>156</v>
      </c>
      <c r="W107" s="139" t="s">
        <v>113</v>
      </c>
      <c r="X107" s="139" t="s">
        <v>112</v>
      </c>
      <c r="Y107" s="139" t="s">
        <v>146</v>
      </c>
      <c r="Z107" s="131" t="s">
        <v>468</v>
      </c>
      <c r="AA107" s="131" t="s">
        <v>469</v>
      </c>
      <c r="AB107" s="166" t="s">
        <v>470</v>
      </c>
      <c r="AC107" s="167">
        <v>0.4434</v>
      </c>
      <c r="AD107" s="45" t="s">
        <v>116</v>
      </c>
      <c r="AE107" s="171" t="s">
        <v>369</v>
      </c>
      <c r="AF107" s="172">
        <v>264</v>
      </c>
      <c r="AG107" s="172">
        <v>255</v>
      </c>
      <c r="AH107" s="172">
        <v>1.6</v>
      </c>
      <c r="AI107" s="201">
        <f t="shared" si="24"/>
        <v>0.84661632</v>
      </c>
      <c r="AJ107" s="202">
        <f t="shared" si="25"/>
        <v>0.523731930894032</v>
      </c>
      <c r="AK107" s="172"/>
      <c r="AL107" s="131"/>
      <c r="AM107" s="131" t="s">
        <v>118</v>
      </c>
      <c r="AN107" s="131" t="s">
        <v>370</v>
      </c>
      <c r="AO107" s="45"/>
      <c r="AP107" s="45"/>
      <c r="AQ107" s="45"/>
      <c r="AR107" s="45"/>
      <c r="AS107" s="45"/>
      <c r="AT107" s="45"/>
      <c r="AU107" s="45"/>
      <c r="AV107" s="45"/>
      <c r="AW107" s="45"/>
      <c r="AX107" s="45"/>
      <c r="AY107" s="45"/>
      <c r="AZ107" s="167">
        <v>0.4434</v>
      </c>
      <c r="BA107" s="45" t="s">
        <v>360</v>
      </c>
      <c r="BB107" s="259"/>
      <c r="BC107" s="45">
        <v>1</v>
      </c>
      <c r="BD107" s="218"/>
      <c r="BE107" s="234"/>
      <c r="BF107" s="28"/>
      <c r="BG107" s="45">
        <v>1</v>
      </c>
      <c r="BH107" s="45">
        <v>1</v>
      </c>
      <c r="BI107" s="45">
        <v>1</v>
      </c>
      <c r="BJ107" s="45">
        <v>1</v>
      </c>
      <c r="BK107" s="95"/>
    </row>
    <row r="108" s="94" customFormat="1" ht="30" customHeight="1" spans="1:63">
      <c r="A108" s="105">
        <f t="shared" si="23"/>
        <v>99</v>
      </c>
      <c r="B108" s="26"/>
      <c r="C108" s="26"/>
      <c r="D108" s="26"/>
      <c r="E108" s="26"/>
      <c r="F108" s="26"/>
      <c r="G108" s="26"/>
      <c r="H108" s="26"/>
      <c r="I108" s="26">
        <v>7</v>
      </c>
      <c r="J108" s="26"/>
      <c r="K108" s="38"/>
      <c r="L108" s="92"/>
      <c r="M108" s="52" t="s">
        <v>471</v>
      </c>
      <c r="N108" s="43" t="s">
        <v>471</v>
      </c>
      <c r="O108" s="28" t="s">
        <v>472</v>
      </c>
      <c r="P108" s="45"/>
      <c r="Q108" s="45" t="s">
        <v>124</v>
      </c>
      <c r="R108" s="137" t="s">
        <v>111</v>
      </c>
      <c r="S108" s="45"/>
      <c r="T108" s="138" t="s">
        <v>110</v>
      </c>
      <c r="U108" s="246" t="s">
        <v>471</v>
      </c>
      <c r="V108" s="244" t="s">
        <v>110</v>
      </c>
      <c r="W108" s="139" t="s">
        <v>113</v>
      </c>
      <c r="X108" s="139" t="s">
        <v>112</v>
      </c>
      <c r="Y108" s="139" t="s">
        <v>146</v>
      </c>
      <c r="Z108" s="131" t="s">
        <v>473</v>
      </c>
      <c r="AA108" s="131" t="s">
        <v>474</v>
      </c>
      <c r="AB108" s="166" t="s">
        <v>475</v>
      </c>
      <c r="AC108" s="167">
        <v>0.0096</v>
      </c>
      <c r="AD108" s="45" t="s">
        <v>116</v>
      </c>
      <c r="AE108" s="171" t="s">
        <v>369</v>
      </c>
      <c r="AF108" s="172">
        <v>51</v>
      </c>
      <c r="AG108" s="172">
        <v>21</v>
      </c>
      <c r="AH108" s="172">
        <v>2</v>
      </c>
      <c r="AI108" s="201">
        <f t="shared" si="24"/>
        <v>0.01683612</v>
      </c>
      <c r="AJ108" s="202">
        <f t="shared" si="25"/>
        <v>0.570202635761684</v>
      </c>
      <c r="AK108" s="172"/>
      <c r="AL108" s="131"/>
      <c r="AM108" s="131" t="s">
        <v>126</v>
      </c>
      <c r="AN108" s="131" t="s">
        <v>476</v>
      </c>
      <c r="AO108" s="45"/>
      <c r="AP108" s="45"/>
      <c r="AQ108" s="45"/>
      <c r="AR108" s="45"/>
      <c r="AS108" s="45"/>
      <c r="AT108" s="45"/>
      <c r="AU108" s="45"/>
      <c r="AV108" s="45"/>
      <c r="AW108" s="45"/>
      <c r="AX108" s="45"/>
      <c r="AY108" s="45"/>
      <c r="AZ108" s="167">
        <v>0.0096</v>
      </c>
      <c r="BA108" s="45" t="s">
        <v>360</v>
      </c>
      <c r="BB108" s="217"/>
      <c r="BC108" s="45">
        <v>1</v>
      </c>
      <c r="BD108" s="218"/>
      <c r="BE108" s="234"/>
      <c r="BF108" s="28"/>
      <c r="BG108" s="45">
        <v>1</v>
      </c>
      <c r="BH108" s="45">
        <v>1</v>
      </c>
      <c r="BI108" s="45">
        <v>1</v>
      </c>
      <c r="BJ108" s="45">
        <v>1</v>
      </c>
      <c r="BK108" s="95"/>
    </row>
    <row r="109" s="94" customFormat="1" ht="30" customHeight="1" spans="1:63">
      <c r="A109" s="105">
        <f t="shared" si="23"/>
        <v>100</v>
      </c>
      <c r="B109" s="26"/>
      <c r="C109" s="26"/>
      <c r="D109" s="26"/>
      <c r="E109" s="26"/>
      <c r="F109" s="26"/>
      <c r="G109" s="26"/>
      <c r="H109" s="26">
        <v>6</v>
      </c>
      <c r="I109" s="26"/>
      <c r="J109" s="26"/>
      <c r="K109" s="38"/>
      <c r="L109" s="92"/>
      <c r="M109" s="42" t="s">
        <v>528</v>
      </c>
      <c r="N109" s="51" t="s">
        <v>528</v>
      </c>
      <c r="O109" s="51" t="s">
        <v>529</v>
      </c>
      <c r="P109" s="45" t="s">
        <v>467</v>
      </c>
      <c r="Q109" s="45" t="s">
        <v>110</v>
      </c>
      <c r="R109" s="137" t="s">
        <v>111</v>
      </c>
      <c r="S109" s="137"/>
      <c r="T109" s="138" t="s">
        <v>124</v>
      </c>
      <c r="U109" s="137" t="s">
        <v>485</v>
      </c>
      <c r="V109" s="244" t="s">
        <v>124</v>
      </c>
      <c r="W109" s="139" t="s">
        <v>113</v>
      </c>
      <c r="X109" s="139" t="s">
        <v>112</v>
      </c>
      <c r="Y109" s="139" t="s">
        <v>146</v>
      </c>
      <c r="Z109" s="131" t="s">
        <v>468</v>
      </c>
      <c r="AA109" s="131" t="s">
        <v>469</v>
      </c>
      <c r="AB109" s="166" t="s">
        <v>487</v>
      </c>
      <c r="AC109" s="167">
        <v>0.3869</v>
      </c>
      <c r="AD109" s="45" t="s">
        <v>116</v>
      </c>
      <c r="AE109" s="171" t="s">
        <v>369</v>
      </c>
      <c r="AF109" s="172">
        <v>234</v>
      </c>
      <c r="AG109" s="172">
        <v>225</v>
      </c>
      <c r="AH109" s="172">
        <v>1.6</v>
      </c>
      <c r="AI109" s="201">
        <f t="shared" si="24"/>
        <v>0.6621264</v>
      </c>
      <c r="AJ109" s="202">
        <f t="shared" ref="AJ109:AJ112" si="26">AC109/AI109</f>
        <v>0.584329517747669</v>
      </c>
      <c r="AK109" s="172"/>
      <c r="AL109" s="131"/>
      <c r="AM109" s="131" t="s">
        <v>126</v>
      </c>
      <c r="AN109" s="131" t="s">
        <v>488</v>
      </c>
      <c r="AO109" s="45"/>
      <c r="AP109" s="45"/>
      <c r="AQ109" s="45"/>
      <c r="AR109" s="45"/>
      <c r="AS109" s="45"/>
      <c r="AT109" s="45"/>
      <c r="AU109" s="45"/>
      <c r="AV109" s="45"/>
      <c r="AW109" s="45"/>
      <c r="AX109" s="45"/>
      <c r="AY109" s="45"/>
      <c r="AZ109" s="167">
        <v>0.3869</v>
      </c>
      <c r="BA109" s="45" t="s">
        <v>360</v>
      </c>
      <c r="BB109" s="217"/>
      <c r="BC109" s="45">
        <v>1</v>
      </c>
      <c r="BD109" s="218"/>
      <c r="BE109" s="234"/>
      <c r="BF109" s="28"/>
      <c r="BG109" s="45">
        <v>1</v>
      </c>
      <c r="BH109" s="45">
        <v>1</v>
      </c>
      <c r="BI109" s="45">
        <v>1</v>
      </c>
      <c r="BJ109" s="45">
        <v>1</v>
      </c>
      <c r="BK109" s="95"/>
    </row>
    <row r="110" s="94" customFormat="1" ht="30" customHeight="1" spans="1:63">
      <c r="A110" s="105">
        <f t="shared" si="23"/>
        <v>101</v>
      </c>
      <c r="B110" s="26"/>
      <c r="C110" s="26"/>
      <c r="D110" s="26"/>
      <c r="E110" s="26"/>
      <c r="F110" s="26"/>
      <c r="G110" s="26"/>
      <c r="H110" s="26">
        <v>6</v>
      </c>
      <c r="I110" s="26"/>
      <c r="J110" s="26"/>
      <c r="K110" s="38"/>
      <c r="L110" s="92"/>
      <c r="M110" s="42" t="s">
        <v>481</v>
      </c>
      <c r="N110" s="51" t="s">
        <v>481</v>
      </c>
      <c r="O110" s="51" t="s">
        <v>482</v>
      </c>
      <c r="P110" s="45"/>
      <c r="Q110" s="45" t="s">
        <v>124</v>
      </c>
      <c r="R110" s="137" t="s">
        <v>111</v>
      </c>
      <c r="S110" s="45"/>
      <c r="T110" s="138" t="s">
        <v>110</v>
      </c>
      <c r="U110" s="165" t="s">
        <v>481</v>
      </c>
      <c r="V110" s="244" t="s">
        <v>110</v>
      </c>
      <c r="W110" s="139" t="s">
        <v>113</v>
      </c>
      <c r="X110" s="139" t="s">
        <v>112</v>
      </c>
      <c r="Y110" s="139" t="s">
        <v>146</v>
      </c>
      <c r="Z110" s="131" t="s">
        <v>483</v>
      </c>
      <c r="AA110" s="131"/>
      <c r="AB110" s="166" t="s">
        <v>484</v>
      </c>
      <c r="AC110" s="167">
        <v>0.0188</v>
      </c>
      <c r="AD110" s="45" t="s">
        <v>116</v>
      </c>
      <c r="AE110" s="171" t="s">
        <v>369</v>
      </c>
      <c r="AF110" s="172">
        <v>48</v>
      </c>
      <c r="AG110" s="172">
        <v>21</v>
      </c>
      <c r="AH110" s="172">
        <v>3</v>
      </c>
      <c r="AI110" s="201">
        <f t="shared" si="24"/>
        <v>0.02376864</v>
      </c>
      <c r="AJ110" s="202">
        <f t="shared" si="26"/>
        <v>0.79095817009303</v>
      </c>
      <c r="AK110" s="172"/>
      <c r="AL110" s="131"/>
      <c r="AM110" s="131" t="s">
        <v>126</v>
      </c>
      <c r="AN110" s="131" t="s">
        <v>480</v>
      </c>
      <c r="AO110" s="45"/>
      <c r="AP110" s="45"/>
      <c r="AQ110" s="45"/>
      <c r="AR110" s="45"/>
      <c r="AS110" s="45"/>
      <c r="AT110" s="45"/>
      <c r="AU110" s="45"/>
      <c r="AV110" s="45"/>
      <c r="AW110" s="45"/>
      <c r="AX110" s="45"/>
      <c r="AY110" s="45"/>
      <c r="AZ110" s="167">
        <v>0.0188</v>
      </c>
      <c r="BA110" s="45" t="s">
        <v>342</v>
      </c>
      <c r="BB110" s="217"/>
      <c r="BC110" s="45">
        <v>1</v>
      </c>
      <c r="BD110" s="218"/>
      <c r="BE110" s="234"/>
      <c r="BF110" s="28"/>
      <c r="BG110" s="45">
        <v>1</v>
      </c>
      <c r="BH110" s="45">
        <v>1</v>
      </c>
      <c r="BI110" s="45">
        <v>1</v>
      </c>
      <c r="BJ110" s="45">
        <v>1</v>
      </c>
      <c r="BK110" s="95"/>
    </row>
    <row r="111" s="94" customFormat="1" ht="30" customHeight="1" spans="1:63">
      <c r="A111" s="105">
        <f t="shared" si="23"/>
        <v>102</v>
      </c>
      <c r="B111" s="26"/>
      <c r="C111" s="26"/>
      <c r="D111" s="26"/>
      <c r="E111" s="26"/>
      <c r="F111" s="26"/>
      <c r="G111" s="26">
        <v>5</v>
      </c>
      <c r="H111" s="26"/>
      <c r="I111" s="26"/>
      <c r="J111" s="26"/>
      <c r="K111" s="38"/>
      <c r="L111" s="92"/>
      <c r="M111" s="52"/>
      <c r="N111" s="43" t="s">
        <v>530</v>
      </c>
      <c r="O111" s="28" t="s">
        <v>531</v>
      </c>
      <c r="P111" s="45"/>
      <c r="Q111" s="45"/>
      <c r="R111" s="137" t="s">
        <v>111</v>
      </c>
      <c r="S111" s="45"/>
      <c r="T111" s="138" t="s">
        <v>110</v>
      </c>
      <c r="U111" s="45" t="s">
        <v>489</v>
      </c>
      <c r="V111" s="244" t="s">
        <v>110</v>
      </c>
      <c r="W111" s="139" t="s">
        <v>113</v>
      </c>
      <c r="X111" s="139" t="s">
        <v>112</v>
      </c>
      <c r="Y111" s="139" t="s">
        <v>327</v>
      </c>
      <c r="Z111" s="131" t="s">
        <v>115</v>
      </c>
      <c r="AA111" s="131" t="s">
        <v>116</v>
      </c>
      <c r="AB111" s="166"/>
      <c r="AC111" s="167">
        <v>1.18512</v>
      </c>
      <c r="AD111" s="45" t="s">
        <v>116</v>
      </c>
      <c r="AE111" s="171" t="s">
        <v>332</v>
      </c>
      <c r="AF111" s="172"/>
      <c r="AG111" s="172"/>
      <c r="AH111" s="172"/>
      <c r="AI111" s="201"/>
      <c r="AJ111" s="202"/>
      <c r="AK111" s="172">
        <v>33</v>
      </c>
      <c r="AL111" s="131"/>
      <c r="AM111" s="131" t="s">
        <v>140</v>
      </c>
      <c r="AN111" s="131" t="s">
        <v>346</v>
      </c>
      <c r="AO111" s="45"/>
      <c r="AP111" s="45"/>
      <c r="AQ111" s="45"/>
      <c r="AR111" s="45"/>
      <c r="AS111" s="45"/>
      <c r="AT111" s="45"/>
      <c r="AU111" s="45"/>
      <c r="AV111" s="45"/>
      <c r="AW111" s="45"/>
      <c r="AX111" s="45"/>
      <c r="AY111" s="45"/>
      <c r="AZ111" s="167">
        <v>1.18512</v>
      </c>
      <c r="BA111" s="45" t="s">
        <v>342</v>
      </c>
      <c r="BB111" s="217"/>
      <c r="BC111" s="45">
        <v>1</v>
      </c>
      <c r="BD111" s="218"/>
      <c r="BE111" s="234"/>
      <c r="BF111" s="28"/>
      <c r="BG111" s="45">
        <v>1</v>
      </c>
      <c r="BH111" s="45">
        <v>1</v>
      </c>
      <c r="BI111" s="45">
        <v>1</v>
      </c>
      <c r="BJ111" s="45">
        <v>1</v>
      </c>
      <c r="BK111" s="95"/>
    </row>
    <row r="112" s="94" customFormat="1" ht="30" customHeight="1" spans="1:63">
      <c r="A112" s="105">
        <f t="shared" si="23"/>
        <v>103</v>
      </c>
      <c r="B112" s="26"/>
      <c r="C112" s="26"/>
      <c r="D112" s="26"/>
      <c r="E112" s="26"/>
      <c r="F112" s="26"/>
      <c r="G112" s="26"/>
      <c r="H112" s="26">
        <v>6</v>
      </c>
      <c r="I112" s="26"/>
      <c r="J112" s="26"/>
      <c r="K112" s="38"/>
      <c r="L112" s="92"/>
      <c r="M112" s="52" t="s">
        <v>491</v>
      </c>
      <c r="N112" s="43" t="s">
        <v>491</v>
      </c>
      <c r="O112" s="28" t="s">
        <v>492</v>
      </c>
      <c r="P112" s="45"/>
      <c r="Q112" s="45" t="s">
        <v>110</v>
      </c>
      <c r="R112" s="137" t="s">
        <v>111</v>
      </c>
      <c r="S112" s="45"/>
      <c r="T112" s="138" t="s">
        <v>156</v>
      </c>
      <c r="U112" s="246" t="s">
        <v>491</v>
      </c>
      <c r="V112" s="244" t="s">
        <v>156</v>
      </c>
      <c r="W112" s="139" t="s">
        <v>113</v>
      </c>
      <c r="X112" s="139" t="s">
        <v>112</v>
      </c>
      <c r="Y112" s="139" t="s">
        <v>146</v>
      </c>
      <c r="Z112" s="131" t="s">
        <v>493</v>
      </c>
      <c r="AA112" s="131" t="s">
        <v>494</v>
      </c>
      <c r="AB112" s="166" t="s">
        <v>495</v>
      </c>
      <c r="AC112" s="167">
        <v>0.8184</v>
      </c>
      <c r="AD112" s="45" t="s">
        <v>116</v>
      </c>
      <c r="AE112" s="171" t="s">
        <v>369</v>
      </c>
      <c r="AF112" s="172">
        <v>529</v>
      </c>
      <c r="AG112" s="172">
        <v>146</v>
      </c>
      <c r="AH112" s="172">
        <v>2</v>
      </c>
      <c r="AI112" s="201">
        <f>AF112*AG112*AH112*7860/1000000000</f>
        <v>1.21411848</v>
      </c>
      <c r="AJ112" s="202">
        <f t="shared" si="26"/>
        <v>0.674069304998965</v>
      </c>
      <c r="AK112" s="172"/>
      <c r="AL112" s="131"/>
      <c r="AM112" s="131" t="s">
        <v>118</v>
      </c>
      <c r="AN112" s="131" t="s">
        <v>370</v>
      </c>
      <c r="AO112" s="45"/>
      <c r="AP112" s="45"/>
      <c r="AQ112" s="45"/>
      <c r="AR112" s="45"/>
      <c r="AS112" s="45"/>
      <c r="AT112" s="45"/>
      <c r="AU112" s="45"/>
      <c r="AV112" s="45"/>
      <c r="AW112" s="45"/>
      <c r="AX112" s="45"/>
      <c r="AY112" s="45"/>
      <c r="AZ112" s="167">
        <v>0.8184</v>
      </c>
      <c r="BA112" s="45" t="s">
        <v>360</v>
      </c>
      <c r="BB112" s="217"/>
      <c r="BC112" s="45">
        <v>1</v>
      </c>
      <c r="BD112" s="218"/>
      <c r="BE112" s="234"/>
      <c r="BF112" s="28"/>
      <c r="BG112" s="45">
        <v>1</v>
      </c>
      <c r="BH112" s="45">
        <v>1</v>
      </c>
      <c r="BI112" s="45">
        <v>1</v>
      </c>
      <c r="BJ112" s="45">
        <v>1</v>
      </c>
      <c r="BK112" s="95"/>
    </row>
    <row r="113" s="94" customFormat="1" ht="30" customHeight="1" spans="1:63">
      <c r="A113" s="105">
        <f t="shared" si="23"/>
        <v>104</v>
      </c>
      <c r="B113" s="26"/>
      <c r="C113" s="26"/>
      <c r="D113" s="26"/>
      <c r="E113" s="26"/>
      <c r="F113" s="26"/>
      <c r="G113" s="26"/>
      <c r="H113" s="26">
        <v>6</v>
      </c>
      <c r="I113" s="26"/>
      <c r="J113" s="26"/>
      <c r="K113" s="38"/>
      <c r="L113" s="92"/>
      <c r="M113" s="42" t="s">
        <v>496</v>
      </c>
      <c r="N113" s="51" t="s">
        <v>496</v>
      </c>
      <c r="O113" s="51" t="s">
        <v>497</v>
      </c>
      <c r="P113" s="165" t="s">
        <v>498</v>
      </c>
      <c r="Q113" s="45"/>
      <c r="R113" s="137" t="s">
        <v>111</v>
      </c>
      <c r="S113" s="245"/>
      <c r="T113" s="138" t="s">
        <v>124</v>
      </c>
      <c r="U113" s="246" t="s">
        <v>499</v>
      </c>
      <c r="V113" s="165" t="s">
        <v>124</v>
      </c>
      <c r="W113" s="139" t="s">
        <v>113</v>
      </c>
      <c r="X113" s="139" t="s">
        <v>112</v>
      </c>
      <c r="Y113" s="139" t="s">
        <v>189</v>
      </c>
      <c r="Z113" s="131" t="s">
        <v>116</v>
      </c>
      <c r="AA113" s="131"/>
      <c r="AB113" s="166"/>
      <c r="AC113" s="167">
        <v>0.00516</v>
      </c>
      <c r="AD113" s="45" t="s">
        <v>116</v>
      </c>
      <c r="AE113" s="42"/>
      <c r="AF113" s="42"/>
      <c r="AG113" s="42"/>
      <c r="AH113" s="42"/>
      <c r="AI113" s="192"/>
      <c r="AJ113" s="193"/>
      <c r="AK113" s="42"/>
      <c r="AL113" s="42"/>
      <c r="AM113" s="42" t="s">
        <v>126</v>
      </c>
      <c r="AN113" s="42" t="s">
        <v>322</v>
      </c>
      <c r="AO113" s="45"/>
      <c r="AP113" s="45"/>
      <c r="AQ113" s="45"/>
      <c r="AR113" s="45"/>
      <c r="AS113" s="45"/>
      <c r="AT113" s="45"/>
      <c r="AU113" s="45"/>
      <c r="AV113" s="45"/>
      <c r="AW113" s="45"/>
      <c r="AX113" s="45"/>
      <c r="AY113" s="45"/>
      <c r="AZ113" s="167">
        <v>0.00516</v>
      </c>
      <c r="BA113" s="45" t="s">
        <v>360</v>
      </c>
      <c r="BB113" s="217"/>
      <c r="BC113" s="45">
        <v>2</v>
      </c>
      <c r="BD113" s="218"/>
      <c r="BE113" s="234"/>
      <c r="BF113" s="28"/>
      <c r="BG113" s="45">
        <v>2</v>
      </c>
      <c r="BH113" s="45">
        <v>2</v>
      </c>
      <c r="BI113" s="45">
        <v>2</v>
      </c>
      <c r="BJ113" s="45">
        <v>2</v>
      </c>
      <c r="BK113" s="95"/>
    </row>
    <row r="114" s="94" customFormat="1" ht="30" customHeight="1" spans="1:63">
      <c r="A114" s="105">
        <f t="shared" ref="A114:A124" si="27">ROW()-9</f>
        <v>105</v>
      </c>
      <c r="B114" s="26"/>
      <c r="C114" s="26"/>
      <c r="D114" s="26"/>
      <c r="E114" s="26"/>
      <c r="F114" s="26"/>
      <c r="G114" s="26"/>
      <c r="H114" s="26">
        <v>6</v>
      </c>
      <c r="I114" s="26"/>
      <c r="J114" s="26"/>
      <c r="K114" s="38"/>
      <c r="L114" s="92"/>
      <c r="M114" s="52" t="s">
        <v>500</v>
      </c>
      <c r="N114" s="43" t="s">
        <v>500</v>
      </c>
      <c r="O114" s="28" t="s">
        <v>501</v>
      </c>
      <c r="P114" s="45"/>
      <c r="Q114" s="45"/>
      <c r="R114" s="137" t="s">
        <v>111</v>
      </c>
      <c r="S114" s="45"/>
      <c r="T114" s="138" t="s">
        <v>110</v>
      </c>
      <c r="U114" s="138" t="s">
        <v>500</v>
      </c>
      <c r="V114" s="244" t="s">
        <v>110</v>
      </c>
      <c r="W114" s="139" t="s">
        <v>113</v>
      </c>
      <c r="X114" s="139" t="s">
        <v>112</v>
      </c>
      <c r="Y114" s="139" t="s">
        <v>337</v>
      </c>
      <c r="Z114" s="165" t="s">
        <v>502</v>
      </c>
      <c r="AA114" s="165" t="s">
        <v>503</v>
      </c>
      <c r="AB114" s="166"/>
      <c r="AC114" s="167">
        <v>0.1125</v>
      </c>
      <c r="AD114" s="45" t="s">
        <v>116</v>
      </c>
      <c r="AE114" s="163" t="s">
        <v>341</v>
      </c>
      <c r="AF114" s="172">
        <f>AC114/0.302*1000</f>
        <v>372.516556291391</v>
      </c>
      <c r="AG114" s="172">
        <v>7</v>
      </c>
      <c r="AH114" s="172"/>
      <c r="AI114" s="197">
        <f>AG114/2*AG114/2*3.14*AF114*7860/1000000000</f>
        <v>0.112624755794702</v>
      </c>
      <c r="AJ114" s="202">
        <f>AC114/AI114</f>
        <v>0.998892287989246</v>
      </c>
      <c r="AK114" s="199"/>
      <c r="AL114" s="131"/>
      <c r="AM114" s="131" t="s">
        <v>126</v>
      </c>
      <c r="AN114" s="131" t="s">
        <v>411</v>
      </c>
      <c r="AO114" s="45"/>
      <c r="AP114" s="45"/>
      <c r="AQ114" s="45"/>
      <c r="AR114" s="45"/>
      <c r="AS114" s="45"/>
      <c r="AT114" s="45"/>
      <c r="AU114" s="45"/>
      <c r="AV114" s="45"/>
      <c r="AW114" s="45"/>
      <c r="AX114" s="45"/>
      <c r="AY114" s="45"/>
      <c r="AZ114" s="167">
        <v>0.1125</v>
      </c>
      <c r="BA114" s="45" t="s">
        <v>342</v>
      </c>
      <c r="BB114" s="217"/>
      <c r="BC114" s="45">
        <v>1</v>
      </c>
      <c r="BD114" s="218"/>
      <c r="BE114" s="234"/>
      <c r="BF114" s="28"/>
      <c r="BG114" s="45">
        <v>1</v>
      </c>
      <c r="BH114" s="45">
        <v>1</v>
      </c>
      <c r="BI114" s="45">
        <v>1</v>
      </c>
      <c r="BJ114" s="45">
        <v>1</v>
      </c>
      <c r="BK114" s="95"/>
    </row>
    <row r="115" s="94" customFormat="1" ht="30" customHeight="1" spans="1:63">
      <c r="A115" s="105">
        <f t="shared" si="27"/>
        <v>106</v>
      </c>
      <c r="B115" s="26"/>
      <c r="C115" s="26"/>
      <c r="D115" s="26"/>
      <c r="E115" s="26">
        <v>3</v>
      </c>
      <c r="F115" s="26"/>
      <c r="G115" s="26"/>
      <c r="H115" s="26"/>
      <c r="I115" s="26"/>
      <c r="J115" s="26"/>
      <c r="K115" s="38"/>
      <c r="L115" s="92"/>
      <c r="M115" s="52" t="s">
        <v>532</v>
      </c>
      <c r="N115" s="43" t="s">
        <v>532</v>
      </c>
      <c r="O115" s="28" t="s">
        <v>533</v>
      </c>
      <c r="P115" s="45" t="s">
        <v>534</v>
      </c>
      <c r="Q115" s="45"/>
      <c r="R115" s="137" t="s">
        <v>111</v>
      </c>
      <c r="S115" s="45"/>
      <c r="T115" s="138" t="s">
        <v>110</v>
      </c>
      <c r="U115" s="138" t="s">
        <v>532</v>
      </c>
      <c r="V115" s="138" t="s">
        <v>110</v>
      </c>
      <c r="W115" s="139" t="s">
        <v>113</v>
      </c>
      <c r="X115" s="139" t="s">
        <v>112</v>
      </c>
      <c r="Y115" s="45" t="s">
        <v>535</v>
      </c>
      <c r="Z115" s="131" t="s">
        <v>536</v>
      </c>
      <c r="AA115" s="165" t="s">
        <v>537</v>
      </c>
      <c r="AB115" s="166" t="s">
        <v>538</v>
      </c>
      <c r="AC115" s="167">
        <v>0.0304</v>
      </c>
      <c r="AD115" s="250" t="s">
        <v>539</v>
      </c>
      <c r="AE115" s="163" t="s">
        <v>535</v>
      </c>
      <c r="AF115" s="170" t="s">
        <v>540</v>
      </c>
      <c r="AG115" s="170"/>
      <c r="AH115" s="170"/>
      <c r="AI115" s="200">
        <f>AC115*1.05</f>
        <v>0.03192</v>
      </c>
      <c r="AJ115" s="165"/>
      <c r="AK115" s="131"/>
      <c r="AL115" s="131"/>
      <c r="AM115" s="131" t="s">
        <v>126</v>
      </c>
      <c r="AN115" s="131" t="s">
        <v>541</v>
      </c>
      <c r="AO115" s="250"/>
      <c r="AP115" s="250"/>
      <c r="AQ115" s="250"/>
      <c r="AR115" s="250"/>
      <c r="AS115" s="250"/>
      <c r="AT115" s="250"/>
      <c r="AU115" s="250"/>
      <c r="AV115" s="250"/>
      <c r="AW115" s="250"/>
      <c r="AX115" s="250"/>
      <c r="AY115" s="250"/>
      <c r="AZ115" s="167">
        <v>0.0304</v>
      </c>
      <c r="BA115" s="45" t="s">
        <v>342</v>
      </c>
      <c r="BB115" s="217"/>
      <c r="BC115" s="45">
        <v>1</v>
      </c>
      <c r="BD115" s="218"/>
      <c r="BE115" s="234"/>
      <c r="BF115" s="28"/>
      <c r="BG115" s="45">
        <v>1</v>
      </c>
      <c r="BH115" s="45">
        <v>1</v>
      </c>
      <c r="BI115" s="45">
        <v>1</v>
      </c>
      <c r="BJ115" s="45">
        <v>1</v>
      </c>
      <c r="BK115" s="95"/>
    </row>
    <row r="116" s="94" customFormat="1" ht="30" customHeight="1" spans="1:63">
      <c r="A116" s="105">
        <f t="shared" si="27"/>
        <v>107</v>
      </c>
      <c r="B116" s="26"/>
      <c r="C116" s="26"/>
      <c r="D116" s="26"/>
      <c r="E116" s="26">
        <v>3</v>
      </c>
      <c r="F116" s="26"/>
      <c r="G116" s="26"/>
      <c r="H116" s="26"/>
      <c r="I116" s="26"/>
      <c r="J116" s="26"/>
      <c r="K116" s="38"/>
      <c r="L116" s="92"/>
      <c r="M116" s="52" t="s">
        <v>542</v>
      </c>
      <c r="N116" s="43" t="s">
        <v>542</v>
      </c>
      <c r="O116" s="28" t="s">
        <v>543</v>
      </c>
      <c r="P116" s="45" t="s">
        <v>544</v>
      </c>
      <c r="Q116" s="45"/>
      <c r="R116" s="137" t="s">
        <v>111</v>
      </c>
      <c r="S116" s="45"/>
      <c r="T116" s="138" t="s">
        <v>110</v>
      </c>
      <c r="U116" s="138" t="s">
        <v>542</v>
      </c>
      <c r="V116" s="138" t="s">
        <v>110</v>
      </c>
      <c r="W116" s="139" t="s">
        <v>113</v>
      </c>
      <c r="X116" s="139" t="s">
        <v>112</v>
      </c>
      <c r="Y116" s="45" t="s">
        <v>535</v>
      </c>
      <c r="Z116" s="131" t="s">
        <v>536</v>
      </c>
      <c r="AA116" s="165" t="s">
        <v>537</v>
      </c>
      <c r="AB116" s="166" t="s">
        <v>545</v>
      </c>
      <c r="AC116" s="167">
        <v>0.0303</v>
      </c>
      <c r="AD116" s="250" t="s">
        <v>539</v>
      </c>
      <c r="AE116" s="163" t="s">
        <v>535</v>
      </c>
      <c r="AF116" s="170" t="s">
        <v>540</v>
      </c>
      <c r="AG116" s="170"/>
      <c r="AH116" s="170"/>
      <c r="AI116" s="200">
        <f>AC116*1.05</f>
        <v>0.031815</v>
      </c>
      <c r="AJ116" s="165"/>
      <c r="AK116" s="131"/>
      <c r="AL116" s="131"/>
      <c r="AM116" s="131" t="s">
        <v>126</v>
      </c>
      <c r="AN116" s="131" t="s">
        <v>541</v>
      </c>
      <c r="AO116" s="250"/>
      <c r="AP116" s="250"/>
      <c r="AQ116" s="250"/>
      <c r="AR116" s="250"/>
      <c r="AS116" s="250"/>
      <c r="AT116" s="250"/>
      <c r="AU116" s="250"/>
      <c r="AV116" s="250"/>
      <c r="AW116" s="250"/>
      <c r="AX116" s="250"/>
      <c r="AY116" s="250"/>
      <c r="AZ116" s="167">
        <v>0.0303</v>
      </c>
      <c r="BA116" s="45" t="s">
        <v>342</v>
      </c>
      <c r="BB116" s="217"/>
      <c r="BC116" s="45">
        <v>1</v>
      </c>
      <c r="BD116" s="218"/>
      <c r="BE116" s="234"/>
      <c r="BF116" s="28"/>
      <c r="BG116" s="45">
        <v>1</v>
      </c>
      <c r="BH116" s="45">
        <v>1</v>
      </c>
      <c r="BI116" s="45">
        <v>1</v>
      </c>
      <c r="BJ116" s="45">
        <v>1</v>
      </c>
      <c r="BK116" s="95"/>
    </row>
    <row r="117" s="94" customFormat="1" ht="30" customHeight="1" spans="1:63">
      <c r="A117" s="105">
        <f t="shared" si="27"/>
        <v>108</v>
      </c>
      <c r="B117" s="26"/>
      <c r="C117" s="26"/>
      <c r="D117" s="26"/>
      <c r="E117" s="26">
        <v>3</v>
      </c>
      <c r="F117" s="26"/>
      <c r="G117" s="26"/>
      <c r="H117" s="26"/>
      <c r="I117" s="26"/>
      <c r="J117" s="26"/>
      <c r="K117" s="38"/>
      <c r="L117" s="92"/>
      <c r="M117" s="52" t="s">
        <v>323</v>
      </c>
      <c r="N117" s="43" t="s">
        <v>323</v>
      </c>
      <c r="O117" s="28" t="s">
        <v>324</v>
      </c>
      <c r="P117" s="45"/>
      <c r="Q117" s="45"/>
      <c r="R117" s="137" t="s">
        <v>111</v>
      </c>
      <c r="S117" s="45"/>
      <c r="T117" s="138" t="s">
        <v>110</v>
      </c>
      <c r="U117" s="139" t="s">
        <v>189</v>
      </c>
      <c r="V117" s="165" t="s">
        <v>116</v>
      </c>
      <c r="W117" s="139" t="s">
        <v>113</v>
      </c>
      <c r="X117" s="139" t="s">
        <v>112</v>
      </c>
      <c r="Y117" s="139" t="s">
        <v>189</v>
      </c>
      <c r="Z117" s="131" t="s">
        <v>263</v>
      </c>
      <c r="AA117" s="165"/>
      <c r="AB117" s="166"/>
      <c r="AC117" s="167">
        <v>0.0007</v>
      </c>
      <c r="AD117" s="250" t="s">
        <v>546</v>
      </c>
      <c r="AE117" s="42"/>
      <c r="AF117" s="42"/>
      <c r="AG117" s="42"/>
      <c r="AH117" s="42"/>
      <c r="AI117" s="192"/>
      <c r="AJ117" s="193"/>
      <c r="AK117" s="42"/>
      <c r="AL117" s="42"/>
      <c r="AM117" s="131" t="s">
        <v>126</v>
      </c>
      <c r="AN117" s="131" t="s">
        <v>322</v>
      </c>
      <c r="AO117" s="250"/>
      <c r="AP117" s="250"/>
      <c r="AQ117" s="250"/>
      <c r="AR117" s="250"/>
      <c r="AS117" s="250"/>
      <c r="AT117" s="250"/>
      <c r="AU117" s="250"/>
      <c r="AV117" s="250"/>
      <c r="AW117" s="250"/>
      <c r="AX117" s="250"/>
      <c r="AY117" s="250"/>
      <c r="AZ117" s="167">
        <v>0.0007</v>
      </c>
      <c r="BA117" s="45" t="s">
        <v>360</v>
      </c>
      <c r="BB117" s="217"/>
      <c r="BC117" s="45">
        <v>1</v>
      </c>
      <c r="BD117" s="218"/>
      <c r="BE117" s="234"/>
      <c r="BF117" s="28"/>
      <c r="BG117" s="45">
        <v>1</v>
      </c>
      <c r="BH117" s="45">
        <v>1</v>
      </c>
      <c r="BI117" s="45">
        <v>1</v>
      </c>
      <c r="BJ117" s="45">
        <v>1</v>
      </c>
      <c r="BK117" s="95"/>
    </row>
    <row r="118" s="94" customFormat="1" ht="30" customHeight="1" spans="1:63">
      <c r="A118" s="105">
        <f t="shared" si="27"/>
        <v>109</v>
      </c>
      <c r="B118" s="26"/>
      <c r="C118" s="26"/>
      <c r="D118" s="26"/>
      <c r="E118" s="26">
        <v>3</v>
      </c>
      <c r="F118" s="26"/>
      <c r="G118" s="26"/>
      <c r="H118" s="26"/>
      <c r="I118" s="26"/>
      <c r="J118" s="26"/>
      <c r="K118" s="38"/>
      <c r="L118" s="92"/>
      <c r="M118" s="52" t="s">
        <v>547</v>
      </c>
      <c r="N118" s="43" t="s">
        <v>547</v>
      </c>
      <c r="O118" s="28" t="s">
        <v>548</v>
      </c>
      <c r="P118" s="239"/>
      <c r="Q118" s="239"/>
      <c r="R118" s="137" t="s">
        <v>111</v>
      </c>
      <c r="S118" s="45"/>
      <c r="T118" s="138" t="s">
        <v>124</v>
      </c>
      <c r="U118" s="138" t="s">
        <v>547</v>
      </c>
      <c r="V118" s="244" t="s">
        <v>124</v>
      </c>
      <c r="W118" s="139" t="s">
        <v>113</v>
      </c>
      <c r="X118" s="139" t="s">
        <v>112</v>
      </c>
      <c r="Y118" s="26" t="s">
        <v>549</v>
      </c>
      <c r="Z118" s="131" t="s">
        <v>263</v>
      </c>
      <c r="AA118" s="165"/>
      <c r="AB118" s="239" t="s">
        <v>550</v>
      </c>
      <c r="AC118" s="251">
        <v>0.0003</v>
      </c>
      <c r="AD118" s="45" t="s">
        <v>551</v>
      </c>
      <c r="AE118" s="42"/>
      <c r="AF118" s="42"/>
      <c r="AG118" s="42"/>
      <c r="AH118" s="42"/>
      <c r="AI118" s="200">
        <f>AC118</f>
        <v>0.0003</v>
      </c>
      <c r="AJ118" s="165"/>
      <c r="AK118" s="131"/>
      <c r="AL118" s="131"/>
      <c r="AM118" s="131" t="s">
        <v>126</v>
      </c>
      <c r="AN118" s="131" t="s">
        <v>411</v>
      </c>
      <c r="AO118" s="45"/>
      <c r="AP118" s="45"/>
      <c r="AQ118" s="45"/>
      <c r="AR118" s="45"/>
      <c r="AS118" s="45"/>
      <c r="AT118" s="45"/>
      <c r="AU118" s="45"/>
      <c r="AV118" s="45"/>
      <c r="AW118" s="45"/>
      <c r="AX118" s="45"/>
      <c r="AY118" s="45"/>
      <c r="AZ118" s="251">
        <v>0.0003</v>
      </c>
      <c r="BA118" s="45" t="s">
        <v>420</v>
      </c>
      <c r="BB118" s="217"/>
      <c r="BC118" s="45">
        <v>1</v>
      </c>
      <c r="BD118" s="218"/>
      <c r="BE118" s="234"/>
      <c r="BF118" s="28"/>
      <c r="BG118" s="45">
        <v>1</v>
      </c>
      <c r="BH118" s="45">
        <v>1</v>
      </c>
      <c r="BI118" s="45">
        <v>1</v>
      </c>
      <c r="BJ118" s="45">
        <v>1</v>
      </c>
      <c r="BK118" s="95"/>
    </row>
    <row r="119" s="94" customFormat="1" ht="30" customHeight="1" spans="1:63">
      <c r="A119" s="105">
        <f t="shared" si="27"/>
        <v>110</v>
      </c>
      <c r="B119" s="26"/>
      <c r="C119" s="26"/>
      <c r="D119" s="26"/>
      <c r="E119" s="26">
        <v>3</v>
      </c>
      <c r="F119" s="26"/>
      <c r="G119" s="26"/>
      <c r="H119" s="26"/>
      <c r="I119" s="26"/>
      <c r="J119" s="26"/>
      <c r="K119" s="38"/>
      <c r="L119" s="92"/>
      <c r="M119" s="42" t="s">
        <v>552</v>
      </c>
      <c r="N119" s="240" t="s">
        <v>552</v>
      </c>
      <c r="O119" s="240" t="s">
        <v>553</v>
      </c>
      <c r="P119" s="45"/>
      <c r="Q119" s="45"/>
      <c r="R119" s="137" t="s">
        <v>111</v>
      </c>
      <c r="S119" s="45"/>
      <c r="T119" s="138" t="s">
        <v>110</v>
      </c>
      <c r="U119" s="239" t="s">
        <v>552</v>
      </c>
      <c r="V119" s="244" t="s">
        <v>124</v>
      </c>
      <c r="W119" s="139" t="s">
        <v>113</v>
      </c>
      <c r="X119" s="139" t="s">
        <v>112</v>
      </c>
      <c r="Y119" s="26" t="s">
        <v>549</v>
      </c>
      <c r="Z119" s="131" t="s">
        <v>263</v>
      </c>
      <c r="AA119" s="165"/>
      <c r="AB119" s="239" t="s">
        <v>554</v>
      </c>
      <c r="AC119" s="251">
        <v>0.396</v>
      </c>
      <c r="AD119" s="252" t="s">
        <v>555</v>
      </c>
      <c r="AE119" s="42"/>
      <c r="AF119" s="42"/>
      <c r="AG119" s="42"/>
      <c r="AH119" s="42"/>
      <c r="AI119" s="200">
        <f>AC119</f>
        <v>0.396</v>
      </c>
      <c r="AJ119" s="165"/>
      <c r="AK119" s="131"/>
      <c r="AL119" s="131"/>
      <c r="AM119" s="131" t="s">
        <v>126</v>
      </c>
      <c r="AN119" s="131" t="s">
        <v>411</v>
      </c>
      <c r="AO119" s="252"/>
      <c r="AP119" s="252"/>
      <c r="AQ119" s="252"/>
      <c r="AR119" s="252"/>
      <c r="AS119" s="252"/>
      <c r="AT119" s="252"/>
      <c r="AU119" s="252"/>
      <c r="AV119" s="252"/>
      <c r="AW119" s="252"/>
      <c r="AX119" s="252"/>
      <c r="AY119" s="252"/>
      <c r="AZ119" s="251">
        <v>0.396</v>
      </c>
      <c r="BA119" s="45" t="s">
        <v>360</v>
      </c>
      <c r="BB119" s="217"/>
      <c r="BC119" s="45">
        <v>1</v>
      </c>
      <c r="BD119" s="218"/>
      <c r="BE119" s="234"/>
      <c r="BF119" s="28"/>
      <c r="BG119" s="45">
        <v>1</v>
      </c>
      <c r="BH119" s="45">
        <v>1</v>
      </c>
      <c r="BI119" s="45">
        <v>1</v>
      </c>
      <c r="BJ119" s="45">
        <v>1</v>
      </c>
      <c r="BK119" s="95"/>
    </row>
    <row r="120" s="94" customFormat="1" ht="30" customHeight="1" spans="1:63">
      <c r="A120" s="105">
        <f t="shared" si="27"/>
        <v>111</v>
      </c>
      <c r="B120" s="26"/>
      <c r="C120" s="26"/>
      <c r="D120" s="26"/>
      <c r="E120" s="26">
        <v>3</v>
      </c>
      <c r="F120" s="26"/>
      <c r="G120" s="26"/>
      <c r="H120" s="26"/>
      <c r="I120" s="26"/>
      <c r="J120" s="26"/>
      <c r="K120" s="38"/>
      <c r="L120" s="92"/>
      <c r="M120" s="52" t="s">
        <v>556</v>
      </c>
      <c r="N120" s="43" t="s">
        <v>556</v>
      </c>
      <c r="O120" s="28" t="s">
        <v>557</v>
      </c>
      <c r="P120" s="45"/>
      <c r="Q120" s="45"/>
      <c r="R120" s="137" t="s">
        <v>111</v>
      </c>
      <c r="S120" s="45"/>
      <c r="T120" s="138" t="s">
        <v>110</v>
      </c>
      <c r="U120" s="138" t="s">
        <v>556</v>
      </c>
      <c r="V120" s="244" t="s">
        <v>124</v>
      </c>
      <c r="W120" s="139" t="s">
        <v>113</v>
      </c>
      <c r="X120" s="139" t="s">
        <v>112</v>
      </c>
      <c r="Y120" s="26" t="s">
        <v>549</v>
      </c>
      <c r="Z120" s="131" t="s">
        <v>263</v>
      </c>
      <c r="AA120" s="165"/>
      <c r="AB120" s="239" t="s">
        <v>558</v>
      </c>
      <c r="AC120" s="251">
        <v>0.0001</v>
      </c>
      <c r="AD120" s="45" t="s">
        <v>551</v>
      </c>
      <c r="AE120" s="42"/>
      <c r="AF120" s="42"/>
      <c r="AG120" s="42"/>
      <c r="AH120" s="42"/>
      <c r="AI120" s="200">
        <f>AC120</f>
        <v>0.0001</v>
      </c>
      <c r="AJ120" s="193"/>
      <c r="AK120" s="42"/>
      <c r="AL120" s="42"/>
      <c r="AM120" s="131" t="s">
        <v>126</v>
      </c>
      <c r="AN120" s="131" t="s">
        <v>411</v>
      </c>
      <c r="AO120" s="45"/>
      <c r="AP120" s="45"/>
      <c r="AQ120" s="45"/>
      <c r="AR120" s="45"/>
      <c r="AS120" s="45"/>
      <c r="AT120" s="45"/>
      <c r="AU120" s="45"/>
      <c r="AV120" s="45"/>
      <c r="AW120" s="45"/>
      <c r="AX120" s="45"/>
      <c r="AY120" s="45"/>
      <c r="AZ120" s="251">
        <v>0.0001</v>
      </c>
      <c r="BA120" s="45" t="s">
        <v>342</v>
      </c>
      <c r="BB120" s="217"/>
      <c r="BC120" s="45">
        <v>1</v>
      </c>
      <c r="BD120" s="218"/>
      <c r="BE120" s="234"/>
      <c r="BF120" s="28"/>
      <c r="BG120" s="45">
        <v>1</v>
      </c>
      <c r="BH120" s="45">
        <v>1</v>
      </c>
      <c r="BI120" s="45">
        <v>1</v>
      </c>
      <c r="BJ120" s="45">
        <v>1</v>
      </c>
      <c r="BK120" s="95"/>
    </row>
    <row r="121" s="94" customFormat="1" ht="30" customHeight="1" spans="1:63">
      <c r="A121" s="105">
        <f t="shared" si="27"/>
        <v>112</v>
      </c>
      <c r="B121" s="26"/>
      <c r="C121" s="26"/>
      <c r="D121" s="26"/>
      <c r="E121" s="26">
        <v>3</v>
      </c>
      <c r="F121" s="26"/>
      <c r="G121" s="26"/>
      <c r="H121" s="26"/>
      <c r="I121" s="26"/>
      <c r="J121" s="26"/>
      <c r="K121" s="26"/>
      <c r="L121" s="92" t="s">
        <v>107</v>
      </c>
      <c r="M121" s="42"/>
      <c r="N121" s="29"/>
      <c r="O121" s="29" t="s">
        <v>559</v>
      </c>
      <c r="P121" s="26" t="s">
        <v>396</v>
      </c>
      <c r="Q121" s="26" t="s">
        <v>124</v>
      </c>
      <c r="R121" s="137" t="s">
        <v>111</v>
      </c>
      <c r="S121" s="45"/>
      <c r="T121" s="138" t="s">
        <v>156</v>
      </c>
      <c r="U121" s="26" t="s">
        <v>560</v>
      </c>
      <c r="V121" s="244" t="s">
        <v>156</v>
      </c>
      <c r="W121" s="139" t="s">
        <v>112</v>
      </c>
      <c r="X121" s="139" t="s">
        <v>113</v>
      </c>
      <c r="Y121" s="139" t="s">
        <v>327</v>
      </c>
      <c r="Z121" s="131" t="s">
        <v>115</v>
      </c>
      <c r="AA121" s="131" t="s">
        <v>116</v>
      </c>
      <c r="AB121" s="253" t="s">
        <v>561</v>
      </c>
      <c r="AC121" s="254">
        <v>0.424</v>
      </c>
      <c r="AD121" s="45" t="s">
        <v>562</v>
      </c>
      <c r="AE121" s="163" t="s">
        <v>328</v>
      </c>
      <c r="AF121" s="170"/>
      <c r="AG121" s="170"/>
      <c r="AH121" s="170"/>
      <c r="AI121" s="200"/>
      <c r="AJ121" s="163"/>
      <c r="AK121" s="170"/>
      <c r="AL121" s="195">
        <v>0.022</v>
      </c>
      <c r="AM121" s="131" t="s">
        <v>118</v>
      </c>
      <c r="AN121" s="131" t="s">
        <v>563</v>
      </c>
      <c r="AO121" s="45"/>
      <c r="AP121" s="45"/>
      <c r="AQ121" s="45"/>
      <c r="AR121" s="45"/>
      <c r="AS121" s="45"/>
      <c r="AT121" s="45"/>
      <c r="AU121" s="45"/>
      <c r="AV121" s="45"/>
      <c r="AW121" s="45"/>
      <c r="AX121" s="45"/>
      <c r="AY121" s="45"/>
      <c r="AZ121" s="254">
        <v>0.424</v>
      </c>
      <c r="BA121" s="45" t="s">
        <v>360</v>
      </c>
      <c r="BB121" s="217"/>
      <c r="BC121" s="45">
        <v>2</v>
      </c>
      <c r="BD121" s="218"/>
      <c r="BE121" s="234"/>
      <c r="BF121" s="28"/>
      <c r="BG121" s="45">
        <v>1</v>
      </c>
      <c r="BH121" s="45">
        <v>1</v>
      </c>
      <c r="BI121" s="45">
        <v>1</v>
      </c>
      <c r="BJ121" s="45">
        <v>1</v>
      </c>
      <c r="BK121" s="95"/>
    </row>
    <row r="122" s="94" customFormat="1" ht="30" customHeight="1" spans="1:63">
      <c r="A122" s="105">
        <f t="shared" si="27"/>
        <v>113</v>
      </c>
      <c r="B122" s="26"/>
      <c r="C122" s="26"/>
      <c r="D122" s="26"/>
      <c r="E122" s="26"/>
      <c r="F122" s="26"/>
      <c r="G122" s="26"/>
      <c r="H122" s="26"/>
      <c r="I122" s="26"/>
      <c r="J122" s="26"/>
      <c r="K122" s="26"/>
      <c r="L122" s="92" t="s">
        <v>107</v>
      </c>
      <c r="M122" s="42" t="s">
        <v>564</v>
      </c>
      <c r="N122" s="29" t="s">
        <v>564</v>
      </c>
      <c r="O122" s="29" t="s">
        <v>565</v>
      </c>
      <c r="P122" s="26" t="s">
        <v>396</v>
      </c>
      <c r="Q122" s="26" t="s">
        <v>124</v>
      </c>
      <c r="R122" s="137" t="s">
        <v>111</v>
      </c>
      <c r="S122" s="45"/>
      <c r="T122" s="138" t="s">
        <v>156</v>
      </c>
      <c r="U122" s="26" t="s">
        <v>560</v>
      </c>
      <c r="V122" s="244" t="s">
        <v>156</v>
      </c>
      <c r="W122" s="139" t="s">
        <v>112</v>
      </c>
      <c r="X122" s="139" t="s">
        <v>113</v>
      </c>
      <c r="Y122" s="139" t="s">
        <v>327</v>
      </c>
      <c r="Z122" s="131" t="s">
        <v>115</v>
      </c>
      <c r="AA122" s="131" t="s">
        <v>116</v>
      </c>
      <c r="AB122" s="253" t="s">
        <v>561</v>
      </c>
      <c r="AC122" s="254">
        <v>0.424</v>
      </c>
      <c r="AD122" s="45" t="s">
        <v>562</v>
      </c>
      <c r="AE122" s="163" t="s">
        <v>332</v>
      </c>
      <c r="AF122" s="170"/>
      <c r="AG122" s="170"/>
      <c r="AH122" s="170"/>
      <c r="AI122" s="200"/>
      <c r="AJ122" s="163"/>
      <c r="AK122" s="170">
        <v>7</v>
      </c>
      <c r="AL122" s="195"/>
      <c r="AM122" s="131" t="s">
        <v>118</v>
      </c>
      <c r="AN122" s="131" t="s">
        <v>346</v>
      </c>
      <c r="AO122" s="45"/>
      <c r="AP122" s="45"/>
      <c r="AQ122" s="45"/>
      <c r="AR122" s="45"/>
      <c r="AS122" s="45"/>
      <c r="AT122" s="45"/>
      <c r="AU122" s="45"/>
      <c r="AV122" s="45"/>
      <c r="AW122" s="45"/>
      <c r="AX122" s="45"/>
      <c r="AY122" s="45"/>
      <c r="AZ122" s="254">
        <v>0.424</v>
      </c>
      <c r="BA122" s="45" t="s">
        <v>360</v>
      </c>
      <c r="BB122" s="217"/>
      <c r="BC122" s="45">
        <v>2</v>
      </c>
      <c r="BD122" s="218"/>
      <c r="BE122" s="234"/>
      <c r="BF122" s="28"/>
      <c r="BG122" s="45">
        <v>1</v>
      </c>
      <c r="BH122" s="45">
        <v>1</v>
      </c>
      <c r="BI122" s="45">
        <v>1</v>
      </c>
      <c r="BJ122" s="45">
        <v>1</v>
      </c>
      <c r="BK122" s="95"/>
    </row>
    <row r="123" s="94" customFormat="1" ht="30" customHeight="1" spans="1:63">
      <c r="A123" s="105">
        <f t="shared" si="27"/>
        <v>114</v>
      </c>
      <c r="B123" s="26"/>
      <c r="C123" s="26"/>
      <c r="D123" s="26"/>
      <c r="E123" s="26"/>
      <c r="F123" s="26">
        <v>4</v>
      </c>
      <c r="G123" s="26"/>
      <c r="H123" s="26"/>
      <c r="I123" s="26"/>
      <c r="J123" s="26"/>
      <c r="K123" s="26"/>
      <c r="L123" s="92" t="s">
        <v>107</v>
      </c>
      <c r="M123" s="42" t="s">
        <v>566</v>
      </c>
      <c r="N123" s="29" t="s">
        <v>566</v>
      </c>
      <c r="O123" s="241" t="s">
        <v>567</v>
      </c>
      <c r="P123" s="26"/>
      <c r="Q123" s="26" t="s">
        <v>124</v>
      </c>
      <c r="R123" s="137" t="s">
        <v>111</v>
      </c>
      <c r="S123" s="45"/>
      <c r="T123" s="138" t="s">
        <v>124</v>
      </c>
      <c r="U123" s="26" t="s">
        <v>560</v>
      </c>
      <c r="V123" s="244" t="s">
        <v>124</v>
      </c>
      <c r="W123" s="139" t="s">
        <v>112</v>
      </c>
      <c r="X123" s="139" t="s">
        <v>113</v>
      </c>
      <c r="Y123" s="139" t="s">
        <v>146</v>
      </c>
      <c r="Z123" s="131" t="s">
        <v>436</v>
      </c>
      <c r="AA123" s="131" t="s">
        <v>511</v>
      </c>
      <c r="AB123" s="26" t="s">
        <v>568</v>
      </c>
      <c r="AC123" s="254">
        <v>0.144</v>
      </c>
      <c r="AD123" s="45" t="s">
        <v>116</v>
      </c>
      <c r="AE123" s="163" t="s">
        <v>369</v>
      </c>
      <c r="AF123" s="170">
        <v>99</v>
      </c>
      <c r="AG123" s="170">
        <v>91</v>
      </c>
      <c r="AH123" s="172">
        <v>3</v>
      </c>
      <c r="AI123" s="201">
        <f>AF123*AG123*AH123*7860/1000000000</f>
        <v>0.21243222</v>
      </c>
      <c r="AJ123" s="202">
        <f>AC123/AI123</f>
        <v>0.677863273283121</v>
      </c>
      <c r="AK123" s="172"/>
      <c r="AL123" s="257"/>
      <c r="AM123" s="131" t="s">
        <v>118</v>
      </c>
      <c r="AN123" s="131" t="s">
        <v>370</v>
      </c>
      <c r="AO123" s="45"/>
      <c r="AP123" s="45"/>
      <c r="AQ123" s="45"/>
      <c r="AR123" s="45"/>
      <c r="AS123" s="45"/>
      <c r="AT123" s="45"/>
      <c r="AU123" s="45"/>
      <c r="AV123" s="45"/>
      <c r="AW123" s="45"/>
      <c r="AX123" s="45"/>
      <c r="AY123" s="45"/>
      <c r="AZ123" s="254">
        <v>0.144</v>
      </c>
      <c r="BA123" s="45" t="s">
        <v>360</v>
      </c>
      <c r="BB123" s="217"/>
      <c r="BC123" s="45">
        <v>2</v>
      </c>
      <c r="BD123" s="218"/>
      <c r="BE123" s="234"/>
      <c r="BF123" s="28"/>
      <c r="BG123" s="45">
        <v>1</v>
      </c>
      <c r="BH123" s="45">
        <v>1</v>
      </c>
      <c r="BI123" s="45">
        <v>1</v>
      </c>
      <c r="BJ123" s="45">
        <v>1</v>
      </c>
      <c r="BK123" s="95"/>
    </row>
    <row r="124" s="94" customFormat="1" ht="30" customHeight="1" spans="1:63">
      <c r="A124" s="105">
        <f t="shared" si="27"/>
        <v>115</v>
      </c>
      <c r="B124" s="26"/>
      <c r="C124" s="26"/>
      <c r="D124" s="26"/>
      <c r="E124" s="26"/>
      <c r="F124" s="26">
        <v>4</v>
      </c>
      <c r="G124" s="26"/>
      <c r="H124" s="26"/>
      <c r="I124" s="26"/>
      <c r="J124" s="26"/>
      <c r="K124" s="26"/>
      <c r="L124" s="92"/>
      <c r="M124" s="42" t="s">
        <v>569</v>
      </c>
      <c r="N124" s="29" t="s">
        <v>569</v>
      </c>
      <c r="O124" s="29" t="s">
        <v>570</v>
      </c>
      <c r="P124" s="26"/>
      <c r="Q124" s="26" t="s">
        <v>124</v>
      </c>
      <c r="R124" s="137" t="s">
        <v>111</v>
      </c>
      <c r="S124" s="45"/>
      <c r="T124" s="138" t="s">
        <v>110</v>
      </c>
      <c r="U124" s="26" t="s">
        <v>560</v>
      </c>
      <c r="V124" s="244" t="s">
        <v>110</v>
      </c>
      <c r="W124" s="139" t="s">
        <v>113</v>
      </c>
      <c r="X124" s="139" t="s">
        <v>112</v>
      </c>
      <c r="Y124" s="139" t="s">
        <v>302</v>
      </c>
      <c r="Z124" s="131" t="s">
        <v>571</v>
      </c>
      <c r="AA124" s="131" t="s">
        <v>572</v>
      </c>
      <c r="AB124" s="255" t="s">
        <v>573</v>
      </c>
      <c r="AC124" s="254">
        <v>0.02</v>
      </c>
      <c r="AD124" s="45" t="s">
        <v>116</v>
      </c>
      <c r="AE124" s="163" t="s">
        <v>302</v>
      </c>
      <c r="AF124" s="170">
        <v>15</v>
      </c>
      <c r="AG124" s="170">
        <v>20</v>
      </c>
      <c r="AH124" s="170"/>
      <c r="AI124" s="197">
        <f>AG124/2*AG124/2*3.14*AF124*7860/1000000000</f>
        <v>0.0370206</v>
      </c>
      <c r="AJ124" s="202">
        <f>AC124/AI124</f>
        <v>0.54023975840478</v>
      </c>
      <c r="AK124" s="199"/>
      <c r="AL124" s="257"/>
      <c r="AM124" s="131" t="s">
        <v>126</v>
      </c>
      <c r="AN124" s="131" t="s">
        <v>574</v>
      </c>
      <c r="AO124" s="45"/>
      <c r="AP124" s="45"/>
      <c r="AQ124" s="45"/>
      <c r="AR124" s="45"/>
      <c r="AS124" s="45"/>
      <c r="AT124" s="45"/>
      <c r="AU124" s="45"/>
      <c r="AV124" s="45"/>
      <c r="AW124" s="45"/>
      <c r="AX124" s="45"/>
      <c r="AY124" s="45"/>
      <c r="AZ124" s="254">
        <v>0.02</v>
      </c>
      <c r="BA124" s="45" t="s">
        <v>360</v>
      </c>
      <c r="BB124" s="217"/>
      <c r="BC124" s="45">
        <v>4</v>
      </c>
      <c r="BD124" s="218"/>
      <c r="BE124" s="234"/>
      <c r="BF124" s="28"/>
      <c r="BG124" s="45">
        <v>2</v>
      </c>
      <c r="BH124" s="45">
        <v>2</v>
      </c>
      <c r="BI124" s="45">
        <v>2</v>
      </c>
      <c r="BJ124" s="45">
        <v>2</v>
      </c>
      <c r="BK124" s="95"/>
    </row>
    <row r="125" s="94" customFormat="1" ht="30" customHeight="1" spans="1:63">
      <c r="A125" s="105">
        <f t="shared" ref="A125:A134" si="28">ROW()-9</f>
        <v>116</v>
      </c>
      <c r="B125" s="26"/>
      <c r="C125" s="26"/>
      <c r="D125" s="26"/>
      <c r="E125" s="26"/>
      <c r="F125" s="26">
        <v>4</v>
      </c>
      <c r="G125" s="26"/>
      <c r="H125" s="26"/>
      <c r="I125" s="26"/>
      <c r="J125" s="26"/>
      <c r="K125" s="26"/>
      <c r="L125" s="92"/>
      <c r="M125" s="42" t="s">
        <v>575</v>
      </c>
      <c r="N125" s="29" t="s">
        <v>575</v>
      </c>
      <c r="O125" s="29" t="s">
        <v>576</v>
      </c>
      <c r="P125" s="26"/>
      <c r="Q125" s="26" t="s">
        <v>124</v>
      </c>
      <c r="R125" s="137" t="s">
        <v>111</v>
      </c>
      <c r="S125" s="45"/>
      <c r="T125" s="138" t="s">
        <v>156</v>
      </c>
      <c r="U125" s="26" t="s">
        <v>575</v>
      </c>
      <c r="V125" s="244" t="s">
        <v>156</v>
      </c>
      <c r="W125" s="139" t="s">
        <v>113</v>
      </c>
      <c r="X125" s="139" t="s">
        <v>112</v>
      </c>
      <c r="Y125" s="139" t="s">
        <v>453</v>
      </c>
      <c r="Z125" s="131" t="s">
        <v>577</v>
      </c>
      <c r="AA125" s="131" t="s">
        <v>578</v>
      </c>
      <c r="AB125" s="26" t="s">
        <v>579</v>
      </c>
      <c r="AC125" s="254">
        <v>0.24</v>
      </c>
      <c r="AD125" s="45" t="s">
        <v>116</v>
      </c>
      <c r="AE125" s="163" t="s">
        <v>302</v>
      </c>
      <c r="AF125" s="170">
        <v>74</v>
      </c>
      <c r="AG125" s="170">
        <v>26</v>
      </c>
      <c r="AH125" s="170"/>
      <c r="AI125" s="197">
        <f>AG125/2*AG125/2*3.14*AF125*7860/1000000000</f>
        <v>0.3086530824</v>
      </c>
      <c r="AJ125" s="202">
        <f>AC125/AI125</f>
        <v>0.777572017534467</v>
      </c>
      <c r="AK125" s="199"/>
      <c r="AL125" s="257"/>
      <c r="AM125" s="131" t="s">
        <v>126</v>
      </c>
      <c r="AN125" s="131" t="s">
        <v>456</v>
      </c>
      <c r="AO125" s="45"/>
      <c r="AP125" s="45"/>
      <c r="AQ125" s="45"/>
      <c r="AR125" s="45"/>
      <c r="AS125" s="45"/>
      <c r="AT125" s="45"/>
      <c r="AU125" s="45"/>
      <c r="AV125" s="45"/>
      <c r="AW125" s="45"/>
      <c r="AX125" s="45"/>
      <c r="AY125" s="45"/>
      <c r="AZ125" s="254">
        <v>0.24</v>
      </c>
      <c r="BA125" s="45" t="s">
        <v>360</v>
      </c>
      <c r="BB125" s="217"/>
      <c r="BC125" s="45">
        <v>2</v>
      </c>
      <c r="BD125" s="218"/>
      <c r="BE125" s="234"/>
      <c r="BF125" s="28"/>
      <c r="BG125" s="45">
        <v>1</v>
      </c>
      <c r="BH125" s="45">
        <v>1</v>
      </c>
      <c r="BI125" s="45">
        <v>1</v>
      </c>
      <c r="BJ125" s="45">
        <v>1</v>
      </c>
      <c r="BK125" s="95"/>
    </row>
    <row r="126" s="94" customFormat="1" ht="30" customHeight="1" spans="1:63">
      <c r="A126" s="105">
        <f t="shared" si="28"/>
        <v>117</v>
      </c>
      <c r="B126" s="26"/>
      <c r="C126" s="26"/>
      <c r="D126" s="26"/>
      <c r="E126" s="26">
        <v>3</v>
      </c>
      <c r="F126" s="26"/>
      <c r="G126" s="26"/>
      <c r="H126" s="26"/>
      <c r="I126" s="26"/>
      <c r="J126" s="26"/>
      <c r="K126" s="38"/>
      <c r="L126" s="92"/>
      <c r="M126" s="52" t="s">
        <v>580</v>
      </c>
      <c r="N126" s="242" t="s">
        <v>580</v>
      </c>
      <c r="O126" s="28" t="s">
        <v>581</v>
      </c>
      <c r="P126" s="45" t="s">
        <v>582</v>
      </c>
      <c r="Q126" s="45"/>
      <c r="R126" s="137" t="s">
        <v>111</v>
      </c>
      <c r="S126" s="45"/>
      <c r="T126" s="138" t="s">
        <v>110</v>
      </c>
      <c r="U126" s="139" t="s">
        <v>189</v>
      </c>
      <c r="V126" s="165" t="s">
        <v>116</v>
      </c>
      <c r="W126" s="139" t="s">
        <v>113</v>
      </c>
      <c r="X126" s="139" t="s">
        <v>112</v>
      </c>
      <c r="Y126" s="139" t="s">
        <v>189</v>
      </c>
      <c r="Z126" s="131" t="s">
        <v>116</v>
      </c>
      <c r="AA126" s="131" t="s">
        <v>116</v>
      </c>
      <c r="AB126" s="166"/>
      <c r="AC126" s="167">
        <v>0.0158</v>
      </c>
      <c r="AD126" s="250" t="s">
        <v>583</v>
      </c>
      <c r="AE126" s="42"/>
      <c r="AF126" s="42"/>
      <c r="AG126" s="42"/>
      <c r="AH126" s="42"/>
      <c r="AI126" s="192"/>
      <c r="AJ126" s="193"/>
      <c r="AK126" s="42"/>
      <c r="AL126" s="42"/>
      <c r="AM126" s="131" t="s">
        <v>126</v>
      </c>
      <c r="AN126" s="131" t="s">
        <v>322</v>
      </c>
      <c r="AO126" s="250"/>
      <c r="AP126" s="250"/>
      <c r="AQ126" s="250"/>
      <c r="AR126" s="250"/>
      <c r="AS126" s="250"/>
      <c r="AT126" s="250"/>
      <c r="AU126" s="250"/>
      <c r="AV126" s="250"/>
      <c r="AW126" s="250"/>
      <c r="AX126" s="250"/>
      <c r="AY126" s="250"/>
      <c r="AZ126" s="167">
        <v>0.0158</v>
      </c>
      <c r="BA126" s="45" t="s">
        <v>360</v>
      </c>
      <c r="BB126" s="217"/>
      <c r="BC126" s="45">
        <v>4</v>
      </c>
      <c r="BD126" s="218"/>
      <c r="BE126" s="234"/>
      <c r="BF126" s="28"/>
      <c r="BG126" s="45">
        <v>2</v>
      </c>
      <c r="BH126" s="45">
        <v>2</v>
      </c>
      <c r="BI126" s="45">
        <v>2</v>
      </c>
      <c r="BJ126" s="45">
        <v>2</v>
      </c>
      <c r="BK126" s="95"/>
    </row>
    <row r="127" s="94" customFormat="1" ht="30" customHeight="1" spans="1:63">
      <c r="A127" s="105">
        <f t="shared" si="28"/>
        <v>118</v>
      </c>
      <c r="B127" s="26"/>
      <c r="C127" s="26"/>
      <c r="D127" s="26">
        <v>2</v>
      </c>
      <c r="E127" s="26"/>
      <c r="F127" s="26"/>
      <c r="G127" s="26"/>
      <c r="H127" s="26"/>
      <c r="I127" s="26"/>
      <c r="J127" s="26"/>
      <c r="K127" s="38"/>
      <c r="L127" s="92"/>
      <c r="M127" s="52" t="s">
        <v>584</v>
      </c>
      <c r="N127" s="43" t="s">
        <v>584</v>
      </c>
      <c r="O127" s="107" t="s">
        <v>585</v>
      </c>
      <c r="P127" s="243" t="s">
        <v>586</v>
      </c>
      <c r="Q127" s="45"/>
      <c r="R127" s="137" t="s">
        <v>111</v>
      </c>
      <c r="S127" s="243"/>
      <c r="T127" s="138" t="s">
        <v>110</v>
      </c>
      <c r="U127" s="139" t="s">
        <v>189</v>
      </c>
      <c r="V127" s="247" t="s">
        <v>116</v>
      </c>
      <c r="W127" s="139" t="s">
        <v>113</v>
      </c>
      <c r="X127" s="139" t="s">
        <v>112</v>
      </c>
      <c r="Y127" s="139" t="s">
        <v>189</v>
      </c>
      <c r="Z127" s="131" t="s">
        <v>116</v>
      </c>
      <c r="AA127" s="131"/>
      <c r="AB127" s="166"/>
      <c r="AC127" s="167">
        <v>0.0196</v>
      </c>
      <c r="AD127" s="250" t="s">
        <v>583</v>
      </c>
      <c r="AE127" s="42"/>
      <c r="AF127" s="42"/>
      <c r="AG127" s="42"/>
      <c r="AH127" s="42"/>
      <c r="AI127" s="192"/>
      <c r="AJ127" s="193"/>
      <c r="AK127" s="42"/>
      <c r="AL127" s="42"/>
      <c r="AM127" s="42" t="s">
        <v>126</v>
      </c>
      <c r="AN127" s="42" t="s">
        <v>322</v>
      </c>
      <c r="AO127" s="250"/>
      <c r="AP127" s="250"/>
      <c r="AQ127" s="250"/>
      <c r="AR127" s="250"/>
      <c r="AS127" s="250"/>
      <c r="AT127" s="250"/>
      <c r="AU127" s="250"/>
      <c r="AV127" s="250"/>
      <c r="AW127" s="250"/>
      <c r="AX127" s="250"/>
      <c r="AY127" s="250"/>
      <c r="AZ127" s="167">
        <v>0.0196</v>
      </c>
      <c r="BA127" s="45" t="s">
        <v>360</v>
      </c>
      <c r="BB127" s="217"/>
      <c r="BC127" s="45">
        <v>4</v>
      </c>
      <c r="BD127" s="218"/>
      <c r="BE127" s="234"/>
      <c r="BF127" s="28"/>
      <c r="BG127" s="45">
        <v>4</v>
      </c>
      <c r="BH127" s="45">
        <v>4</v>
      </c>
      <c r="BI127" s="45">
        <v>4</v>
      </c>
      <c r="BJ127" s="45">
        <v>4</v>
      </c>
      <c r="BK127" s="95"/>
    </row>
    <row r="128" s="94" customFormat="1" ht="30.75" customHeight="1" spans="1:63">
      <c r="A128" s="105">
        <f t="shared" si="28"/>
        <v>119</v>
      </c>
      <c r="B128" s="51"/>
      <c r="C128" s="51">
        <v>1</v>
      </c>
      <c r="D128" s="51"/>
      <c r="E128" s="51"/>
      <c r="F128" s="51"/>
      <c r="G128" s="51"/>
      <c r="H128" s="51"/>
      <c r="I128" s="51"/>
      <c r="J128" s="51"/>
      <c r="K128" s="51"/>
      <c r="L128" s="51"/>
      <c r="M128" s="51"/>
      <c r="N128" s="106"/>
      <c r="O128" s="44" t="s">
        <v>587</v>
      </c>
      <c r="P128" s="51" t="s">
        <v>588</v>
      </c>
      <c r="Q128" s="126" t="s">
        <v>110</v>
      </c>
      <c r="R128" s="28" t="s">
        <v>111</v>
      </c>
      <c r="S128" s="106"/>
      <c r="T128" s="42" t="s">
        <v>110</v>
      </c>
      <c r="U128" s="28">
        <f>N128</f>
        <v>0</v>
      </c>
      <c r="V128" s="28" t="s">
        <v>110</v>
      </c>
      <c r="W128" s="139" t="s">
        <v>112</v>
      </c>
      <c r="X128" s="139" t="s">
        <v>113</v>
      </c>
      <c r="Y128" s="52" t="s">
        <v>219</v>
      </c>
      <c r="Z128" s="144" t="s">
        <v>115</v>
      </c>
      <c r="AA128" s="28" t="s">
        <v>116</v>
      </c>
      <c r="AB128" s="144" t="s">
        <v>116</v>
      </c>
      <c r="AC128" s="145">
        <v>0.03</v>
      </c>
      <c r="AD128" s="42" t="s">
        <v>116</v>
      </c>
      <c r="AE128" s="42"/>
      <c r="AF128" s="42"/>
      <c r="AG128" s="42"/>
      <c r="AH128" s="42"/>
      <c r="AI128" s="186"/>
      <c r="AJ128" s="187"/>
      <c r="AK128" s="42"/>
      <c r="AL128" s="42"/>
      <c r="AM128" s="42" t="s">
        <v>126</v>
      </c>
      <c r="AN128" s="42"/>
      <c r="AO128" s="42"/>
      <c r="AP128" s="42"/>
      <c r="AQ128" s="42"/>
      <c r="AR128" s="42"/>
      <c r="AS128" s="42"/>
      <c r="AT128" s="42"/>
      <c r="AU128" s="42"/>
      <c r="AV128" s="42"/>
      <c r="AW128" s="42"/>
      <c r="AX128" s="42"/>
      <c r="AY128" s="42"/>
      <c r="AZ128" s="42"/>
      <c r="BA128" s="42"/>
      <c r="BB128" s="42"/>
      <c r="BC128" s="42"/>
      <c r="BD128" s="146"/>
      <c r="BE128" s="146"/>
      <c r="BF128" s="28"/>
      <c r="BG128" s="45">
        <v>0</v>
      </c>
      <c r="BH128" s="45">
        <v>1</v>
      </c>
      <c r="BI128" s="45">
        <v>0</v>
      </c>
      <c r="BJ128" s="45">
        <v>1</v>
      </c>
      <c r="BK128" s="95"/>
    </row>
    <row r="129" s="94" customFormat="1" ht="30" customHeight="1" spans="1:63">
      <c r="A129" s="105">
        <f t="shared" si="28"/>
        <v>120</v>
      </c>
      <c r="B129" s="51"/>
      <c r="C129" s="51">
        <v>1</v>
      </c>
      <c r="D129" s="51"/>
      <c r="E129" s="51"/>
      <c r="F129" s="51"/>
      <c r="G129" s="51"/>
      <c r="H129" s="51"/>
      <c r="I129" s="51"/>
      <c r="J129" s="51"/>
      <c r="K129" s="51"/>
      <c r="L129" s="51"/>
      <c r="M129" s="112" t="s">
        <v>589</v>
      </c>
      <c r="N129" s="106" t="s">
        <v>589</v>
      </c>
      <c r="O129" s="44" t="s">
        <v>590</v>
      </c>
      <c r="P129" s="106"/>
      <c r="Q129" s="126"/>
      <c r="R129" s="28"/>
      <c r="S129" s="106"/>
      <c r="T129" s="42"/>
      <c r="U129" s="28" t="str">
        <f>N129</f>
        <v>BEC0010024</v>
      </c>
      <c r="V129" s="28" t="s">
        <v>110</v>
      </c>
      <c r="W129" s="52" t="s">
        <v>113</v>
      </c>
      <c r="X129" s="52" t="s">
        <v>112</v>
      </c>
      <c r="Y129" s="52" t="s">
        <v>219</v>
      </c>
      <c r="Z129" s="144" t="s">
        <v>115</v>
      </c>
      <c r="AA129" s="28"/>
      <c r="AB129" s="144" t="s">
        <v>591</v>
      </c>
      <c r="AC129" s="150">
        <v>0.0455</v>
      </c>
      <c r="AD129" s="42"/>
      <c r="AE129" s="42"/>
      <c r="AF129" s="42"/>
      <c r="AG129" s="42"/>
      <c r="AH129" s="42"/>
      <c r="AI129" s="186"/>
      <c r="AJ129" s="187"/>
      <c r="AK129" s="42"/>
      <c r="AL129" s="42"/>
      <c r="AM129" s="42" t="s">
        <v>126</v>
      </c>
      <c r="AN129" s="42" t="s">
        <v>592</v>
      </c>
      <c r="AO129" s="42"/>
      <c r="AP129" s="42"/>
      <c r="AQ129" s="42"/>
      <c r="AR129" s="42"/>
      <c r="AS129" s="42"/>
      <c r="AT129" s="42"/>
      <c r="AU129" s="42"/>
      <c r="AV129" s="42"/>
      <c r="AW129" s="42"/>
      <c r="AX129" s="42"/>
      <c r="AY129" s="42"/>
      <c r="AZ129" s="42"/>
      <c r="BA129" s="42"/>
      <c r="BB129" s="42"/>
      <c r="BC129" s="42"/>
      <c r="BD129" s="146"/>
      <c r="BE129" s="146"/>
      <c r="BF129" s="28"/>
      <c r="BG129" s="45">
        <v>0</v>
      </c>
      <c r="BH129" s="45">
        <v>1</v>
      </c>
      <c r="BI129" s="45">
        <v>0</v>
      </c>
      <c r="BJ129" s="45">
        <v>1</v>
      </c>
      <c r="BK129" s="95"/>
    </row>
    <row r="130" s="94" customFormat="1" ht="30" customHeight="1" spans="1:63">
      <c r="A130" s="105">
        <f t="shared" si="28"/>
        <v>121</v>
      </c>
      <c r="B130" s="51"/>
      <c r="C130" s="51">
        <v>1</v>
      </c>
      <c r="D130" s="51"/>
      <c r="E130" s="51"/>
      <c r="F130" s="51"/>
      <c r="G130" s="51"/>
      <c r="H130" s="51"/>
      <c r="I130" s="51"/>
      <c r="J130" s="51"/>
      <c r="K130" s="51"/>
      <c r="L130" s="51" t="s">
        <v>107</v>
      </c>
      <c r="M130" s="51"/>
      <c r="N130" s="51" t="s">
        <v>593</v>
      </c>
      <c r="O130" s="44" t="s">
        <v>594</v>
      </c>
      <c r="P130" s="42" t="s">
        <v>57</v>
      </c>
      <c r="Q130" s="136" t="s">
        <v>110</v>
      </c>
      <c r="R130" s="28" t="s">
        <v>111</v>
      </c>
      <c r="S130" s="42"/>
      <c r="T130" s="42" t="s">
        <v>110</v>
      </c>
      <c r="U130" s="106" t="s">
        <v>595</v>
      </c>
      <c r="V130" s="28" t="s">
        <v>110</v>
      </c>
      <c r="W130" s="52" t="s">
        <v>112</v>
      </c>
      <c r="X130" s="52" t="s">
        <v>113</v>
      </c>
      <c r="Y130" s="52" t="s">
        <v>114</v>
      </c>
      <c r="Z130" s="144" t="s">
        <v>115</v>
      </c>
      <c r="AA130" s="28" t="s">
        <v>116</v>
      </c>
      <c r="AB130" s="144" t="s">
        <v>596</v>
      </c>
      <c r="AC130" s="145">
        <f>AC132+AC134+AC140+AC141+AC142+AC145+AC146+AC147*8</f>
        <v>2.761</v>
      </c>
      <c r="AD130" s="42" t="s">
        <v>116</v>
      </c>
      <c r="AE130" s="42"/>
      <c r="AF130" s="42"/>
      <c r="AG130" s="42"/>
      <c r="AH130" s="42"/>
      <c r="AI130" s="186"/>
      <c r="AJ130" s="187"/>
      <c r="AK130" s="42"/>
      <c r="AL130" s="42"/>
      <c r="AM130" s="72" t="s">
        <v>140</v>
      </c>
      <c r="AN130" s="42"/>
      <c r="AO130" s="42"/>
      <c r="AP130" s="42"/>
      <c r="AQ130" s="42"/>
      <c r="AR130" s="42"/>
      <c r="AS130" s="42"/>
      <c r="AT130" s="42"/>
      <c r="AU130" s="42"/>
      <c r="AV130" s="42"/>
      <c r="AW130" s="42"/>
      <c r="AX130" s="42"/>
      <c r="AY130" s="42"/>
      <c r="AZ130" s="42"/>
      <c r="BA130" s="42"/>
      <c r="BB130" s="42"/>
      <c r="BC130" s="42"/>
      <c r="BD130" s="146"/>
      <c r="BE130" s="307"/>
      <c r="BF130" s="28"/>
      <c r="BG130" s="45">
        <v>1</v>
      </c>
      <c r="BH130" s="45">
        <v>0</v>
      </c>
      <c r="BI130" s="45">
        <v>1</v>
      </c>
      <c r="BJ130" s="45">
        <v>0</v>
      </c>
      <c r="BK130" s="95"/>
    </row>
    <row r="131" s="94" customFormat="1" ht="30" customHeight="1" spans="1:63">
      <c r="A131" s="105">
        <f t="shared" si="28"/>
        <v>122</v>
      </c>
      <c r="B131" s="51"/>
      <c r="C131" s="51">
        <v>1</v>
      </c>
      <c r="D131" s="51"/>
      <c r="E131" s="51"/>
      <c r="F131" s="51"/>
      <c r="G131" s="51"/>
      <c r="H131" s="51"/>
      <c r="I131" s="51"/>
      <c r="J131" s="51"/>
      <c r="K131" s="51"/>
      <c r="L131" s="51" t="s">
        <v>107</v>
      </c>
      <c r="M131" s="51"/>
      <c r="N131" s="51" t="s">
        <v>597</v>
      </c>
      <c r="O131" s="44" t="s">
        <v>598</v>
      </c>
      <c r="P131" s="42" t="s">
        <v>58</v>
      </c>
      <c r="Q131" s="136" t="s">
        <v>110</v>
      </c>
      <c r="R131" s="28" t="s">
        <v>111</v>
      </c>
      <c r="S131" s="42"/>
      <c r="T131" s="42" t="s">
        <v>110</v>
      </c>
      <c r="U131" s="28" t="str">
        <f t="shared" ref="U131:U132" si="29">N131</f>
        <v>SHT0016176</v>
      </c>
      <c r="V131" s="28" t="s">
        <v>110</v>
      </c>
      <c r="W131" s="52" t="s">
        <v>112</v>
      </c>
      <c r="X131" s="52" t="s">
        <v>113</v>
      </c>
      <c r="Y131" s="52" t="s">
        <v>114</v>
      </c>
      <c r="Z131" s="144" t="s">
        <v>115</v>
      </c>
      <c r="AA131" s="28" t="s">
        <v>116</v>
      </c>
      <c r="AB131" s="144" t="s">
        <v>596</v>
      </c>
      <c r="AC131" s="145">
        <v>2.761</v>
      </c>
      <c r="AD131" s="42" t="s">
        <v>116</v>
      </c>
      <c r="AE131" s="42"/>
      <c r="AF131" s="42"/>
      <c r="AG131" s="42"/>
      <c r="AH131" s="42"/>
      <c r="AI131" s="186"/>
      <c r="AJ131" s="187"/>
      <c r="AK131" s="42"/>
      <c r="AL131" s="42"/>
      <c r="AM131" s="72" t="s">
        <v>140</v>
      </c>
      <c r="AN131" s="42"/>
      <c r="AO131" s="42"/>
      <c r="AP131" s="42"/>
      <c r="AQ131" s="42"/>
      <c r="AR131" s="42"/>
      <c r="AS131" s="42"/>
      <c r="AT131" s="42"/>
      <c r="AU131" s="42"/>
      <c r="AV131" s="42"/>
      <c r="AW131" s="42"/>
      <c r="AX131" s="42"/>
      <c r="AY131" s="42"/>
      <c r="AZ131" s="42"/>
      <c r="BA131" s="42"/>
      <c r="BB131" s="42"/>
      <c r="BC131" s="42"/>
      <c r="BD131" s="146"/>
      <c r="BE131" s="307"/>
      <c r="BF131" s="28"/>
      <c r="BG131" s="45">
        <v>0</v>
      </c>
      <c r="BH131" s="45">
        <v>1</v>
      </c>
      <c r="BI131" s="45">
        <v>0</v>
      </c>
      <c r="BJ131" s="45">
        <v>1</v>
      </c>
      <c r="BK131" s="95"/>
    </row>
    <row r="132" s="94" customFormat="1" ht="30" customHeight="1" spans="1:63">
      <c r="A132" s="105">
        <f t="shared" si="28"/>
        <v>123</v>
      </c>
      <c r="B132" s="51"/>
      <c r="C132" s="51"/>
      <c r="D132" s="51">
        <v>2</v>
      </c>
      <c r="E132" s="51"/>
      <c r="F132" s="51"/>
      <c r="G132" s="51"/>
      <c r="H132" s="51"/>
      <c r="I132" s="51"/>
      <c r="J132" s="51"/>
      <c r="K132" s="51"/>
      <c r="L132" s="51" t="s">
        <v>107</v>
      </c>
      <c r="M132" s="51" t="s">
        <v>599</v>
      </c>
      <c r="N132" s="51" t="s">
        <v>599</v>
      </c>
      <c r="O132" s="44" t="s">
        <v>600</v>
      </c>
      <c r="P132" s="42" t="s">
        <v>57</v>
      </c>
      <c r="Q132" s="136" t="s">
        <v>110</v>
      </c>
      <c r="R132" s="28" t="s">
        <v>111</v>
      </c>
      <c r="S132" s="42"/>
      <c r="T132" s="42" t="s">
        <v>110</v>
      </c>
      <c r="U132" s="28" t="str">
        <f t="shared" si="29"/>
        <v>SHT0016177</v>
      </c>
      <c r="V132" s="28" t="s">
        <v>110</v>
      </c>
      <c r="W132" s="52" t="s">
        <v>112</v>
      </c>
      <c r="X132" s="52" t="s">
        <v>113</v>
      </c>
      <c r="Y132" s="52" t="s">
        <v>125</v>
      </c>
      <c r="Z132" s="144" t="s">
        <v>115</v>
      </c>
      <c r="AA132" s="28" t="s">
        <v>116</v>
      </c>
      <c r="AB132" s="28" t="s">
        <v>116</v>
      </c>
      <c r="AC132" s="145">
        <v>0.3</v>
      </c>
      <c r="AD132" s="42" t="s">
        <v>116</v>
      </c>
      <c r="AE132" s="42"/>
      <c r="AF132" s="42"/>
      <c r="AG132" s="42"/>
      <c r="AH132" s="42"/>
      <c r="AI132" s="186"/>
      <c r="AJ132" s="187"/>
      <c r="AK132" s="42"/>
      <c r="AL132" s="42"/>
      <c r="AM132" s="72" t="s">
        <v>126</v>
      </c>
      <c r="AN132" s="42"/>
      <c r="AO132" s="42"/>
      <c r="AP132" s="42"/>
      <c r="AQ132" s="42"/>
      <c r="AR132" s="42"/>
      <c r="AS132" s="42"/>
      <c r="AT132" s="42"/>
      <c r="AU132" s="42"/>
      <c r="AV132" s="42"/>
      <c r="AW132" s="42"/>
      <c r="AX132" s="42"/>
      <c r="AY132" s="42"/>
      <c r="AZ132" s="42"/>
      <c r="BA132" s="42"/>
      <c r="BB132" s="42"/>
      <c r="BC132" s="42"/>
      <c r="BD132" s="146"/>
      <c r="BE132" s="146"/>
      <c r="BF132" s="28"/>
      <c r="BG132" s="45">
        <v>1</v>
      </c>
      <c r="BH132" s="45">
        <v>0</v>
      </c>
      <c r="BI132" s="45">
        <v>1</v>
      </c>
      <c r="BJ132" s="45">
        <v>0</v>
      </c>
      <c r="BK132" s="95"/>
    </row>
    <row r="133" s="94" customFormat="1" ht="30" customHeight="1" spans="1:63">
      <c r="A133" s="105">
        <f t="shared" si="28"/>
        <v>124</v>
      </c>
      <c r="B133" s="51"/>
      <c r="C133" s="51"/>
      <c r="D133" s="51">
        <v>2</v>
      </c>
      <c r="E133" s="51"/>
      <c r="F133" s="51"/>
      <c r="G133" s="51"/>
      <c r="H133" s="51"/>
      <c r="I133" s="51"/>
      <c r="J133" s="51"/>
      <c r="K133" s="51"/>
      <c r="L133" s="51" t="s">
        <v>107</v>
      </c>
      <c r="M133" s="51" t="s">
        <v>601</v>
      </c>
      <c r="N133" s="51" t="s">
        <v>601</v>
      </c>
      <c r="O133" s="44" t="s">
        <v>602</v>
      </c>
      <c r="P133" s="42" t="s">
        <v>58</v>
      </c>
      <c r="Q133" s="136" t="s">
        <v>110</v>
      </c>
      <c r="R133" s="28" t="s">
        <v>111</v>
      </c>
      <c r="S133" s="42"/>
      <c r="T133" s="42" t="s">
        <v>110</v>
      </c>
      <c r="U133" s="28" t="str">
        <f t="shared" ref="U133" si="30">N133</f>
        <v>SHT0016178</v>
      </c>
      <c r="V133" s="28" t="s">
        <v>110</v>
      </c>
      <c r="W133" s="52" t="s">
        <v>112</v>
      </c>
      <c r="X133" s="52" t="s">
        <v>113</v>
      </c>
      <c r="Y133" s="52" t="s">
        <v>125</v>
      </c>
      <c r="Z133" s="144" t="s">
        <v>115</v>
      </c>
      <c r="AA133" s="28" t="s">
        <v>116</v>
      </c>
      <c r="AB133" s="28" t="s">
        <v>116</v>
      </c>
      <c r="AC133" s="145">
        <v>0.35</v>
      </c>
      <c r="AD133" s="42" t="s">
        <v>116</v>
      </c>
      <c r="AE133" s="42"/>
      <c r="AF133" s="42"/>
      <c r="AG133" s="42"/>
      <c r="AH133" s="42"/>
      <c r="AI133" s="186"/>
      <c r="AJ133" s="187"/>
      <c r="AK133" s="42"/>
      <c r="AL133" s="42"/>
      <c r="AM133" s="72" t="s">
        <v>126</v>
      </c>
      <c r="AN133" s="42"/>
      <c r="AO133" s="42"/>
      <c r="AP133" s="42"/>
      <c r="AQ133" s="42"/>
      <c r="AR133" s="42"/>
      <c r="AS133" s="42"/>
      <c r="AT133" s="42"/>
      <c r="AU133" s="42"/>
      <c r="AV133" s="42"/>
      <c r="AW133" s="42"/>
      <c r="AX133" s="42"/>
      <c r="AY133" s="42"/>
      <c r="AZ133" s="42"/>
      <c r="BA133" s="42"/>
      <c r="BB133" s="42"/>
      <c r="BC133" s="42"/>
      <c r="BD133" s="146"/>
      <c r="BE133" s="146"/>
      <c r="BF133" s="28"/>
      <c r="BG133" s="45">
        <v>0</v>
      </c>
      <c r="BH133" s="45">
        <v>1</v>
      </c>
      <c r="BI133" s="45">
        <v>0</v>
      </c>
      <c r="BJ133" s="45">
        <v>1</v>
      </c>
      <c r="BK133" s="95"/>
    </row>
    <row r="134" s="94" customFormat="1" ht="30" customHeight="1" spans="1:63">
      <c r="A134" s="105">
        <f t="shared" si="28"/>
        <v>125</v>
      </c>
      <c r="B134" s="51"/>
      <c r="C134" s="51"/>
      <c r="D134" s="51">
        <v>2</v>
      </c>
      <c r="E134" s="51"/>
      <c r="F134" s="51"/>
      <c r="G134" s="51"/>
      <c r="H134" s="51"/>
      <c r="I134" s="51"/>
      <c r="J134" s="51"/>
      <c r="K134" s="51"/>
      <c r="L134" s="51" t="s">
        <v>107</v>
      </c>
      <c r="M134" s="51" t="s">
        <v>603</v>
      </c>
      <c r="N134" s="51" t="s">
        <v>603</v>
      </c>
      <c r="O134" s="44" t="s">
        <v>604</v>
      </c>
      <c r="P134" s="42" t="s">
        <v>57</v>
      </c>
      <c r="Q134" s="125" t="s">
        <v>124</v>
      </c>
      <c r="R134" s="28" t="s">
        <v>111</v>
      </c>
      <c r="S134" s="106"/>
      <c r="T134" s="42" t="s">
        <v>110</v>
      </c>
      <c r="U134" s="28" t="str">
        <f t="shared" ref="U134:U142" si="31">N134</f>
        <v>SHT0016179</v>
      </c>
      <c r="V134" s="28" t="s">
        <v>110</v>
      </c>
      <c r="W134" s="52" t="s">
        <v>112</v>
      </c>
      <c r="X134" s="52" t="s">
        <v>113</v>
      </c>
      <c r="Y134" s="52" t="s">
        <v>132</v>
      </c>
      <c r="Z134" s="42" t="s">
        <v>115</v>
      </c>
      <c r="AA134" s="28" t="s">
        <v>116</v>
      </c>
      <c r="AB134" s="144" t="s">
        <v>596</v>
      </c>
      <c r="AC134" s="297">
        <f>AC136+AC138*2</f>
        <v>0.615</v>
      </c>
      <c r="AD134" s="42" t="s">
        <v>116</v>
      </c>
      <c r="AE134" s="42"/>
      <c r="AF134" s="42"/>
      <c r="AG134" s="42"/>
      <c r="AH134" s="42"/>
      <c r="AI134" s="186"/>
      <c r="AJ134" s="187"/>
      <c r="AK134" s="42"/>
      <c r="AL134" s="42"/>
      <c r="AM134" s="72" t="s">
        <v>118</v>
      </c>
      <c r="AN134" s="146" t="s">
        <v>605</v>
      </c>
      <c r="AO134" s="42"/>
      <c r="AP134" s="42"/>
      <c r="AQ134" s="42"/>
      <c r="AR134" s="42"/>
      <c r="AS134" s="42"/>
      <c r="AT134" s="42"/>
      <c r="AU134" s="42"/>
      <c r="AV134" s="42"/>
      <c r="AW134" s="42"/>
      <c r="AX134" s="42"/>
      <c r="AY134" s="42"/>
      <c r="AZ134" s="42"/>
      <c r="BA134" s="42"/>
      <c r="BB134" s="42"/>
      <c r="BC134" s="42"/>
      <c r="BD134" s="146"/>
      <c r="BE134" s="146"/>
      <c r="BF134" s="28"/>
      <c r="BG134" s="45">
        <v>1</v>
      </c>
      <c r="BH134" s="45">
        <v>0</v>
      </c>
      <c r="BI134" s="45">
        <v>1</v>
      </c>
      <c r="BJ134" s="45">
        <v>0</v>
      </c>
      <c r="BK134" s="95"/>
    </row>
    <row r="135" s="94" customFormat="1" ht="30" customHeight="1" spans="1:63">
      <c r="A135" s="105">
        <f t="shared" ref="A135:A144" si="32">ROW()-9</f>
        <v>126</v>
      </c>
      <c r="B135" s="51"/>
      <c r="C135" s="51"/>
      <c r="D135" s="51">
        <v>2</v>
      </c>
      <c r="E135" s="51"/>
      <c r="F135" s="51"/>
      <c r="G135" s="51"/>
      <c r="H135" s="51"/>
      <c r="I135" s="51"/>
      <c r="J135" s="51"/>
      <c r="K135" s="51"/>
      <c r="L135" s="51" t="s">
        <v>107</v>
      </c>
      <c r="M135" s="51" t="s">
        <v>606</v>
      </c>
      <c r="N135" s="51" t="s">
        <v>606</v>
      </c>
      <c r="O135" s="44" t="s">
        <v>607</v>
      </c>
      <c r="P135" s="42" t="s">
        <v>58</v>
      </c>
      <c r="Q135" s="125" t="s">
        <v>124</v>
      </c>
      <c r="R135" s="28" t="s">
        <v>111</v>
      </c>
      <c r="S135" s="106"/>
      <c r="T135" s="42" t="s">
        <v>110</v>
      </c>
      <c r="U135" s="28" t="str">
        <f t="shared" si="31"/>
        <v>SHT0016180</v>
      </c>
      <c r="V135" s="28" t="s">
        <v>110</v>
      </c>
      <c r="W135" s="52" t="s">
        <v>112</v>
      </c>
      <c r="X135" s="287" t="s">
        <v>113</v>
      </c>
      <c r="Y135" s="52" t="s">
        <v>132</v>
      </c>
      <c r="Z135" s="42" t="s">
        <v>115</v>
      </c>
      <c r="AA135" s="28" t="s">
        <v>116</v>
      </c>
      <c r="AB135" s="144" t="s">
        <v>596</v>
      </c>
      <c r="AC135" s="297">
        <f>AC137+AC138*2</f>
        <v>0.53</v>
      </c>
      <c r="AD135" s="42" t="s">
        <v>116</v>
      </c>
      <c r="AE135" s="42"/>
      <c r="AF135" s="42"/>
      <c r="AG135" s="42"/>
      <c r="AH135" s="42"/>
      <c r="AI135" s="186"/>
      <c r="AJ135" s="187"/>
      <c r="AK135" s="42"/>
      <c r="AL135" s="42"/>
      <c r="AM135" s="72" t="s">
        <v>118</v>
      </c>
      <c r="AN135" s="146" t="s">
        <v>605</v>
      </c>
      <c r="AO135" s="42"/>
      <c r="AP135" s="42"/>
      <c r="AQ135" s="42"/>
      <c r="AR135" s="42"/>
      <c r="AS135" s="42"/>
      <c r="AT135" s="42"/>
      <c r="AU135" s="42"/>
      <c r="AV135" s="42"/>
      <c r="AW135" s="42"/>
      <c r="AX135" s="42"/>
      <c r="AY135" s="42"/>
      <c r="AZ135" s="42"/>
      <c r="BA135" s="42"/>
      <c r="BB135" s="42"/>
      <c r="BC135" s="42"/>
      <c r="BD135" s="146"/>
      <c r="BE135" s="146"/>
      <c r="BF135" s="28"/>
      <c r="BG135" s="45">
        <v>0</v>
      </c>
      <c r="BH135" s="45">
        <v>1</v>
      </c>
      <c r="BI135" s="45">
        <v>0</v>
      </c>
      <c r="BJ135" s="45">
        <v>1</v>
      </c>
      <c r="BK135" s="95"/>
    </row>
    <row r="136" s="94" customFormat="1" ht="30" customHeight="1" spans="1:63">
      <c r="A136" s="105">
        <f t="shared" si="32"/>
        <v>127</v>
      </c>
      <c r="B136" s="51"/>
      <c r="C136" s="51"/>
      <c r="D136" s="51"/>
      <c r="E136" s="51">
        <v>3</v>
      </c>
      <c r="F136" s="51"/>
      <c r="G136" s="51"/>
      <c r="H136" s="51"/>
      <c r="I136" s="51"/>
      <c r="J136" s="51"/>
      <c r="K136" s="51"/>
      <c r="L136" s="51" t="s">
        <v>107</v>
      </c>
      <c r="M136" s="51"/>
      <c r="N136" s="51" t="s">
        <v>608</v>
      </c>
      <c r="O136" s="44" t="s">
        <v>609</v>
      </c>
      <c r="P136" s="42" t="s">
        <v>57</v>
      </c>
      <c r="Q136" s="125" t="s">
        <v>124</v>
      </c>
      <c r="R136" s="28" t="s">
        <v>111</v>
      </c>
      <c r="S136" s="106"/>
      <c r="T136" s="106" t="s">
        <v>110</v>
      </c>
      <c r="U136" s="28" t="str">
        <f t="shared" si="31"/>
        <v>SHT0016181</v>
      </c>
      <c r="V136" s="28" t="s">
        <v>110</v>
      </c>
      <c r="W136" s="52" t="s">
        <v>112</v>
      </c>
      <c r="X136" s="52" t="s">
        <v>113</v>
      </c>
      <c r="Y136" s="52" t="s">
        <v>137</v>
      </c>
      <c r="Z136" s="42" t="s">
        <v>138</v>
      </c>
      <c r="AA136" s="28" t="s">
        <v>116</v>
      </c>
      <c r="AB136" s="144" t="s">
        <v>596</v>
      </c>
      <c r="AC136" s="297">
        <v>0.611</v>
      </c>
      <c r="AD136" s="42" t="s">
        <v>116</v>
      </c>
      <c r="AE136" s="42" t="s">
        <v>281</v>
      </c>
      <c r="AF136" s="42"/>
      <c r="AG136" s="42"/>
      <c r="AH136" s="42"/>
      <c r="AI136" s="186">
        <f>AC136*1.08</f>
        <v>0.65988</v>
      </c>
      <c r="AJ136" s="187">
        <f>AC136/AI136</f>
        <v>0.925925925925926</v>
      </c>
      <c r="AK136" s="42"/>
      <c r="AL136" s="42"/>
      <c r="AM136" s="72" t="s">
        <v>140</v>
      </c>
      <c r="AN136" s="146"/>
      <c r="AO136" s="42"/>
      <c r="AP136" s="42"/>
      <c r="AQ136" s="42"/>
      <c r="AR136" s="42"/>
      <c r="AS136" s="42"/>
      <c r="AT136" s="42"/>
      <c r="AU136" s="42"/>
      <c r="AV136" s="42"/>
      <c r="AW136" s="42"/>
      <c r="AX136" s="42"/>
      <c r="AY136" s="42"/>
      <c r="AZ136" s="42"/>
      <c r="BA136" s="42"/>
      <c r="BB136" s="42"/>
      <c r="BC136" s="42"/>
      <c r="BD136" s="146"/>
      <c r="BE136" s="146"/>
      <c r="BF136" s="28"/>
      <c r="BG136" s="45">
        <v>1</v>
      </c>
      <c r="BH136" s="45">
        <v>0</v>
      </c>
      <c r="BI136" s="45">
        <v>1</v>
      </c>
      <c r="BJ136" s="45">
        <v>0</v>
      </c>
      <c r="BK136" s="95"/>
    </row>
    <row r="137" s="94" customFormat="1" ht="30" customHeight="1" spans="1:63">
      <c r="A137" s="105">
        <f t="shared" si="32"/>
        <v>128</v>
      </c>
      <c r="B137" s="51"/>
      <c r="C137" s="51"/>
      <c r="D137" s="51"/>
      <c r="E137" s="51">
        <v>3</v>
      </c>
      <c r="F137" s="51"/>
      <c r="G137" s="51"/>
      <c r="H137" s="51"/>
      <c r="I137" s="51"/>
      <c r="J137" s="51"/>
      <c r="K137" s="51"/>
      <c r="L137" s="51" t="s">
        <v>107</v>
      </c>
      <c r="M137" s="51"/>
      <c r="N137" s="51" t="s">
        <v>610</v>
      </c>
      <c r="O137" s="44" t="s">
        <v>611</v>
      </c>
      <c r="P137" s="42" t="s">
        <v>58</v>
      </c>
      <c r="Q137" s="125" t="s">
        <v>124</v>
      </c>
      <c r="R137" s="28" t="s">
        <v>111</v>
      </c>
      <c r="S137" s="106"/>
      <c r="T137" s="106" t="s">
        <v>110</v>
      </c>
      <c r="U137" s="28" t="str">
        <f t="shared" si="31"/>
        <v>SHT0016182</v>
      </c>
      <c r="V137" s="28" t="s">
        <v>110</v>
      </c>
      <c r="W137" s="52" t="s">
        <v>112</v>
      </c>
      <c r="X137" s="52" t="s">
        <v>113</v>
      </c>
      <c r="Y137" s="52" t="s">
        <v>137</v>
      </c>
      <c r="Z137" s="42" t="s">
        <v>138</v>
      </c>
      <c r="AA137" s="28" t="s">
        <v>116</v>
      </c>
      <c r="AB137" s="144" t="s">
        <v>596</v>
      </c>
      <c r="AC137" s="297">
        <v>0.526</v>
      </c>
      <c r="AD137" s="42" t="s">
        <v>116</v>
      </c>
      <c r="AE137" s="42" t="s">
        <v>281</v>
      </c>
      <c r="AF137" s="42"/>
      <c r="AG137" s="42"/>
      <c r="AH137" s="42"/>
      <c r="AI137" s="186">
        <f>AC137*1.08</f>
        <v>0.56808</v>
      </c>
      <c r="AJ137" s="187">
        <f>AC137/AI137</f>
        <v>0.925925925925926</v>
      </c>
      <c r="AK137" s="42"/>
      <c r="AL137" s="42"/>
      <c r="AM137" s="72" t="s">
        <v>140</v>
      </c>
      <c r="AN137" s="146"/>
      <c r="AO137" s="42"/>
      <c r="AP137" s="42"/>
      <c r="AQ137" s="42"/>
      <c r="AR137" s="42"/>
      <c r="AS137" s="42"/>
      <c r="AT137" s="42"/>
      <c r="AU137" s="42"/>
      <c r="AV137" s="42"/>
      <c r="AW137" s="42"/>
      <c r="AX137" s="42"/>
      <c r="AY137" s="42"/>
      <c r="AZ137" s="42"/>
      <c r="BA137" s="42"/>
      <c r="BB137" s="42"/>
      <c r="BC137" s="42"/>
      <c r="BD137" s="146"/>
      <c r="BE137" s="146"/>
      <c r="BF137" s="28"/>
      <c r="BG137" s="45">
        <v>0</v>
      </c>
      <c r="BH137" s="45">
        <v>1</v>
      </c>
      <c r="BI137" s="45">
        <v>0</v>
      </c>
      <c r="BJ137" s="45">
        <v>1</v>
      </c>
      <c r="BK137" s="95"/>
    </row>
    <row r="138" s="94" customFormat="1" ht="30" customHeight="1" spans="1:63">
      <c r="A138" s="105">
        <f t="shared" si="32"/>
        <v>129</v>
      </c>
      <c r="B138" s="51"/>
      <c r="C138" s="51"/>
      <c r="D138" s="51"/>
      <c r="E138" s="51">
        <v>3</v>
      </c>
      <c r="G138" s="51"/>
      <c r="H138" s="51"/>
      <c r="I138" s="51"/>
      <c r="J138" s="51"/>
      <c r="K138" s="51"/>
      <c r="L138" s="51"/>
      <c r="M138" s="51" t="s">
        <v>612</v>
      </c>
      <c r="N138" s="51" t="s">
        <v>612</v>
      </c>
      <c r="O138" s="44" t="s">
        <v>613</v>
      </c>
      <c r="P138" s="106"/>
      <c r="Q138" s="125" t="s">
        <v>156</v>
      </c>
      <c r="R138" s="28" t="s">
        <v>111</v>
      </c>
      <c r="S138" s="106"/>
      <c r="T138" s="42" t="s">
        <v>110</v>
      </c>
      <c r="U138" s="28" t="str">
        <f t="shared" si="31"/>
        <v>SHT0016183</v>
      </c>
      <c r="V138" s="28" t="s">
        <v>110</v>
      </c>
      <c r="W138" s="52" t="s">
        <v>112</v>
      </c>
      <c r="X138" s="52" t="s">
        <v>113</v>
      </c>
      <c r="Y138" s="52" t="s">
        <v>337</v>
      </c>
      <c r="Z138" s="42" t="s">
        <v>614</v>
      </c>
      <c r="AA138" s="28" t="s">
        <v>116</v>
      </c>
      <c r="AB138" s="62" t="s">
        <v>614</v>
      </c>
      <c r="AC138" s="63">
        <v>0.002</v>
      </c>
      <c r="AD138" s="62" t="s">
        <v>116</v>
      </c>
      <c r="AE138" s="42"/>
      <c r="AF138" s="42"/>
      <c r="AG138" s="42"/>
      <c r="AH138" s="42"/>
      <c r="AI138" s="190">
        <v>0.002</v>
      </c>
      <c r="AJ138" s="187">
        <f>AC138/AI138</f>
        <v>1</v>
      </c>
      <c r="AK138" s="42"/>
      <c r="AL138" s="42"/>
      <c r="AM138" s="42" t="s">
        <v>126</v>
      </c>
      <c r="AN138" s="42"/>
      <c r="AO138" s="62"/>
      <c r="AP138" s="62"/>
      <c r="AQ138" s="62"/>
      <c r="AR138" s="62"/>
      <c r="AS138" s="62"/>
      <c r="AT138" s="62"/>
      <c r="AU138" s="62"/>
      <c r="AV138" s="62"/>
      <c r="AW138" s="62"/>
      <c r="AX138" s="62"/>
      <c r="AY138" s="62"/>
      <c r="AZ138" s="62"/>
      <c r="BA138" s="62"/>
      <c r="BB138" s="42"/>
      <c r="BC138" s="42"/>
      <c r="BD138" s="146"/>
      <c r="BE138" s="146"/>
      <c r="BF138" s="28"/>
      <c r="BG138" s="45">
        <v>2</v>
      </c>
      <c r="BH138" s="45">
        <v>2</v>
      </c>
      <c r="BI138" s="45">
        <v>2</v>
      </c>
      <c r="BJ138" s="45">
        <v>2</v>
      </c>
      <c r="BK138" s="95"/>
    </row>
    <row r="139" s="94" customFormat="1" ht="30" customHeight="1" spans="1:63">
      <c r="A139" s="105">
        <f t="shared" si="32"/>
        <v>130</v>
      </c>
      <c r="B139" s="51"/>
      <c r="C139" s="51"/>
      <c r="D139" s="51">
        <v>2</v>
      </c>
      <c r="E139" s="51"/>
      <c r="F139" s="51"/>
      <c r="G139" s="51"/>
      <c r="H139" s="51"/>
      <c r="I139" s="51"/>
      <c r="J139" s="51"/>
      <c r="K139" s="51"/>
      <c r="L139" s="51"/>
      <c r="M139" s="112" t="s">
        <v>615</v>
      </c>
      <c r="N139" s="115" t="s">
        <v>615</v>
      </c>
      <c r="O139" s="44" t="s">
        <v>616</v>
      </c>
      <c r="P139" s="106"/>
      <c r="Q139" s="126" t="s">
        <v>156</v>
      </c>
      <c r="R139" s="28" t="s">
        <v>111</v>
      </c>
      <c r="S139" s="106"/>
      <c r="T139" s="42" t="s">
        <v>110</v>
      </c>
      <c r="U139" s="28" t="str">
        <f t="shared" si="31"/>
        <v>SHT0011430</v>
      </c>
      <c r="V139" s="28" t="s">
        <v>110</v>
      </c>
      <c r="W139" s="52" t="s">
        <v>112</v>
      </c>
      <c r="X139" s="52" t="s">
        <v>113</v>
      </c>
      <c r="Y139" s="42" t="s">
        <v>195</v>
      </c>
      <c r="Z139" s="42" t="s">
        <v>116</v>
      </c>
      <c r="AA139" s="42" t="s">
        <v>116</v>
      </c>
      <c r="AB139" s="62" t="s">
        <v>617</v>
      </c>
      <c r="AC139" s="63">
        <v>0.035</v>
      </c>
      <c r="AD139" s="62" t="s">
        <v>116</v>
      </c>
      <c r="AE139" s="42" t="s">
        <v>159</v>
      </c>
      <c r="AF139" s="42">
        <v>450</v>
      </c>
      <c r="AG139" s="42">
        <v>350</v>
      </c>
      <c r="AH139" s="42">
        <v>10</v>
      </c>
      <c r="AI139" s="303"/>
      <c r="AJ139" s="304"/>
      <c r="AK139" s="42"/>
      <c r="AL139" s="42"/>
      <c r="AM139" s="42" t="s">
        <v>126</v>
      </c>
      <c r="AN139" s="42" t="s">
        <v>198</v>
      </c>
      <c r="AO139" s="62"/>
      <c r="AP139" s="62"/>
      <c r="AQ139" s="62"/>
      <c r="AR139" s="62"/>
      <c r="AS139" s="62"/>
      <c r="AT139" s="62"/>
      <c r="AU139" s="62"/>
      <c r="AV139" s="62"/>
      <c r="AW139" s="62"/>
      <c r="AX139" s="62"/>
      <c r="AY139" s="62"/>
      <c r="AZ139" s="62"/>
      <c r="BA139" s="62"/>
      <c r="BB139" s="42"/>
      <c r="BC139" s="42"/>
      <c r="BD139" s="146"/>
      <c r="BE139" s="146"/>
      <c r="BF139" s="28"/>
      <c r="BG139" s="45">
        <v>0</v>
      </c>
      <c r="BH139" s="45">
        <v>1</v>
      </c>
      <c r="BI139" s="45">
        <v>0</v>
      </c>
      <c r="BJ139" s="45">
        <v>1</v>
      </c>
      <c r="BK139" s="95"/>
    </row>
    <row r="140" s="94" customFormat="1" ht="30" customHeight="1" spans="1:63">
      <c r="A140" s="105">
        <f t="shared" si="32"/>
        <v>131</v>
      </c>
      <c r="B140" s="51"/>
      <c r="C140" s="51"/>
      <c r="D140" s="51">
        <v>2</v>
      </c>
      <c r="E140" s="51"/>
      <c r="F140" s="51"/>
      <c r="G140" s="51"/>
      <c r="H140" s="51"/>
      <c r="I140" s="51"/>
      <c r="J140" s="51"/>
      <c r="K140" s="51"/>
      <c r="L140" s="51"/>
      <c r="M140" s="44" t="s">
        <v>618</v>
      </c>
      <c r="N140" s="44" t="s">
        <v>618</v>
      </c>
      <c r="O140" s="44" t="s">
        <v>619</v>
      </c>
      <c r="P140" s="106" t="s">
        <v>204</v>
      </c>
      <c r="Q140" s="126" t="s">
        <v>156</v>
      </c>
      <c r="R140" s="28" t="s">
        <v>111</v>
      </c>
      <c r="S140" s="106"/>
      <c r="T140" s="42" t="s">
        <v>110</v>
      </c>
      <c r="U140" s="28" t="str">
        <f t="shared" si="31"/>
        <v>SHT0011657</v>
      </c>
      <c r="V140" s="28" t="s">
        <v>110</v>
      </c>
      <c r="W140" s="52" t="s">
        <v>112</v>
      </c>
      <c r="X140" s="52" t="s">
        <v>113</v>
      </c>
      <c r="Y140" s="42" t="s">
        <v>205</v>
      </c>
      <c r="Z140" s="42" t="s">
        <v>116</v>
      </c>
      <c r="AA140" s="42" t="s">
        <v>116</v>
      </c>
      <c r="AB140" s="62" t="s">
        <v>620</v>
      </c>
      <c r="AC140" s="63">
        <v>0.005</v>
      </c>
      <c r="AD140" s="62" t="s">
        <v>116</v>
      </c>
      <c r="AE140" s="42" t="s">
        <v>159</v>
      </c>
      <c r="AF140" s="42">
        <v>335</v>
      </c>
      <c r="AG140" s="42">
        <v>75</v>
      </c>
      <c r="AH140" s="42">
        <v>10</v>
      </c>
      <c r="AI140" s="303"/>
      <c r="AJ140" s="304"/>
      <c r="AK140" s="42"/>
      <c r="AL140" s="42"/>
      <c r="AM140" s="42" t="s">
        <v>126</v>
      </c>
      <c r="AN140" s="42" t="s">
        <v>207</v>
      </c>
      <c r="AO140" s="62"/>
      <c r="AP140" s="62"/>
      <c r="AQ140" s="62"/>
      <c r="AR140" s="62"/>
      <c r="AS140" s="62"/>
      <c r="AT140" s="62"/>
      <c r="AU140" s="62"/>
      <c r="AV140" s="62"/>
      <c r="AW140" s="62"/>
      <c r="AX140" s="62"/>
      <c r="AY140" s="62"/>
      <c r="AZ140" s="62"/>
      <c r="BA140" s="62"/>
      <c r="BB140" s="42"/>
      <c r="BC140" s="42"/>
      <c r="BD140" s="146"/>
      <c r="BE140" s="146"/>
      <c r="BF140" s="28"/>
      <c r="BG140" s="45">
        <v>0</v>
      </c>
      <c r="BH140" s="45">
        <v>1</v>
      </c>
      <c r="BI140" s="45">
        <v>0</v>
      </c>
      <c r="BJ140" s="45">
        <v>1</v>
      </c>
      <c r="BK140" s="95"/>
    </row>
    <row r="141" s="94" customFormat="1" ht="30" customHeight="1" spans="1:63">
      <c r="A141" s="105">
        <f t="shared" si="32"/>
        <v>132</v>
      </c>
      <c r="B141" s="51"/>
      <c r="C141" s="51"/>
      <c r="D141" s="51">
        <v>2</v>
      </c>
      <c r="E141" s="51"/>
      <c r="F141" s="51"/>
      <c r="G141" s="51"/>
      <c r="H141" s="51"/>
      <c r="I141" s="51"/>
      <c r="J141" s="51"/>
      <c r="K141" s="51"/>
      <c r="L141" s="51"/>
      <c r="M141" s="44" t="s">
        <v>621</v>
      </c>
      <c r="N141" s="44" t="s">
        <v>621</v>
      </c>
      <c r="O141" s="44" t="s">
        <v>622</v>
      </c>
      <c r="P141" s="106" t="s">
        <v>204</v>
      </c>
      <c r="Q141" s="126" t="s">
        <v>156</v>
      </c>
      <c r="R141" s="28" t="s">
        <v>111</v>
      </c>
      <c r="S141" s="106"/>
      <c r="T141" s="42" t="s">
        <v>110</v>
      </c>
      <c r="U141" s="28" t="str">
        <f t="shared" si="31"/>
        <v>SHT0011658</v>
      </c>
      <c r="V141" s="28" t="s">
        <v>110</v>
      </c>
      <c r="W141" s="52" t="s">
        <v>112</v>
      </c>
      <c r="X141" s="52" t="s">
        <v>113</v>
      </c>
      <c r="Y141" s="42" t="s">
        <v>205</v>
      </c>
      <c r="Z141" s="42" t="s">
        <v>116</v>
      </c>
      <c r="AA141" s="42" t="s">
        <v>116</v>
      </c>
      <c r="AB141" s="62" t="s">
        <v>620</v>
      </c>
      <c r="AC141" s="63">
        <v>0.005</v>
      </c>
      <c r="AD141" s="62" t="s">
        <v>116</v>
      </c>
      <c r="AE141" s="42" t="s">
        <v>159</v>
      </c>
      <c r="AF141" s="42">
        <v>335</v>
      </c>
      <c r="AG141" s="42">
        <v>75</v>
      </c>
      <c r="AH141" s="42">
        <v>10</v>
      </c>
      <c r="AI141" s="303"/>
      <c r="AJ141" s="304"/>
      <c r="AK141" s="42"/>
      <c r="AL141" s="42"/>
      <c r="AM141" s="42" t="s">
        <v>126</v>
      </c>
      <c r="AN141" s="42" t="s">
        <v>207</v>
      </c>
      <c r="AO141" s="62"/>
      <c r="AP141" s="62"/>
      <c r="AQ141" s="62"/>
      <c r="AR141" s="62"/>
      <c r="AS141" s="62"/>
      <c r="AT141" s="62"/>
      <c r="AU141" s="62"/>
      <c r="AV141" s="62"/>
      <c r="AW141" s="62"/>
      <c r="AX141" s="62"/>
      <c r="AY141" s="62"/>
      <c r="AZ141" s="62"/>
      <c r="BA141" s="62"/>
      <c r="BB141" s="42"/>
      <c r="BC141" s="42"/>
      <c r="BD141" s="146"/>
      <c r="BE141" s="146"/>
      <c r="BF141" s="28"/>
      <c r="BG141" s="45">
        <v>0</v>
      </c>
      <c r="BH141" s="45">
        <v>1</v>
      </c>
      <c r="BI141" s="45">
        <v>0</v>
      </c>
      <c r="BJ141" s="45">
        <v>1</v>
      </c>
      <c r="BK141" s="95"/>
    </row>
    <row r="142" s="94" customFormat="1" ht="30" customHeight="1" spans="1:63">
      <c r="A142" s="105">
        <f t="shared" si="32"/>
        <v>133</v>
      </c>
      <c r="B142" s="51"/>
      <c r="C142" s="51"/>
      <c r="D142" s="51">
        <v>2</v>
      </c>
      <c r="E142" s="51"/>
      <c r="F142" s="51"/>
      <c r="G142" s="51"/>
      <c r="H142" s="51"/>
      <c r="I142" s="51"/>
      <c r="J142" s="51"/>
      <c r="K142" s="51"/>
      <c r="L142" s="51"/>
      <c r="M142" s="44" t="s">
        <v>623</v>
      </c>
      <c r="N142" s="44" t="s">
        <v>623</v>
      </c>
      <c r="O142" s="44" t="s">
        <v>624</v>
      </c>
      <c r="P142" s="106" t="s">
        <v>204</v>
      </c>
      <c r="Q142" s="126" t="s">
        <v>156</v>
      </c>
      <c r="R142" s="28" t="s">
        <v>111</v>
      </c>
      <c r="S142" s="106"/>
      <c r="T142" s="42" t="s">
        <v>110</v>
      </c>
      <c r="U142" s="28" t="str">
        <f t="shared" si="31"/>
        <v>SHT0011659</v>
      </c>
      <c r="V142" s="28" t="s">
        <v>110</v>
      </c>
      <c r="W142" s="52" t="s">
        <v>112</v>
      </c>
      <c r="X142" s="52" t="s">
        <v>113</v>
      </c>
      <c r="Y142" s="42" t="s">
        <v>205</v>
      </c>
      <c r="Z142" s="42" t="s">
        <v>116</v>
      </c>
      <c r="AA142" s="42" t="s">
        <v>116</v>
      </c>
      <c r="AB142" s="62" t="s">
        <v>625</v>
      </c>
      <c r="AC142" s="63">
        <v>0.0175</v>
      </c>
      <c r="AD142" s="62" t="s">
        <v>116</v>
      </c>
      <c r="AE142" s="42" t="s">
        <v>159</v>
      </c>
      <c r="AF142" s="42">
        <v>510</v>
      </c>
      <c r="AG142" s="42">
        <v>350</v>
      </c>
      <c r="AH142" s="42">
        <v>10</v>
      </c>
      <c r="AI142" s="303"/>
      <c r="AJ142" s="304"/>
      <c r="AK142" s="42"/>
      <c r="AL142" s="42"/>
      <c r="AM142" s="42" t="s">
        <v>126</v>
      </c>
      <c r="AN142" s="42" t="s">
        <v>207</v>
      </c>
      <c r="AO142" s="62"/>
      <c r="AP142" s="62"/>
      <c r="AQ142" s="62"/>
      <c r="AR142" s="62"/>
      <c r="AS142" s="62"/>
      <c r="AT142" s="62"/>
      <c r="AU142" s="62"/>
      <c r="AV142" s="62"/>
      <c r="AW142" s="62"/>
      <c r="AX142" s="62"/>
      <c r="AY142" s="62"/>
      <c r="AZ142" s="62"/>
      <c r="BA142" s="62"/>
      <c r="BB142" s="42"/>
      <c r="BC142" s="42"/>
      <c r="BD142" s="146"/>
      <c r="BE142" s="146"/>
      <c r="BF142" s="28"/>
      <c r="BG142" s="45">
        <v>0</v>
      </c>
      <c r="BH142" s="45">
        <v>1</v>
      </c>
      <c r="BI142" s="45">
        <v>0</v>
      </c>
      <c r="BJ142" s="45">
        <v>1</v>
      </c>
      <c r="BK142" s="95"/>
    </row>
    <row r="143" s="94" customFormat="1" ht="30" customHeight="1" spans="1:63">
      <c r="A143" s="105">
        <f t="shared" si="32"/>
        <v>134</v>
      </c>
      <c r="B143" s="51"/>
      <c r="C143" s="51"/>
      <c r="D143" s="51">
        <v>2</v>
      </c>
      <c r="E143" s="51"/>
      <c r="F143" s="51"/>
      <c r="G143" s="51"/>
      <c r="H143" s="51"/>
      <c r="I143" s="51"/>
      <c r="J143" s="51"/>
      <c r="K143" s="51"/>
      <c r="L143" s="51"/>
      <c r="M143" s="112" t="s">
        <v>626</v>
      </c>
      <c r="N143" s="106" t="s">
        <v>626</v>
      </c>
      <c r="O143" s="44" t="s">
        <v>627</v>
      </c>
      <c r="P143" s="106" t="s">
        <v>218</v>
      </c>
      <c r="Q143" s="125" t="s">
        <v>110</v>
      </c>
      <c r="R143" s="28" t="s">
        <v>111</v>
      </c>
      <c r="S143" s="106"/>
      <c r="T143" s="42" t="s">
        <v>110</v>
      </c>
      <c r="U143" s="28" t="str">
        <f t="shared" ref="U143:U162" si="33">N143</f>
        <v>BEC0010006</v>
      </c>
      <c r="V143" s="28" t="s">
        <v>110</v>
      </c>
      <c r="W143" s="52" t="s">
        <v>112</v>
      </c>
      <c r="X143" s="52" t="s">
        <v>113</v>
      </c>
      <c r="Y143" s="52" t="s">
        <v>219</v>
      </c>
      <c r="Z143" s="42" t="s">
        <v>115</v>
      </c>
      <c r="AA143" s="28" t="s">
        <v>116</v>
      </c>
      <c r="AB143" s="62" t="s">
        <v>116</v>
      </c>
      <c r="AC143" s="63">
        <v>0.005</v>
      </c>
      <c r="AD143" s="62" t="s">
        <v>116</v>
      </c>
      <c r="AE143" s="42"/>
      <c r="AF143" s="42"/>
      <c r="AG143" s="42"/>
      <c r="AH143" s="42"/>
      <c r="AI143" s="303"/>
      <c r="AJ143" s="304"/>
      <c r="AK143" s="42"/>
      <c r="AL143" s="42"/>
      <c r="AM143" s="42" t="s">
        <v>126</v>
      </c>
      <c r="AN143" s="42" t="s">
        <v>592</v>
      </c>
      <c r="AO143" s="62"/>
      <c r="AP143" s="62"/>
      <c r="AQ143" s="62"/>
      <c r="AR143" s="62"/>
      <c r="AS143" s="62"/>
      <c r="AT143" s="62"/>
      <c r="AU143" s="62"/>
      <c r="AV143" s="62"/>
      <c r="AW143" s="62"/>
      <c r="AX143" s="62"/>
      <c r="AY143" s="62"/>
      <c r="AZ143" s="62"/>
      <c r="BA143" s="62"/>
      <c r="BB143" s="42"/>
      <c r="BC143" s="42"/>
      <c r="BD143" s="146"/>
      <c r="BE143" s="146"/>
      <c r="BF143" s="28"/>
      <c r="BG143" s="45">
        <v>0</v>
      </c>
      <c r="BH143" s="45">
        <v>1</v>
      </c>
      <c r="BI143" s="45">
        <v>0</v>
      </c>
      <c r="BJ143" s="45">
        <v>1</v>
      </c>
      <c r="BK143" s="95"/>
    </row>
    <row r="144" s="94" customFormat="1" ht="30" customHeight="1" spans="1:63">
      <c r="A144" s="105">
        <f t="shared" si="32"/>
        <v>135</v>
      </c>
      <c r="B144" s="51"/>
      <c r="C144" s="51"/>
      <c r="D144" s="51">
        <v>2</v>
      </c>
      <c r="E144" s="51"/>
      <c r="F144" s="51"/>
      <c r="G144" s="51"/>
      <c r="H144" s="51"/>
      <c r="I144" s="51"/>
      <c r="J144" s="51"/>
      <c r="K144" s="51"/>
      <c r="L144" s="51"/>
      <c r="M144" s="112" t="s">
        <v>229</v>
      </c>
      <c r="N144" s="106" t="s">
        <v>229</v>
      </c>
      <c r="O144" s="44" t="s">
        <v>230</v>
      </c>
      <c r="P144" s="106"/>
      <c r="Q144" s="126" t="s">
        <v>110</v>
      </c>
      <c r="R144" s="28" t="s">
        <v>111</v>
      </c>
      <c r="S144" s="106"/>
      <c r="T144" s="42" t="s">
        <v>110</v>
      </c>
      <c r="U144" s="28" t="str">
        <f t="shared" si="33"/>
        <v>BEC0010017</v>
      </c>
      <c r="V144" s="28" t="s">
        <v>110</v>
      </c>
      <c r="W144" s="52" t="s">
        <v>113</v>
      </c>
      <c r="X144" s="52" t="s">
        <v>112</v>
      </c>
      <c r="Y144" s="52" t="s">
        <v>231</v>
      </c>
      <c r="Z144" s="144" t="s">
        <v>232</v>
      </c>
      <c r="AA144" s="42" t="s">
        <v>116</v>
      </c>
      <c r="AB144" s="144" t="s">
        <v>225</v>
      </c>
      <c r="AC144" s="145">
        <v>0.015</v>
      </c>
      <c r="AD144" s="42" t="s">
        <v>116</v>
      </c>
      <c r="AE144" s="42" t="s">
        <v>233</v>
      </c>
      <c r="AF144" s="42" t="s">
        <v>234</v>
      </c>
      <c r="AG144" s="42"/>
      <c r="AH144" s="42"/>
      <c r="AI144" s="186">
        <f>AC144*1.02</f>
        <v>0.0153</v>
      </c>
      <c r="AJ144" s="187">
        <f>AC144/AI144</f>
        <v>0.980392156862745</v>
      </c>
      <c r="AK144" s="42"/>
      <c r="AL144" s="42"/>
      <c r="AM144" s="42" t="s">
        <v>628</v>
      </c>
      <c r="AN144" s="42" t="s">
        <v>235</v>
      </c>
      <c r="AO144" s="42"/>
      <c r="AP144" s="42"/>
      <c r="AQ144" s="42"/>
      <c r="AR144" s="42"/>
      <c r="AS144" s="42"/>
      <c r="AT144" s="42"/>
      <c r="AU144" s="42"/>
      <c r="AV144" s="42"/>
      <c r="AW144" s="42"/>
      <c r="AX144" s="42"/>
      <c r="AY144" s="42"/>
      <c r="AZ144" s="42"/>
      <c r="BA144" s="42"/>
      <c r="BB144" s="42"/>
      <c r="BC144" s="42"/>
      <c r="BD144" s="146"/>
      <c r="BE144" s="146"/>
      <c r="BF144" s="28"/>
      <c r="BG144" s="45">
        <v>0</v>
      </c>
      <c r="BH144" s="45">
        <v>3</v>
      </c>
      <c r="BI144" s="45">
        <v>0</v>
      </c>
      <c r="BJ144" s="45">
        <v>3</v>
      </c>
      <c r="BK144" s="95"/>
    </row>
    <row r="145" s="5" customFormat="1" ht="30" customHeight="1" spans="1:62">
      <c r="A145" s="105">
        <f t="shared" ref="A145:A165" si="34">ROW()-9</f>
        <v>136</v>
      </c>
      <c r="B145" s="28"/>
      <c r="C145" s="28"/>
      <c r="D145" s="28">
        <v>2</v>
      </c>
      <c r="E145" s="28"/>
      <c r="F145" s="28"/>
      <c r="G145" s="28"/>
      <c r="H145" s="28"/>
      <c r="I145" s="28"/>
      <c r="J145" s="28"/>
      <c r="K145" s="42"/>
      <c r="L145" s="42"/>
      <c r="M145" s="52"/>
      <c r="N145" s="43" t="s">
        <v>629</v>
      </c>
      <c r="O145" s="263" t="s">
        <v>630</v>
      </c>
      <c r="P145" s="28"/>
      <c r="Q145" s="45" t="s">
        <v>110</v>
      </c>
      <c r="R145" s="51" t="s">
        <v>111</v>
      </c>
      <c r="S145" s="28"/>
      <c r="T145" s="42" t="s">
        <v>110</v>
      </c>
      <c r="U145" s="28" t="str">
        <f t="shared" si="33"/>
        <v>SHT0010036</v>
      </c>
      <c r="V145" s="28" t="s">
        <v>110</v>
      </c>
      <c r="W145" s="52" t="s">
        <v>113</v>
      </c>
      <c r="X145" s="52" t="s">
        <v>112</v>
      </c>
      <c r="Y145" s="52" t="s">
        <v>114</v>
      </c>
      <c r="Z145" s="52" t="s">
        <v>115</v>
      </c>
      <c r="AA145" s="52" t="s">
        <v>116</v>
      </c>
      <c r="AB145" s="62" t="s">
        <v>631</v>
      </c>
      <c r="AC145" s="63">
        <v>1.7855</v>
      </c>
      <c r="AD145" s="62" t="s">
        <v>562</v>
      </c>
      <c r="AE145" s="42"/>
      <c r="AF145" s="42"/>
      <c r="AG145" s="42"/>
      <c r="AH145" s="42"/>
      <c r="AI145" s="303"/>
      <c r="AJ145" s="304"/>
      <c r="AK145" s="42"/>
      <c r="AL145" s="42"/>
      <c r="AM145" s="42" t="s">
        <v>140</v>
      </c>
      <c r="AN145" s="42"/>
      <c r="AO145" s="62"/>
      <c r="AP145" s="62"/>
      <c r="AQ145" s="62"/>
      <c r="AR145" s="62"/>
      <c r="AS145" s="62"/>
      <c r="AT145" s="62"/>
      <c r="AU145" s="62"/>
      <c r="AV145" s="62"/>
      <c r="AW145" s="62"/>
      <c r="AX145" s="62"/>
      <c r="AY145" s="62"/>
      <c r="AZ145" s="62" t="s">
        <v>360</v>
      </c>
      <c r="BA145" s="62" t="s">
        <v>632</v>
      </c>
      <c r="BB145" s="76"/>
      <c r="BC145" s="28"/>
      <c r="BD145" s="28"/>
      <c r="BE145" s="92"/>
      <c r="BF145" s="28"/>
      <c r="BG145" s="45">
        <v>1</v>
      </c>
      <c r="BH145" s="45">
        <v>1</v>
      </c>
      <c r="BI145" s="45">
        <v>1</v>
      </c>
      <c r="BJ145" s="45">
        <v>1</v>
      </c>
    </row>
    <row r="146" s="94" customFormat="1" ht="30" customHeight="1" spans="1:63">
      <c r="A146" s="105">
        <f t="shared" si="34"/>
        <v>137</v>
      </c>
      <c r="B146" s="28"/>
      <c r="C146" s="28"/>
      <c r="D146" s="28">
        <v>2</v>
      </c>
      <c r="E146" s="28"/>
      <c r="F146" s="28"/>
      <c r="G146" s="28"/>
      <c r="H146" s="28"/>
      <c r="I146" s="28"/>
      <c r="J146" s="28"/>
      <c r="K146" s="42"/>
      <c r="L146" s="42"/>
      <c r="M146" s="42" t="s">
        <v>633</v>
      </c>
      <c r="N146" s="264" t="s">
        <v>633</v>
      </c>
      <c r="O146" s="44" t="s">
        <v>634</v>
      </c>
      <c r="P146" s="265"/>
      <c r="Q146" s="125" t="s">
        <v>156</v>
      </c>
      <c r="R146" s="51" t="s">
        <v>111</v>
      </c>
      <c r="S146" s="72"/>
      <c r="T146" s="42" t="s">
        <v>110</v>
      </c>
      <c r="U146" s="28" t="str">
        <f t="shared" si="33"/>
        <v>SHT0010354</v>
      </c>
      <c r="V146" s="28" t="s">
        <v>110</v>
      </c>
      <c r="W146" s="52" t="s">
        <v>113</v>
      </c>
      <c r="X146" s="52" t="s">
        <v>112</v>
      </c>
      <c r="Y146" s="106" t="s">
        <v>231</v>
      </c>
      <c r="Z146" s="124" t="s">
        <v>269</v>
      </c>
      <c r="AA146" s="52" t="s">
        <v>116</v>
      </c>
      <c r="AB146" s="62" t="s">
        <v>635</v>
      </c>
      <c r="AC146" s="150">
        <v>0.025</v>
      </c>
      <c r="AD146" s="62" t="s">
        <v>251</v>
      </c>
      <c r="AE146" s="42" t="s">
        <v>233</v>
      </c>
      <c r="AF146" s="42" t="s">
        <v>234</v>
      </c>
      <c r="AG146" s="42"/>
      <c r="AH146" s="42"/>
      <c r="AI146" s="186">
        <f>AC146*1.02</f>
        <v>0.0255</v>
      </c>
      <c r="AJ146" s="187">
        <f>AC146/AI146</f>
        <v>0.980392156862745</v>
      </c>
      <c r="AK146" s="42"/>
      <c r="AL146" s="42"/>
      <c r="AM146" s="42" t="s">
        <v>118</v>
      </c>
      <c r="AN146" s="42" t="s">
        <v>271</v>
      </c>
      <c r="AO146" s="62"/>
      <c r="AP146" s="62"/>
      <c r="AQ146" s="62"/>
      <c r="AR146" s="62"/>
      <c r="AS146" s="62"/>
      <c r="AT146" s="62"/>
      <c r="AU146" s="62"/>
      <c r="AV146" s="62"/>
      <c r="AW146" s="62"/>
      <c r="AX146" s="62"/>
      <c r="AY146" s="62"/>
      <c r="AZ146" s="62"/>
      <c r="BA146" s="62"/>
      <c r="BB146" s="216"/>
      <c r="BC146" s="216"/>
      <c r="BD146" s="72"/>
      <c r="BE146" s="307"/>
      <c r="BF146" s="28"/>
      <c r="BG146" s="126">
        <v>1</v>
      </c>
      <c r="BH146" s="126">
        <v>1</v>
      </c>
      <c r="BI146" s="126">
        <v>1</v>
      </c>
      <c r="BJ146" s="126">
        <v>1</v>
      </c>
      <c r="BK146" s="95"/>
    </row>
    <row r="147" s="94" customFormat="1" ht="30" customHeight="1" spans="1:63">
      <c r="A147" s="105">
        <f t="shared" si="34"/>
        <v>138</v>
      </c>
      <c r="B147" s="28"/>
      <c r="C147" s="28"/>
      <c r="D147" s="28">
        <v>2</v>
      </c>
      <c r="E147" s="28"/>
      <c r="F147" s="28"/>
      <c r="G147" s="28"/>
      <c r="H147" s="28"/>
      <c r="I147" s="28"/>
      <c r="J147" s="28"/>
      <c r="K147" s="42"/>
      <c r="L147" s="160"/>
      <c r="M147" s="160" t="s">
        <v>636</v>
      </c>
      <c r="N147" s="265" t="s">
        <v>637</v>
      </c>
      <c r="O147" s="44" t="s">
        <v>638</v>
      </c>
      <c r="P147" s="265"/>
      <c r="Q147" s="125" t="s">
        <v>156</v>
      </c>
      <c r="R147" s="51" t="s">
        <v>111</v>
      </c>
      <c r="S147" s="72"/>
      <c r="T147" s="42" t="s">
        <v>110</v>
      </c>
      <c r="U147" s="28" t="str">
        <f t="shared" si="33"/>
        <v>GHRC000001</v>
      </c>
      <c r="V147" s="28" t="s">
        <v>110</v>
      </c>
      <c r="W147" s="52" t="s">
        <v>113</v>
      </c>
      <c r="X147" s="52" t="s">
        <v>112</v>
      </c>
      <c r="Y147" s="52" t="s">
        <v>189</v>
      </c>
      <c r="Z147" s="42" t="s">
        <v>116</v>
      </c>
      <c r="AA147" s="52" t="s">
        <v>116</v>
      </c>
      <c r="AB147" s="52" t="s">
        <v>116</v>
      </c>
      <c r="AC147" s="63">
        <v>0.001</v>
      </c>
      <c r="AD147" s="62"/>
      <c r="AE147" s="42"/>
      <c r="AF147" s="42"/>
      <c r="AG147" s="42"/>
      <c r="AH147" s="42"/>
      <c r="AI147" s="303"/>
      <c r="AJ147" s="304"/>
      <c r="AK147" s="42"/>
      <c r="AL147" s="42"/>
      <c r="AM147" s="42" t="s">
        <v>126</v>
      </c>
      <c r="AN147" s="42" t="s">
        <v>639</v>
      </c>
      <c r="AO147" s="62"/>
      <c r="AP147" s="62"/>
      <c r="AQ147" s="62"/>
      <c r="AR147" s="62"/>
      <c r="AS147" s="62"/>
      <c r="AT147" s="62"/>
      <c r="AU147" s="62"/>
      <c r="AV147" s="62"/>
      <c r="AW147" s="62"/>
      <c r="AX147" s="62"/>
      <c r="AY147" s="62"/>
      <c r="AZ147" s="62"/>
      <c r="BA147" s="62"/>
      <c r="BB147" s="216"/>
      <c r="BC147" s="216"/>
      <c r="BD147" s="72"/>
      <c r="BE147" s="307"/>
      <c r="BF147" s="28"/>
      <c r="BG147" s="327">
        <v>8</v>
      </c>
      <c r="BH147" s="327">
        <v>8</v>
      </c>
      <c r="BI147" s="327">
        <v>8</v>
      </c>
      <c r="BJ147" s="327">
        <v>8</v>
      </c>
      <c r="BK147" s="95"/>
    </row>
    <row r="148" s="94" customFormat="1" ht="30" customHeight="1" spans="1:63">
      <c r="A148" s="105">
        <f t="shared" si="34"/>
        <v>139</v>
      </c>
      <c r="B148" s="28"/>
      <c r="C148" s="28">
        <v>1</v>
      </c>
      <c r="D148" s="28"/>
      <c r="E148" s="28"/>
      <c r="F148" s="28"/>
      <c r="G148" s="28"/>
      <c r="H148" s="28"/>
      <c r="I148" s="28"/>
      <c r="J148" s="28"/>
      <c r="K148" s="42"/>
      <c r="L148" s="160" t="s">
        <v>640</v>
      </c>
      <c r="M148" s="124" t="s">
        <v>641</v>
      </c>
      <c r="N148" s="266" t="s">
        <v>641</v>
      </c>
      <c r="O148" s="72" t="s">
        <v>642</v>
      </c>
      <c r="P148" s="72" t="s">
        <v>643</v>
      </c>
      <c r="Q148" s="136" t="s">
        <v>124</v>
      </c>
      <c r="R148" s="51" t="s">
        <v>111</v>
      </c>
      <c r="S148" s="72"/>
      <c r="T148" s="42" t="s">
        <v>110</v>
      </c>
      <c r="U148" s="28" t="str">
        <f t="shared" si="33"/>
        <v>SHT0015258</v>
      </c>
      <c r="V148" s="28" t="s">
        <v>110</v>
      </c>
      <c r="W148" s="52" t="s">
        <v>113</v>
      </c>
      <c r="X148" s="52" t="s">
        <v>112</v>
      </c>
      <c r="Y148" s="52" t="s">
        <v>114</v>
      </c>
      <c r="Z148" s="124" t="s">
        <v>115</v>
      </c>
      <c r="AA148" s="124" t="s">
        <v>116</v>
      </c>
      <c r="AB148" s="124" t="s">
        <v>116</v>
      </c>
      <c r="AC148" s="63">
        <v>25.0446</v>
      </c>
      <c r="AD148" s="62" t="s">
        <v>116</v>
      </c>
      <c r="AE148" s="42"/>
      <c r="AF148" s="42"/>
      <c r="AG148" s="42"/>
      <c r="AH148" s="42"/>
      <c r="AI148" s="303"/>
      <c r="AJ148" s="304"/>
      <c r="AK148" s="42"/>
      <c r="AL148" s="42"/>
      <c r="AM148" s="42" t="s">
        <v>118</v>
      </c>
      <c r="AN148" s="42" t="s">
        <v>329</v>
      </c>
      <c r="AO148" s="62"/>
      <c r="AP148" s="62"/>
      <c r="AQ148" s="62"/>
      <c r="AR148" s="62"/>
      <c r="AS148" s="62"/>
      <c r="AT148" s="62"/>
      <c r="AU148" s="62"/>
      <c r="AV148" s="62"/>
      <c r="AW148" s="62"/>
      <c r="AX148" s="62"/>
      <c r="AY148" s="62"/>
      <c r="AZ148" s="62"/>
      <c r="BA148" s="62"/>
      <c r="BB148" s="216"/>
      <c r="BC148" s="216"/>
      <c r="BD148" s="72"/>
      <c r="BE148" s="72"/>
      <c r="BF148" s="28"/>
      <c r="BG148" s="136">
        <v>1</v>
      </c>
      <c r="BH148" s="136">
        <v>1</v>
      </c>
      <c r="BI148" s="136">
        <v>1</v>
      </c>
      <c r="BJ148" s="136">
        <v>1</v>
      </c>
      <c r="BK148" s="95" t="s">
        <v>644</v>
      </c>
    </row>
    <row r="149" s="94" customFormat="1" ht="30" customHeight="1" spans="1:63">
      <c r="A149" s="105">
        <f t="shared" si="34"/>
        <v>140</v>
      </c>
      <c r="B149" s="28"/>
      <c r="C149" s="28">
        <v>1</v>
      </c>
      <c r="D149" s="28"/>
      <c r="E149" s="92"/>
      <c r="F149" s="28"/>
      <c r="G149" s="28"/>
      <c r="H149" s="28"/>
      <c r="I149" s="28"/>
      <c r="J149" s="28"/>
      <c r="K149" s="42"/>
      <c r="L149" s="42"/>
      <c r="M149" s="42"/>
      <c r="N149" s="51" t="s">
        <v>645</v>
      </c>
      <c r="O149" s="44" t="s">
        <v>646</v>
      </c>
      <c r="P149" s="51"/>
      <c r="Q149" s="45" t="s">
        <v>124</v>
      </c>
      <c r="R149" s="51" t="s">
        <v>111</v>
      </c>
      <c r="S149" s="28"/>
      <c r="T149" s="42" t="s">
        <v>110</v>
      </c>
      <c r="U149" s="28" t="str">
        <f t="shared" si="33"/>
        <v>SHT0011501</v>
      </c>
      <c r="V149" s="28" t="s">
        <v>110</v>
      </c>
      <c r="W149" s="106" t="s">
        <v>113</v>
      </c>
      <c r="X149" s="52" t="s">
        <v>112</v>
      </c>
      <c r="Y149" s="52" t="s">
        <v>114</v>
      </c>
      <c r="Z149" s="273" t="s">
        <v>115</v>
      </c>
      <c r="AA149" s="28" t="s">
        <v>116</v>
      </c>
      <c r="AB149" s="157" t="s">
        <v>647</v>
      </c>
      <c r="AC149" s="145">
        <v>0.343</v>
      </c>
      <c r="AD149" s="42" t="s">
        <v>116</v>
      </c>
      <c r="AE149" s="42"/>
      <c r="AF149" s="42"/>
      <c r="AG149" s="42"/>
      <c r="AH149" s="42"/>
      <c r="AI149" s="186"/>
      <c r="AJ149" s="187"/>
      <c r="AK149" s="42"/>
      <c r="AL149" s="42"/>
      <c r="AM149" s="42" t="s">
        <v>140</v>
      </c>
      <c r="AN149" s="42"/>
      <c r="AO149" s="42"/>
      <c r="AP149" s="42"/>
      <c r="AQ149" s="42"/>
      <c r="AR149" s="42"/>
      <c r="AS149" s="42"/>
      <c r="AT149" s="42"/>
      <c r="AU149" s="42"/>
      <c r="AV149" s="42"/>
      <c r="AW149" s="42"/>
      <c r="AX149" s="42"/>
      <c r="AY149" s="42"/>
      <c r="AZ149" s="51"/>
      <c r="BA149" s="51"/>
      <c r="BB149" s="51"/>
      <c r="BC149" s="51"/>
      <c r="BD149" s="28"/>
      <c r="BE149" s="28"/>
      <c r="BF149" s="28"/>
      <c r="BG149" s="327">
        <v>1</v>
      </c>
      <c r="BH149" s="327">
        <v>0</v>
      </c>
      <c r="BI149" s="327">
        <v>1</v>
      </c>
      <c r="BJ149" s="327">
        <v>0</v>
      </c>
      <c r="BK149" s="95"/>
    </row>
    <row r="150" s="94" customFormat="1" ht="30" customHeight="1" spans="1:63">
      <c r="A150" s="105">
        <f t="shared" si="34"/>
        <v>141</v>
      </c>
      <c r="B150" s="28"/>
      <c r="C150" s="28">
        <v>1</v>
      </c>
      <c r="D150" s="28"/>
      <c r="E150" s="92"/>
      <c r="F150" s="28"/>
      <c r="G150" s="28"/>
      <c r="H150" s="28"/>
      <c r="I150" s="28"/>
      <c r="J150" s="28"/>
      <c r="K150" s="42"/>
      <c r="L150" s="42"/>
      <c r="M150" s="42"/>
      <c r="N150" s="51" t="s">
        <v>648</v>
      </c>
      <c r="O150" s="44" t="s">
        <v>649</v>
      </c>
      <c r="P150" s="51"/>
      <c r="Q150" s="45" t="s">
        <v>124</v>
      </c>
      <c r="R150" s="51" t="s">
        <v>111</v>
      </c>
      <c r="S150" s="28"/>
      <c r="T150" s="42" t="s">
        <v>110</v>
      </c>
      <c r="U150" s="28" t="str">
        <f t="shared" si="33"/>
        <v>SHT0011502</v>
      </c>
      <c r="V150" s="28" t="s">
        <v>110</v>
      </c>
      <c r="W150" s="106" t="s">
        <v>113</v>
      </c>
      <c r="X150" s="52" t="s">
        <v>112</v>
      </c>
      <c r="Y150" s="273" t="s">
        <v>114</v>
      </c>
      <c r="Z150" s="273" t="s">
        <v>115</v>
      </c>
      <c r="AA150" s="52" t="s">
        <v>116</v>
      </c>
      <c r="AB150" s="273" t="s">
        <v>647</v>
      </c>
      <c r="AC150" s="145">
        <v>0.339</v>
      </c>
      <c r="AD150" s="273" t="s">
        <v>116</v>
      </c>
      <c r="AE150" s="42"/>
      <c r="AF150" s="42"/>
      <c r="AG150" s="42"/>
      <c r="AH150" s="42"/>
      <c r="AI150" s="305"/>
      <c r="AJ150" s="306"/>
      <c r="AK150" s="42"/>
      <c r="AL150" s="42"/>
      <c r="AM150" s="42" t="s">
        <v>140</v>
      </c>
      <c r="AN150" s="42"/>
      <c r="AO150" s="273"/>
      <c r="AP150" s="273"/>
      <c r="AQ150" s="273"/>
      <c r="AR150" s="273"/>
      <c r="AS150" s="273"/>
      <c r="AT150" s="273"/>
      <c r="AU150" s="273"/>
      <c r="AV150" s="273"/>
      <c r="AW150" s="273"/>
      <c r="AX150" s="273"/>
      <c r="AY150" s="273"/>
      <c r="AZ150" s="273"/>
      <c r="BA150" s="51"/>
      <c r="BB150" s="51"/>
      <c r="BC150" s="51"/>
      <c r="BD150" s="28"/>
      <c r="BE150" s="28"/>
      <c r="BF150" s="28"/>
      <c r="BG150" s="327">
        <v>0</v>
      </c>
      <c r="BH150" s="327">
        <v>1</v>
      </c>
      <c r="BI150" s="327">
        <v>0</v>
      </c>
      <c r="BJ150" s="327">
        <v>1</v>
      </c>
      <c r="BK150" s="95"/>
    </row>
    <row r="151" s="94" customFormat="1" ht="30" customHeight="1" spans="1:63">
      <c r="A151" s="105">
        <f t="shared" si="34"/>
        <v>142</v>
      </c>
      <c r="B151" s="72"/>
      <c r="C151" s="72"/>
      <c r="D151" s="72">
        <v>2</v>
      </c>
      <c r="E151" s="72"/>
      <c r="F151" s="72"/>
      <c r="G151" s="72"/>
      <c r="H151" s="72"/>
      <c r="I151" s="72"/>
      <c r="J151" s="72"/>
      <c r="K151" s="160"/>
      <c r="L151" s="160"/>
      <c r="M151" s="160" t="s">
        <v>650</v>
      </c>
      <c r="N151" s="216" t="s">
        <v>650</v>
      </c>
      <c r="O151" s="44" t="s">
        <v>651</v>
      </c>
      <c r="P151" s="216"/>
      <c r="Q151" s="126" t="s">
        <v>124</v>
      </c>
      <c r="R151" s="216" t="s">
        <v>111</v>
      </c>
      <c r="S151" s="72"/>
      <c r="T151" s="42" t="s">
        <v>110</v>
      </c>
      <c r="U151" s="28" t="str">
        <f t="shared" si="33"/>
        <v>SHT0010331</v>
      </c>
      <c r="V151" s="28" t="s">
        <v>110</v>
      </c>
      <c r="W151" s="106" t="s">
        <v>113</v>
      </c>
      <c r="X151" s="52" t="s">
        <v>112</v>
      </c>
      <c r="Y151" s="106" t="s">
        <v>231</v>
      </c>
      <c r="Z151" s="273" t="s">
        <v>652</v>
      </c>
      <c r="AA151" s="52" t="s">
        <v>116</v>
      </c>
      <c r="AB151" s="273" t="s">
        <v>647</v>
      </c>
      <c r="AC151" s="150">
        <v>0.3647</v>
      </c>
      <c r="AD151" s="273" t="s">
        <v>251</v>
      </c>
      <c r="AE151" s="42" t="s">
        <v>233</v>
      </c>
      <c r="AF151" s="42" t="s">
        <v>234</v>
      </c>
      <c r="AG151" s="42"/>
      <c r="AH151" s="42"/>
      <c r="AI151" s="305"/>
      <c r="AJ151" s="306"/>
      <c r="AK151" s="42"/>
      <c r="AL151" s="42"/>
      <c r="AM151" s="42" t="s">
        <v>118</v>
      </c>
      <c r="AN151" s="42" t="s">
        <v>271</v>
      </c>
      <c r="AO151" s="273"/>
      <c r="AP151" s="273"/>
      <c r="AQ151" s="273"/>
      <c r="AR151" s="273"/>
      <c r="AS151" s="273"/>
      <c r="AT151" s="273"/>
      <c r="AU151" s="273"/>
      <c r="AV151" s="273"/>
      <c r="AW151" s="273"/>
      <c r="AX151" s="273"/>
      <c r="AY151" s="273"/>
      <c r="AZ151" s="273"/>
      <c r="BA151" s="216"/>
      <c r="BB151" s="216"/>
      <c r="BC151" s="216"/>
      <c r="BD151" s="72"/>
      <c r="BE151" s="307"/>
      <c r="BF151" s="28"/>
      <c r="BG151" s="327">
        <v>1</v>
      </c>
      <c r="BH151" s="327">
        <v>1</v>
      </c>
      <c r="BI151" s="327">
        <v>1</v>
      </c>
      <c r="BJ151" s="327">
        <v>1</v>
      </c>
      <c r="BK151" s="95"/>
    </row>
    <row r="152" s="94" customFormat="1" ht="30" customHeight="1" spans="1:63">
      <c r="A152" s="105">
        <f t="shared" si="34"/>
        <v>143</v>
      </c>
      <c r="B152" s="28"/>
      <c r="C152" s="28"/>
      <c r="D152" s="28">
        <v>2</v>
      </c>
      <c r="E152" s="28"/>
      <c r="F152" s="28"/>
      <c r="G152" s="28"/>
      <c r="H152" s="28"/>
      <c r="I152" s="28"/>
      <c r="J152" s="28"/>
      <c r="K152" s="42"/>
      <c r="L152" s="42"/>
      <c r="M152" s="42" t="s">
        <v>653</v>
      </c>
      <c r="N152" s="264" t="s">
        <v>653</v>
      </c>
      <c r="O152" s="44" t="s">
        <v>654</v>
      </c>
      <c r="P152" s="265"/>
      <c r="Q152" s="126" t="s">
        <v>124</v>
      </c>
      <c r="R152" s="51" t="s">
        <v>111</v>
      </c>
      <c r="S152" s="72"/>
      <c r="T152" s="42" t="s">
        <v>110</v>
      </c>
      <c r="U152" s="28" t="str">
        <f t="shared" si="33"/>
        <v>SHT0011011</v>
      </c>
      <c r="V152" s="28" t="s">
        <v>110</v>
      </c>
      <c r="W152" s="106" t="s">
        <v>113</v>
      </c>
      <c r="X152" s="52" t="s">
        <v>112</v>
      </c>
      <c r="Y152" s="106" t="s">
        <v>231</v>
      </c>
      <c r="Z152" s="273" t="s">
        <v>269</v>
      </c>
      <c r="AA152" s="52" t="s">
        <v>116</v>
      </c>
      <c r="AB152" s="273" t="s">
        <v>655</v>
      </c>
      <c r="AC152" s="150">
        <v>0.0064</v>
      </c>
      <c r="AD152" s="273" t="s">
        <v>251</v>
      </c>
      <c r="AE152" s="42" t="s">
        <v>233</v>
      </c>
      <c r="AF152" s="42" t="s">
        <v>234</v>
      </c>
      <c r="AG152" s="42"/>
      <c r="AH152" s="42"/>
      <c r="AI152" s="305"/>
      <c r="AJ152" s="306"/>
      <c r="AK152" s="42"/>
      <c r="AL152" s="42"/>
      <c r="AM152" s="42" t="s">
        <v>126</v>
      </c>
      <c r="AN152" s="42" t="s">
        <v>235</v>
      </c>
      <c r="AO152" s="273"/>
      <c r="AP152" s="273"/>
      <c r="AQ152" s="273"/>
      <c r="AR152" s="273"/>
      <c r="AS152" s="273"/>
      <c r="AT152" s="273"/>
      <c r="AU152" s="273"/>
      <c r="AV152" s="273"/>
      <c r="AW152" s="273"/>
      <c r="AX152" s="273"/>
      <c r="AY152" s="273"/>
      <c r="AZ152" s="273"/>
      <c r="BA152" s="216"/>
      <c r="BB152" s="216"/>
      <c r="BC152" s="216"/>
      <c r="BD152" s="72"/>
      <c r="BE152" s="307"/>
      <c r="BF152" s="28"/>
      <c r="BG152" s="126">
        <v>2</v>
      </c>
      <c r="BH152" s="126">
        <v>0</v>
      </c>
      <c r="BI152" s="126">
        <v>2</v>
      </c>
      <c r="BJ152" s="126">
        <v>0</v>
      </c>
      <c r="BK152" s="95"/>
    </row>
    <row r="153" s="94" customFormat="1" ht="30" customHeight="1" spans="1:63">
      <c r="A153" s="105">
        <f t="shared" si="34"/>
        <v>144</v>
      </c>
      <c r="B153" s="72"/>
      <c r="C153" s="72"/>
      <c r="D153" s="72">
        <v>2</v>
      </c>
      <c r="E153" s="28"/>
      <c r="F153" s="72"/>
      <c r="G153" s="72"/>
      <c r="H153" s="72"/>
      <c r="I153" s="72"/>
      <c r="J153" s="72"/>
      <c r="K153" s="160"/>
      <c r="L153" s="160"/>
      <c r="M153" s="160" t="s">
        <v>656</v>
      </c>
      <c r="N153" s="106" t="s">
        <v>656</v>
      </c>
      <c r="O153" s="44" t="s">
        <v>657</v>
      </c>
      <c r="P153" s="216"/>
      <c r="Q153" s="126" t="s">
        <v>124</v>
      </c>
      <c r="R153" s="51" t="s">
        <v>111</v>
      </c>
      <c r="S153" s="72"/>
      <c r="T153" s="42" t="s">
        <v>110</v>
      </c>
      <c r="U153" s="28" t="str">
        <f t="shared" si="33"/>
        <v>BEC0010012</v>
      </c>
      <c r="V153" s="28" t="s">
        <v>110</v>
      </c>
      <c r="W153" s="106" t="s">
        <v>113</v>
      </c>
      <c r="X153" s="52" t="s">
        <v>112</v>
      </c>
      <c r="Y153" s="52" t="s">
        <v>114</v>
      </c>
      <c r="Z153" s="62" t="s">
        <v>115</v>
      </c>
      <c r="AA153" s="62" t="s">
        <v>116</v>
      </c>
      <c r="AB153" s="62" t="s">
        <v>658</v>
      </c>
      <c r="AC153" s="63">
        <v>0.005</v>
      </c>
      <c r="AD153" s="62" t="s">
        <v>116</v>
      </c>
      <c r="AE153" s="42"/>
      <c r="AF153" s="42"/>
      <c r="AG153" s="42"/>
      <c r="AH153" s="42"/>
      <c r="AI153" s="303"/>
      <c r="AJ153" s="304"/>
      <c r="AK153" s="42"/>
      <c r="AL153" s="42"/>
      <c r="AM153" s="42" t="s">
        <v>126</v>
      </c>
      <c r="AN153" s="42" t="s">
        <v>659</v>
      </c>
      <c r="AO153" s="62"/>
      <c r="AP153" s="62"/>
      <c r="AQ153" s="62"/>
      <c r="AR153" s="62"/>
      <c r="AS153" s="62"/>
      <c r="AT153" s="62"/>
      <c r="AU153" s="62"/>
      <c r="AV153" s="62"/>
      <c r="AW153" s="62"/>
      <c r="AX153" s="62"/>
      <c r="AY153" s="62"/>
      <c r="AZ153" s="273"/>
      <c r="BA153" s="216"/>
      <c r="BB153" s="216"/>
      <c r="BC153" s="216"/>
      <c r="BD153" s="72"/>
      <c r="BE153" s="307"/>
      <c r="BF153" s="28"/>
      <c r="BG153" s="126">
        <v>0</v>
      </c>
      <c r="BH153" s="126">
        <v>1</v>
      </c>
      <c r="BI153" s="126">
        <v>0</v>
      </c>
      <c r="BJ153" s="126">
        <v>1</v>
      </c>
      <c r="BK153" s="95"/>
    </row>
    <row r="154" s="94" customFormat="1" ht="30" customHeight="1" spans="1:63">
      <c r="A154" s="105">
        <f t="shared" si="34"/>
        <v>145</v>
      </c>
      <c r="B154" s="72"/>
      <c r="C154" s="72"/>
      <c r="D154" s="72">
        <v>2</v>
      </c>
      <c r="E154" s="28"/>
      <c r="F154" s="72"/>
      <c r="G154" s="72"/>
      <c r="H154" s="72"/>
      <c r="I154" s="72"/>
      <c r="J154" s="72"/>
      <c r="K154" s="160"/>
      <c r="L154" s="160"/>
      <c r="M154" s="160" t="s">
        <v>660</v>
      </c>
      <c r="N154" s="106" t="s">
        <v>660</v>
      </c>
      <c r="O154" s="44" t="s">
        <v>661</v>
      </c>
      <c r="P154" s="216"/>
      <c r="Q154" s="126" t="s">
        <v>124</v>
      </c>
      <c r="R154" s="51" t="s">
        <v>111</v>
      </c>
      <c r="S154" s="72"/>
      <c r="T154" s="42" t="s">
        <v>110</v>
      </c>
      <c r="U154" s="28" t="str">
        <f t="shared" si="33"/>
        <v>BEC0010011</v>
      </c>
      <c r="V154" s="28" t="s">
        <v>110</v>
      </c>
      <c r="W154" s="106" t="s">
        <v>113</v>
      </c>
      <c r="X154" s="52" t="s">
        <v>112</v>
      </c>
      <c r="Y154" s="52" t="s">
        <v>114</v>
      </c>
      <c r="Z154" s="62" t="s">
        <v>115</v>
      </c>
      <c r="AA154" s="62" t="s">
        <v>116</v>
      </c>
      <c r="AB154" s="62" t="s">
        <v>658</v>
      </c>
      <c r="AC154" s="63">
        <v>0.005</v>
      </c>
      <c r="AD154" s="62" t="s">
        <v>116</v>
      </c>
      <c r="AE154" s="42"/>
      <c r="AF154" s="42"/>
      <c r="AG154" s="42"/>
      <c r="AH154" s="42"/>
      <c r="AI154" s="303"/>
      <c r="AJ154" s="304"/>
      <c r="AK154" s="42"/>
      <c r="AL154" s="42"/>
      <c r="AM154" s="42" t="s">
        <v>126</v>
      </c>
      <c r="AN154" s="42" t="s">
        <v>659</v>
      </c>
      <c r="AO154" s="62"/>
      <c r="AP154" s="62"/>
      <c r="AQ154" s="62"/>
      <c r="AR154" s="62"/>
      <c r="AS154" s="62"/>
      <c r="AT154" s="62"/>
      <c r="AU154" s="62"/>
      <c r="AV154" s="62"/>
      <c r="AW154" s="62"/>
      <c r="AX154" s="62"/>
      <c r="AY154" s="62"/>
      <c r="AZ154" s="216"/>
      <c r="BA154" s="216"/>
      <c r="BB154" s="216"/>
      <c r="BC154" s="216"/>
      <c r="BD154" s="72"/>
      <c r="BE154" s="307"/>
      <c r="BF154" s="28"/>
      <c r="BG154" s="126">
        <v>0</v>
      </c>
      <c r="BH154" s="126">
        <v>1</v>
      </c>
      <c r="BI154" s="126">
        <v>0</v>
      </c>
      <c r="BJ154" s="126">
        <v>1</v>
      </c>
      <c r="BK154" s="95"/>
    </row>
    <row r="155" s="94" customFormat="1" ht="29.45" customHeight="1" spans="1:63">
      <c r="A155" s="105">
        <f t="shared" si="34"/>
        <v>146</v>
      </c>
      <c r="B155" s="28"/>
      <c r="C155" s="28">
        <v>1</v>
      </c>
      <c r="D155" s="28"/>
      <c r="E155" s="28"/>
      <c r="F155" s="28"/>
      <c r="G155" s="28"/>
      <c r="H155" s="28"/>
      <c r="I155" s="28"/>
      <c r="J155" s="28"/>
      <c r="K155" s="42"/>
      <c r="L155" s="42"/>
      <c r="M155" s="42" t="s">
        <v>662</v>
      </c>
      <c r="N155" s="51" t="s">
        <v>662</v>
      </c>
      <c r="O155" s="44" t="s">
        <v>663</v>
      </c>
      <c r="P155" s="216"/>
      <c r="Q155" s="126" t="s">
        <v>124</v>
      </c>
      <c r="R155" s="51" t="s">
        <v>111</v>
      </c>
      <c r="S155" s="72"/>
      <c r="T155" s="42" t="s">
        <v>110</v>
      </c>
      <c r="U155" s="28" t="str">
        <f t="shared" si="33"/>
        <v>SHT0010333</v>
      </c>
      <c r="V155" s="28" t="s">
        <v>110</v>
      </c>
      <c r="W155" s="106" t="s">
        <v>113</v>
      </c>
      <c r="X155" s="52" t="s">
        <v>112</v>
      </c>
      <c r="Y155" s="106" t="s">
        <v>231</v>
      </c>
      <c r="Z155" s="62" t="s">
        <v>652</v>
      </c>
      <c r="AA155" s="62" t="s">
        <v>116</v>
      </c>
      <c r="AB155" s="62" t="s">
        <v>664</v>
      </c>
      <c r="AC155" s="150">
        <v>0.353</v>
      </c>
      <c r="AD155" s="62" t="s">
        <v>251</v>
      </c>
      <c r="AE155" s="42" t="s">
        <v>233</v>
      </c>
      <c r="AF155" s="42" t="s">
        <v>234</v>
      </c>
      <c r="AG155" s="42"/>
      <c r="AH155" s="42"/>
      <c r="AI155" s="303"/>
      <c r="AJ155" s="304"/>
      <c r="AK155" s="42"/>
      <c r="AL155" s="42"/>
      <c r="AM155" s="42" t="s">
        <v>118</v>
      </c>
      <c r="AN155" s="42" t="s">
        <v>271</v>
      </c>
      <c r="AO155" s="62"/>
      <c r="AP155" s="62"/>
      <c r="AQ155" s="62"/>
      <c r="AR155" s="62"/>
      <c r="AS155" s="62"/>
      <c r="AT155" s="62"/>
      <c r="AU155" s="62"/>
      <c r="AV155" s="62"/>
      <c r="AW155" s="62"/>
      <c r="AX155" s="62"/>
      <c r="AY155" s="62"/>
      <c r="AZ155" s="216"/>
      <c r="BA155" s="216"/>
      <c r="BB155" s="216"/>
      <c r="BC155" s="216"/>
      <c r="BD155" s="72"/>
      <c r="BE155" s="307"/>
      <c r="BF155" s="28"/>
      <c r="BG155" s="126">
        <v>1</v>
      </c>
      <c r="BH155" s="126">
        <v>1</v>
      </c>
      <c r="BI155" s="126">
        <v>1</v>
      </c>
      <c r="BJ155" s="126">
        <v>1</v>
      </c>
      <c r="BK155" s="95"/>
    </row>
    <row r="156" s="94" customFormat="1" ht="30" customHeight="1" spans="1:63">
      <c r="A156" s="105">
        <f t="shared" si="34"/>
        <v>147</v>
      </c>
      <c r="B156" s="28"/>
      <c r="C156" s="28">
        <v>1</v>
      </c>
      <c r="D156" s="28"/>
      <c r="E156" s="28"/>
      <c r="F156" s="28"/>
      <c r="G156" s="28"/>
      <c r="H156" s="28"/>
      <c r="I156" s="28"/>
      <c r="J156" s="28"/>
      <c r="K156" s="42"/>
      <c r="L156" s="42"/>
      <c r="M156" s="42" t="s">
        <v>665</v>
      </c>
      <c r="N156" s="106" t="s">
        <v>665</v>
      </c>
      <c r="O156" s="44" t="s">
        <v>666</v>
      </c>
      <c r="P156" s="267"/>
      <c r="Q156" s="126" t="s">
        <v>156</v>
      </c>
      <c r="R156" s="106" t="s">
        <v>111</v>
      </c>
      <c r="S156" s="267"/>
      <c r="T156" s="42" t="s">
        <v>110</v>
      </c>
      <c r="U156" s="28" t="str">
        <f t="shared" si="33"/>
        <v>BSP0010020</v>
      </c>
      <c r="V156" s="28" t="s">
        <v>110</v>
      </c>
      <c r="W156" s="106" t="s">
        <v>113</v>
      </c>
      <c r="X156" s="52" t="s">
        <v>112</v>
      </c>
      <c r="Y156" s="62" t="s">
        <v>667</v>
      </c>
      <c r="Z156" s="62" t="s">
        <v>263</v>
      </c>
      <c r="AA156" s="62" t="s">
        <v>116</v>
      </c>
      <c r="AB156" s="62" t="s">
        <v>116</v>
      </c>
      <c r="AC156" s="63" t="s">
        <v>668</v>
      </c>
      <c r="AD156" s="62" t="s">
        <v>551</v>
      </c>
      <c r="AE156" s="42"/>
      <c r="AF156" s="42"/>
      <c r="AG156" s="42"/>
      <c r="AH156" s="42"/>
      <c r="AI156" s="303"/>
      <c r="AJ156" s="304"/>
      <c r="AK156" s="42"/>
      <c r="AL156" s="42"/>
      <c r="AM156" s="42" t="s">
        <v>126</v>
      </c>
      <c r="AN156" s="42" t="s">
        <v>669</v>
      </c>
      <c r="AO156" s="62"/>
      <c r="AP156" s="62"/>
      <c r="AQ156" s="62"/>
      <c r="AR156" s="62"/>
      <c r="AS156" s="62"/>
      <c r="AT156" s="62"/>
      <c r="AU156" s="62"/>
      <c r="AV156" s="62"/>
      <c r="AW156" s="62"/>
      <c r="AX156" s="62"/>
      <c r="AY156" s="62"/>
      <c r="AZ156" s="267"/>
      <c r="BA156" s="106"/>
      <c r="BB156" s="106"/>
      <c r="BC156" s="106"/>
      <c r="BD156" s="106"/>
      <c r="BE156" s="106"/>
      <c r="BF156" s="28"/>
      <c r="BG156" s="126">
        <v>2</v>
      </c>
      <c r="BH156" s="126">
        <v>2</v>
      </c>
      <c r="BI156" s="126">
        <v>2</v>
      </c>
      <c r="BJ156" s="126">
        <v>2</v>
      </c>
      <c r="BK156" s="95"/>
    </row>
    <row r="157" s="94" customFormat="1" ht="30" customHeight="1" spans="1:63">
      <c r="A157" s="105">
        <f t="shared" si="34"/>
        <v>148</v>
      </c>
      <c r="B157" s="28"/>
      <c r="C157" s="28">
        <v>1</v>
      </c>
      <c r="D157" s="28"/>
      <c r="E157" s="28"/>
      <c r="F157" s="28"/>
      <c r="G157" s="28"/>
      <c r="H157" s="28"/>
      <c r="I157" s="28"/>
      <c r="J157" s="28"/>
      <c r="K157" s="42"/>
      <c r="L157" s="42"/>
      <c r="M157" s="42" t="s">
        <v>670</v>
      </c>
      <c r="N157" s="51" t="s">
        <v>670</v>
      </c>
      <c r="O157" s="44" t="s">
        <v>671</v>
      </c>
      <c r="P157" s="216"/>
      <c r="Q157" s="106" t="s">
        <v>124</v>
      </c>
      <c r="R157" s="51" t="s">
        <v>111</v>
      </c>
      <c r="S157" s="72"/>
      <c r="T157" s="42" t="s">
        <v>110</v>
      </c>
      <c r="U157" s="28" t="str">
        <f t="shared" si="33"/>
        <v>SHT0010332</v>
      </c>
      <c r="V157" s="28" t="s">
        <v>110</v>
      </c>
      <c r="W157" s="106" t="s">
        <v>113</v>
      </c>
      <c r="X157" s="52" t="s">
        <v>112</v>
      </c>
      <c r="Y157" s="106" t="s">
        <v>231</v>
      </c>
      <c r="Z157" s="124" t="s">
        <v>652</v>
      </c>
      <c r="AA157" s="52" t="s">
        <v>116</v>
      </c>
      <c r="AB157" s="124" t="s">
        <v>672</v>
      </c>
      <c r="AC157" s="150">
        <v>0.093</v>
      </c>
      <c r="AD157" s="124" t="s">
        <v>251</v>
      </c>
      <c r="AE157" s="42" t="s">
        <v>233</v>
      </c>
      <c r="AF157" s="42" t="s">
        <v>234</v>
      </c>
      <c r="AG157" s="42"/>
      <c r="AH157" s="42"/>
      <c r="AI157" s="190"/>
      <c r="AJ157" s="191"/>
      <c r="AK157" s="42"/>
      <c r="AL157" s="42"/>
      <c r="AM157" s="42" t="s">
        <v>118</v>
      </c>
      <c r="AN157" s="42" t="s">
        <v>271</v>
      </c>
      <c r="AO157" s="124"/>
      <c r="AP157" s="124"/>
      <c r="AQ157" s="124"/>
      <c r="AR157" s="124"/>
      <c r="AS157" s="124"/>
      <c r="AT157" s="124"/>
      <c r="AU157" s="124"/>
      <c r="AV157" s="124"/>
      <c r="AW157" s="124"/>
      <c r="AX157" s="124"/>
      <c r="AY157" s="124"/>
      <c r="AZ157" s="216"/>
      <c r="BA157" s="216"/>
      <c r="BB157" s="216"/>
      <c r="BC157" s="216"/>
      <c r="BD157" s="72"/>
      <c r="BE157" s="307"/>
      <c r="BF157" s="28"/>
      <c r="BG157" s="126">
        <v>1</v>
      </c>
      <c r="BH157" s="126">
        <v>1</v>
      </c>
      <c r="BI157" s="126">
        <v>1</v>
      </c>
      <c r="BJ157" s="126">
        <v>1</v>
      </c>
      <c r="BK157" s="95"/>
    </row>
    <row r="158" s="94" customFormat="1" ht="30" customHeight="1" spans="1:63">
      <c r="A158" s="105">
        <f t="shared" si="34"/>
        <v>149</v>
      </c>
      <c r="B158" s="28"/>
      <c r="C158" s="28">
        <v>1</v>
      </c>
      <c r="D158" s="28"/>
      <c r="E158" s="28"/>
      <c r="F158" s="28"/>
      <c r="G158" s="28"/>
      <c r="H158" s="28"/>
      <c r="I158" s="157"/>
      <c r="J158" s="157"/>
      <c r="K158" s="144"/>
      <c r="L158" s="144"/>
      <c r="M158" s="144" t="s">
        <v>673</v>
      </c>
      <c r="N158" s="51" t="s">
        <v>673</v>
      </c>
      <c r="O158" s="44" t="s">
        <v>674</v>
      </c>
      <c r="P158" s="268"/>
      <c r="Q158" s="106" t="s">
        <v>124</v>
      </c>
      <c r="R158" s="270" t="s">
        <v>111</v>
      </c>
      <c r="S158" s="274"/>
      <c r="T158" s="42" t="s">
        <v>110</v>
      </c>
      <c r="U158" s="28" t="str">
        <f t="shared" si="33"/>
        <v>SHT0010657</v>
      </c>
      <c r="V158" s="28" t="s">
        <v>110</v>
      </c>
      <c r="W158" s="106" t="s">
        <v>113</v>
      </c>
      <c r="X158" s="52" t="s">
        <v>112</v>
      </c>
      <c r="Y158" s="106" t="s">
        <v>231</v>
      </c>
      <c r="Z158" s="124" t="s">
        <v>652</v>
      </c>
      <c r="AA158" s="52" t="s">
        <v>116</v>
      </c>
      <c r="AB158" s="124" t="s">
        <v>675</v>
      </c>
      <c r="AC158" s="150">
        <v>0.138</v>
      </c>
      <c r="AD158" s="124" t="s">
        <v>251</v>
      </c>
      <c r="AE158" s="42" t="s">
        <v>233</v>
      </c>
      <c r="AF158" s="42" t="s">
        <v>234</v>
      </c>
      <c r="AG158" s="42"/>
      <c r="AH158" s="42"/>
      <c r="AI158" s="190"/>
      <c r="AJ158" s="191"/>
      <c r="AK158" s="42"/>
      <c r="AL158" s="42"/>
      <c r="AM158" s="42" t="s">
        <v>118</v>
      </c>
      <c r="AN158" s="42" t="s">
        <v>271</v>
      </c>
      <c r="AO158" s="124"/>
      <c r="AP158" s="124"/>
      <c r="AQ158" s="124"/>
      <c r="AR158" s="124"/>
      <c r="AS158" s="124"/>
      <c r="AT158" s="124"/>
      <c r="AU158" s="124"/>
      <c r="AV158" s="124"/>
      <c r="AW158" s="124"/>
      <c r="AX158" s="124"/>
      <c r="AY158" s="124"/>
      <c r="AZ158" s="216"/>
      <c r="BA158" s="216"/>
      <c r="BB158" s="216"/>
      <c r="BC158" s="216"/>
      <c r="BD158" s="72"/>
      <c r="BE158" s="307"/>
      <c r="BF158" s="28"/>
      <c r="BG158" s="126">
        <v>1</v>
      </c>
      <c r="BH158" s="126">
        <v>1</v>
      </c>
      <c r="BI158" s="126">
        <v>1</v>
      </c>
      <c r="BJ158" s="126">
        <v>1</v>
      </c>
      <c r="BK158" s="95"/>
    </row>
    <row r="159" s="94" customFormat="1" ht="30" customHeight="1" spans="1:63">
      <c r="A159" s="105">
        <f t="shared" si="34"/>
        <v>150</v>
      </c>
      <c r="B159" s="28"/>
      <c r="C159" s="28">
        <v>1</v>
      </c>
      <c r="D159" s="28"/>
      <c r="E159" s="28"/>
      <c r="F159" s="28"/>
      <c r="G159" s="28"/>
      <c r="H159" s="28"/>
      <c r="I159" s="157"/>
      <c r="J159" s="157"/>
      <c r="K159" s="144"/>
      <c r="L159" s="144"/>
      <c r="M159" s="144" t="s">
        <v>676</v>
      </c>
      <c r="N159" s="51" t="s">
        <v>676</v>
      </c>
      <c r="O159" s="44" t="s">
        <v>677</v>
      </c>
      <c r="P159" s="268"/>
      <c r="Q159" s="106" t="s">
        <v>110</v>
      </c>
      <c r="R159" s="270" t="s">
        <v>111</v>
      </c>
      <c r="S159" s="274"/>
      <c r="T159" s="42" t="s">
        <v>110</v>
      </c>
      <c r="U159" s="28" t="str">
        <f t="shared" si="33"/>
        <v>SHT0010981</v>
      </c>
      <c r="V159" s="28" t="s">
        <v>110</v>
      </c>
      <c r="W159" s="106" t="s">
        <v>113</v>
      </c>
      <c r="X159" s="52" t="s">
        <v>112</v>
      </c>
      <c r="Y159" s="106" t="s">
        <v>231</v>
      </c>
      <c r="Z159" s="124" t="s">
        <v>269</v>
      </c>
      <c r="AA159" s="52" t="s">
        <v>116</v>
      </c>
      <c r="AB159" s="124" t="s">
        <v>678</v>
      </c>
      <c r="AC159" s="150">
        <v>0.1909</v>
      </c>
      <c r="AD159" s="124" t="s">
        <v>116</v>
      </c>
      <c r="AE159" s="42" t="s">
        <v>233</v>
      </c>
      <c r="AF159" s="42" t="s">
        <v>234</v>
      </c>
      <c r="AG159" s="42"/>
      <c r="AH159" s="42"/>
      <c r="AI159" s="190"/>
      <c r="AJ159" s="191"/>
      <c r="AK159" s="42"/>
      <c r="AL159" s="42"/>
      <c r="AM159" s="42" t="s">
        <v>118</v>
      </c>
      <c r="AN159" s="42" t="s">
        <v>271</v>
      </c>
      <c r="AO159" s="124"/>
      <c r="AP159" s="124"/>
      <c r="AQ159" s="124"/>
      <c r="AR159" s="124"/>
      <c r="AS159" s="124"/>
      <c r="AT159" s="124"/>
      <c r="AU159" s="124"/>
      <c r="AV159" s="124"/>
      <c r="AW159" s="124"/>
      <c r="AX159" s="124"/>
      <c r="AY159" s="124"/>
      <c r="AZ159" s="216"/>
      <c r="BA159" s="216"/>
      <c r="BB159" s="216"/>
      <c r="BC159" s="216"/>
      <c r="BD159" s="72"/>
      <c r="BE159" s="307"/>
      <c r="BF159" s="28"/>
      <c r="BG159" s="126">
        <v>1</v>
      </c>
      <c r="BH159" s="126">
        <v>1</v>
      </c>
      <c r="BI159" s="126">
        <v>1</v>
      </c>
      <c r="BJ159" s="126">
        <v>1</v>
      </c>
      <c r="BK159" s="95"/>
    </row>
    <row r="160" s="94" customFormat="1" ht="30" customHeight="1" spans="1:63">
      <c r="A160" s="105">
        <f t="shared" si="34"/>
        <v>151</v>
      </c>
      <c r="B160" s="28"/>
      <c r="C160" s="28">
        <v>1</v>
      </c>
      <c r="D160" s="28"/>
      <c r="E160" s="28"/>
      <c r="F160" s="28"/>
      <c r="G160" s="28"/>
      <c r="H160" s="28"/>
      <c r="I160" s="157"/>
      <c r="J160" s="157"/>
      <c r="K160" s="144"/>
      <c r="L160" s="144"/>
      <c r="M160" s="144"/>
      <c r="N160" s="51" t="s">
        <v>679</v>
      </c>
      <c r="O160" s="44" t="s">
        <v>680</v>
      </c>
      <c r="P160" s="269"/>
      <c r="Q160" s="106" t="s">
        <v>124</v>
      </c>
      <c r="R160" s="270" t="s">
        <v>111</v>
      </c>
      <c r="S160" s="274"/>
      <c r="T160" s="42" t="s">
        <v>110</v>
      </c>
      <c r="U160" s="28" t="str">
        <f t="shared" si="33"/>
        <v>SHT0010335</v>
      </c>
      <c r="V160" s="28" t="s">
        <v>110</v>
      </c>
      <c r="W160" s="106" t="s">
        <v>113</v>
      </c>
      <c r="X160" s="52" t="s">
        <v>112</v>
      </c>
      <c r="Y160" s="124" t="s">
        <v>114</v>
      </c>
      <c r="Z160" s="124" t="s">
        <v>115</v>
      </c>
      <c r="AA160" s="52" t="s">
        <v>116</v>
      </c>
      <c r="AB160" s="124" t="s">
        <v>681</v>
      </c>
      <c r="AC160" s="63">
        <v>0.0491</v>
      </c>
      <c r="AD160" s="124" t="s">
        <v>116</v>
      </c>
      <c r="AE160" s="42"/>
      <c r="AF160" s="42"/>
      <c r="AG160" s="42"/>
      <c r="AH160" s="42"/>
      <c r="AI160" s="190"/>
      <c r="AJ160" s="191"/>
      <c r="AK160" s="42"/>
      <c r="AL160" s="42"/>
      <c r="AM160" s="72" t="s">
        <v>140</v>
      </c>
      <c r="AN160" s="42"/>
      <c r="AO160" s="124"/>
      <c r="AP160" s="124"/>
      <c r="AQ160" s="124"/>
      <c r="AR160" s="124"/>
      <c r="AS160" s="124"/>
      <c r="AT160" s="124"/>
      <c r="AU160" s="124"/>
      <c r="AV160" s="124"/>
      <c r="AW160" s="124"/>
      <c r="AX160" s="124"/>
      <c r="AY160" s="124"/>
      <c r="AZ160" s="216"/>
      <c r="BA160" s="216"/>
      <c r="BB160" s="216"/>
      <c r="BC160" s="216"/>
      <c r="BD160" s="72"/>
      <c r="BE160" s="307"/>
      <c r="BF160" s="28"/>
      <c r="BG160" s="126">
        <v>1</v>
      </c>
      <c r="BH160" s="126">
        <v>1</v>
      </c>
      <c r="BI160" s="126">
        <v>1</v>
      </c>
      <c r="BJ160" s="126">
        <v>1</v>
      </c>
      <c r="BK160" s="95"/>
    </row>
    <row r="161" s="94" customFormat="1" ht="30" customHeight="1" spans="1:63">
      <c r="A161" s="105">
        <f t="shared" si="34"/>
        <v>152</v>
      </c>
      <c r="B161" s="28"/>
      <c r="C161" s="28"/>
      <c r="D161" s="28">
        <v>2</v>
      </c>
      <c r="E161" s="28"/>
      <c r="F161" s="28"/>
      <c r="G161" s="28"/>
      <c r="H161" s="28"/>
      <c r="I161" s="157"/>
      <c r="J161" s="157"/>
      <c r="K161" s="144"/>
      <c r="L161" s="144"/>
      <c r="M161" s="270" t="s">
        <v>682</v>
      </c>
      <c r="N161" s="270" t="s">
        <v>682</v>
      </c>
      <c r="O161" s="271" t="s">
        <v>683</v>
      </c>
      <c r="P161" s="272"/>
      <c r="Q161" s="288" t="s">
        <v>156</v>
      </c>
      <c r="R161" s="270" t="s">
        <v>111</v>
      </c>
      <c r="S161" s="157"/>
      <c r="T161" s="42" t="s">
        <v>110</v>
      </c>
      <c r="U161" s="28" t="str">
        <f t="shared" si="33"/>
        <v>SHT0014850</v>
      </c>
      <c r="V161" s="28" t="s">
        <v>110</v>
      </c>
      <c r="W161" s="106" t="s">
        <v>112</v>
      </c>
      <c r="X161" s="52" t="s">
        <v>113</v>
      </c>
      <c r="Y161" s="52" t="s">
        <v>116</v>
      </c>
      <c r="Z161" s="52" t="s">
        <v>116</v>
      </c>
      <c r="AA161" s="52" t="s">
        <v>116</v>
      </c>
      <c r="AB161" s="52" t="s">
        <v>116</v>
      </c>
      <c r="AC161" s="52" t="s">
        <v>116</v>
      </c>
      <c r="AD161" s="124" t="s">
        <v>116</v>
      </c>
      <c r="AE161" s="42"/>
      <c r="AF161" s="42"/>
      <c r="AG161" s="42"/>
      <c r="AH161" s="42"/>
      <c r="AI161" s="190"/>
      <c r="AJ161" s="191"/>
      <c r="AK161" s="42"/>
      <c r="AL161" s="42"/>
      <c r="AM161" s="72" t="s">
        <v>684</v>
      </c>
      <c r="AN161" s="307" t="s">
        <v>685</v>
      </c>
      <c r="AO161" s="124"/>
      <c r="AP161" s="124"/>
      <c r="AQ161" s="124"/>
      <c r="AR161" s="124"/>
      <c r="AS161" s="124"/>
      <c r="AT161" s="124"/>
      <c r="AU161" s="124"/>
      <c r="AV161" s="124"/>
      <c r="AW161" s="124"/>
      <c r="AX161" s="124"/>
      <c r="AY161" s="124"/>
      <c r="AZ161" s="216"/>
      <c r="BA161" s="216"/>
      <c r="BB161" s="216"/>
      <c r="BC161" s="216"/>
      <c r="BD161" s="72"/>
      <c r="BE161" s="307"/>
      <c r="BF161" s="28"/>
      <c r="BG161" s="126"/>
      <c r="BH161" s="126"/>
      <c r="BI161" s="126"/>
      <c r="BJ161" s="126"/>
      <c r="BK161" s="95"/>
    </row>
    <row r="162" s="94" customFormat="1" ht="30" customHeight="1" spans="1:63">
      <c r="A162" s="105">
        <f t="shared" si="34"/>
        <v>153</v>
      </c>
      <c r="B162" s="28"/>
      <c r="C162" s="28"/>
      <c r="D162" s="92">
        <v>2</v>
      </c>
      <c r="E162" s="28"/>
      <c r="F162" s="28"/>
      <c r="G162" s="28"/>
      <c r="H162" s="28"/>
      <c r="I162" s="157"/>
      <c r="J162" s="157"/>
      <c r="K162" s="144"/>
      <c r="L162" s="144"/>
      <c r="M162" s="144" t="s">
        <v>686</v>
      </c>
      <c r="N162" s="51" t="s">
        <v>686</v>
      </c>
      <c r="O162" s="44" t="s">
        <v>687</v>
      </c>
      <c r="P162" s="269"/>
      <c r="Q162" s="288" t="s">
        <v>124</v>
      </c>
      <c r="R162" s="270" t="s">
        <v>111</v>
      </c>
      <c r="S162" s="274"/>
      <c r="T162" s="42" t="s">
        <v>110</v>
      </c>
      <c r="U162" s="28" t="str">
        <f t="shared" si="33"/>
        <v>SHT0010336</v>
      </c>
      <c r="V162" s="28" t="s">
        <v>110</v>
      </c>
      <c r="W162" s="106" t="s">
        <v>113</v>
      </c>
      <c r="X162" s="52" t="s">
        <v>112</v>
      </c>
      <c r="Y162" s="106" t="s">
        <v>231</v>
      </c>
      <c r="Z162" s="124" t="s">
        <v>269</v>
      </c>
      <c r="AA162" s="52" t="s">
        <v>116</v>
      </c>
      <c r="AB162" s="124" t="s">
        <v>688</v>
      </c>
      <c r="AC162" s="150">
        <v>0.0777</v>
      </c>
      <c r="AD162" s="124" t="s">
        <v>689</v>
      </c>
      <c r="AE162" s="42"/>
      <c r="AF162" s="42"/>
      <c r="AG162" s="42"/>
      <c r="AH162" s="42"/>
      <c r="AI162" s="190"/>
      <c r="AJ162" s="191"/>
      <c r="AK162" s="42"/>
      <c r="AL162" s="42"/>
      <c r="AM162" s="42" t="s">
        <v>118</v>
      </c>
      <c r="AN162" s="42" t="s">
        <v>271</v>
      </c>
      <c r="AO162" s="124"/>
      <c r="AP162" s="124"/>
      <c r="AQ162" s="124"/>
      <c r="AR162" s="124"/>
      <c r="AS162" s="124"/>
      <c r="AT162" s="124"/>
      <c r="AU162" s="124"/>
      <c r="AV162" s="124"/>
      <c r="AW162" s="124"/>
      <c r="AX162" s="124"/>
      <c r="AY162" s="124"/>
      <c r="AZ162" s="216"/>
      <c r="BA162" s="216"/>
      <c r="BB162" s="216"/>
      <c r="BC162" s="216"/>
      <c r="BD162" s="72"/>
      <c r="BE162" s="307"/>
      <c r="BF162" s="28"/>
      <c r="BG162" s="126">
        <v>1</v>
      </c>
      <c r="BH162" s="126">
        <v>1</v>
      </c>
      <c r="BI162" s="126">
        <v>1</v>
      </c>
      <c r="BJ162" s="126">
        <v>1</v>
      </c>
      <c r="BK162" s="95"/>
    </row>
    <row r="163" s="94" customFormat="1" ht="30" customHeight="1" spans="1:63">
      <c r="A163" s="105">
        <f t="shared" si="34"/>
        <v>154</v>
      </c>
      <c r="B163" s="28"/>
      <c r="C163" s="28"/>
      <c r="D163" s="92"/>
      <c r="E163" s="28">
        <v>3</v>
      </c>
      <c r="F163" s="28"/>
      <c r="G163" s="28"/>
      <c r="H163" s="28"/>
      <c r="I163" s="157"/>
      <c r="J163" s="157"/>
      <c r="K163" s="144"/>
      <c r="L163" s="144"/>
      <c r="M163" s="273"/>
      <c r="N163" s="44" t="s">
        <v>690</v>
      </c>
      <c r="O163" s="44" t="s">
        <v>691</v>
      </c>
      <c r="P163" s="274" t="s">
        <v>692</v>
      </c>
      <c r="Q163" s="274" t="s">
        <v>124</v>
      </c>
      <c r="R163" s="289" t="s">
        <v>111</v>
      </c>
      <c r="S163" s="274"/>
      <c r="T163" s="266" t="s">
        <v>110</v>
      </c>
      <c r="U163" s="72" t="s">
        <v>690</v>
      </c>
      <c r="V163" s="290" t="s">
        <v>110</v>
      </c>
      <c r="W163" s="106" t="s">
        <v>113</v>
      </c>
      <c r="X163" s="52" t="s">
        <v>112</v>
      </c>
      <c r="Y163" s="54" t="s">
        <v>231</v>
      </c>
      <c r="Z163" s="124" t="s">
        <v>269</v>
      </c>
      <c r="AA163" s="124"/>
      <c r="AB163" s="298" t="s">
        <v>688</v>
      </c>
      <c r="AC163" s="299">
        <v>0.078</v>
      </c>
      <c r="AD163" s="300" t="s">
        <v>116</v>
      </c>
      <c r="AE163" s="42"/>
      <c r="AF163" s="42"/>
      <c r="AG163" s="42"/>
      <c r="AH163" s="42"/>
      <c r="AI163" s="308"/>
      <c r="AJ163" s="309"/>
      <c r="AK163" s="42"/>
      <c r="AL163" s="42"/>
      <c r="AM163" s="72" t="s">
        <v>140</v>
      </c>
      <c r="AN163" s="42"/>
      <c r="AO163" s="300"/>
      <c r="AP163" s="300"/>
      <c r="AQ163" s="300"/>
      <c r="AR163" s="300"/>
      <c r="AS163" s="300"/>
      <c r="AT163" s="300"/>
      <c r="AU163" s="300"/>
      <c r="AV163" s="300"/>
      <c r="AW163" s="300"/>
      <c r="AX163" s="300"/>
      <c r="AY163" s="300"/>
      <c r="AZ163" s="216"/>
      <c r="BA163" s="216"/>
      <c r="BB163" s="216"/>
      <c r="BC163" s="216"/>
      <c r="BD163" s="72"/>
      <c r="BE163" s="307"/>
      <c r="BF163" s="28"/>
      <c r="BG163" s="126">
        <v>1</v>
      </c>
      <c r="BH163" s="126">
        <v>1</v>
      </c>
      <c r="BI163" s="126">
        <v>1</v>
      </c>
      <c r="BJ163" s="126">
        <v>1</v>
      </c>
      <c r="BK163" s="95"/>
    </row>
    <row r="164" s="94" customFormat="1" ht="30" customHeight="1" spans="1:63">
      <c r="A164" s="105">
        <f t="shared" si="34"/>
        <v>155</v>
      </c>
      <c r="B164" s="28"/>
      <c r="C164" s="28"/>
      <c r="D164" s="92"/>
      <c r="E164" s="28">
        <v>3</v>
      </c>
      <c r="F164" s="28"/>
      <c r="G164" s="28"/>
      <c r="H164" s="28"/>
      <c r="I164" s="157"/>
      <c r="J164" s="157"/>
      <c r="K164" s="144"/>
      <c r="L164" s="144"/>
      <c r="M164" s="144" t="s">
        <v>693</v>
      </c>
      <c r="N164" s="51" t="s">
        <v>693</v>
      </c>
      <c r="O164" s="44" t="s">
        <v>694</v>
      </c>
      <c r="P164" s="272"/>
      <c r="Q164" s="288" t="s">
        <v>124</v>
      </c>
      <c r="R164" s="270" t="s">
        <v>111</v>
      </c>
      <c r="S164" s="157"/>
      <c r="T164" s="42" t="s">
        <v>110</v>
      </c>
      <c r="U164" s="28" t="str">
        <f>N164</f>
        <v>SHT0010356</v>
      </c>
      <c r="V164" s="28" t="s">
        <v>110</v>
      </c>
      <c r="W164" s="106" t="s">
        <v>113</v>
      </c>
      <c r="X164" s="52" t="s">
        <v>112</v>
      </c>
      <c r="Y164" s="52" t="s">
        <v>695</v>
      </c>
      <c r="Z164" s="124" t="s">
        <v>696</v>
      </c>
      <c r="AA164" s="52" t="s">
        <v>116</v>
      </c>
      <c r="AB164" s="124" t="s">
        <v>697</v>
      </c>
      <c r="AC164" s="63">
        <v>0.002</v>
      </c>
      <c r="AD164" s="124" t="s">
        <v>551</v>
      </c>
      <c r="AE164" s="42" t="s">
        <v>265</v>
      </c>
      <c r="AF164" s="42">
        <v>60</v>
      </c>
      <c r="AG164" s="42">
        <v>8</v>
      </c>
      <c r="AH164" s="42"/>
      <c r="AI164" s="190"/>
      <c r="AJ164" s="191"/>
      <c r="AK164" s="42"/>
      <c r="AL164" s="42">
        <v>0.001</v>
      </c>
      <c r="AM164" s="42" t="s">
        <v>126</v>
      </c>
      <c r="AN164" s="42" t="s">
        <v>698</v>
      </c>
      <c r="AO164" s="124"/>
      <c r="AP164" s="124"/>
      <c r="AQ164" s="124"/>
      <c r="AR164" s="124"/>
      <c r="AS164" s="124"/>
      <c r="AT164" s="124"/>
      <c r="AU164" s="124"/>
      <c r="AV164" s="124"/>
      <c r="AW164" s="124"/>
      <c r="AX164" s="124"/>
      <c r="AY164" s="124"/>
      <c r="AZ164" s="216"/>
      <c r="BA164" s="216"/>
      <c r="BB164" s="216"/>
      <c r="BC164" s="216"/>
      <c r="BD164" s="72"/>
      <c r="BE164" s="307"/>
      <c r="BF164" s="28"/>
      <c r="BG164" s="126">
        <v>1</v>
      </c>
      <c r="BH164" s="126">
        <v>1</v>
      </c>
      <c r="BI164" s="126">
        <v>1</v>
      </c>
      <c r="BJ164" s="126">
        <v>1</v>
      </c>
      <c r="BK164" s="95"/>
    </row>
    <row r="165" s="94" customFormat="1" ht="30" customHeight="1" spans="1:63">
      <c r="A165" s="105">
        <f t="shared" si="34"/>
        <v>156</v>
      </c>
      <c r="B165" s="28"/>
      <c r="C165" s="28"/>
      <c r="D165" s="92">
        <v>2</v>
      </c>
      <c r="E165" s="28"/>
      <c r="F165" s="28"/>
      <c r="G165" s="28"/>
      <c r="H165" s="28"/>
      <c r="I165" s="157"/>
      <c r="J165" s="157"/>
      <c r="K165" s="144"/>
      <c r="L165" s="144"/>
      <c r="M165" s="144" t="s">
        <v>699</v>
      </c>
      <c r="N165" s="51" t="s">
        <v>699</v>
      </c>
      <c r="O165" s="44" t="s">
        <v>700</v>
      </c>
      <c r="P165" s="272"/>
      <c r="Q165" s="288" t="s">
        <v>156</v>
      </c>
      <c r="R165" s="270" t="s">
        <v>111</v>
      </c>
      <c r="S165" s="157"/>
      <c r="T165" s="42" t="s">
        <v>110</v>
      </c>
      <c r="U165" s="28" t="str">
        <f t="shared" ref="U165:U172" si="35">N165</f>
        <v>BSP0010017</v>
      </c>
      <c r="V165" s="28" t="s">
        <v>110</v>
      </c>
      <c r="W165" s="106" t="s">
        <v>113</v>
      </c>
      <c r="X165" s="52" t="s">
        <v>112</v>
      </c>
      <c r="Y165" s="52" t="s">
        <v>337</v>
      </c>
      <c r="Z165" s="124" t="s">
        <v>263</v>
      </c>
      <c r="AA165" s="52" t="s">
        <v>116</v>
      </c>
      <c r="AB165" s="124" t="s">
        <v>701</v>
      </c>
      <c r="AC165" s="63">
        <v>0.0001</v>
      </c>
      <c r="AD165" s="124" t="s">
        <v>702</v>
      </c>
      <c r="AE165" s="42" t="s">
        <v>549</v>
      </c>
      <c r="AF165" s="42"/>
      <c r="AG165" s="42"/>
      <c r="AH165" s="42"/>
      <c r="AI165" s="190"/>
      <c r="AJ165" s="191"/>
      <c r="AK165" s="42"/>
      <c r="AL165" s="42"/>
      <c r="AM165" s="42" t="s">
        <v>126</v>
      </c>
      <c r="AN165" s="42" t="s">
        <v>411</v>
      </c>
      <c r="AO165" s="124"/>
      <c r="AP165" s="124"/>
      <c r="AQ165" s="124"/>
      <c r="AR165" s="124"/>
      <c r="AS165" s="124"/>
      <c r="AT165" s="124"/>
      <c r="AU165" s="124"/>
      <c r="AV165" s="124"/>
      <c r="AW165" s="124"/>
      <c r="AX165" s="124"/>
      <c r="AY165" s="124"/>
      <c r="AZ165" s="216"/>
      <c r="BA165" s="216"/>
      <c r="BB165" s="216"/>
      <c r="BC165" s="216"/>
      <c r="BD165" s="72"/>
      <c r="BE165" s="307"/>
      <c r="BF165" s="28"/>
      <c r="BG165" s="126">
        <v>1</v>
      </c>
      <c r="BH165" s="126">
        <v>1</v>
      </c>
      <c r="BI165" s="126">
        <v>1</v>
      </c>
      <c r="BJ165" s="126">
        <v>1</v>
      </c>
      <c r="BK165" s="95"/>
    </row>
    <row r="166" s="98" customFormat="1" ht="30" customHeight="1" spans="1:63">
      <c r="A166" s="260">
        <f t="shared" ref="A166:A175" si="36">ROW()-9</f>
        <v>157</v>
      </c>
      <c r="B166" s="261"/>
      <c r="C166" s="261"/>
      <c r="D166" s="262"/>
      <c r="E166" s="261">
        <v>3</v>
      </c>
      <c r="F166" s="261"/>
      <c r="G166" s="261"/>
      <c r="H166" s="261"/>
      <c r="I166" s="261"/>
      <c r="J166" s="261"/>
      <c r="K166" s="275"/>
      <c r="L166" s="275"/>
      <c r="M166" s="275" t="s">
        <v>693</v>
      </c>
      <c r="N166" s="276" t="s">
        <v>693</v>
      </c>
      <c r="O166" s="277" t="s">
        <v>694</v>
      </c>
      <c r="P166" s="278"/>
      <c r="Q166" s="291" t="s">
        <v>124</v>
      </c>
      <c r="R166" s="276" t="s">
        <v>111</v>
      </c>
      <c r="S166" s="261"/>
      <c r="T166" s="275" t="s">
        <v>110</v>
      </c>
      <c r="U166" s="261" t="str">
        <f t="shared" si="35"/>
        <v>SHT0010356</v>
      </c>
      <c r="V166" s="261" t="s">
        <v>110</v>
      </c>
      <c r="W166" s="291" t="s">
        <v>113</v>
      </c>
      <c r="X166" s="292" t="s">
        <v>112</v>
      </c>
      <c r="Y166" s="292" t="s">
        <v>695</v>
      </c>
      <c r="Z166" s="301" t="s">
        <v>696</v>
      </c>
      <c r="AA166" s="292" t="s">
        <v>116</v>
      </c>
      <c r="AB166" s="301" t="s">
        <v>697</v>
      </c>
      <c r="AC166" s="302">
        <v>0.002</v>
      </c>
      <c r="AD166" s="301" t="s">
        <v>551</v>
      </c>
      <c r="AE166" s="275" t="s">
        <v>265</v>
      </c>
      <c r="AF166" s="275">
        <v>60</v>
      </c>
      <c r="AG166" s="275">
        <v>8</v>
      </c>
      <c r="AH166" s="275"/>
      <c r="AI166" s="310"/>
      <c r="AJ166" s="311"/>
      <c r="AK166" s="275"/>
      <c r="AL166" s="275">
        <v>0.001</v>
      </c>
      <c r="AM166" s="275" t="s">
        <v>126</v>
      </c>
      <c r="AN166" s="275" t="s">
        <v>698</v>
      </c>
      <c r="AO166" s="301"/>
      <c r="AP166" s="301"/>
      <c r="AQ166" s="301"/>
      <c r="AR166" s="301"/>
      <c r="AS166" s="301"/>
      <c r="AT166" s="301"/>
      <c r="AU166" s="301"/>
      <c r="AV166" s="301"/>
      <c r="AW166" s="301"/>
      <c r="AX166" s="301"/>
      <c r="AY166" s="301"/>
      <c r="AZ166" s="320"/>
      <c r="BA166" s="320"/>
      <c r="BB166" s="320"/>
      <c r="BC166" s="320"/>
      <c r="BD166" s="321"/>
      <c r="BE166" s="328"/>
      <c r="BF166" s="261"/>
      <c r="BG166" s="329">
        <v>0</v>
      </c>
      <c r="BH166" s="329">
        <v>0</v>
      </c>
      <c r="BI166" s="329">
        <v>0</v>
      </c>
      <c r="BJ166" s="329">
        <v>0</v>
      </c>
      <c r="BK166" s="330"/>
    </row>
    <row r="167" s="98" customFormat="1" ht="30" customHeight="1" spans="1:63">
      <c r="A167" s="260">
        <f t="shared" si="36"/>
        <v>158</v>
      </c>
      <c r="B167" s="261"/>
      <c r="C167" s="261"/>
      <c r="D167" s="262"/>
      <c r="E167" s="261">
        <v>3</v>
      </c>
      <c r="F167" s="261"/>
      <c r="G167" s="261"/>
      <c r="H167" s="261"/>
      <c r="I167" s="279"/>
      <c r="J167" s="279"/>
      <c r="K167" s="280"/>
      <c r="L167" s="280"/>
      <c r="M167" s="280" t="s">
        <v>703</v>
      </c>
      <c r="N167" s="276" t="s">
        <v>703</v>
      </c>
      <c r="O167" s="277" t="s">
        <v>683</v>
      </c>
      <c r="P167" s="281"/>
      <c r="Q167" s="293" t="s">
        <v>156</v>
      </c>
      <c r="R167" s="294" t="s">
        <v>111</v>
      </c>
      <c r="S167" s="279"/>
      <c r="T167" s="275" t="s">
        <v>110</v>
      </c>
      <c r="U167" s="261" t="str">
        <f t="shared" si="35"/>
        <v>SHT0014851</v>
      </c>
      <c r="V167" s="261" t="s">
        <v>110</v>
      </c>
      <c r="W167" s="291" t="s">
        <v>113</v>
      </c>
      <c r="X167" s="292" t="s">
        <v>112</v>
      </c>
      <c r="Y167" s="292" t="s">
        <v>116</v>
      </c>
      <c r="Z167" s="292" t="s">
        <v>116</v>
      </c>
      <c r="AA167" s="292" t="s">
        <v>116</v>
      </c>
      <c r="AB167" s="292" t="s">
        <v>116</v>
      </c>
      <c r="AC167" s="292" t="s">
        <v>116</v>
      </c>
      <c r="AD167" s="301"/>
      <c r="AE167" s="275"/>
      <c r="AF167" s="275"/>
      <c r="AG167" s="275"/>
      <c r="AH167" s="275"/>
      <c r="AI167" s="310"/>
      <c r="AJ167" s="311"/>
      <c r="AK167" s="275"/>
      <c r="AL167" s="275"/>
      <c r="AM167" s="275" t="s">
        <v>684</v>
      </c>
      <c r="AN167" s="275" t="s">
        <v>685</v>
      </c>
      <c r="AO167" s="301"/>
      <c r="AP167" s="301"/>
      <c r="AQ167" s="301"/>
      <c r="AR167" s="301"/>
      <c r="AS167" s="301"/>
      <c r="AT167" s="301"/>
      <c r="AU167" s="301"/>
      <c r="AV167" s="301"/>
      <c r="AW167" s="301"/>
      <c r="AX167" s="301"/>
      <c r="AY167" s="301"/>
      <c r="AZ167" s="320"/>
      <c r="BA167" s="320"/>
      <c r="BB167" s="320"/>
      <c r="BC167" s="320"/>
      <c r="BD167" s="321"/>
      <c r="BE167" s="328"/>
      <c r="BF167" s="261"/>
      <c r="BG167" s="329">
        <v>1</v>
      </c>
      <c r="BH167" s="329">
        <v>1</v>
      </c>
      <c r="BI167" s="329">
        <v>1</v>
      </c>
      <c r="BJ167" s="329">
        <v>1</v>
      </c>
      <c r="BK167" s="330"/>
    </row>
    <row r="168" s="94" customFormat="1" ht="30" customHeight="1" spans="1:63">
      <c r="A168" s="105">
        <f t="shared" si="36"/>
        <v>159</v>
      </c>
      <c r="B168" s="28"/>
      <c r="C168" s="28">
        <v>1</v>
      </c>
      <c r="D168" s="28"/>
      <c r="E168" s="28"/>
      <c r="F168" s="28"/>
      <c r="G168" s="28"/>
      <c r="H168" s="28"/>
      <c r="I168" s="28"/>
      <c r="J168" s="28"/>
      <c r="K168" s="42"/>
      <c r="L168" s="42"/>
      <c r="M168" s="42" t="s">
        <v>704</v>
      </c>
      <c r="N168" s="51" t="s">
        <v>704</v>
      </c>
      <c r="O168" s="44" t="s">
        <v>705</v>
      </c>
      <c r="P168" s="282"/>
      <c r="Q168" s="136" t="s">
        <v>110</v>
      </c>
      <c r="R168" s="51" t="s">
        <v>111</v>
      </c>
      <c r="S168" s="72"/>
      <c r="T168" s="42" t="s">
        <v>110</v>
      </c>
      <c r="U168" s="28" t="str">
        <f t="shared" si="35"/>
        <v>SHT0010251</v>
      </c>
      <c r="V168" s="28" t="s">
        <v>110</v>
      </c>
      <c r="W168" s="106" t="s">
        <v>113</v>
      </c>
      <c r="X168" s="52" t="s">
        <v>112</v>
      </c>
      <c r="Y168" s="52" t="s">
        <v>114</v>
      </c>
      <c r="Z168" s="62" t="s">
        <v>115</v>
      </c>
      <c r="AA168" s="62" t="s">
        <v>116</v>
      </c>
      <c r="AB168" s="124" t="s">
        <v>116</v>
      </c>
      <c r="AC168" s="63">
        <v>0.285</v>
      </c>
      <c r="AD168" s="62" t="s">
        <v>116</v>
      </c>
      <c r="AE168" s="42"/>
      <c r="AF168" s="42"/>
      <c r="AG168" s="42"/>
      <c r="AH168" s="42"/>
      <c r="AI168" s="303"/>
      <c r="AJ168" s="304"/>
      <c r="AK168" s="42"/>
      <c r="AL168" s="42"/>
      <c r="AM168" s="42" t="s">
        <v>126</v>
      </c>
      <c r="AN168" s="42" t="s">
        <v>592</v>
      </c>
      <c r="AO168" s="62"/>
      <c r="AP168" s="62"/>
      <c r="AQ168" s="62"/>
      <c r="AR168" s="62"/>
      <c r="AS168" s="62"/>
      <c r="AT168" s="62"/>
      <c r="AU168" s="62"/>
      <c r="AV168" s="62"/>
      <c r="AW168" s="62"/>
      <c r="AX168" s="62"/>
      <c r="AY168" s="62"/>
      <c r="AZ168" s="216"/>
      <c r="BA168" s="216"/>
      <c r="BB168" s="216"/>
      <c r="BC168" s="216"/>
      <c r="BD168" s="72"/>
      <c r="BE168" s="307"/>
      <c r="BF168" s="28"/>
      <c r="BG168" s="126">
        <v>1</v>
      </c>
      <c r="BH168" s="126">
        <v>1</v>
      </c>
      <c r="BI168" s="126">
        <v>1</v>
      </c>
      <c r="BJ168" s="126">
        <v>1</v>
      </c>
      <c r="BK168" s="95"/>
    </row>
    <row r="169" s="94" customFormat="1" ht="30" customHeight="1" spans="1:63">
      <c r="A169" s="105">
        <f t="shared" si="36"/>
        <v>160</v>
      </c>
      <c r="B169" s="28"/>
      <c r="C169" s="28">
        <v>1</v>
      </c>
      <c r="D169" s="28"/>
      <c r="E169" s="28"/>
      <c r="F169" s="28"/>
      <c r="G169" s="28"/>
      <c r="H169" s="28"/>
      <c r="I169" s="28"/>
      <c r="J169" s="28"/>
      <c r="K169" s="42"/>
      <c r="L169" s="42"/>
      <c r="M169" s="42" t="s">
        <v>706</v>
      </c>
      <c r="N169" s="42" t="s">
        <v>706</v>
      </c>
      <c r="O169" s="44" t="s">
        <v>707</v>
      </c>
      <c r="P169" s="283"/>
      <c r="Q169" s="136" t="s">
        <v>110</v>
      </c>
      <c r="R169" s="51" t="s">
        <v>111</v>
      </c>
      <c r="S169" s="72"/>
      <c r="T169" s="42" t="s">
        <v>110</v>
      </c>
      <c r="U169" s="28" t="str">
        <f t="shared" si="35"/>
        <v>SHT0010907</v>
      </c>
      <c r="V169" s="28" t="s">
        <v>110</v>
      </c>
      <c r="W169" s="106" t="s">
        <v>113</v>
      </c>
      <c r="X169" s="52" t="s">
        <v>112</v>
      </c>
      <c r="Y169" s="52" t="s">
        <v>114</v>
      </c>
      <c r="Z169" s="272" t="s">
        <v>115</v>
      </c>
      <c r="AA169" s="28" t="s">
        <v>116</v>
      </c>
      <c r="AB169" s="28" t="s">
        <v>708</v>
      </c>
      <c r="AC169" s="145">
        <v>0.06</v>
      </c>
      <c r="AD169" s="42" t="s">
        <v>116</v>
      </c>
      <c r="AE169" s="42"/>
      <c r="AF169" s="42"/>
      <c r="AG169" s="42"/>
      <c r="AH169" s="42"/>
      <c r="AI169" s="190"/>
      <c r="AJ169" s="191"/>
      <c r="AK169" s="42"/>
      <c r="AL169" s="42"/>
      <c r="AM169" s="42" t="s">
        <v>126</v>
      </c>
      <c r="AN169" s="42" t="s">
        <v>592</v>
      </c>
      <c r="AO169" s="160"/>
      <c r="AP169" s="160"/>
      <c r="AQ169" s="160"/>
      <c r="AR169" s="160"/>
      <c r="AS169" s="160"/>
      <c r="AT169" s="160"/>
      <c r="AU169" s="160"/>
      <c r="AV169" s="160"/>
      <c r="AW169" s="160"/>
      <c r="AX169" s="160"/>
      <c r="AY169" s="160"/>
      <c r="AZ169" s="216"/>
      <c r="BA169" s="216"/>
      <c r="BB169" s="216"/>
      <c r="BC169" s="216"/>
      <c r="BD169" s="72"/>
      <c r="BE169" s="307"/>
      <c r="BF169" s="28"/>
      <c r="BG169" s="126">
        <v>1</v>
      </c>
      <c r="BH169" s="126">
        <v>1</v>
      </c>
      <c r="BI169" s="126">
        <v>1</v>
      </c>
      <c r="BJ169" s="126">
        <v>1</v>
      </c>
      <c r="BK169" s="95"/>
    </row>
    <row r="170" s="94" customFormat="1" ht="30" customHeight="1" spans="1:63">
      <c r="A170" s="105">
        <f t="shared" si="36"/>
        <v>161</v>
      </c>
      <c r="B170" s="28"/>
      <c r="C170" s="28">
        <v>1</v>
      </c>
      <c r="D170" s="28"/>
      <c r="E170" s="28"/>
      <c r="F170" s="28"/>
      <c r="G170" s="28"/>
      <c r="H170" s="44"/>
      <c r="I170" s="44"/>
      <c r="J170" s="44"/>
      <c r="K170" s="44"/>
      <c r="L170" s="44"/>
      <c r="M170" s="112" t="s">
        <v>709</v>
      </c>
      <c r="N170" s="115" t="s">
        <v>709</v>
      </c>
      <c r="O170" s="44" t="s">
        <v>324</v>
      </c>
      <c r="P170" s="271" t="s">
        <v>710</v>
      </c>
      <c r="Q170" s="136" t="s">
        <v>156</v>
      </c>
      <c r="R170" s="271" t="s">
        <v>111</v>
      </c>
      <c r="S170" s="271"/>
      <c r="T170" s="106" t="s">
        <v>110</v>
      </c>
      <c r="U170" s="28" t="str">
        <f t="shared" si="35"/>
        <v>BFA0000285</v>
      </c>
      <c r="V170" s="157" t="s">
        <v>110</v>
      </c>
      <c r="W170" s="106" t="s">
        <v>113</v>
      </c>
      <c r="X170" s="52" t="s">
        <v>112</v>
      </c>
      <c r="Y170" s="157" t="s">
        <v>189</v>
      </c>
      <c r="Z170" s="157" t="s">
        <v>263</v>
      </c>
      <c r="AA170" s="157" t="s">
        <v>116</v>
      </c>
      <c r="AB170" s="157" t="s">
        <v>711</v>
      </c>
      <c r="AC170" s="145">
        <v>0.0001</v>
      </c>
      <c r="AD170" s="157" t="s">
        <v>712</v>
      </c>
      <c r="AE170" s="42"/>
      <c r="AF170" s="42"/>
      <c r="AG170" s="42"/>
      <c r="AH170" s="42"/>
      <c r="AI170" s="312"/>
      <c r="AJ170" s="313"/>
      <c r="AK170" s="42"/>
      <c r="AL170" s="42"/>
      <c r="AM170" s="42" t="s">
        <v>126</v>
      </c>
      <c r="AN170" s="42" t="s">
        <v>322</v>
      </c>
      <c r="AO170" s="274"/>
      <c r="AP170" s="274"/>
      <c r="AQ170" s="274"/>
      <c r="AR170" s="274"/>
      <c r="AS170" s="274"/>
      <c r="AT170" s="274"/>
      <c r="AU170" s="274"/>
      <c r="AV170" s="274"/>
      <c r="AW170" s="274"/>
      <c r="AX170" s="274"/>
      <c r="AY170" s="274"/>
      <c r="AZ170" s="216"/>
      <c r="BA170" s="216"/>
      <c r="BB170" s="216"/>
      <c r="BC170" s="216"/>
      <c r="BD170" s="72"/>
      <c r="BE170" s="307"/>
      <c r="BF170" s="78"/>
      <c r="BG170" s="126">
        <v>2</v>
      </c>
      <c r="BH170" s="126">
        <v>2</v>
      </c>
      <c r="BI170" s="126">
        <v>2</v>
      </c>
      <c r="BJ170" s="126">
        <v>2</v>
      </c>
      <c r="BK170" s="95"/>
    </row>
    <row r="171" s="94" customFormat="1" ht="30" customHeight="1" spans="1:63">
      <c r="A171" s="105">
        <f t="shared" si="36"/>
        <v>162</v>
      </c>
      <c r="B171" s="28"/>
      <c r="C171" s="28">
        <v>1</v>
      </c>
      <c r="D171" s="28"/>
      <c r="E171" s="28"/>
      <c r="F171" s="28"/>
      <c r="G171" s="28"/>
      <c r="H171" s="28"/>
      <c r="I171" s="28"/>
      <c r="J171" s="28"/>
      <c r="K171" s="42"/>
      <c r="L171" s="42"/>
      <c r="M171" s="42" t="s">
        <v>713</v>
      </c>
      <c r="N171" s="106" t="s">
        <v>713</v>
      </c>
      <c r="O171" s="44" t="s">
        <v>714</v>
      </c>
      <c r="P171" s="269"/>
      <c r="Q171" s="136" t="s">
        <v>124</v>
      </c>
      <c r="R171" s="288" t="s">
        <v>111</v>
      </c>
      <c r="S171" s="274"/>
      <c r="T171" s="157" t="s">
        <v>110</v>
      </c>
      <c r="U171" s="28" t="str">
        <f t="shared" si="35"/>
        <v>SHT0011481</v>
      </c>
      <c r="V171" s="157" t="s">
        <v>110</v>
      </c>
      <c r="W171" s="106" t="s">
        <v>113</v>
      </c>
      <c r="X171" s="52" t="s">
        <v>112</v>
      </c>
      <c r="Y171" s="157" t="s">
        <v>114</v>
      </c>
      <c r="Z171" s="157" t="s">
        <v>115</v>
      </c>
      <c r="AA171" s="157" t="s">
        <v>116</v>
      </c>
      <c r="AB171" s="157" t="s">
        <v>715</v>
      </c>
      <c r="AC171" s="145">
        <v>0.045</v>
      </c>
      <c r="AD171" s="157" t="s">
        <v>116</v>
      </c>
      <c r="AE171" s="42"/>
      <c r="AF171" s="42"/>
      <c r="AG171" s="42"/>
      <c r="AH171" s="42"/>
      <c r="AI171" s="312"/>
      <c r="AJ171" s="313"/>
      <c r="AK171" s="42"/>
      <c r="AL171" s="42"/>
      <c r="AM171" s="42" t="s">
        <v>126</v>
      </c>
      <c r="AN171" s="42" t="s">
        <v>592</v>
      </c>
      <c r="AO171" s="274"/>
      <c r="AP171" s="274"/>
      <c r="AQ171" s="274"/>
      <c r="AR171" s="274"/>
      <c r="AS171" s="274"/>
      <c r="AT171" s="274"/>
      <c r="AU171" s="274"/>
      <c r="AV171" s="274"/>
      <c r="AW171" s="274"/>
      <c r="AX171" s="274"/>
      <c r="AY171" s="274"/>
      <c r="AZ171" s="216"/>
      <c r="BA171" s="216"/>
      <c r="BB171" s="216"/>
      <c r="BC171" s="216"/>
      <c r="BD171" s="72"/>
      <c r="BE171" s="307"/>
      <c r="BF171" s="28"/>
      <c r="BG171" s="126">
        <v>1</v>
      </c>
      <c r="BH171" s="126">
        <v>1</v>
      </c>
      <c r="BI171" s="126">
        <v>1</v>
      </c>
      <c r="BJ171" s="126">
        <v>1</v>
      </c>
      <c r="BK171" s="95"/>
    </row>
    <row r="172" s="94" customFormat="1" ht="30" customHeight="1" spans="1:63">
      <c r="A172" s="105">
        <f t="shared" si="36"/>
        <v>163</v>
      </c>
      <c r="B172" s="28"/>
      <c r="C172" s="28">
        <v>1</v>
      </c>
      <c r="D172" s="28"/>
      <c r="E172" s="28"/>
      <c r="F172" s="28"/>
      <c r="G172" s="28"/>
      <c r="H172" s="28"/>
      <c r="I172" s="28"/>
      <c r="J172" s="28"/>
      <c r="K172" s="42"/>
      <c r="L172" s="42"/>
      <c r="M172" s="42" t="s">
        <v>716</v>
      </c>
      <c r="N172" s="264" t="s">
        <v>716</v>
      </c>
      <c r="O172" s="44" t="s">
        <v>717</v>
      </c>
      <c r="P172" s="51"/>
      <c r="Q172" s="126" t="s">
        <v>124</v>
      </c>
      <c r="R172" s="28" t="s">
        <v>111</v>
      </c>
      <c r="S172" s="51"/>
      <c r="T172" s="43" t="s">
        <v>110</v>
      </c>
      <c r="U172" s="28" t="str">
        <f t="shared" si="35"/>
        <v>SHT0011552</v>
      </c>
      <c r="V172" s="28" t="s">
        <v>110</v>
      </c>
      <c r="W172" s="106" t="s">
        <v>113</v>
      </c>
      <c r="X172" s="52" t="s">
        <v>112</v>
      </c>
      <c r="Y172" s="106" t="s">
        <v>231</v>
      </c>
      <c r="Z172" s="28" t="s">
        <v>232</v>
      </c>
      <c r="AA172" s="28" t="s">
        <v>116</v>
      </c>
      <c r="AB172" s="28" t="s">
        <v>718</v>
      </c>
      <c r="AC172" s="71">
        <v>0.021</v>
      </c>
      <c r="AD172" s="106" t="s">
        <v>116</v>
      </c>
      <c r="AE172" s="42" t="s">
        <v>233</v>
      </c>
      <c r="AF172" s="42" t="s">
        <v>234</v>
      </c>
      <c r="AG172" s="42"/>
      <c r="AH172" s="42"/>
      <c r="AI172" s="314"/>
      <c r="AJ172" s="315"/>
      <c r="AK172" s="42"/>
      <c r="AL172" s="42"/>
      <c r="AM172" s="42" t="s">
        <v>126</v>
      </c>
      <c r="AN172" s="42" t="s">
        <v>235</v>
      </c>
      <c r="AO172" s="106"/>
      <c r="AP172" s="106"/>
      <c r="AQ172" s="106"/>
      <c r="AR172" s="106"/>
      <c r="AS172" s="106"/>
      <c r="AT172" s="106"/>
      <c r="AU172" s="106"/>
      <c r="AV172" s="106"/>
      <c r="AW172" s="106"/>
      <c r="AX172" s="106"/>
      <c r="AY172" s="106"/>
      <c r="AZ172" s="322"/>
      <c r="BA172" s="28"/>
      <c r="BB172" s="51"/>
      <c r="BC172" s="51"/>
      <c r="BD172" s="51"/>
      <c r="BE172" s="51"/>
      <c r="BF172" s="28"/>
      <c r="BG172" s="126">
        <v>1</v>
      </c>
      <c r="BH172" s="126">
        <v>1</v>
      </c>
      <c r="BI172" s="126">
        <v>1</v>
      </c>
      <c r="BJ172" s="126">
        <v>1</v>
      </c>
      <c r="BK172" s="95"/>
    </row>
    <row r="173" s="94" customFormat="1" ht="30" customHeight="1" spans="1:63">
      <c r="A173" s="105">
        <f t="shared" si="36"/>
        <v>164</v>
      </c>
      <c r="B173" s="28"/>
      <c r="C173" s="28">
        <v>1</v>
      </c>
      <c r="D173" s="28"/>
      <c r="E173" s="28"/>
      <c r="F173" s="28"/>
      <c r="G173" s="28"/>
      <c r="H173" s="28"/>
      <c r="I173" s="28"/>
      <c r="J173" s="28"/>
      <c r="K173" s="42"/>
      <c r="L173" s="42"/>
      <c r="M173" s="42" t="s">
        <v>719</v>
      </c>
      <c r="N173" s="115" t="s">
        <v>719</v>
      </c>
      <c r="O173" s="44" t="s">
        <v>720</v>
      </c>
      <c r="P173" s="51"/>
      <c r="Q173" s="126" t="s">
        <v>124</v>
      </c>
      <c r="R173" s="28" t="s">
        <v>111</v>
      </c>
      <c r="S173" s="51"/>
      <c r="T173" s="43" t="s">
        <v>110</v>
      </c>
      <c r="U173" s="28" t="str">
        <f t="shared" ref="U173:U179" si="37">N173</f>
        <v>BPC0010060</v>
      </c>
      <c r="V173" s="28" t="s">
        <v>110</v>
      </c>
      <c r="W173" s="106" t="s">
        <v>113</v>
      </c>
      <c r="X173" s="52" t="s">
        <v>112</v>
      </c>
      <c r="Y173" s="28" t="s">
        <v>114</v>
      </c>
      <c r="Z173" s="28" t="s">
        <v>115</v>
      </c>
      <c r="AA173" s="28" t="s">
        <v>116</v>
      </c>
      <c r="AB173" s="28" t="s">
        <v>721</v>
      </c>
      <c r="AC173" s="71">
        <v>0.03</v>
      </c>
      <c r="AD173" s="42" t="s">
        <v>116</v>
      </c>
      <c r="AE173" s="42"/>
      <c r="AF173" s="42"/>
      <c r="AG173" s="42"/>
      <c r="AH173" s="42"/>
      <c r="AI173" s="186"/>
      <c r="AJ173" s="187"/>
      <c r="AK173" s="42"/>
      <c r="AL173" s="42"/>
      <c r="AM173" s="42" t="s">
        <v>126</v>
      </c>
      <c r="AN173" s="42" t="s">
        <v>592</v>
      </c>
      <c r="AO173" s="42"/>
      <c r="AP173" s="42"/>
      <c r="AQ173" s="42"/>
      <c r="AR173" s="42"/>
      <c r="AS173" s="42"/>
      <c r="AT173" s="42"/>
      <c r="AU173" s="42"/>
      <c r="AV173" s="42"/>
      <c r="AW173" s="42"/>
      <c r="AX173" s="42"/>
      <c r="AY173" s="42"/>
      <c r="AZ173" s="322"/>
      <c r="BA173" s="28"/>
      <c r="BB173" s="51"/>
      <c r="BC173" s="51"/>
      <c r="BD173" s="51"/>
      <c r="BE173" s="51"/>
      <c r="BF173" s="28"/>
      <c r="BG173" s="126">
        <v>1</v>
      </c>
      <c r="BH173" s="126">
        <v>1</v>
      </c>
      <c r="BI173" s="126">
        <v>1</v>
      </c>
      <c r="BJ173" s="126">
        <v>1</v>
      </c>
      <c r="BK173" s="95"/>
    </row>
    <row r="174" s="94" customFormat="1" ht="30" customHeight="1" spans="1:63">
      <c r="A174" s="105">
        <f t="shared" si="36"/>
        <v>165</v>
      </c>
      <c r="B174" s="28"/>
      <c r="C174" s="28">
        <v>1</v>
      </c>
      <c r="D174" s="28"/>
      <c r="E174" s="28"/>
      <c r="F174" s="28"/>
      <c r="G174" s="28"/>
      <c r="H174" s="28"/>
      <c r="I174" s="28"/>
      <c r="J174" s="28"/>
      <c r="K174" s="42"/>
      <c r="L174" s="42"/>
      <c r="M174" s="284" t="s">
        <v>722</v>
      </c>
      <c r="N174" s="115" t="s">
        <v>723</v>
      </c>
      <c r="O174" s="44" t="s">
        <v>724</v>
      </c>
      <c r="P174" s="216"/>
      <c r="Q174" s="126" t="s">
        <v>156</v>
      </c>
      <c r="R174" s="106" t="s">
        <v>111</v>
      </c>
      <c r="S174" s="51"/>
      <c r="T174" s="43" t="s">
        <v>110</v>
      </c>
      <c r="U174" s="28" t="str">
        <f t="shared" si="37"/>
        <v>SHT0015017</v>
      </c>
      <c r="V174" s="28" t="s">
        <v>110</v>
      </c>
      <c r="W174" s="106" t="s">
        <v>113</v>
      </c>
      <c r="X174" s="52" t="s">
        <v>112</v>
      </c>
      <c r="Y174" s="28" t="s">
        <v>667</v>
      </c>
      <c r="Z174" s="28" t="s">
        <v>725</v>
      </c>
      <c r="AA174" s="28"/>
      <c r="AB174" s="28" t="s">
        <v>726</v>
      </c>
      <c r="AC174" s="71">
        <v>0.001</v>
      </c>
      <c r="AD174" s="42" t="s">
        <v>248</v>
      </c>
      <c r="AE174" s="42"/>
      <c r="AF174" s="42"/>
      <c r="AG174" s="42"/>
      <c r="AH174" s="42"/>
      <c r="AI174" s="186"/>
      <c r="AJ174" s="187"/>
      <c r="AK174" s="42"/>
      <c r="AL174" s="42"/>
      <c r="AM174" s="42" t="s">
        <v>126</v>
      </c>
      <c r="AN174" s="42"/>
      <c r="AO174" s="42"/>
      <c r="AP174" s="42"/>
      <c r="AQ174" s="42"/>
      <c r="AR174" s="42"/>
      <c r="AS174" s="42"/>
      <c r="AT174" s="42"/>
      <c r="AU174" s="42"/>
      <c r="AV174" s="42"/>
      <c r="AW174" s="42"/>
      <c r="AX174" s="42"/>
      <c r="AY174" s="42"/>
      <c r="AZ174" s="322"/>
      <c r="BA174" s="28"/>
      <c r="BB174" s="51"/>
      <c r="BC174" s="51"/>
      <c r="BD174" s="51"/>
      <c r="BE174" s="51"/>
      <c r="BF174" s="28"/>
      <c r="BG174" s="126">
        <v>0.001</v>
      </c>
      <c r="BH174" s="126">
        <v>0.001</v>
      </c>
      <c r="BI174" s="126">
        <v>0.001</v>
      </c>
      <c r="BJ174" s="126">
        <v>0.001</v>
      </c>
      <c r="BK174" s="95"/>
    </row>
    <row r="175" s="94" customFormat="1" ht="30" customHeight="1" spans="1:63">
      <c r="A175" s="105">
        <f t="shared" si="36"/>
        <v>166</v>
      </c>
      <c r="B175" s="28"/>
      <c r="C175" s="28">
        <v>1</v>
      </c>
      <c r="D175" s="28"/>
      <c r="E175" s="28"/>
      <c r="F175" s="28"/>
      <c r="G175" s="28"/>
      <c r="H175" s="28"/>
      <c r="I175" s="28"/>
      <c r="J175" s="28"/>
      <c r="K175" s="42"/>
      <c r="L175" s="42"/>
      <c r="M175" s="42" t="s">
        <v>727</v>
      </c>
      <c r="N175" s="115" t="s">
        <v>727</v>
      </c>
      <c r="O175" s="44" t="s">
        <v>728</v>
      </c>
      <c r="P175" s="216" t="s">
        <v>729</v>
      </c>
      <c r="Q175" s="126" t="s">
        <v>110</v>
      </c>
      <c r="R175" s="106" t="s">
        <v>111</v>
      </c>
      <c r="S175" s="51"/>
      <c r="T175" s="42" t="s">
        <v>110</v>
      </c>
      <c r="U175" s="28" t="str">
        <f t="shared" si="37"/>
        <v>BFA0010037</v>
      </c>
      <c r="V175" s="28" t="s">
        <v>110</v>
      </c>
      <c r="W175" s="106" t="s">
        <v>113</v>
      </c>
      <c r="X175" s="52" t="s">
        <v>112</v>
      </c>
      <c r="Y175" s="54" t="s">
        <v>189</v>
      </c>
      <c r="Z175" s="28" t="s">
        <v>116</v>
      </c>
      <c r="AA175" s="52" t="s">
        <v>116</v>
      </c>
      <c r="AB175" s="28" t="s">
        <v>730</v>
      </c>
      <c r="AC175" s="71">
        <v>0.0027</v>
      </c>
      <c r="AD175" s="28" t="s">
        <v>731</v>
      </c>
      <c r="AE175" s="42"/>
      <c r="AF175" s="42"/>
      <c r="AG175" s="42"/>
      <c r="AH175" s="42"/>
      <c r="AI175" s="316"/>
      <c r="AJ175" s="317"/>
      <c r="AK175" s="42"/>
      <c r="AL175" s="42"/>
      <c r="AM175" s="42" t="s">
        <v>126</v>
      </c>
      <c r="AN175" s="42" t="s">
        <v>322</v>
      </c>
      <c r="AO175" s="28"/>
      <c r="AP175" s="28"/>
      <c r="AQ175" s="28"/>
      <c r="AR175" s="28"/>
      <c r="AS175" s="28"/>
      <c r="AT175" s="28"/>
      <c r="AU175" s="28"/>
      <c r="AV175" s="28"/>
      <c r="AW175" s="28"/>
      <c r="AX175" s="28"/>
      <c r="AY175" s="28"/>
      <c r="AZ175" s="71"/>
      <c r="BA175" s="51"/>
      <c r="BB175" s="51"/>
      <c r="BC175" s="51"/>
      <c r="BD175" s="51"/>
      <c r="BE175" s="51"/>
      <c r="BF175" s="28"/>
      <c r="BG175" s="126">
        <v>13</v>
      </c>
      <c r="BH175" s="126">
        <v>13</v>
      </c>
      <c r="BI175" s="126">
        <v>13</v>
      </c>
      <c r="BJ175" s="126">
        <v>13</v>
      </c>
      <c r="BK175" s="95"/>
    </row>
    <row r="176" s="94" customFormat="1" ht="30" customHeight="1" spans="1:63">
      <c r="A176" s="105">
        <f t="shared" ref="A176:A185" si="38">ROW()-9</f>
        <v>167</v>
      </c>
      <c r="B176" s="28"/>
      <c r="C176" s="28">
        <v>1</v>
      </c>
      <c r="D176" s="28"/>
      <c r="E176" s="28"/>
      <c r="F176" s="28"/>
      <c r="G176" s="28"/>
      <c r="H176" s="28"/>
      <c r="I176" s="28"/>
      <c r="J176" s="28"/>
      <c r="K176" s="42"/>
      <c r="L176" s="42"/>
      <c r="M176" s="42" t="s">
        <v>732</v>
      </c>
      <c r="N176" s="115" t="s">
        <v>732</v>
      </c>
      <c r="O176" s="44" t="s">
        <v>733</v>
      </c>
      <c r="P176" s="216"/>
      <c r="Q176" s="126" t="s">
        <v>156</v>
      </c>
      <c r="R176" s="106" t="s">
        <v>111</v>
      </c>
      <c r="S176" s="51"/>
      <c r="T176" s="42" t="s">
        <v>110</v>
      </c>
      <c r="U176" s="115" t="s">
        <v>732</v>
      </c>
      <c r="V176" s="28" t="s">
        <v>110</v>
      </c>
      <c r="W176" s="106" t="s">
        <v>113</v>
      </c>
      <c r="X176" s="52" t="s">
        <v>112</v>
      </c>
      <c r="Y176" s="54" t="s">
        <v>189</v>
      </c>
      <c r="Z176" s="28" t="s">
        <v>116</v>
      </c>
      <c r="AA176" s="52" t="s">
        <v>116</v>
      </c>
      <c r="AB176" s="28" t="s">
        <v>734</v>
      </c>
      <c r="AC176" s="71">
        <v>0.003</v>
      </c>
      <c r="AD176" s="28"/>
      <c r="AE176" s="42"/>
      <c r="AF176" s="42"/>
      <c r="AG176" s="42"/>
      <c r="AH176" s="42"/>
      <c r="AI176" s="316"/>
      <c r="AJ176" s="317"/>
      <c r="AK176" s="42"/>
      <c r="AL176" s="42"/>
      <c r="AM176" s="42" t="s">
        <v>126</v>
      </c>
      <c r="AN176" s="42" t="s">
        <v>411</v>
      </c>
      <c r="AO176" s="28"/>
      <c r="AP176" s="28"/>
      <c r="AQ176" s="28"/>
      <c r="AR176" s="28"/>
      <c r="AS176" s="28"/>
      <c r="AT176" s="28"/>
      <c r="AU176" s="28"/>
      <c r="AV176" s="28"/>
      <c r="AW176" s="28"/>
      <c r="AX176" s="28"/>
      <c r="AY176" s="28"/>
      <c r="AZ176" s="71"/>
      <c r="BA176" s="51"/>
      <c r="BB176" s="51"/>
      <c r="BC176" s="51"/>
      <c r="BD176" s="51"/>
      <c r="BE176" s="51"/>
      <c r="BF176" s="28"/>
      <c r="BG176" s="126">
        <v>1</v>
      </c>
      <c r="BH176" s="126">
        <v>1</v>
      </c>
      <c r="BI176" s="126">
        <v>1</v>
      </c>
      <c r="BJ176" s="126">
        <v>1</v>
      </c>
      <c r="BK176" s="95"/>
    </row>
    <row r="177" s="94" customFormat="1" ht="30" customHeight="1" spans="1:63">
      <c r="A177" s="105">
        <f t="shared" si="38"/>
        <v>168</v>
      </c>
      <c r="B177" s="28"/>
      <c r="C177" s="28">
        <v>1</v>
      </c>
      <c r="D177" s="28"/>
      <c r="E177" s="28"/>
      <c r="F177" s="28"/>
      <c r="G177" s="28"/>
      <c r="H177" s="28"/>
      <c r="I177" s="28"/>
      <c r="J177" s="28"/>
      <c r="K177" s="42"/>
      <c r="L177" s="42"/>
      <c r="M177" s="42" t="s">
        <v>319</v>
      </c>
      <c r="N177" s="115" t="s">
        <v>319</v>
      </c>
      <c r="O177" s="44" t="s">
        <v>320</v>
      </c>
      <c r="P177" s="216" t="s">
        <v>735</v>
      </c>
      <c r="Q177" s="126" t="s">
        <v>110</v>
      </c>
      <c r="R177" s="106" t="s">
        <v>111</v>
      </c>
      <c r="S177" s="51"/>
      <c r="T177" s="42" t="s">
        <v>110</v>
      </c>
      <c r="U177" s="28" t="str">
        <f t="shared" si="37"/>
        <v>BFA0010038</v>
      </c>
      <c r="V177" s="28" t="s">
        <v>110</v>
      </c>
      <c r="W177" s="106" t="s">
        <v>113</v>
      </c>
      <c r="X177" s="52" t="s">
        <v>112</v>
      </c>
      <c r="Y177" s="28" t="s">
        <v>189</v>
      </c>
      <c r="Z177" s="28" t="s">
        <v>116</v>
      </c>
      <c r="AA177" s="52" t="s">
        <v>116</v>
      </c>
      <c r="AB177" s="28" t="s">
        <v>736</v>
      </c>
      <c r="AC177" s="71">
        <v>0.0026</v>
      </c>
      <c r="AD177" s="28" t="s">
        <v>731</v>
      </c>
      <c r="AE177" s="42"/>
      <c r="AF177" s="42"/>
      <c r="AG177" s="42"/>
      <c r="AH177" s="42"/>
      <c r="AI177" s="316"/>
      <c r="AJ177" s="317"/>
      <c r="AK177" s="42"/>
      <c r="AL177" s="42"/>
      <c r="AM177" s="42" t="s">
        <v>126</v>
      </c>
      <c r="AN177" s="42" t="s">
        <v>322</v>
      </c>
      <c r="AO177" s="28"/>
      <c r="AP177" s="28"/>
      <c r="AQ177" s="28"/>
      <c r="AR177" s="28"/>
      <c r="AS177" s="28"/>
      <c r="AT177" s="28"/>
      <c r="AU177" s="28"/>
      <c r="AV177" s="28"/>
      <c r="AW177" s="28"/>
      <c r="AX177" s="28"/>
      <c r="AY177" s="28"/>
      <c r="AZ177" s="71"/>
      <c r="BA177" s="51"/>
      <c r="BB177" s="51"/>
      <c r="BC177" s="51"/>
      <c r="BD177" s="51"/>
      <c r="BE177" s="51"/>
      <c r="BF177" s="28"/>
      <c r="BG177" s="126">
        <v>9</v>
      </c>
      <c r="BH177" s="126">
        <v>11</v>
      </c>
      <c r="BI177" s="126">
        <v>9</v>
      </c>
      <c r="BJ177" s="126">
        <v>11</v>
      </c>
      <c r="BK177" s="95"/>
    </row>
    <row r="178" s="94" customFormat="1" ht="30" customHeight="1" spans="1:63">
      <c r="A178" s="105">
        <f t="shared" si="38"/>
        <v>169</v>
      </c>
      <c r="B178" s="28"/>
      <c r="C178" s="28">
        <v>1</v>
      </c>
      <c r="D178" s="28"/>
      <c r="E178" s="28"/>
      <c r="F178" s="28"/>
      <c r="G178" s="28"/>
      <c r="H178" s="28"/>
      <c r="I178" s="28"/>
      <c r="J178" s="28"/>
      <c r="K178" s="42"/>
      <c r="L178" s="42"/>
      <c r="M178" s="42" t="s">
        <v>584</v>
      </c>
      <c r="N178" s="115" t="s">
        <v>584</v>
      </c>
      <c r="O178" s="44" t="s">
        <v>585</v>
      </c>
      <c r="P178" s="268" t="s">
        <v>737</v>
      </c>
      <c r="Q178" s="126" t="s">
        <v>110</v>
      </c>
      <c r="R178" s="106" t="s">
        <v>111</v>
      </c>
      <c r="S178" s="216"/>
      <c r="T178" s="42" t="s">
        <v>110</v>
      </c>
      <c r="U178" s="28" t="str">
        <f t="shared" si="37"/>
        <v>BFA0010019</v>
      </c>
      <c r="V178" s="28" t="s">
        <v>110</v>
      </c>
      <c r="W178" s="106" t="s">
        <v>113</v>
      </c>
      <c r="X178" s="52" t="s">
        <v>112</v>
      </c>
      <c r="Y178" s="28" t="s">
        <v>189</v>
      </c>
      <c r="Z178" s="28" t="s">
        <v>116</v>
      </c>
      <c r="AA178" s="28" t="s">
        <v>116</v>
      </c>
      <c r="AB178" s="28" t="s">
        <v>116</v>
      </c>
      <c r="AC178" s="71">
        <v>0.0196</v>
      </c>
      <c r="AD178" s="28" t="s">
        <v>738</v>
      </c>
      <c r="AE178" s="42"/>
      <c r="AF178" s="42"/>
      <c r="AG178" s="42"/>
      <c r="AH178" s="42"/>
      <c r="AI178" s="316"/>
      <c r="AJ178" s="317"/>
      <c r="AK178" s="42"/>
      <c r="AL178" s="42"/>
      <c r="AM178" s="42" t="s">
        <v>126</v>
      </c>
      <c r="AN178" s="42" t="s">
        <v>322</v>
      </c>
      <c r="AO178" s="28"/>
      <c r="AP178" s="28"/>
      <c r="AQ178" s="28"/>
      <c r="AR178" s="28"/>
      <c r="AS178" s="28"/>
      <c r="AT178" s="28"/>
      <c r="AU178" s="28"/>
      <c r="AV178" s="28"/>
      <c r="AW178" s="28"/>
      <c r="AX178" s="28"/>
      <c r="AY178" s="28"/>
      <c r="AZ178" s="92"/>
      <c r="BA178" s="51"/>
      <c r="BB178" s="51"/>
      <c r="BC178" s="51"/>
      <c r="BD178" s="51"/>
      <c r="BE178" s="51"/>
      <c r="BF178" s="28"/>
      <c r="BG178" s="126">
        <v>4</v>
      </c>
      <c r="BH178" s="126">
        <v>4</v>
      </c>
      <c r="BI178" s="126">
        <v>4</v>
      </c>
      <c r="BJ178" s="126">
        <v>4</v>
      </c>
      <c r="BK178" s="95"/>
    </row>
    <row r="179" s="99" customFormat="1" ht="30" customHeight="1" spans="1:63">
      <c r="A179" s="105">
        <f t="shared" si="38"/>
        <v>170</v>
      </c>
      <c r="B179" s="45"/>
      <c r="C179" s="45">
        <v>1</v>
      </c>
      <c r="D179" s="45"/>
      <c r="E179" s="45"/>
      <c r="F179" s="45"/>
      <c r="G179" s="45"/>
      <c r="H179" s="45"/>
      <c r="I179" s="45"/>
      <c r="J179" s="45"/>
      <c r="K179" s="125"/>
      <c r="L179" s="125"/>
      <c r="M179" s="125" t="s">
        <v>739</v>
      </c>
      <c r="N179" s="115" t="s">
        <v>739</v>
      </c>
      <c r="O179" s="44" t="s">
        <v>740</v>
      </c>
      <c r="P179" s="268" t="s">
        <v>741</v>
      </c>
      <c r="Q179" s="126" t="s">
        <v>110</v>
      </c>
      <c r="R179" s="106" t="s">
        <v>111</v>
      </c>
      <c r="S179" s="295"/>
      <c r="T179" s="42" t="s">
        <v>110</v>
      </c>
      <c r="U179" s="28" t="str">
        <f t="shared" si="37"/>
        <v>BFA0010089</v>
      </c>
      <c r="V179" s="28" t="s">
        <v>110</v>
      </c>
      <c r="W179" s="106" t="s">
        <v>113</v>
      </c>
      <c r="X179" s="52" t="s">
        <v>112</v>
      </c>
      <c r="Y179" s="28" t="s">
        <v>189</v>
      </c>
      <c r="Z179" s="28" t="s">
        <v>742</v>
      </c>
      <c r="AA179" s="28" t="s">
        <v>116</v>
      </c>
      <c r="AB179" s="28" t="s">
        <v>116</v>
      </c>
      <c r="AC179" s="71">
        <v>0.0119</v>
      </c>
      <c r="AD179" s="28" t="s">
        <v>116</v>
      </c>
      <c r="AE179" s="42"/>
      <c r="AF179" s="42"/>
      <c r="AG179" s="42"/>
      <c r="AH179" s="42"/>
      <c r="AI179" s="316"/>
      <c r="AJ179" s="317"/>
      <c r="AK179" s="42"/>
      <c r="AL179" s="42"/>
      <c r="AM179" s="42" t="s">
        <v>126</v>
      </c>
      <c r="AN179" s="42" t="s">
        <v>322</v>
      </c>
      <c r="AO179" s="28"/>
      <c r="AP179" s="28"/>
      <c r="AQ179" s="28"/>
      <c r="AR179" s="28"/>
      <c r="AS179" s="28"/>
      <c r="AT179" s="28"/>
      <c r="AU179" s="28"/>
      <c r="AV179" s="28"/>
      <c r="AW179" s="28"/>
      <c r="AX179" s="28"/>
      <c r="AY179" s="28"/>
      <c r="AZ179" s="165"/>
      <c r="BA179" s="165"/>
      <c r="BB179" s="323"/>
      <c r="BC179" s="324"/>
      <c r="BD179" s="250"/>
      <c r="BE179" s="126"/>
      <c r="BF179" s="165"/>
      <c r="BG179" s="126">
        <v>6</v>
      </c>
      <c r="BH179" s="126">
        <v>6</v>
      </c>
      <c r="BI179" s="126">
        <v>6</v>
      </c>
      <c r="BJ179" s="126">
        <v>6</v>
      </c>
      <c r="BK179" s="331"/>
    </row>
    <row r="180" s="94" customFormat="1" ht="30" customHeight="1" spans="1:63">
      <c r="A180" s="105">
        <f t="shared" si="38"/>
        <v>171</v>
      </c>
      <c r="B180" s="28"/>
      <c r="C180" s="28">
        <v>1</v>
      </c>
      <c r="D180" s="28"/>
      <c r="E180" s="28"/>
      <c r="F180" s="28"/>
      <c r="G180" s="28"/>
      <c r="H180" s="28"/>
      <c r="I180" s="28"/>
      <c r="J180" s="28"/>
      <c r="K180" s="42"/>
      <c r="L180" s="42"/>
      <c r="M180" s="42" t="s">
        <v>743</v>
      </c>
      <c r="N180" s="115" t="s">
        <v>743</v>
      </c>
      <c r="O180" s="44" t="s">
        <v>744</v>
      </c>
      <c r="P180" s="216"/>
      <c r="Q180" s="125" t="s">
        <v>156</v>
      </c>
      <c r="R180" s="106" t="s">
        <v>111</v>
      </c>
      <c r="S180" s="216"/>
      <c r="T180" s="42" t="s">
        <v>110</v>
      </c>
      <c r="U180" s="115" t="s">
        <v>743</v>
      </c>
      <c r="V180" s="28" t="s">
        <v>110</v>
      </c>
      <c r="W180" s="106" t="s">
        <v>113</v>
      </c>
      <c r="X180" s="52" t="s">
        <v>112</v>
      </c>
      <c r="Y180" s="28" t="s">
        <v>189</v>
      </c>
      <c r="Z180" s="28" t="s">
        <v>116</v>
      </c>
      <c r="AA180" s="28" t="s">
        <v>116</v>
      </c>
      <c r="AB180" s="28" t="s">
        <v>116</v>
      </c>
      <c r="AC180" s="71">
        <v>0.003</v>
      </c>
      <c r="AD180" s="28" t="s">
        <v>116</v>
      </c>
      <c r="AE180" s="42"/>
      <c r="AF180" s="42"/>
      <c r="AG180" s="42"/>
      <c r="AH180" s="42"/>
      <c r="AI180" s="316"/>
      <c r="AJ180" s="317"/>
      <c r="AK180" s="42"/>
      <c r="AL180" s="42"/>
      <c r="AM180" s="42" t="s">
        <v>126</v>
      </c>
      <c r="AN180" s="42" t="s">
        <v>745</v>
      </c>
      <c r="AO180" s="28"/>
      <c r="AP180" s="28"/>
      <c r="AQ180" s="28"/>
      <c r="AR180" s="28"/>
      <c r="AS180" s="28"/>
      <c r="AT180" s="28"/>
      <c r="AU180" s="28"/>
      <c r="AV180" s="28"/>
      <c r="AW180" s="28"/>
      <c r="AX180" s="28"/>
      <c r="AY180" s="28"/>
      <c r="AZ180" s="71"/>
      <c r="BA180" s="51"/>
      <c r="BB180" s="51"/>
      <c r="BC180" s="51"/>
      <c r="BD180" s="51"/>
      <c r="BE180" s="51"/>
      <c r="BF180" s="28"/>
      <c r="BG180" s="126">
        <v>6</v>
      </c>
      <c r="BH180" s="126">
        <v>7</v>
      </c>
      <c r="BI180" s="126">
        <v>6</v>
      </c>
      <c r="BJ180" s="126">
        <v>7</v>
      </c>
      <c r="BK180" s="95"/>
    </row>
    <row r="181" s="94" customFormat="1" ht="30" customHeight="1" spans="1:63">
      <c r="A181" s="105">
        <f t="shared" si="38"/>
        <v>172</v>
      </c>
      <c r="B181" s="28"/>
      <c r="C181" s="28">
        <v>1</v>
      </c>
      <c r="D181" s="28"/>
      <c r="E181" s="28"/>
      <c r="F181" s="28"/>
      <c r="G181" s="28"/>
      <c r="H181" s="28"/>
      <c r="I181" s="28"/>
      <c r="J181" s="28"/>
      <c r="K181" s="42"/>
      <c r="L181" s="42"/>
      <c r="M181" s="42" t="s">
        <v>746</v>
      </c>
      <c r="N181" s="115" t="s">
        <v>746</v>
      </c>
      <c r="O181" s="44" t="s">
        <v>747</v>
      </c>
      <c r="P181" s="216"/>
      <c r="Q181" s="125" t="s">
        <v>156</v>
      </c>
      <c r="R181" s="106" t="s">
        <v>111</v>
      </c>
      <c r="S181" s="216"/>
      <c r="T181" s="42" t="s">
        <v>110</v>
      </c>
      <c r="U181" s="115" t="s">
        <v>746</v>
      </c>
      <c r="V181" s="28" t="s">
        <v>110</v>
      </c>
      <c r="W181" s="106" t="s">
        <v>113</v>
      </c>
      <c r="X181" s="52" t="s">
        <v>112</v>
      </c>
      <c r="Y181" s="28" t="s">
        <v>189</v>
      </c>
      <c r="Z181" s="28"/>
      <c r="AA181" s="28"/>
      <c r="AB181" s="28"/>
      <c r="AC181" s="71">
        <v>0.001</v>
      </c>
      <c r="AD181" s="28"/>
      <c r="AE181" s="42"/>
      <c r="AF181" s="42"/>
      <c r="AG181" s="42"/>
      <c r="AH181" s="42"/>
      <c r="AI181" s="316"/>
      <c r="AJ181" s="317"/>
      <c r="AK181" s="42"/>
      <c r="AL181" s="42"/>
      <c r="AM181" s="42" t="s">
        <v>126</v>
      </c>
      <c r="AN181" s="42" t="s">
        <v>235</v>
      </c>
      <c r="AO181" s="28"/>
      <c r="AP181" s="28"/>
      <c r="AQ181" s="28"/>
      <c r="AR181" s="28"/>
      <c r="AS181" s="28"/>
      <c r="AT181" s="28"/>
      <c r="AU181" s="28"/>
      <c r="AV181" s="28"/>
      <c r="AW181" s="28"/>
      <c r="AX181" s="28"/>
      <c r="AY181" s="28"/>
      <c r="AZ181" s="71"/>
      <c r="BA181" s="51"/>
      <c r="BB181" s="51"/>
      <c r="BC181" s="51"/>
      <c r="BD181" s="51"/>
      <c r="BE181" s="51"/>
      <c r="BF181" s="28"/>
      <c r="BG181" s="126">
        <v>2</v>
      </c>
      <c r="BH181" s="126">
        <v>2</v>
      </c>
      <c r="BI181" s="126">
        <v>2</v>
      </c>
      <c r="BJ181" s="126">
        <v>2</v>
      </c>
      <c r="BK181" s="95"/>
    </row>
    <row r="182" s="94" customFormat="1" ht="30" customHeight="1" spans="1:63">
      <c r="A182" s="105">
        <f t="shared" si="38"/>
        <v>173</v>
      </c>
      <c r="B182" s="51"/>
      <c r="C182" s="28">
        <v>1</v>
      </c>
      <c r="D182" s="51"/>
      <c r="E182" s="51"/>
      <c r="F182" s="51"/>
      <c r="G182" s="51"/>
      <c r="H182" s="51"/>
      <c r="I182" s="51"/>
      <c r="J182" s="51"/>
      <c r="K182" s="51"/>
      <c r="L182" s="51"/>
      <c r="M182" s="51" t="s">
        <v>748</v>
      </c>
      <c r="N182" s="51" t="s">
        <v>748</v>
      </c>
      <c r="O182" s="44" t="s">
        <v>749</v>
      </c>
      <c r="P182" s="285"/>
      <c r="Q182" s="125" t="s">
        <v>124</v>
      </c>
      <c r="R182" s="106" t="s">
        <v>111</v>
      </c>
      <c r="S182" s="42"/>
      <c r="T182" s="42" t="s">
        <v>110</v>
      </c>
      <c r="U182" s="28" t="s">
        <v>748</v>
      </c>
      <c r="V182" s="28" t="s">
        <v>110</v>
      </c>
      <c r="W182" s="106" t="s">
        <v>113</v>
      </c>
      <c r="X182" s="52" t="s">
        <v>112</v>
      </c>
      <c r="Y182" s="28" t="s">
        <v>189</v>
      </c>
      <c r="Z182" s="144" t="s">
        <v>115</v>
      </c>
      <c r="AA182" s="28"/>
      <c r="AB182" s="144"/>
      <c r="AC182" s="145">
        <v>0.05</v>
      </c>
      <c r="AD182" s="42"/>
      <c r="AE182" s="42"/>
      <c r="AF182" s="42"/>
      <c r="AG182" s="42"/>
      <c r="AH182" s="42"/>
      <c r="AI182" s="186"/>
      <c r="AJ182" s="187"/>
      <c r="AK182" s="42"/>
      <c r="AL182" s="42"/>
      <c r="AM182" s="42" t="s">
        <v>126</v>
      </c>
      <c r="AN182" s="42" t="s">
        <v>750</v>
      </c>
      <c r="AO182" s="42"/>
      <c r="AP182" s="42"/>
      <c r="AQ182" s="42"/>
      <c r="AR182" s="42"/>
      <c r="AS182" s="42"/>
      <c r="AT182" s="42"/>
      <c r="AU182" s="42"/>
      <c r="AV182" s="42"/>
      <c r="AW182" s="42"/>
      <c r="AX182" s="42"/>
      <c r="AY182" s="42"/>
      <c r="AZ182" s="42"/>
      <c r="BA182" s="42"/>
      <c r="BB182" s="42"/>
      <c r="BC182" s="42"/>
      <c r="BD182" s="146"/>
      <c r="BE182" s="146"/>
      <c r="BF182" s="28"/>
      <c r="BG182" s="126">
        <v>1</v>
      </c>
      <c r="BH182" s="126">
        <v>1</v>
      </c>
      <c r="BI182" s="126">
        <v>1</v>
      </c>
      <c r="BJ182" s="126">
        <v>1</v>
      </c>
      <c r="BK182" s="95"/>
    </row>
    <row r="183" s="94" customFormat="1" ht="30" customHeight="1" spans="1:63">
      <c r="A183" s="105">
        <f t="shared" si="38"/>
        <v>174</v>
      </c>
      <c r="B183" s="51"/>
      <c r="C183" s="28">
        <v>1</v>
      </c>
      <c r="D183" s="51"/>
      <c r="E183" s="51"/>
      <c r="F183" s="51"/>
      <c r="G183" s="51"/>
      <c r="H183" s="51"/>
      <c r="I183" s="51"/>
      <c r="J183" s="51"/>
      <c r="K183" s="51"/>
      <c r="L183" s="51"/>
      <c r="M183" s="51" t="s">
        <v>751</v>
      </c>
      <c r="N183" s="51" t="s">
        <v>751</v>
      </c>
      <c r="O183" s="44" t="s">
        <v>752</v>
      </c>
      <c r="P183" s="285"/>
      <c r="Q183" s="125" t="s">
        <v>124</v>
      </c>
      <c r="R183" s="106" t="s">
        <v>111</v>
      </c>
      <c r="S183" s="42"/>
      <c r="T183" s="42" t="s">
        <v>110</v>
      </c>
      <c r="U183" s="51" t="s">
        <v>751</v>
      </c>
      <c r="V183" s="28" t="s">
        <v>110</v>
      </c>
      <c r="W183" s="106" t="s">
        <v>113</v>
      </c>
      <c r="X183" s="52" t="s">
        <v>112</v>
      </c>
      <c r="Y183" s="28" t="s">
        <v>116</v>
      </c>
      <c r="Z183" s="144"/>
      <c r="AA183" s="28"/>
      <c r="AB183" s="144" t="s">
        <v>753</v>
      </c>
      <c r="AC183" s="145">
        <v>0.05</v>
      </c>
      <c r="AD183" s="42"/>
      <c r="AE183" s="42"/>
      <c r="AF183" s="42"/>
      <c r="AG183" s="42"/>
      <c r="AH183" s="42"/>
      <c r="AI183" s="186"/>
      <c r="AJ183" s="187"/>
      <c r="AK183" s="42"/>
      <c r="AL183" s="42"/>
      <c r="AM183" s="42" t="s">
        <v>126</v>
      </c>
      <c r="AN183" s="42" t="s">
        <v>754</v>
      </c>
      <c r="AO183" s="42"/>
      <c r="AP183" s="42"/>
      <c r="AQ183" s="42"/>
      <c r="AR183" s="42"/>
      <c r="AS183" s="42"/>
      <c r="AT183" s="42"/>
      <c r="AU183" s="42"/>
      <c r="AV183" s="42"/>
      <c r="AW183" s="42"/>
      <c r="AX183" s="42"/>
      <c r="AY183" s="42"/>
      <c r="AZ183" s="42"/>
      <c r="BA183" s="42"/>
      <c r="BB183" s="42"/>
      <c r="BC183" s="42"/>
      <c r="BD183" s="146"/>
      <c r="BE183" s="146"/>
      <c r="BF183" s="28"/>
      <c r="BG183" s="45">
        <v>1</v>
      </c>
      <c r="BH183" s="45">
        <v>1</v>
      </c>
      <c r="BI183" s="45">
        <v>1</v>
      </c>
      <c r="BJ183" s="45">
        <v>1</v>
      </c>
      <c r="BK183" s="95"/>
    </row>
    <row r="184" s="94" customFormat="1" ht="30" customHeight="1" spans="1:63">
      <c r="A184" s="105">
        <f t="shared" si="38"/>
        <v>175</v>
      </c>
      <c r="B184" s="51"/>
      <c r="C184" s="28">
        <v>1</v>
      </c>
      <c r="D184" s="51"/>
      <c r="E184" s="51"/>
      <c r="F184" s="51"/>
      <c r="G184" s="51"/>
      <c r="H184" s="51"/>
      <c r="I184" s="51"/>
      <c r="J184" s="51"/>
      <c r="K184" s="51"/>
      <c r="L184" s="51"/>
      <c r="M184" s="51" t="s">
        <v>755</v>
      </c>
      <c r="N184" s="51" t="s">
        <v>755</v>
      </c>
      <c r="O184" s="44" t="s">
        <v>756</v>
      </c>
      <c r="P184" s="42"/>
      <c r="Q184" s="125" t="s">
        <v>156</v>
      </c>
      <c r="R184" s="106" t="s">
        <v>111</v>
      </c>
      <c r="S184" s="42"/>
      <c r="T184" s="42" t="s">
        <v>110</v>
      </c>
      <c r="U184" s="28" t="str">
        <f>N184</f>
        <v>SHT0011148</v>
      </c>
      <c r="V184" s="28" t="s">
        <v>110</v>
      </c>
      <c r="W184" s="106" t="s">
        <v>113</v>
      </c>
      <c r="X184" s="52" t="s">
        <v>112</v>
      </c>
      <c r="Y184" s="42" t="s">
        <v>725</v>
      </c>
      <c r="Z184" s="28" t="s">
        <v>116</v>
      </c>
      <c r="AA184" s="28" t="s">
        <v>116</v>
      </c>
      <c r="AB184" s="28" t="s">
        <v>116</v>
      </c>
      <c r="AC184" s="71">
        <v>0.1</v>
      </c>
      <c r="AD184" s="42" t="s">
        <v>116</v>
      </c>
      <c r="AE184" s="42"/>
      <c r="AF184" s="42"/>
      <c r="AG184" s="42"/>
      <c r="AH184" s="42"/>
      <c r="AI184" s="186"/>
      <c r="AJ184" s="187"/>
      <c r="AK184" s="42"/>
      <c r="AL184" s="42"/>
      <c r="AM184" s="42" t="s">
        <v>126</v>
      </c>
      <c r="AN184" s="42" t="s">
        <v>160</v>
      </c>
      <c r="AO184" s="42"/>
      <c r="AP184" s="42"/>
      <c r="AQ184" s="42"/>
      <c r="AR184" s="42"/>
      <c r="AS184" s="42"/>
      <c r="AT184" s="42"/>
      <c r="AU184" s="42"/>
      <c r="AV184" s="42"/>
      <c r="AW184" s="42"/>
      <c r="AX184" s="42"/>
      <c r="AY184" s="42"/>
      <c r="AZ184" s="42"/>
      <c r="BA184" s="42"/>
      <c r="BB184" s="42"/>
      <c r="BC184" s="42"/>
      <c r="BD184" s="146"/>
      <c r="BE184" s="146"/>
      <c r="BF184" s="28"/>
      <c r="BG184" s="45">
        <v>1</v>
      </c>
      <c r="BH184" s="45">
        <v>1</v>
      </c>
      <c r="BI184" s="45">
        <v>1</v>
      </c>
      <c r="BJ184" s="45">
        <v>1</v>
      </c>
      <c r="BK184" s="95"/>
    </row>
    <row r="185" s="94" customFormat="1" ht="30" customHeight="1" spans="1:63">
      <c r="A185" s="105">
        <f t="shared" si="38"/>
        <v>176</v>
      </c>
      <c r="B185" s="51"/>
      <c r="C185" s="51">
        <v>1</v>
      </c>
      <c r="D185" s="51"/>
      <c r="E185" s="51"/>
      <c r="F185" s="51"/>
      <c r="G185" s="51"/>
      <c r="H185" s="51"/>
      <c r="I185" s="51"/>
      <c r="J185" s="51"/>
      <c r="K185" s="51"/>
      <c r="L185" s="51"/>
      <c r="M185" s="51" t="s">
        <v>757</v>
      </c>
      <c r="N185" s="51" t="s">
        <v>757</v>
      </c>
      <c r="O185" s="44" t="s">
        <v>758</v>
      </c>
      <c r="P185" s="42"/>
      <c r="Q185" s="125" t="s">
        <v>156</v>
      </c>
      <c r="R185" s="106" t="s">
        <v>111</v>
      </c>
      <c r="S185" s="42"/>
      <c r="T185" s="42" t="s">
        <v>110</v>
      </c>
      <c r="U185" s="28" t="str">
        <f>N185</f>
        <v>SHT0011149</v>
      </c>
      <c r="V185" s="28" t="s">
        <v>110</v>
      </c>
      <c r="W185" s="106" t="s">
        <v>113</v>
      </c>
      <c r="X185" s="52" t="s">
        <v>112</v>
      </c>
      <c r="Y185" s="42" t="s">
        <v>725</v>
      </c>
      <c r="Z185" s="28" t="s">
        <v>116</v>
      </c>
      <c r="AA185" s="28" t="s">
        <v>116</v>
      </c>
      <c r="AB185" s="28" t="s">
        <v>116</v>
      </c>
      <c r="AC185" s="71">
        <v>0.1</v>
      </c>
      <c r="AD185" s="42" t="s">
        <v>116</v>
      </c>
      <c r="AE185" s="42"/>
      <c r="AF185" s="42"/>
      <c r="AG185" s="42"/>
      <c r="AH185" s="42"/>
      <c r="AI185" s="186"/>
      <c r="AJ185" s="187"/>
      <c r="AK185" s="42"/>
      <c r="AL185" s="42"/>
      <c r="AM185" s="42" t="s">
        <v>126</v>
      </c>
      <c r="AN185" s="42" t="s">
        <v>160</v>
      </c>
      <c r="AO185" s="42"/>
      <c r="AP185" s="42"/>
      <c r="AQ185" s="42"/>
      <c r="AR185" s="42"/>
      <c r="AS185" s="42"/>
      <c r="AT185" s="42"/>
      <c r="AU185" s="42"/>
      <c r="AV185" s="42"/>
      <c r="AW185" s="42"/>
      <c r="AX185" s="42"/>
      <c r="AY185" s="42"/>
      <c r="AZ185" s="42"/>
      <c r="BA185" s="42"/>
      <c r="BB185" s="42"/>
      <c r="BC185" s="42"/>
      <c r="BD185" s="146"/>
      <c r="BE185" s="146"/>
      <c r="BF185" s="28"/>
      <c r="BG185" s="45">
        <v>1</v>
      </c>
      <c r="BH185" s="45">
        <v>1</v>
      </c>
      <c r="BI185" s="45">
        <v>1</v>
      </c>
      <c r="BJ185" s="45">
        <v>1</v>
      </c>
      <c r="BK185" s="95"/>
    </row>
    <row r="186" s="94" customFormat="1" ht="30" customHeight="1" spans="1:63">
      <c r="A186" s="105">
        <f t="shared" ref="A186:A188" si="39">ROW()-9</f>
        <v>177</v>
      </c>
      <c r="B186" s="51"/>
      <c r="C186" s="51">
        <v>1</v>
      </c>
      <c r="D186" s="51"/>
      <c r="E186" s="51"/>
      <c r="F186" s="51"/>
      <c r="G186" s="51"/>
      <c r="H186" s="51"/>
      <c r="I186" s="51"/>
      <c r="J186" s="51"/>
      <c r="K186" s="51"/>
      <c r="L186" s="51"/>
      <c r="M186" s="51" t="s">
        <v>759</v>
      </c>
      <c r="N186" s="51" t="s">
        <v>760</v>
      </c>
      <c r="O186" s="44" t="s">
        <v>761</v>
      </c>
      <c r="P186" s="42" t="s">
        <v>762</v>
      </c>
      <c r="Q186" s="125"/>
      <c r="R186" s="106"/>
      <c r="S186" s="42"/>
      <c r="T186" s="42"/>
      <c r="U186" s="28"/>
      <c r="V186" s="28"/>
      <c r="W186" s="106" t="s">
        <v>113</v>
      </c>
      <c r="X186" s="52" t="s">
        <v>112</v>
      </c>
      <c r="Y186" s="42"/>
      <c r="Z186" s="28"/>
      <c r="AA186" s="28"/>
      <c r="AB186" s="28"/>
      <c r="AC186" s="71"/>
      <c r="AD186" s="42"/>
      <c r="AE186" s="42"/>
      <c r="AF186" s="42"/>
      <c r="AG186" s="42"/>
      <c r="AH186" s="42"/>
      <c r="AI186" s="186"/>
      <c r="AJ186" s="187"/>
      <c r="AK186" s="42"/>
      <c r="AL186" s="42"/>
      <c r="AM186" s="42" t="s">
        <v>126</v>
      </c>
      <c r="AN186" s="286"/>
      <c r="AO186" s="42"/>
      <c r="AP186" s="42"/>
      <c r="AQ186" s="42"/>
      <c r="AR186" s="42"/>
      <c r="AS186" s="42"/>
      <c r="AT186" s="42"/>
      <c r="AU186" s="42"/>
      <c r="AV186" s="42"/>
      <c r="AW186" s="42"/>
      <c r="AX186" s="42"/>
      <c r="AY186" s="42"/>
      <c r="AZ186" s="42"/>
      <c r="BA186" s="42"/>
      <c r="BB186" s="42"/>
      <c r="BC186" s="42"/>
      <c r="BD186" s="146"/>
      <c r="BE186" s="146"/>
      <c r="BF186" s="28"/>
      <c r="BG186" s="45">
        <v>1</v>
      </c>
      <c r="BH186" s="45">
        <v>1</v>
      </c>
      <c r="BI186" s="45">
        <v>1</v>
      </c>
      <c r="BJ186" s="45">
        <v>1</v>
      </c>
      <c r="BK186" s="95"/>
    </row>
    <row r="187" s="94" customFormat="1" ht="30" customHeight="1" spans="1:63">
      <c r="A187" s="105">
        <f t="shared" si="39"/>
        <v>178</v>
      </c>
      <c r="B187" s="51"/>
      <c r="C187" s="51">
        <v>1</v>
      </c>
      <c r="D187" s="51"/>
      <c r="E187" s="51"/>
      <c r="F187" s="51"/>
      <c r="G187" s="51"/>
      <c r="H187" s="51"/>
      <c r="I187" s="51"/>
      <c r="J187" s="51"/>
      <c r="K187" s="51"/>
      <c r="L187" s="51"/>
      <c r="M187" s="286" t="s">
        <v>763</v>
      </c>
      <c r="N187" s="51" t="s">
        <v>764</v>
      </c>
      <c r="O187" s="44" t="s">
        <v>765</v>
      </c>
      <c r="P187" s="42" t="s">
        <v>762</v>
      </c>
      <c r="Q187" s="125"/>
      <c r="R187" s="28"/>
      <c r="S187" s="42"/>
      <c r="T187" s="42"/>
      <c r="U187" s="157"/>
      <c r="V187" s="28"/>
      <c r="W187" s="106" t="s">
        <v>113</v>
      </c>
      <c r="X187" s="52" t="s">
        <v>112</v>
      </c>
      <c r="Y187" s="28"/>
      <c r="Z187" s="28"/>
      <c r="AA187" s="28"/>
      <c r="AB187" s="28"/>
      <c r="AC187" s="71"/>
      <c r="AD187" s="42"/>
      <c r="AE187" s="42"/>
      <c r="AF187" s="42"/>
      <c r="AG187" s="42"/>
      <c r="AH187" s="42"/>
      <c r="AI187" s="186"/>
      <c r="AJ187" s="187"/>
      <c r="AK187" s="42"/>
      <c r="AL187" s="42"/>
      <c r="AM187" s="42" t="s">
        <v>126</v>
      </c>
      <c r="AN187" s="42"/>
      <c r="AO187" s="42"/>
      <c r="AP187" s="42"/>
      <c r="AQ187" s="42"/>
      <c r="AR187" s="42"/>
      <c r="AS187" s="42"/>
      <c r="AT187" s="42"/>
      <c r="AU187" s="42"/>
      <c r="AV187" s="42"/>
      <c r="AW187" s="42"/>
      <c r="AX187" s="42"/>
      <c r="AY187" s="42"/>
      <c r="AZ187" s="42"/>
      <c r="BA187" s="42"/>
      <c r="BB187" s="42"/>
      <c r="BC187" s="42"/>
      <c r="BD187" s="146"/>
      <c r="BE187" s="146"/>
      <c r="BF187" s="28"/>
      <c r="BG187" s="45">
        <v>1</v>
      </c>
      <c r="BH187" s="45">
        <v>1</v>
      </c>
      <c r="BI187" s="45">
        <v>1</v>
      </c>
      <c r="BJ187" s="45">
        <v>1</v>
      </c>
      <c r="BK187" s="95"/>
    </row>
    <row r="188" s="94" customFormat="1" ht="30" customHeight="1" spans="1:63">
      <c r="A188" s="105">
        <f t="shared" si="39"/>
        <v>179</v>
      </c>
      <c r="B188" s="51"/>
      <c r="C188" s="51">
        <v>1</v>
      </c>
      <c r="D188" s="51"/>
      <c r="E188" s="51"/>
      <c r="F188" s="51"/>
      <c r="G188" s="51"/>
      <c r="H188" s="51"/>
      <c r="I188" s="51"/>
      <c r="J188" s="51"/>
      <c r="K188" s="51"/>
      <c r="L188" s="51" t="s">
        <v>107</v>
      </c>
      <c r="M188" s="51"/>
      <c r="N188" s="51"/>
      <c r="O188" s="44" t="s">
        <v>766</v>
      </c>
      <c r="P188" s="42"/>
      <c r="Q188" s="125"/>
      <c r="R188" s="28"/>
      <c r="S188" s="42"/>
      <c r="T188" s="42"/>
      <c r="U188" s="274"/>
      <c r="V188" s="28" t="s">
        <v>110</v>
      </c>
      <c r="W188" s="54" t="s">
        <v>112</v>
      </c>
      <c r="X188" s="54" t="s">
        <v>113</v>
      </c>
      <c r="Y188" s="28" t="s">
        <v>327</v>
      </c>
      <c r="Z188" s="28" t="s">
        <v>115</v>
      </c>
      <c r="AA188" s="52" t="s">
        <v>116</v>
      </c>
      <c r="AB188" s="52" t="s">
        <v>116</v>
      </c>
      <c r="AC188" s="52" t="s">
        <v>116</v>
      </c>
      <c r="AD188" s="42" t="s">
        <v>767</v>
      </c>
      <c r="AE188" s="42" t="s">
        <v>328</v>
      </c>
      <c r="AF188" s="42"/>
      <c r="AG188" s="42"/>
      <c r="AH188" s="42"/>
      <c r="AI188" s="186"/>
      <c r="AJ188" s="187"/>
      <c r="AK188" s="42"/>
      <c r="AL188" s="42">
        <v>0.552</v>
      </c>
      <c r="AM188" s="72" t="s">
        <v>118</v>
      </c>
      <c r="AN188" s="51" t="s">
        <v>563</v>
      </c>
      <c r="AO188" s="42"/>
      <c r="AP188" s="42"/>
      <c r="AQ188" s="42"/>
      <c r="AR188" s="42"/>
      <c r="AS188" s="42"/>
      <c r="AT188" s="42"/>
      <c r="AU188" s="42"/>
      <c r="AV188" s="42"/>
      <c r="AW188" s="42"/>
      <c r="AX188" s="42"/>
      <c r="AY188" s="42"/>
      <c r="AZ188" s="42"/>
      <c r="BA188" s="42"/>
      <c r="BB188" s="42"/>
      <c r="BC188" s="42"/>
      <c r="BD188" s="146"/>
      <c r="BE188" s="146"/>
      <c r="BF188" s="28"/>
      <c r="BG188" s="45">
        <v>1</v>
      </c>
      <c r="BH188" s="45">
        <v>1</v>
      </c>
      <c r="BI188" s="45">
        <v>0</v>
      </c>
      <c r="BJ188" s="45">
        <v>0</v>
      </c>
      <c r="BK188" s="95"/>
    </row>
    <row r="189" s="94" customFormat="1" ht="30" customHeight="1" spans="1:63">
      <c r="A189" s="105">
        <f t="shared" ref="A189:A196" si="40">ROW()-9</f>
        <v>180</v>
      </c>
      <c r="B189" s="51"/>
      <c r="C189" s="51">
        <v>1</v>
      </c>
      <c r="D189" s="51"/>
      <c r="E189" s="51"/>
      <c r="F189" s="51"/>
      <c r="G189" s="51"/>
      <c r="H189" s="51"/>
      <c r="I189" s="51"/>
      <c r="J189" s="51"/>
      <c r="K189" s="51"/>
      <c r="L189" s="51" t="s">
        <v>107</v>
      </c>
      <c r="M189" s="51" t="s">
        <v>768</v>
      </c>
      <c r="N189" s="51" t="s">
        <v>768</v>
      </c>
      <c r="O189" s="44" t="s">
        <v>769</v>
      </c>
      <c r="P189" s="42"/>
      <c r="Q189" s="125"/>
      <c r="R189" s="28"/>
      <c r="S189" s="42"/>
      <c r="T189" s="42"/>
      <c r="U189" s="274"/>
      <c r="V189" s="28" t="s">
        <v>110</v>
      </c>
      <c r="W189" s="54" t="s">
        <v>112</v>
      </c>
      <c r="X189" s="54" t="s">
        <v>113</v>
      </c>
      <c r="Y189" s="28" t="s">
        <v>327</v>
      </c>
      <c r="Z189" s="28" t="s">
        <v>115</v>
      </c>
      <c r="AA189" s="52" t="s">
        <v>116</v>
      </c>
      <c r="AB189" s="52" t="s">
        <v>116</v>
      </c>
      <c r="AC189" s="52" t="s">
        <v>116</v>
      </c>
      <c r="AD189" s="42" t="s">
        <v>767</v>
      </c>
      <c r="AE189" s="42" t="s">
        <v>332</v>
      </c>
      <c r="AF189" s="42"/>
      <c r="AG189" s="42"/>
      <c r="AH189" s="42"/>
      <c r="AI189" s="186"/>
      <c r="AJ189" s="187"/>
      <c r="AK189" s="318">
        <v>112.5</v>
      </c>
      <c r="AL189" s="42"/>
      <c r="AM189" s="72" t="s">
        <v>118</v>
      </c>
      <c r="AN189" s="51" t="s">
        <v>346</v>
      </c>
      <c r="AO189" s="42"/>
      <c r="AP189" s="42"/>
      <c r="AQ189" s="42"/>
      <c r="AR189" s="42"/>
      <c r="AS189" s="42"/>
      <c r="AT189" s="42"/>
      <c r="AU189" s="42"/>
      <c r="AV189" s="42"/>
      <c r="AW189" s="42"/>
      <c r="AX189" s="42"/>
      <c r="AY189" s="42"/>
      <c r="AZ189" s="42"/>
      <c r="BA189" s="42"/>
      <c r="BB189" s="42"/>
      <c r="BC189" s="42"/>
      <c r="BD189" s="146"/>
      <c r="BE189" s="146"/>
      <c r="BF189" s="28"/>
      <c r="BG189" s="45">
        <v>1</v>
      </c>
      <c r="BH189" s="45">
        <v>1</v>
      </c>
      <c r="BI189" s="45">
        <v>0</v>
      </c>
      <c r="BJ189" s="45">
        <v>0</v>
      </c>
      <c r="BK189" s="95"/>
    </row>
    <row r="190" s="100" customFormat="1" ht="30" customHeight="1" spans="1:63">
      <c r="A190" s="105">
        <f t="shared" si="40"/>
        <v>181</v>
      </c>
      <c r="B190" s="26"/>
      <c r="C190" s="26"/>
      <c r="D190" s="26">
        <v>2</v>
      </c>
      <c r="E190" s="26"/>
      <c r="F190" s="26"/>
      <c r="G190" s="26"/>
      <c r="H190" s="26"/>
      <c r="I190" s="26"/>
      <c r="J190" s="26"/>
      <c r="K190" s="38"/>
      <c r="L190" s="51" t="s">
        <v>107</v>
      </c>
      <c r="M190" s="51"/>
      <c r="N190" s="51" t="s">
        <v>770</v>
      </c>
      <c r="O190" s="51" t="s">
        <v>771</v>
      </c>
      <c r="P190" s="45"/>
      <c r="Q190" s="45" t="s">
        <v>124</v>
      </c>
      <c r="R190" s="137" t="s">
        <v>111</v>
      </c>
      <c r="S190" s="165"/>
      <c r="T190" s="138" t="s">
        <v>110</v>
      </c>
      <c r="U190" s="296" t="s">
        <v>772</v>
      </c>
      <c r="V190" s="43" t="s">
        <v>110</v>
      </c>
      <c r="W190" s="54" t="s">
        <v>112</v>
      </c>
      <c r="X190" s="54" t="s">
        <v>113</v>
      </c>
      <c r="Y190" s="28" t="s">
        <v>773</v>
      </c>
      <c r="Z190" s="28" t="s">
        <v>115</v>
      </c>
      <c r="AA190" s="52" t="s">
        <v>116</v>
      </c>
      <c r="AB190" s="52" t="s">
        <v>116</v>
      </c>
      <c r="AC190" s="52" t="s">
        <v>116</v>
      </c>
      <c r="AD190" s="28" t="s">
        <v>116</v>
      </c>
      <c r="AE190" s="42"/>
      <c r="AF190" s="42"/>
      <c r="AG190" s="42"/>
      <c r="AH190" s="42"/>
      <c r="AI190" s="316"/>
      <c r="AJ190" s="317"/>
      <c r="AK190" s="42"/>
      <c r="AL190" s="42"/>
      <c r="AM190" s="72" t="s">
        <v>140</v>
      </c>
      <c r="AN190" s="28" t="s">
        <v>346</v>
      </c>
      <c r="AO190" s="28"/>
      <c r="AP190" s="28"/>
      <c r="AQ190" s="28"/>
      <c r="AR190" s="28"/>
      <c r="AS190" s="28"/>
      <c r="AT190" s="28"/>
      <c r="AU190" s="28"/>
      <c r="AV190" s="28"/>
      <c r="AW190" s="28"/>
      <c r="AX190" s="28"/>
      <c r="AY190" s="28"/>
      <c r="AZ190" s="325"/>
      <c r="BA190" s="53"/>
      <c r="BB190" s="53"/>
      <c r="BC190" s="325"/>
      <c r="BD190" s="325"/>
      <c r="BE190" s="325"/>
      <c r="BF190" s="28"/>
      <c r="BG190" s="45">
        <v>1</v>
      </c>
      <c r="BH190" s="45">
        <v>1</v>
      </c>
      <c r="BI190" s="45">
        <v>0</v>
      </c>
      <c r="BJ190" s="45">
        <v>0</v>
      </c>
      <c r="BK190" s="332"/>
    </row>
    <row r="191" s="101" customFormat="1" ht="30" customHeight="1" spans="1:63">
      <c r="A191" s="105">
        <f t="shared" si="40"/>
        <v>182</v>
      </c>
      <c r="B191" s="26"/>
      <c r="C191" s="26"/>
      <c r="D191" s="26"/>
      <c r="E191" s="26">
        <v>3</v>
      </c>
      <c r="F191" s="26"/>
      <c r="G191" s="26"/>
      <c r="H191" s="26"/>
      <c r="I191" s="26"/>
      <c r="J191" s="26"/>
      <c r="K191" s="38"/>
      <c r="L191" s="51" t="s">
        <v>107</v>
      </c>
      <c r="M191" s="51" t="s">
        <v>774</v>
      </c>
      <c r="N191" s="51" t="s">
        <v>774</v>
      </c>
      <c r="O191" s="51" t="s">
        <v>775</v>
      </c>
      <c r="P191" s="45"/>
      <c r="Q191" s="45"/>
      <c r="R191" s="137"/>
      <c r="S191" s="165"/>
      <c r="T191" s="138"/>
      <c r="U191" s="296"/>
      <c r="V191" s="43"/>
      <c r="W191" s="54" t="s">
        <v>112</v>
      </c>
      <c r="X191" s="54" t="s">
        <v>113</v>
      </c>
      <c r="Y191" s="54" t="s">
        <v>146</v>
      </c>
      <c r="Z191" s="51" t="s">
        <v>776</v>
      </c>
      <c r="AA191" s="52" t="s">
        <v>116</v>
      </c>
      <c r="AB191" s="52" t="s">
        <v>777</v>
      </c>
      <c r="AC191" s="67">
        <v>1.224</v>
      </c>
      <c r="AD191" s="28"/>
      <c r="AE191" s="42" t="s">
        <v>369</v>
      </c>
      <c r="AF191" s="42">
        <v>581</v>
      </c>
      <c r="AG191" s="42">
        <v>178</v>
      </c>
      <c r="AH191" s="42">
        <v>2</v>
      </c>
      <c r="AI191" s="319">
        <f t="shared" ref="AI191:AI197" si="41">AF191*AG191*AH191*7860/1000000000</f>
        <v>1.62573096</v>
      </c>
      <c r="AJ191" s="187">
        <f t="shared" ref="AJ191:AJ197" si="42">AC191/AI191</f>
        <v>0.752892102147086</v>
      </c>
      <c r="AK191" s="42"/>
      <c r="AL191" s="42"/>
      <c r="AM191" s="72" t="s">
        <v>118</v>
      </c>
      <c r="AN191" s="28" t="s">
        <v>370</v>
      </c>
      <c r="AO191" s="28"/>
      <c r="AP191" s="28"/>
      <c r="AQ191" s="28"/>
      <c r="AR191" s="28"/>
      <c r="AS191" s="28"/>
      <c r="AT191" s="28"/>
      <c r="AU191" s="28"/>
      <c r="AV191" s="28"/>
      <c r="AW191" s="28"/>
      <c r="AX191" s="28"/>
      <c r="AY191" s="28"/>
      <c r="AZ191" s="326"/>
      <c r="BA191" s="53"/>
      <c r="BB191" s="53"/>
      <c r="BC191" s="53"/>
      <c r="BD191" s="53"/>
      <c r="BE191" s="325"/>
      <c r="BF191" s="28"/>
      <c r="BG191" s="45">
        <v>1</v>
      </c>
      <c r="BH191" s="45">
        <v>1</v>
      </c>
      <c r="BI191" s="45">
        <v>0</v>
      </c>
      <c r="BJ191" s="45">
        <v>0</v>
      </c>
      <c r="BK191" s="333"/>
    </row>
    <row r="192" s="101" customFormat="1" ht="30" customHeight="1" spans="1:63">
      <c r="A192" s="105">
        <f t="shared" si="40"/>
        <v>183</v>
      </c>
      <c r="B192" s="26"/>
      <c r="C192" s="26"/>
      <c r="D192" s="26"/>
      <c r="E192" s="26">
        <v>3</v>
      </c>
      <c r="F192" s="26"/>
      <c r="G192" s="26"/>
      <c r="H192" s="26"/>
      <c r="I192" s="26"/>
      <c r="J192" s="26"/>
      <c r="K192" s="38"/>
      <c r="L192" s="51" t="s">
        <v>107</v>
      </c>
      <c r="M192" s="51" t="s">
        <v>496</v>
      </c>
      <c r="N192" s="51" t="s">
        <v>496</v>
      </c>
      <c r="O192" s="51" t="s">
        <v>497</v>
      </c>
      <c r="P192" s="165" t="s">
        <v>778</v>
      </c>
      <c r="Q192" s="45" t="s">
        <v>124</v>
      </c>
      <c r="R192" s="137" t="s">
        <v>111</v>
      </c>
      <c r="S192" s="165"/>
      <c r="T192" s="138" t="s">
        <v>110</v>
      </c>
      <c r="U192" s="296" t="s">
        <v>779</v>
      </c>
      <c r="V192" s="51" t="s">
        <v>116</v>
      </c>
      <c r="W192" s="54" t="s">
        <v>113</v>
      </c>
      <c r="X192" s="54" t="s">
        <v>112</v>
      </c>
      <c r="Y192" s="54" t="s">
        <v>189</v>
      </c>
      <c r="Z192" s="51" t="s">
        <v>116</v>
      </c>
      <c r="AA192" s="51" t="s">
        <v>778</v>
      </c>
      <c r="AB192" s="52" t="s">
        <v>116</v>
      </c>
      <c r="AC192" s="67">
        <v>0.0098</v>
      </c>
      <c r="AD192" s="28"/>
      <c r="AE192" s="42"/>
      <c r="AF192" s="42"/>
      <c r="AG192" s="42"/>
      <c r="AH192" s="42"/>
      <c r="AI192" s="186"/>
      <c r="AJ192" s="317"/>
      <c r="AK192" s="42"/>
      <c r="AL192" s="42"/>
      <c r="AM192" s="72" t="s">
        <v>126</v>
      </c>
      <c r="AN192" s="28" t="s">
        <v>322</v>
      </c>
      <c r="AO192" s="28"/>
      <c r="AP192" s="28"/>
      <c r="AQ192" s="28"/>
      <c r="AR192" s="28"/>
      <c r="AS192" s="28"/>
      <c r="AT192" s="28"/>
      <c r="AU192" s="28"/>
      <c r="AV192" s="28"/>
      <c r="AW192" s="28"/>
      <c r="AX192" s="28"/>
      <c r="AY192" s="28"/>
      <c r="AZ192" s="326"/>
      <c r="BA192" s="53"/>
      <c r="BB192" s="53"/>
      <c r="BC192" s="53"/>
      <c r="BD192" s="53"/>
      <c r="BE192" s="325"/>
      <c r="BF192" s="28"/>
      <c r="BG192" s="45">
        <v>7</v>
      </c>
      <c r="BH192" s="45">
        <v>7</v>
      </c>
      <c r="BI192" s="45">
        <v>0</v>
      </c>
      <c r="BJ192" s="45">
        <v>0</v>
      </c>
      <c r="BK192" s="333"/>
    </row>
    <row r="193" s="101" customFormat="1" ht="30" customHeight="1" spans="1:63">
      <c r="A193" s="105">
        <f t="shared" si="40"/>
        <v>184</v>
      </c>
      <c r="B193" s="26"/>
      <c r="C193" s="26"/>
      <c r="D193" s="26">
        <v>2</v>
      </c>
      <c r="E193" s="26"/>
      <c r="F193" s="26"/>
      <c r="G193" s="26"/>
      <c r="H193" s="26"/>
      <c r="I193" s="26"/>
      <c r="J193" s="26"/>
      <c r="K193" s="38"/>
      <c r="L193" s="51" t="s">
        <v>107</v>
      </c>
      <c r="M193" s="51"/>
      <c r="N193" s="51" t="s">
        <v>780</v>
      </c>
      <c r="O193" s="51" t="s">
        <v>781</v>
      </c>
      <c r="P193" s="45"/>
      <c r="Q193" s="45" t="s">
        <v>124</v>
      </c>
      <c r="R193" s="137" t="s">
        <v>111</v>
      </c>
      <c r="S193" s="165"/>
      <c r="T193" s="138" t="s">
        <v>110</v>
      </c>
      <c r="U193" s="296" t="s">
        <v>772</v>
      </c>
      <c r="V193" s="43" t="s">
        <v>110</v>
      </c>
      <c r="W193" s="54" t="s">
        <v>112</v>
      </c>
      <c r="X193" s="54" t="s">
        <v>113</v>
      </c>
      <c r="Y193" s="28" t="s">
        <v>773</v>
      </c>
      <c r="Z193" s="28" t="s">
        <v>115</v>
      </c>
      <c r="AA193" s="52" t="s">
        <v>116</v>
      </c>
      <c r="AB193" s="52" t="s">
        <v>116</v>
      </c>
      <c r="AC193" s="52" t="s">
        <v>116</v>
      </c>
      <c r="AD193" s="28" t="s">
        <v>116</v>
      </c>
      <c r="AE193" s="42"/>
      <c r="AF193" s="42"/>
      <c r="AG193" s="42"/>
      <c r="AH193" s="42"/>
      <c r="AI193" s="186"/>
      <c r="AJ193" s="317"/>
      <c r="AK193" s="42"/>
      <c r="AL193" s="42"/>
      <c r="AM193" s="72" t="s">
        <v>140</v>
      </c>
      <c r="AN193" s="28" t="s">
        <v>346</v>
      </c>
      <c r="AO193" s="28"/>
      <c r="AP193" s="28"/>
      <c r="AQ193" s="28"/>
      <c r="AR193" s="28"/>
      <c r="AS193" s="28"/>
      <c r="AT193" s="28"/>
      <c r="AU193" s="28"/>
      <c r="AV193" s="28"/>
      <c r="AW193" s="28"/>
      <c r="AX193" s="28"/>
      <c r="AY193" s="28"/>
      <c r="AZ193" s="326"/>
      <c r="BA193" s="53"/>
      <c r="BB193" s="53"/>
      <c r="BC193" s="53"/>
      <c r="BD193" s="53"/>
      <c r="BE193" s="325"/>
      <c r="BF193" s="28"/>
      <c r="BG193" s="45">
        <v>1</v>
      </c>
      <c r="BH193" s="45">
        <v>1</v>
      </c>
      <c r="BI193" s="45">
        <v>0</v>
      </c>
      <c r="BJ193" s="45">
        <v>0</v>
      </c>
      <c r="BK193" s="331" t="s">
        <v>782</v>
      </c>
    </row>
    <row r="194" s="101" customFormat="1" ht="30" customHeight="1" spans="1:63">
      <c r="A194" s="105">
        <f t="shared" si="40"/>
        <v>185</v>
      </c>
      <c r="B194" s="26"/>
      <c r="C194" s="26"/>
      <c r="D194" s="26"/>
      <c r="E194" s="26">
        <v>3</v>
      </c>
      <c r="F194" s="26"/>
      <c r="G194" s="26"/>
      <c r="H194" s="26"/>
      <c r="I194" s="26"/>
      <c r="J194" s="26"/>
      <c r="K194" s="38"/>
      <c r="L194" s="51" t="s">
        <v>107</v>
      </c>
      <c r="M194" s="51" t="s">
        <v>780</v>
      </c>
      <c r="N194" s="51" t="s">
        <v>780</v>
      </c>
      <c r="O194" s="51" t="s">
        <v>783</v>
      </c>
      <c r="P194" s="45"/>
      <c r="Q194" s="45"/>
      <c r="R194" s="137"/>
      <c r="S194" s="165"/>
      <c r="T194" s="138"/>
      <c r="U194" s="296"/>
      <c r="V194" s="43"/>
      <c r="W194" s="54" t="s">
        <v>112</v>
      </c>
      <c r="X194" s="54" t="s">
        <v>113</v>
      </c>
      <c r="Y194" s="54" t="s">
        <v>146</v>
      </c>
      <c r="Z194" s="51" t="s">
        <v>776</v>
      </c>
      <c r="AA194" s="52"/>
      <c r="AB194" s="52" t="s">
        <v>777</v>
      </c>
      <c r="AC194" s="67">
        <v>1.224</v>
      </c>
      <c r="AD194" s="28"/>
      <c r="AE194" s="42" t="s">
        <v>369</v>
      </c>
      <c r="AF194" s="42">
        <v>581</v>
      </c>
      <c r="AG194" s="42">
        <v>178</v>
      </c>
      <c r="AH194" s="42">
        <v>2</v>
      </c>
      <c r="AI194" s="319">
        <f t="shared" si="41"/>
        <v>1.62573096</v>
      </c>
      <c r="AJ194" s="187">
        <f t="shared" si="42"/>
        <v>0.752892102147086</v>
      </c>
      <c r="AK194" s="42"/>
      <c r="AL194" s="42"/>
      <c r="AM194" s="72" t="s">
        <v>118</v>
      </c>
      <c r="AN194" s="28" t="s">
        <v>370</v>
      </c>
      <c r="AO194" s="28"/>
      <c r="AP194" s="28"/>
      <c r="AQ194" s="28"/>
      <c r="AR194" s="28"/>
      <c r="AS194" s="28"/>
      <c r="AT194" s="28"/>
      <c r="AU194" s="28"/>
      <c r="AV194" s="28"/>
      <c r="AW194" s="28"/>
      <c r="AX194" s="28"/>
      <c r="AY194" s="28"/>
      <c r="AZ194" s="326"/>
      <c r="BA194" s="53"/>
      <c r="BB194" s="53"/>
      <c r="BC194" s="53"/>
      <c r="BD194" s="53"/>
      <c r="BE194" s="325"/>
      <c r="BF194" s="28"/>
      <c r="BG194" s="45">
        <v>1</v>
      </c>
      <c r="BH194" s="45">
        <v>1</v>
      </c>
      <c r="BI194" s="45">
        <v>0</v>
      </c>
      <c r="BJ194" s="45">
        <v>0</v>
      </c>
      <c r="BK194" s="333"/>
    </row>
    <row r="195" s="101" customFormat="1" ht="30" customHeight="1" spans="1:63">
      <c r="A195" s="105">
        <f t="shared" si="40"/>
        <v>186</v>
      </c>
      <c r="B195" s="26"/>
      <c r="C195" s="26"/>
      <c r="D195" s="26"/>
      <c r="E195" s="26">
        <v>3</v>
      </c>
      <c r="F195" s="26"/>
      <c r="G195" s="26"/>
      <c r="H195" s="26"/>
      <c r="I195" s="26"/>
      <c r="J195" s="26"/>
      <c r="K195" s="38"/>
      <c r="L195" s="51" t="s">
        <v>107</v>
      </c>
      <c r="M195" s="51" t="s">
        <v>496</v>
      </c>
      <c r="N195" s="51" t="s">
        <v>496</v>
      </c>
      <c r="O195" s="51" t="s">
        <v>497</v>
      </c>
      <c r="P195" s="165" t="s">
        <v>778</v>
      </c>
      <c r="Q195" s="45" t="s">
        <v>124</v>
      </c>
      <c r="R195" s="137" t="s">
        <v>111</v>
      </c>
      <c r="S195" s="165"/>
      <c r="T195" s="138" t="s">
        <v>110</v>
      </c>
      <c r="U195" s="296" t="s">
        <v>779</v>
      </c>
      <c r="V195" s="51" t="s">
        <v>116</v>
      </c>
      <c r="W195" s="54" t="s">
        <v>113</v>
      </c>
      <c r="X195" s="54" t="s">
        <v>112</v>
      </c>
      <c r="Y195" s="54" t="s">
        <v>189</v>
      </c>
      <c r="Z195" s="51" t="s">
        <v>116</v>
      </c>
      <c r="AA195" s="51" t="s">
        <v>778</v>
      </c>
      <c r="AB195" s="52" t="s">
        <v>116</v>
      </c>
      <c r="AC195" s="67">
        <v>0.0098</v>
      </c>
      <c r="AD195" s="28"/>
      <c r="AE195" s="42"/>
      <c r="AF195" s="42"/>
      <c r="AG195" s="42"/>
      <c r="AH195" s="42"/>
      <c r="AI195" s="186"/>
      <c r="AJ195" s="317"/>
      <c r="AK195" s="42"/>
      <c r="AL195" s="42"/>
      <c r="AM195" s="72" t="s">
        <v>126</v>
      </c>
      <c r="AN195" s="28" t="s">
        <v>322</v>
      </c>
      <c r="AO195" s="28"/>
      <c r="AP195" s="28"/>
      <c r="AQ195" s="28"/>
      <c r="AR195" s="28"/>
      <c r="AS195" s="28"/>
      <c r="AT195" s="28"/>
      <c r="AU195" s="28"/>
      <c r="AV195" s="28"/>
      <c r="AW195" s="28"/>
      <c r="AX195" s="28"/>
      <c r="AY195" s="28"/>
      <c r="AZ195" s="326"/>
      <c r="BA195" s="53"/>
      <c r="BB195" s="53"/>
      <c r="BC195" s="53"/>
      <c r="BD195" s="53"/>
      <c r="BE195" s="325"/>
      <c r="BF195" s="28"/>
      <c r="BG195" s="45">
        <v>3</v>
      </c>
      <c r="BH195" s="45">
        <v>3</v>
      </c>
      <c r="BI195" s="45">
        <v>0</v>
      </c>
      <c r="BJ195" s="45">
        <v>0</v>
      </c>
      <c r="BK195" s="333"/>
    </row>
    <row r="196" s="101" customFormat="1" ht="30" customHeight="1" spans="1:63">
      <c r="A196" s="105">
        <f t="shared" si="40"/>
        <v>187</v>
      </c>
      <c r="B196" s="26"/>
      <c r="C196" s="26"/>
      <c r="D196" s="26">
        <v>2</v>
      </c>
      <c r="E196" s="26"/>
      <c r="F196" s="26"/>
      <c r="G196" s="26"/>
      <c r="H196" s="26"/>
      <c r="I196" s="26"/>
      <c r="J196" s="26"/>
      <c r="K196" s="38"/>
      <c r="L196" s="51" t="s">
        <v>107</v>
      </c>
      <c r="M196" s="51" t="s">
        <v>784</v>
      </c>
      <c r="N196" s="51" t="s">
        <v>784</v>
      </c>
      <c r="O196" s="51" t="s">
        <v>785</v>
      </c>
      <c r="P196" s="45"/>
      <c r="Q196" s="45" t="s">
        <v>124</v>
      </c>
      <c r="R196" s="137" t="s">
        <v>111</v>
      </c>
      <c r="S196" s="165"/>
      <c r="T196" s="138" t="s">
        <v>110</v>
      </c>
      <c r="U196" s="296" t="s">
        <v>786</v>
      </c>
      <c r="V196" s="43" t="s">
        <v>110</v>
      </c>
      <c r="W196" s="54" t="s">
        <v>112</v>
      </c>
      <c r="X196" s="54" t="s">
        <v>113</v>
      </c>
      <c r="Y196" s="54" t="s">
        <v>146</v>
      </c>
      <c r="Z196" s="51" t="s">
        <v>776</v>
      </c>
      <c r="AA196" s="52"/>
      <c r="AB196" s="52" t="s">
        <v>787</v>
      </c>
      <c r="AC196" s="67">
        <v>0.765</v>
      </c>
      <c r="AD196" s="28" t="s">
        <v>116</v>
      </c>
      <c r="AE196" s="42" t="s">
        <v>369</v>
      </c>
      <c r="AF196" s="42">
        <v>288</v>
      </c>
      <c r="AG196" s="42">
        <v>198</v>
      </c>
      <c r="AH196" s="42">
        <v>2</v>
      </c>
      <c r="AI196" s="319">
        <f t="shared" si="41"/>
        <v>0.89641728</v>
      </c>
      <c r="AJ196" s="187">
        <f t="shared" si="42"/>
        <v>0.853397203588043</v>
      </c>
      <c r="AK196" s="42"/>
      <c r="AL196" s="42"/>
      <c r="AM196" s="72" t="s">
        <v>118</v>
      </c>
      <c r="AN196" s="28" t="s">
        <v>370</v>
      </c>
      <c r="AO196" s="28"/>
      <c r="AP196" s="28"/>
      <c r="AQ196" s="28"/>
      <c r="AR196" s="28"/>
      <c r="AS196" s="28"/>
      <c r="AT196" s="28"/>
      <c r="AU196" s="28"/>
      <c r="AV196" s="28"/>
      <c r="AW196" s="28"/>
      <c r="AX196" s="28"/>
      <c r="AY196" s="28"/>
      <c r="AZ196" s="326"/>
      <c r="BA196" s="53"/>
      <c r="BB196" s="53"/>
      <c r="BC196" s="53"/>
      <c r="BD196" s="53"/>
      <c r="BE196" s="325"/>
      <c r="BF196" s="28"/>
      <c r="BG196" s="45">
        <v>1</v>
      </c>
      <c r="BH196" s="45">
        <v>1</v>
      </c>
      <c r="BI196" s="45">
        <v>0</v>
      </c>
      <c r="BJ196" s="45">
        <v>0</v>
      </c>
      <c r="BK196" s="333"/>
    </row>
    <row r="197" s="101" customFormat="1" ht="30" customHeight="1" spans="1:63">
      <c r="A197" s="105">
        <f t="shared" ref="A197:A199" si="43">ROW()-9</f>
        <v>188</v>
      </c>
      <c r="B197" s="26"/>
      <c r="C197" s="26"/>
      <c r="D197" s="26">
        <v>2</v>
      </c>
      <c r="E197" s="26"/>
      <c r="F197" s="26"/>
      <c r="G197" s="26"/>
      <c r="H197" s="26"/>
      <c r="I197" s="26"/>
      <c r="J197" s="26"/>
      <c r="K197" s="38"/>
      <c r="L197" s="51" t="s">
        <v>107</v>
      </c>
      <c r="M197" s="51" t="s">
        <v>788</v>
      </c>
      <c r="N197" s="51" t="s">
        <v>788</v>
      </c>
      <c r="O197" s="51" t="s">
        <v>789</v>
      </c>
      <c r="P197" s="45"/>
      <c r="Q197" s="45" t="s">
        <v>124</v>
      </c>
      <c r="R197" s="137" t="s">
        <v>111</v>
      </c>
      <c r="S197" s="165"/>
      <c r="T197" s="138" t="s">
        <v>110</v>
      </c>
      <c r="U197" s="296" t="s">
        <v>790</v>
      </c>
      <c r="V197" s="43" t="s">
        <v>110</v>
      </c>
      <c r="W197" s="54" t="s">
        <v>112</v>
      </c>
      <c r="X197" s="54" t="s">
        <v>113</v>
      </c>
      <c r="Y197" s="54" t="s">
        <v>146</v>
      </c>
      <c r="Z197" s="51" t="s">
        <v>776</v>
      </c>
      <c r="AA197" s="52"/>
      <c r="AB197" s="52" t="s">
        <v>787</v>
      </c>
      <c r="AC197" s="67">
        <v>0.911</v>
      </c>
      <c r="AD197" s="28" t="s">
        <v>116</v>
      </c>
      <c r="AE197" s="42" t="s">
        <v>369</v>
      </c>
      <c r="AF197" s="42">
        <v>347</v>
      </c>
      <c r="AG197" s="42">
        <v>257</v>
      </c>
      <c r="AH197" s="42">
        <v>2</v>
      </c>
      <c r="AI197" s="319">
        <f t="shared" si="41"/>
        <v>1.40189388</v>
      </c>
      <c r="AJ197" s="187">
        <f t="shared" si="42"/>
        <v>0.649835207212689</v>
      </c>
      <c r="AK197" s="42"/>
      <c r="AL197" s="42"/>
      <c r="AM197" s="72" t="s">
        <v>118</v>
      </c>
      <c r="AN197" s="28" t="s">
        <v>370</v>
      </c>
      <c r="AO197" s="28"/>
      <c r="AP197" s="28"/>
      <c r="AQ197" s="28"/>
      <c r="AR197" s="28"/>
      <c r="AS197" s="28"/>
      <c r="AT197" s="28"/>
      <c r="AU197" s="28"/>
      <c r="AV197" s="28"/>
      <c r="AW197" s="28"/>
      <c r="AX197" s="28"/>
      <c r="AY197" s="28"/>
      <c r="AZ197" s="325"/>
      <c r="BA197" s="53"/>
      <c r="BB197" s="53"/>
      <c r="BC197" s="325"/>
      <c r="BD197" s="325"/>
      <c r="BE197" s="325"/>
      <c r="BF197" s="28"/>
      <c r="BG197" s="45">
        <v>1</v>
      </c>
      <c r="BH197" s="45">
        <v>1</v>
      </c>
      <c r="BI197" s="45">
        <v>0</v>
      </c>
      <c r="BJ197" s="45">
        <v>0</v>
      </c>
      <c r="BK197" s="333"/>
    </row>
    <row r="198" s="101" customFormat="1" ht="30" customHeight="1" spans="1:63">
      <c r="A198" s="105">
        <f t="shared" si="43"/>
        <v>189</v>
      </c>
      <c r="B198" s="26"/>
      <c r="C198" s="26"/>
      <c r="D198" s="26">
        <v>2</v>
      </c>
      <c r="E198" s="26"/>
      <c r="F198" s="26"/>
      <c r="G198" s="26"/>
      <c r="H198" s="26"/>
      <c r="I198" s="26"/>
      <c r="J198" s="26"/>
      <c r="K198" s="38"/>
      <c r="L198" s="51" t="s">
        <v>107</v>
      </c>
      <c r="M198" s="51" t="s">
        <v>791</v>
      </c>
      <c r="N198" s="51" t="s">
        <v>791</v>
      </c>
      <c r="O198" s="29" t="s">
        <v>792</v>
      </c>
      <c r="P198" s="26"/>
      <c r="Q198" s="26" t="s">
        <v>124</v>
      </c>
      <c r="R198" s="137" t="s">
        <v>111</v>
      </c>
      <c r="S198" s="45"/>
      <c r="T198" s="138" t="s">
        <v>110</v>
      </c>
      <c r="U198" s="26" t="s">
        <v>560</v>
      </c>
      <c r="V198" s="244" t="s">
        <v>110</v>
      </c>
      <c r="W198" s="54" t="s">
        <v>112</v>
      </c>
      <c r="X198" s="54" t="s">
        <v>113</v>
      </c>
      <c r="Y198" s="139" t="s">
        <v>302</v>
      </c>
      <c r="Z198" s="131" t="s">
        <v>571</v>
      </c>
      <c r="AA198" s="131" t="s">
        <v>572</v>
      </c>
      <c r="AB198" s="255" t="s">
        <v>793</v>
      </c>
      <c r="AC198" s="334">
        <v>0.06</v>
      </c>
      <c r="AD198" s="45" t="s">
        <v>116</v>
      </c>
      <c r="AE198" s="42"/>
      <c r="AF198" s="42"/>
      <c r="AG198" s="42"/>
      <c r="AH198" s="42"/>
      <c r="AI198" s="186"/>
      <c r="AJ198" s="193"/>
      <c r="AK198" s="42"/>
      <c r="AL198" s="42"/>
      <c r="AM198" s="72" t="s">
        <v>126</v>
      </c>
      <c r="AN198" s="42"/>
      <c r="AO198" s="45"/>
      <c r="AP198" s="45"/>
      <c r="AQ198" s="45"/>
      <c r="AR198" s="45"/>
      <c r="AS198" s="45"/>
      <c r="AT198" s="45"/>
      <c r="AU198" s="45"/>
      <c r="AV198" s="45"/>
      <c r="AW198" s="45"/>
      <c r="AX198" s="45"/>
      <c r="AY198" s="45"/>
      <c r="AZ198" s="254">
        <v>0.02</v>
      </c>
      <c r="BA198" s="45" t="s">
        <v>360</v>
      </c>
      <c r="BB198" s="217"/>
      <c r="BC198" s="45">
        <v>4</v>
      </c>
      <c r="BD198" s="218"/>
      <c r="BE198" s="234"/>
      <c r="BF198" s="28"/>
      <c r="BG198" s="45">
        <v>3</v>
      </c>
      <c r="BH198" s="45">
        <v>3</v>
      </c>
      <c r="BI198" s="45">
        <v>0</v>
      </c>
      <c r="BJ198" s="45">
        <v>0</v>
      </c>
      <c r="BK198" s="333"/>
    </row>
    <row r="199" s="101" customFormat="1" ht="30" customHeight="1" spans="1:63">
      <c r="A199" s="105">
        <f t="shared" si="43"/>
        <v>190</v>
      </c>
      <c r="B199" s="26"/>
      <c r="C199" s="26">
        <v>1</v>
      </c>
      <c r="D199" s="26"/>
      <c r="E199" s="26"/>
      <c r="F199" s="26"/>
      <c r="G199" s="26"/>
      <c r="H199" s="26"/>
      <c r="I199" s="26"/>
      <c r="J199" s="26"/>
      <c r="K199" s="38"/>
      <c r="L199" s="51" t="s">
        <v>107</v>
      </c>
      <c r="M199" s="51"/>
      <c r="N199" s="51"/>
      <c r="O199" s="44" t="s">
        <v>794</v>
      </c>
      <c r="P199" s="42"/>
      <c r="Q199" s="125"/>
      <c r="R199" s="28"/>
      <c r="S199" s="42"/>
      <c r="T199" s="42"/>
      <c r="U199" s="274"/>
      <c r="V199" s="28"/>
      <c r="W199" s="54" t="s">
        <v>112</v>
      </c>
      <c r="X199" s="54" t="s">
        <v>113</v>
      </c>
      <c r="Y199" s="28" t="s">
        <v>327</v>
      </c>
      <c r="Z199" s="28" t="s">
        <v>115</v>
      </c>
      <c r="AA199" s="52" t="s">
        <v>116</v>
      </c>
      <c r="AB199" s="52" t="s">
        <v>116</v>
      </c>
      <c r="AC199" s="52" t="s">
        <v>116</v>
      </c>
      <c r="AD199" s="42" t="s">
        <v>767</v>
      </c>
      <c r="AE199" s="42" t="s">
        <v>328</v>
      </c>
      <c r="AF199" s="42"/>
      <c r="AG199" s="42"/>
      <c r="AH199" s="42"/>
      <c r="AI199" s="186"/>
      <c r="AJ199" s="187"/>
      <c r="AK199" s="42"/>
      <c r="AL199" s="42">
        <v>0.365</v>
      </c>
      <c r="AM199" s="72" t="s">
        <v>118</v>
      </c>
      <c r="AN199" s="51" t="s">
        <v>563</v>
      </c>
      <c r="AO199" s="42"/>
      <c r="AP199" s="42"/>
      <c r="AQ199" s="42"/>
      <c r="AR199" s="42"/>
      <c r="AS199" s="42"/>
      <c r="AT199" s="42"/>
      <c r="AU199" s="42"/>
      <c r="AV199" s="42"/>
      <c r="AW199" s="42"/>
      <c r="AX199" s="42"/>
      <c r="AY199" s="42"/>
      <c r="AZ199" s="326"/>
      <c r="BA199" s="53"/>
      <c r="BB199" s="53"/>
      <c r="BC199" s="53"/>
      <c r="BD199" s="53"/>
      <c r="BE199" s="325"/>
      <c r="BG199" s="45">
        <v>0</v>
      </c>
      <c r="BH199" s="45">
        <v>0</v>
      </c>
      <c r="BI199" s="45">
        <v>1</v>
      </c>
      <c r="BJ199" s="45">
        <v>1</v>
      </c>
      <c r="BK199" s="333"/>
    </row>
    <row r="200" s="101" customFormat="1" ht="30" customHeight="1" spans="1:63">
      <c r="A200" s="105">
        <f t="shared" ref="A200:A209" si="44">ROW()-9</f>
        <v>191</v>
      </c>
      <c r="B200" s="26"/>
      <c r="C200" s="26">
        <v>1</v>
      </c>
      <c r="D200" s="26"/>
      <c r="E200" s="26"/>
      <c r="F200" s="26"/>
      <c r="G200" s="26"/>
      <c r="H200" s="26"/>
      <c r="I200" s="26"/>
      <c r="J200" s="26"/>
      <c r="K200" s="38"/>
      <c r="L200" s="51" t="s">
        <v>107</v>
      </c>
      <c r="M200" s="51" t="s">
        <v>795</v>
      </c>
      <c r="N200" s="51" t="s">
        <v>795</v>
      </c>
      <c r="O200" s="44" t="s">
        <v>796</v>
      </c>
      <c r="P200" s="42"/>
      <c r="Q200" s="125"/>
      <c r="R200" s="28"/>
      <c r="S200" s="42"/>
      <c r="T200" s="42"/>
      <c r="U200" s="274"/>
      <c r="V200" s="28"/>
      <c r="W200" s="54" t="s">
        <v>112</v>
      </c>
      <c r="X200" s="54" t="s">
        <v>113</v>
      </c>
      <c r="Y200" s="28" t="s">
        <v>327</v>
      </c>
      <c r="Z200" s="28" t="s">
        <v>115</v>
      </c>
      <c r="AA200" s="52" t="s">
        <v>116</v>
      </c>
      <c r="AB200" s="52" t="s">
        <v>116</v>
      </c>
      <c r="AC200" s="52" t="s">
        <v>116</v>
      </c>
      <c r="AD200" s="42" t="s">
        <v>767</v>
      </c>
      <c r="AE200" s="42" t="s">
        <v>332</v>
      </c>
      <c r="AF200" s="42"/>
      <c r="AG200" s="42"/>
      <c r="AH200" s="42"/>
      <c r="AI200" s="186"/>
      <c r="AJ200" s="187"/>
      <c r="AK200" s="42">
        <v>73</v>
      </c>
      <c r="AL200" s="42"/>
      <c r="AM200" s="72" t="s">
        <v>118</v>
      </c>
      <c r="AN200" s="28" t="s">
        <v>346</v>
      </c>
      <c r="AO200" s="42"/>
      <c r="AP200" s="42"/>
      <c r="AQ200" s="42"/>
      <c r="AR200" s="42"/>
      <c r="AS200" s="42"/>
      <c r="AT200" s="42"/>
      <c r="AU200" s="42"/>
      <c r="AV200" s="42"/>
      <c r="AW200" s="42"/>
      <c r="AX200" s="42"/>
      <c r="AY200" s="42"/>
      <c r="AZ200" s="326"/>
      <c r="BA200" s="53"/>
      <c r="BB200" s="53"/>
      <c r="BC200" s="53"/>
      <c r="BD200" s="53"/>
      <c r="BE200" s="325"/>
      <c r="BF200" s="28"/>
      <c r="BG200" s="45">
        <v>0</v>
      </c>
      <c r="BH200" s="45">
        <v>0</v>
      </c>
      <c r="BI200" s="45">
        <v>1</v>
      </c>
      <c r="BJ200" s="45">
        <v>1</v>
      </c>
      <c r="BK200" s="333"/>
    </row>
    <row r="201" s="101" customFormat="1" ht="30" customHeight="1" spans="1:63">
      <c r="A201" s="105">
        <f t="shared" si="44"/>
        <v>192</v>
      </c>
      <c r="B201" s="26"/>
      <c r="C201" s="26"/>
      <c r="D201" s="26">
        <v>2</v>
      </c>
      <c r="E201" s="26"/>
      <c r="F201" s="26"/>
      <c r="G201" s="26"/>
      <c r="H201" s="26"/>
      <c r="I201" s="26"/>
      <c r="J201" s="26"/>
      <c r="K201" s="38"/>
      <c r="L201" s="51" t="s">
        <v>107</v>
      </c>
      <c r="M201" s="51"/>
      <c r="N201" s="51" t="s">
        <v>797</v>
      </c>
      <c r="O201" s="44" t="s">
        <v>798</v>
      </c>
      <c r="P201" s="42"/>
      <c r="Q201" s="125"/>
      <c r="R201" s="28"/>
      <c r="S201" s="42"/>
      <c r="T201" s="42"/>
      <c r="U201" s="274"/>
      <c r="V201" s="28"/>
      <c r="W201" s="54" t="s">
        <v>112</v>
      </c>
      <c r="X201" s="54" t="s">
        <v>113</v>
      </c>
      <c r="Y201" s="28" t="s">
        <v>773</v>
      </c>
      <c r="Z201" s="28" t="s">
        <v>115</v>
      </c>
      <c r="AA201" s="52" t="s">
        <v>116</v>
      </c>
      <c r="AB201" s="52" t="s">
        <v>116</v>
      </c>
      <c r="AC201" s="52" t="s">
        <v>116</v>
      </c>
      <c r="AD201" s="42"/>
      <c r="AE201" s="42"/>
      <c r="AF201" s="42"/>
      <c r="AG201" s="42"/>
      <c r="AH201" s="42"/>
      <c r="AI201" s="186"/>
      <c r="AJ201" s="187"/>
      <c r="AK201" s="42"/>
      <c r="AL201" s="42"/>
      <c r="AM201" s="42" t="s">
        <v>140</v>
      </c>
      <c r="AN201" s="42"/>
      <c r="AO201" s="42"/>
      <c r="AP201" s="42"/>
      <c r="AQ201" s="42"/>
      <c r="AR201" s="42"/>
      <c r="AS201" s="42"/>
      <c r="AT201" s="42"/>
      <c r="AU201" s="42"/>
      <c r="AV201" s="42"/>
      <c r="AW201" s="42"/>
      <c r="AX201" s="42"/>
      <c r="AY201" s="42"/>
      <c r="AZ201" s="326"/>
      <c r="BA201" s="53"/>
      <c r="BB201" s="53"/>
      <c r="BC201" s="53"/>
      <c r="BD201" s="53"/>
      <c r="BE201" s="325"/>
      <c r="BF201" s="28"/>
      <c r="BG201" s="45">
        <v>0</v>
      </c>
      <c r="BH201" s="45">
        <v>0</v>
      </c>
      <c r="BI201" s="45">
        <v>1</v>
      </c>
      <c r="BJ201" s="45">
        <v>1</v>
      </c>
      <c r="BK201" s="333"/>
    </row>
    <row r="202" s="101" customFormat="1" ht="30" customHeight="1" spans="1:63">
      <c r="A202" s="105">
        <f t="shared" si="44"/>
        <v>193</v>
      </c>
      <c r="B202" s="26"/>
      <c r="C202" s="26"/>
      <c r="D202" s="26"/>
      <c r="E202" s="26">
        <v>3</v>
      </c>
      <c r="F202" s="26"/>
      <c r="G202" s="26"/>
      <c r="H202" s="26"/>
      <c r="I202" s="26"/>
      <c r="J202" s="26"/>
      <c r="K202" s="38"/>
      <c r="L202" s="51" t="s">
        <v>107</v>
      </c>
      <c r="M202" s="51" t="s">
        <v>496</v>
      </c>
      <c r="N202" s="51" t="s">
        <v>496</v>
      </c>
      <c r="O202" s="51" t="s">
        <v>497</v>
      </c>
      <c r="P202" s="165" t="s">
        <v>778</v>
      </c>
      <c r="Q202" s="45" t="s">
        <v>124</v>
      </c>
      <c r="R202" s="137" t="s">
        <v>111</v>
      </c>
      <c r="S202" s="165"/>
      <c r="T202" s="138" t="s">
        <v>110</v>
      </c>
      <c r="U202" s="296" t="s">
        <v>779</v>
      </c>
      <c r="V202" s="51" t="s">
        <v>116</v>
      </c>
      <c r="W202" s="54" t="s">
        <v>113</v>
      </c>
      <c r="X202" s="54" t="s">
        <v>112</v>
      </c>
      <c r="Y202" s="54" t="s">
        <v>189</v>
      </c>
      <c r="Z202" s="51" t="s">
        <v>116</v>
      </c>
      <c r="AA202" s="51" t="s">
        <v>778</v>
      </c>
      <c r="AB202" s="52" t="s">
        <v>116</v>
      </c>
      <c r="AC202" s="67">
        <v>0.0098</v>
      </c>
      <c r="AD202" s="42"/>
      <c r="AE202" s="42"/>
      <c r="AF202" s="42"/>
      <c r="AG202" s="42"/>
      <c r="AH202" s="42"/>
      <c r="AI202" s="186"/>
      <c r="AJ202" s="187"/>
      <c r="AK202" s="42"/>
      <c r="AL202" s="42"/>
      <c r="AM202" s="42" t="s">
        <v>126</v>
      </c>
      <c r="AN202" s="42" t="s">
        <v>322</v>
      </c>
      <c r="AO202" s="42"/>
      <c r="AP202" s="42"/>
      <c r="AQ202" s="42"/>
      <c r="AR202" s="42"/>
      <c r="AS202" s="42"/>
      <c r="AT202" s="42"/>
      <c r="AU202" s="42"/>
      <c r="AV202" s="42"/>
      <c r="AW202" s="42"/>
      <c r="AX202" s="42"/>
      <c r="AY202" s="42"/>
      <c r="AZ202" s="326"/>
      <c r="BA202" s="53"/>
      <c r="BB202" s="53"/>
      <c r="BC202" s="53"/>
      <c r="BD202" s="53"/>
      <c r="BE202" s="325"/>
      <c r="BF202" s="28"/>
      <c r="BG202" s="45">
        <v>0</v>
      </c>
      <c r="BH202" s="45">
        <v>0</v>
      </c>
      <c r="BI202" s="45">
        <v>5</v>
      </c>
      <c r="BJ202" s="45">
        <v>5</v>
      </c>
      <c r="BK202" s="333"/>
    </row>
    <row r="203" s="101" customFormat="1" ht="30" customHeight="1" spans="1:63">
      <c r="A203" s="105">
        <f t="shared" si="44"/>
        <v>194</v>
      </c>
      <c r="B203" s="26"/>
      <c r="C203" s="26"/>
      <c r="D203" s="26"/>
      <c r="E203" s="26">
        <v>3</v>
      </c>
      <c r="F203" s="26"/>
      <c r="G203" s="26"/>
      <c r="H203" s="26"/>
      <c r="I203" s="26"/>
      <c r="J203" s="26"/>
      <c r="K203" s="38"/>
      <c r="L203" s="51" t="s">
        <v>107</v>
      </c>
      <c r="M203" s="51" t="s">
        <v>799</v>
      </c>
      <c r="N203" s="51" t="s">
        <v>799</v>
      </c>
      <c r="O203" s="51" t="s">
        <v>800</v>
      </c>
      <c r="P203" s="45"/>
      <c r="Q203" s="45" t="s">
        <v>124</v>
      </c>
      <c r="R203" s="137" t="s">
        <v>111</v>
      </c>
      <c r="S203" s="165"/>
      <c r="T203" s="138" t="s">
        <v>110</v>
      </c>
      <c r="U203" s="296" t="s">
        <v>772</v>
      </c>
      <c r="V203" s="43" t="s">
        <v>110</v>
      </c>
      <c r="W203" s="54" t="s">
        <v>112</v>
      </c>
      <c r="X203" s="54" t="s">
        <v>113</v>
      </c>
      <c r="Y203" s="54" t="s">
        <v>146</v>
      </c>
      <c r="Z203" s="51" t="s">
        <v>776</v>
      </c>
      <c r="AA203" s="52"/>
      <c r="AB203" s="52" t="s">
        <v>801</v>
      </c>
      <c r="AC203" s="67">
        <v>0.925</v>
      </c>
      <c r="AD203" s="28" t="s">
        <v>116</v>
      </c>
      <c r="AE203" s="42" t="s">
        <v>369</v>
      </c>
      <c r="AF203" s="42">
        <v>495</v>
      </c>
      <c r="AG203" s="42">
        <v>154</v>
      </c>
      <c r="AH203" s="42">
        <v>2.5</v>
      </c>
      <c r="AI203" s="319">
        <f t="shared" ref="AI203:AI208" si="45">AF203*AG203*AH203*7860/1000000000</f>
        <v>1.4979195</v>
      </c>
      <c r="AJ203" s="187">
        <f t="shared" ref="AJ203:AJ209" si="46">AC203/AI203</f>
        <v>0.617523171305267</v>
      </c>
      <c r="AK203" s="42"/>
      <c r="AL203" s="42"/>
      <c r="AM203" s="72" t="s">
        <v>118</v>
      </c>
      <c r="AN203" s="28" t="s">
        <v>370</v>
      </c>
      <c r="AO203" s="28"/>
      <c r="AP203" s="28"/>
      <c r="AQ203" s="28"/>
      <c r="AR203" s="28"/>
      <c r="AS203" s="28"/>
      <c r="AT203" s="28"/>
      <c r="AU203" s="28"/>
      <c r="AV203" s="28"/>
      <c r="AW203" s="28"/>
      <c r="AX203" s="28"/>
      <c r="AY203" s="28"/>
      <c r="AZ203" s="326"/>
      <c r="BA203" s="53"/>
      <c r="BB203" s="53"/>
      <c r="BC203" s="53"/>
      <c r="BD203" s="53"/>
      <c r="BE203" s="325"/>
      <c r="BF203" s="28"/>
      <c r="BG203" s="45">
        <v>0</v>
      </c>
      <c r="BH203" s="45">
        <v>0</v>
      </c>
      <c r="BI203" s="45">
        <v>1</v>
      </c>
      <c r="BJ203" s="45">
        <v>1</v>
      </c>
      <c r="BK203" s="333"/>
    </row>
    <row r="204" s="101" customFormat="1" ht="30" customHeight="1" spans="1:63">
      <c r="A204" s="105">
        <f t="shared" si="44"/>
        <v>195</v>
      </c>
      <c r="B204" s="26"/>
      <c r="C204" s="26"/>
      <c r="D204" s="26">
        <v>2</v>
      </c>
      <c r="E204" s="26"/>
      <c r="F204" s="26"/>
      <c r="G204" s="26"/>
      <c r="H204" s="26"/>
      <c r="I204" s="26"/>
      <c r="J204" s="26"/>
      <c r="K204" s="38"/>
      <c r="L204" s="51" t="s">
        <v>107</v>
      </c>
      <c r="M204" s="51"/>
      <c r="N204" s="51" t="s">
        <v>802</v>
      </c>
      <c r="O204" s="44" t="s">
        <v>803</v>
      </c>
      <c r="P204" s="45"/>
      <c r="Q204" s="45"/>
      <c r="R204" s="137"/>
      <c r="S204" s="165"/>
      <c r="T204" s="138"/>
      <c r="U204" s="296"/>
      <c r="V204" s="43"/>
      <c r="W204" s="54" t="s">
        <v>112</v>
      </c>
      <c r="X204" s="54" t="s">
        <v>113</v>
      </c>
      <c r="Y204" s="54"/>
      <c r="Z204" s="28" t="s">
        <v>115</v>
      </c>
      <c r="AA204" s="52" t="s">
        <v>116</v>
      </c>
      <c r="AB204" s="52" t="s">
        <v>116</v>
      </c>
      <c r="AC204" s="52" t="s">
        <v>116</v>
      </c>
      <c r="AD204" s="28"/>
      <c r="AE204" s="42"/>
      <c r="AF204" s="42"/>
      <c r="AG204" s="42"/>
      <c r="AH204" s="42"/>
      <c r="AI204" s="186"/>
      <c r="AJ204" s="317"/>
      <c r="AK204" s="42"/>
      <c r="AL204" s="42"/>
      <c r="AM204" s="42" t="s">
        <v>140</v>
      </c>
      <c r="AN204" s="42"/>
      <c r="AO204" s="28"/>
      <c r="AP204" s="28"/>
      <c r="AQ204" s="28"/>
      <c r="AR204" s="28"/>
      <c r="AS204" s="28"/>
      <c r="AT204" s="28"/>
      <c r="AU204" s="28"/>
      <c r="AV204" s="28"/>
      <c r="AW204" s="28"/>
      <c r="AX204" s="28"/>
      <c r="AY204" s="28"/>
      <c r="AZ204" s="326"/>
      <c r="BA204" s="53"/>
      <c r="BB204" s="53"/>
      <c r="BC204" s="53"/>
      <c r="BD204" s="53"/>
      <c r="BE204" s="325"/>
      <c r="BF204" s="28"/>
      <c r="BG204" s="45">
        <v>0</v>
      </c>
      <c r="BH204" s="45">
        <v>0</v>
      </c>
      <c r="BI204" s="45">
        <v>1</v>
      </c>
      <c r="BJ204" s="45">
        <v>1</v>
      </c>
      <c r="BK204" s="333"/>
    </row>
    <row r="205" s="101" customFormat="1" ht="30" customHeight="1" spans="1:63">
      <c r="A205" s="105">
        <f t="shared" si="44"/>
        <v>196</v>
      </c>
      <c r="B205" s="26"/>
      <c r="C205" s="26"/>
      <c r="D205" s="26"/>
      <c r="E205" s="26">
        <v>3</v>
      </c>
      <c r="F205" s="26"/>
      <c r="G205" s="26"/>
      <c r="H205" s="26"/>
      <c r="I205" s="26"/>
      <c r="J205" s="26"/>
      <c r="K205" s="38"/>
      <c r="L205" s="51" t="s">
        <v>107</v>
      </c>
      <c r="M205" s="51" t="s">
        <v>496</v>
      </c>
      <c r="N205" s="51" t="s">
        <v>496</v>
      </c>
      <c r="O205" s="51" t="s">
        <v>497</v>
      </c>
      <c r="P205" s="165" t="s">
        <v>778</v>
      </c>
      <c r="Q205" s="45" t="s">
        <v>124</v>
      </c>
      <c r="R205" s="137" t="s">
        <v>111</v>
      </c>
      <c r="S205" s="165"/>
      <c r="T205" s="138" t="s">
        <v>110</v>
      </c>
      <c r="U205" s="296" t="s">
        <v>779</v>
      </c>
      <c r="V205" s="51" t="s">
        <v>116</v>
      </c>
      <c r="W205" s="54" t="s">
        <v>113</v>
      </c>
      <c r="X205" s="54" t="s">
        <v>112</v>
      </c>
      <c r="Y205" s="54" t="s">
        <v>189</v>
      </c>
      <c r="Z205" s="51" t="s">
        <v>116</v>
      </c>
      <c r="AA205" s="51" t="s">
        <v>778</v>
      </c>
      <c r="AB205" s="52" t="s">
        <v>116</v>
      </c>
      <c r="AC205" s="67">
        <v>0.0098</v>
      </c>
      <c r="AD205" s="28"/>
      <c r="AE205" s="42"/>
      <c r="AF205" s="42"/>
      <c r="AG205" s="42"/>
      <c r="AH205" s="42"/>
      <c r="AI205" s="186"/>
      <c r="AJ205" s="317"/>
      <c r="AK205" s="42"/>
      <c r="AL205" s="42"/>
      <c r="AM205" s="42" t="s">
        <v>126</v>
      </c>
      <c r="AN205" s="42" t="s">
        <v>322</v>
      </c>
      <c r="AO205" s="28"/>
      <c r="AP205" s="28"/>
      <c r="AQ205" s="28"/>
      <c r="AR205" s="28"/>
      <c r="AS205" s="28"/>
      <c r="AT205" s="28"/>
      <c r="AU205" s="28"/>
      <c r="AV205" s="28"/>
      <c r="AW205" s="28"/>
      <c r="AX205" s="28"/>
      <c r="AY205" s="28"/>
      <c r="AZ205" s="326"/>
      <c r="BA205" s="53"/>
      <c r="BB205" s="53"/>
      <c r="BC205" s="53"/>
      <c r="BD205" s="53"/>
      <c r="BE205" s="325"/>
      <c r="BF205" s="28"/>
      <c r="BG205" s="45">
        <v>0</v>
      </c>
      <c r="BH205" s="45">
        <v>0</v>
      </c>
      <c r="BI205" s="45">
        <v>3</v>
      </c>
      <c r="BJ205" s="45">
        <v>3</v>
      </c>
      <c r="BK205" s="333"/>
    </row>
    <row r="206" s="101" customFormat="1" ht="30" customHeight="1" spans="1:63">
      <c r="A206" s="105">
        <f t="shared" si="44"/>
        <v>197</v>
      </c>
      <c r="B206" s="26"/>
      <c r="C206" s="26"/>
      <c r="D206" s="26"/>
      <c r="E206" s="26">
        <v>3</v>
      </c>
      <c r="F206" s="26"/>
      <c r="G206" s="26"/>
      <c r="H206" s="26"/>
      <c r="I206" s="26"/>
      <c r="J206" s="26"/>
      <c r="K206" s="38"/>
      <c r="L206" s="51" t="s">
        <v>107</v>
      </c>
      <c r="M206" s="51" t="s">
        <v>804</v>
      </c>
      <c r="N206" s="51" t="s">
        <v>804</v>
      </c>
      <c r="O206" s="51" t="s">
        <v>805</v>
      </c>
      <c r="P206" s="45"/>
      <c r="Q206" s="45" t="s">
        <v>124</v>
      </c>
      <c r="R206" s="137" t="s">
        <v>111</v>
      </c>
      <c r="S206" s="165"/>
      <c r="T206" s="138" t="s">
        <v>110</v>
      </c>
      <c r="U206" s="296" t="s">
        <v>772</v>
      </c>
      <c r="V206" s="43" t="s">
        <v>110</v>
      </c>
      <c r="W206" s="54" t="s">
        <v>112</v>
      </c>
      <c r="X206" s="54" t="s">
        <v>113</v>
      </c>
      <c r="Y206" s="54" t="s">
        <v>146</v>
      </c>
      <c r="Z206" s="51" t="s">
        <v>776</v>
      </c>
      <c r="AA206" s="52"/>
      <c r="AB206" s="52" t="s">
        <v>801</v>
      </c>
      <c r="AC206" s="67">
        <v>0.925</v>
      </c>
      <c r="AD206" s="42" t="s">
        <v>369</v>
      </c>
      <c r="AE206" s="42" t="s">
        <v>369</v>
      </c>
      <c r="AF206" s="42">
        <v>495</v>
      </c>
      <c r="AG206" s="42">
        <v>154</v>
      </c>
      <c r="AH206" s="42">
        <v>2.5</v>
      </c>
      <c r="AI206" s="319">
        <f t="shared" si="45"/>
        <v>1.4979195</v>
      </c>
      <c r="AJ206" s="187">
        <f t="shared" si="46"/>
        <v>0.617523171305267</v>
      </c>
      <c r="AK206" s="42"/>
      <c r="AL206" s="42"/>
      <c r="AM206" s="72" t="s">
        <v>118</v>
      </c>
      <c r="AN206" s="28" t="s">
        <v>370</v>
      </c>
      <c r="AO206" s="28"/>
      <c r="AP206" s="28"/>
      <c r="AQ206" s="28"/>
      <c r="AR206" s="28"/>
      <c r="AS206" s="28"/>
      <c r="AT206" s="28"/>
      <c r="AU206" s="28"/>
      <c r="AV206" s="28"/>
      <c r="AW206" s="28"/>
      <c r="AX206" s="28"/>
      <c r="AY206" s="28"/>
      <c r="AZ206" s="326"/>
      <c r="BA206" s="53"/>
      <c r="BB206" s="53"/>
      <c r="BC206" s="53"/>
      <c r="BD206" s="53"/>
      <c r="BE206" s="325"/>
      <c r="BF206" s="28"/>
      <c r="BG206" s="45">
        <v>0</v>
      </c>
      <c r="BH206" s="45">
        <v>0</v>
      </c>
      <c r="BI206" s="45">
        <v>1</v>
      </c>
      <c r="BJ206" s="45">
        <v>1</v>
      </c>
      <c r="BK206" s="333"/>
    </row>
    <row r="207" s="101" customFormat="1" ht="30" customHeight="1" spans="1:63">
      <c r="A207" s="105">
        <f t="shared" si="44"/>
        <v>198</v>
      </c>
      <c r="B207" s="26"/>
      <c r="C207" s="26"/>
      <c r="D207" s="26">
        <v>2</v>
      </c>
      <c r="E207" s="26"/>
      <c r="F207" s="26"/>
      <c r="G207" s="26"/>
      <c r="H207" s="26"/>
      <c r="I207" s="26"/>
      <c r="J207" s="26"/>
      <c r="K207" s="38"/>
      <c r="L207" s="51" t="s">
        <v>107</v>
      </c>
      <c r="M207" s="51" t="s">
        <v>806</v>
      </c>
      <c r="N207" s="51" t="s">
        <v>806</v>
      </c>
      <c r="O207" s="51" t="s">
        <v>785</v>
      </c>
      <c r="P207" s="45"/>
      <c r="Q207" s="45" t="s">
        <v>124</v>
      </c>
      <c r="R207" s="137" t="s">
        <v>111</v>
      </c>
      <c r="S207" s="165"/>
      <c r="T207" s="138" t="s">
        <v>110</v>
      </c>
      <c r="U207" s="296" t="s">
        <v>786</v>
      </c>
      <c r="V207" s="43" t="s">
        <v>110</v>
      </c>
      <c r="W207" s="54" t="s">
        <v>112</v>
      </c>
      <c r="X207" s="54" t="s">
        <v>113</v>
      </c>
      <c r="Y207" s="54" t="s">
        <v>146</v>
      </c>
      <c r="Z207" s="51" t="s">
        <v>776</v>
      </c>
      <c r="AA207" s="52"/>
      <c r="AB207" s="52" t="s">
        <v>807</v>
      </c>
      <c r="AC207" s="67">
        <v>1.066</v>
      </c>
      <c r="AD207" s="28" t="s">
        <v>116</v>
      </c>
      <c r="AE207" s="42" t="s">
        <v>369</v>
      </c>
      <c r="AF207" s="42">
        <v>295</v>
      </c>
      <c r="AG207" s="42">
        <v>246</v>
      </c>
      <c r="AH207" s="42">
        <v>2.5</v>
      </c>
      <c r="AI207" s="319">
        <f t="shared" si="45"/>
        <v>1.4260005</v>
      </c>
      <c r="AJ207" s="187">
        <f t="shared" si="46"/>
        <v>0.747545319935021</v>
      </c>
      <c r="AK207" s="42"/>
      <c r="AL207" s="42"/>
      <c r="AM207" s="72" t="s">
        <v>118</v>
      </c>
      <c r="AN207" s="28" t="s">
        <v>370</v>
      </c>
      <c r="AO207" s="28"/>
      <c r="AP207" s="28"/>
      <c r="AQ207" s="28"/>
      <c r="AR207" s="28"/>
      <c r="AS207" s="28"/>
      <c r="AT207" s="28"/>
      <c r="AU207" s="28"/>
      <c r="AV207" s="28"/>
      <c r="AW207" s="28"/>
      <c r="AX207" s="28"/>
      <c r="AY207" s="28"/>
      <c r="AZ207" s="326"/>
      <c r="BA207" s="53"/>
      <c r="BB207" s="53"/>
      <c r="BC207" s="53"/>
      <c r="BD207" s="53"/>
      <c r="BE207" s="325"/>
      <c r="BF207" s="28"/>
      <c r="BG207" s="45">
        <v>0</v>
      </c>
      <c r="BH207" s="45">
        <v>0</v>
      </c>
      <c r="BI207" s="45">
        <v>1</v>
      </c>
      <c r="BJ207" s="45">
        <v>1</v>
      </c>
      <c r="BK207" s="333"/>
    </row>
    <row r="208" s="101" customFormat="1" ht="30" customHeight="1" spans="1:63">
      <c r="A208" s="105">
        <f t="shared" si="44"/>
        <v>199</v>
      </c>
      <c r="B208" s="26"/>
      <c r="C208" s="26"/>
      <c r="D208" s="26">
        <v>2</v>
      </c>
      <c r="E208" s="26"/>
      <c r="F208" s="26"/>
      <c r="G208" s="26"/>
      <c r="H208" s="26"/>
      <c r="I208" s="26"/>
      <c r="J208" s="26"/>
      <c r="K208" s="38"/>
      <c r="L208" s="51" t="s">
        <v>107</v>
      </c>
      <c r="M208" s="51" t="s">
        <v>808</v>
      </c>
      <c r="N208" s="51" t="s">
        <v>808</v>
      </c>
      <c r="O208" s="51" t="s">
        <v>789</v>
      </c>
      <c r="P208" s="45"/>
      <c r="Q208" s="45" t="s">
        <v>124</v>
      </c>
      <c r="R208" s="137" t="s">
        <v>111</v>
      </c>
      <c r="S208" s="165"/>
      <c r="T208" s="138" t="s">
        <v>110</v>
      </c>
      <c r="U208" s="296" t="s">
        <v>790</v>
      </c>
      <c r="V208" s="43" t="s">
        <v>110</v>
      </c>
      <c r="W208" s="54" t="s">
        <v>112</v>
      </c>
      <c r="X208" s="54" t="s">
        <v>113</v>
      </c>
      <c r="Y208" s="54" t="s">
        <v>146</v>
      </c>
      <c r="Z208" s="51" t="s">
        <v>776</v>
      </c>
      <c r="AA208" s="52"/>
      <c r="AB208" s="52" t="s">
        <v>809</v>
      </c>
      <c r="AC208" s="67">
        <v>0.647</v>
      </c>
      <c r="AD208" s="28" t="s">
        <v>116</v>
      </c>
      <c r="AE208" s="42" t="s">
        <v>369</v>
      </c>
      <c r="AF208" s="42">
        <v>269.5</v>
      </c>
      <c r="AG208" s="42">
        <v>210.3</v>
      </c>
      <c r="AH208" s="42">
        <v>2.5</v>
      </c>
      <c r="AI208" s="319">
        <f t="shared" si="45"/>
        <v>1.1136804525</v>
      </c>
      <c r="AJ208" s="187">
        <f t="shared" si="46"/>
        <v>0.580956591765267</v>
      </c>
      <c r="AK208" s="42"/>
      <c r="AL208" s="42"/>
      <c r="AM208" s="72" t="s">
        <v>118</v>
      </c>
      <c r="AN208" s="28" t="s">
        <v>370</v>
      </c>
      <c r="AO208" s="28"/>
      <c r="AP208" s="28"/>
      <c r="AQ208" s="28"/>
      <c r="AR208" s="28"/>
      <c r="AS208" s="28"/>
      <c r="AT208" s="28"/>
      <c r="AU208" s="28"/>
      <c r="AV208" s="28"/>
      <c r="AW208" s="28"/>
      <c r="AX208" s="28"/>
      <c r="AY208" s="28"/>
      <c r="AZ208" s="326"/>
      <c r="BA208" s="53"/>
      <c r="BB208" s="53"/>
      <c r="BC208" s="53"/>
      <c r="BD208" s="53"/>
      <c r="BE208" s="325"/>
      <c r="BF208" s="28"/>
      <c r="BG208" s="45">
        <v>0</v>
      </c>
      <c r="BH208" s="45">
        <v>0</v>
      </c>
      <c r="BI208" s="45">
        <v>1</v>
      </c>
      <c r="BJ208" s="45">
        <v>1</v>
      </c>
      <c r="BK208" s="333"/>
    </row>
    <row r="209" s="101" customFormat="1" ht="30" customHeight="1" spans="1:63">
      <c r="A209" s="105">
        <f t="shared" si="44"/>
        <v>200</v>
      </c>
      <c r="B209" s="26"/>
      <c r="C209" s="26"/>
      <c r="D209" s="26">
        <v>2</v>
      </c>
      <c r="E209" s="26"/>
      <c r="F209" s="26"/>
      <c r="G209" s="26"/>
      <c r="H209" s="26"/>
      <c r="I209" s="26"/>
      <c r="J209" s="26"/>
      <c r="K209" s="38"/>
      <c r="L209" s="51" t="s">
        <v>107</v>
      </c>
      <c r="M209" s="51" t="s">
        <v>810</v>
      </c>
      <c r="N209" s="51" t="s">
        <v>810</v>
      </c>
      <c r="O209" s="29" t="s">
        <v>792</v>
      </c>
      <c r="P209" s="26"/>
      <c r="Q209" s="26" t="s">
        <v>124</v>
      </c>
      <c r="R209" s="137" t="s">
        <v>111</v>
      </c>
      <c r="S209" s="45"/>
      <c r="T209" s="138" t="s">
        <v>110</v>
      </c>
      <c r="U209" s="26" t="s">
        <v>560</v>
      </c>
      <c r="V209" s="244" t="s">
        <v>110</v>
      </c>
      <c r="W209" s="54" t="s">
        <v>112</v>
      </c>
      <c r="X209" s="54" t="s">
        <v>113</v>
      </c>
      <c r="Y209" s="139" t="s">
        <v>302</v>
      </c>
      <c r="Z209" s="131" t="s">
        <v>571</v>
      </c>
      <c r="AA209" s="131" t="s">
        <v>572</v>
      </c>
      <c r="AB209" s="255" t="s">
        <v>811</v>
      </c>
      <c r="AC209" s="334">
        <v>0.02</v>
      </c>
      <c r="AD209" s="45" t="s">
        <v>116</v>
      </c>
      <c r="AE209" s="42" t="s">
        <v>302</v>
      </c>
      <c r="AF209" s="42"/>
      <c r="AG209" s="42"/>
      <c r="AH209" s="42"/>
      <c r="AI209" s="319">
        <f>3.14*10*10*20*7860/1000000000</f>
        <v>0.0493608</v>
      </c>
      <c r="AJ209" s="187">
        <f t="shared" si="46"/>
        <v>0.405179818803585</v>
      </c>
      <c r="AK209" s="42"/>
      <c r="AL209" s="42"/>
      <c r="AM209" s="72" t="s">
        <v>126</v>
      </c>
      <c r="AN209" s="42"/>
      <c r="AO209" s="45"/>
      <c r="AP209" s="45"/>
      <c r="AQ209" s="45"/>
      <c r="AR209" s="45"/>
      <c r="AS209" s="45"/>
      <c r="AT209" s="45"/>
      <c r="AU209" s="45"/>
      <c r="AV209" s="45"/>
      <c r="AW209" s="45"/>
      <c r="AX209" s="45"/>
      <c r="AY209" s="45"/>
      <c r="AZ209" s="254">
        <v>0.02</v>
      </c>
      <c r="BA209" s="45" t="s">
        <v>360</v>
      </c>
      <c r="BB209" s="217"/>
      <c r="BC209" s="45">
        <v>4</v>
      </c>
      <c r="BD209" s="218"/>
      <c r="BE209" s="234"/>
      <c r="BF209" s="28"/>
      <c r="BG209" s="45">
        <v>0</v>
      </c>
      <c r="BH209" s="45">
        <v>0</v>
      </c>
      <c r="BI209" s="45">
        <v>3</v>
      </c>
      <c r="BJ209" s="45">
        <v>3</v>
      </c>
      <c r="BK209" s="333"/>
    </row>
  </sheetData>
  <autoFilter ref="A9:BH209">
    <extLst/>
  </autoFilter>
  <mergeCells count="62">
    <mergeCell ref="A1:BG1"/>
    <mergeCell ref="A2:E2"/>
    <mergeCell ref="F2:K2"/>
    <mergeCell ref="N2:O2"/>
    <mergeCell ref="A3:O3"/>
    <mergeCell ref="A4:K4"/>
    <mergeCell ref="N4:O4"/>
    <mergeCell ref="A5:O5"/>
    <mergeCell ref="B8:K8"/>
    <mergeCell ref="AF8:AH8"/>
    <mergeCell ref="A8:A9"/>
    <mergeCell ref="L8:L9"/>
    <mergeCell ref="M8:M9"/>
    <mergeCell ref="N8:N9"/>
    <mergeCell ref="O8:O9"/>
    <mergeCell ref="P8:P9"/>
    <mergeCell ref="Q8:Q9"/>
    <mergeCell ref="R8:R9"/>
    <mergeCell ref="S8:S9"/>
    <mergeCell ref="T8:T9"/>
    <mergeCell ref="U8:U9"/>
    <mergeCell ref="V8:V9"/>
    <mergeCell ref="W8:W9"/>
    <mergeCell ref="X8:X9"/>
    <mergeCell ref="Y8:Y9"/>
    <mergeCell ref="Z8:Z9"/>
    <mergeCell ref="AA8:AA9"/>
    <mergeCell ref="AB8:AB9"/>
    <mergeCell ref="AC8:AC9"/>
    <mergeCell ref="AD8:AD9"/>
    <mergeCell ref="AE8:AE9"/>
    <mergeCell ref="AI8:AI9"/>
    <mergeCell ref="AJ8:AJ9"/>
    <mergeCell ref="AK8:AK9"/>
    <mergeCell ref="AL8:AL9"/>
    <mergeCell ref="AM8:AM9"/>
    <mergeCell ref="AN8:AN9"/>
    <mergeCell ref="AO8:AO9"/>
    <mergeCell ref="AP8:AP9"/>
    <mergeCell ref="AQ8:AQ9"/>
    <mergeCell ref="AR8:AR9"/>
    <mergeCell ref="AS8:AS9"/>
    <mergeCell ref="AT8:AT9"/>
    <mergeCell ref="AU8:AU9"/>
    <mergeCell ref="AV8:AV9"/>
    <mergeCell ref="AW8:AW9"/>
    <mergeCell ref="AX8:AX9"/>
    <mergeCell ref="AZ8:AZ9"/>
    <mergeCell ref="BA8:BA9"/>
    <mergeCell ref="BB8:BB9"/>
    <mergeCell ref="BC8:BC9"/>
    <mergeCell ref="BD8:BD9"/>
    <mergeCell ref="BE8:BE9"/>
    <mergeCell ref="BF8:BF9"/>
    <mergeCell ref="BG8:BG9"/>
    <mergeCell ref="BH8:BH9"/>
    <mergeCell ref="BI8:BI9"/>
    <mergeCell ref="BJ8:BJ9"/>
    <mergeCell ref="BK45:BK48"/>
    <mergeCell ref="BK193:BK194"/>
    <mergeCell ref="A6:O7"/>
    <mergeCell ref="P2:BE7"/>
  </mergeCells>
  <conditionalFormatting sqref="AN26">
    <cfRule type="duplicateValues" dxfId="0" priority="27"/>
  </conditionalFormatting>
  <conditionalFormatting sqref="M59">
    <cfRule type="duplicateValues" dxfId="0" priority="26"/>
  </conditionalFormatting>
  <conditionalFormatting sqref="Y64">
    <cfRule type="cellIs" dxfId="1" priority="39" stopIfTrue="1" operator="equal">
      <formula>“总成件”</formula>
    </cfRule>
  </conditionalFormatting>
  <conditionalFormatting sqref="Y74">
    <cfRule type="cellIs" dxfId="1" priority="38" stopIfTrue="1" operator="equal">
      <formula>“总成件”</formula>
    </cfRule>
  </conditionalFormatting>
  <conditionalFormatting sqref="Y77">
    <cfRule type="cellIs" dxfId="1" priority="43" stopIfTrue="1" operator="equal">
      <formula>“总成件”</formula>
    </cfRule>
  </conditionalFormatting>
  <conditionalFormatting sqref="Y79">
    <cfRule type="cellIs" dxfId="1" priority="44" stopIfTrue="1" operator="equal">
      <formula>“总成件”</formula>
    </cfRule>
  </conditionalFormatting>
  <conditionalFormatting sqref="Y85">
    <cfRule type="cellIs" dxfId="1" priority="59" stopIfTrue="1" operator="equal">
      <formula>“总成件”</formula>
    </cfRule>
  </conditionalFormatting>
  <conditionalFormatting sqref="Y86">
    <cfRule type="cellIs" dxfId="1" priority="35" stopIfTrue="1" operator="equal">
      <formula>“总成件”</formula>
    </cfRule>
  </conditionalFormatting>
  <conditionalFormatting sqref="Y90">
    <cfRule type="cellIs" dxfId="1" priority="40" stopIfTrue="1" operator="equal">
      <formula>“总成件”</formula>
    </cfRule>
  </conditionalFormatting>
  <conditionalFormatting sqref="Y91">
    <cfRule type="cellIs" dxfId="1" priority="58" stopIfTrue="1" operator="equal">
      <formula>“总成件”</formula>
    </cfRule>
  </conditionalFormatting>
  <conditionalFormatting sqref="Y96">
    <cfRule type="cellIs" dxfId="1" priority="37" stopIfTrue="1" operator="equal">
      <formula>“总成件”</formula>
    </cfRule>
  </conditionalFormatting>
  <conditionalFormatting sqref="Y98">
    <cfRule type="cellIs" dxfId="1" priority="56" stopIfTrue="1" operator="equal">
      <formula>“总成件”</formula>
    </cfRule>
  </conditionalFormatting>
  <conditionalFormatting sqref="Y103">
    <cfRule type="cellIs" dxfId="1" priority="54" stopIfTrue="1" operator="equal">
      <formula>“总成件”</formula>
    </cfRule>
  </conditionalFormatting>
  <conditionalFormatting sqref="Y106">
    <cfRule type="cellIs" dxfId="1" priority="53" stopIfTrue="1" operator="equal">
      <formula>“总成件”</formula>
    </cfRule>
  </conditionalFormatting>
  <conditionalFormatting sqref="Y107">
    <cfRule type="cellIs" dxfId="1" priority="52" stopIfTrue="1" operator="equal">
      <formula>“总成件”</formula>
    </cfRule>
  </conditionalFormatting>
  <conditionalFormatting sqref="Y109">
    <cfRule type="cellIs" dxfId="1" priority="51" stopIfTrue="1" operator="equal">
      <formula>“总成件”</formula>
    </cfRule>
  </conditionalFormatting>
  <conditionalFormatting sqref="Y110">
    <cfRule type="cellIs" dxfId="1" priority="50" stopIfTrue="1" operator="equal">
      <formula>“总成件”</formula>
    </cfRule>
  </conditionalFormatting>
  <conditionalFormatting sqref="Y111">
    <cfRule type="cellIs" dxfId="1" priority="48" stopIfTrue="1" operator="equal">
      <formula>“总成件”</formula>
    </cfRule>
  </conditionalFormatting>
  <conditionalFormatting sqref="Y112">
    <cfRule type="cellIs" dxfId="1" priority="47" stopIfTrue="1" operator="equal">
      <formula>“总成件”</formula>
    </cfRule>
  </conditionalFormatting>
  <conditionalFormatting sqref="Y113">
    <cfRule type="cellIs" dxfId="1" priority="46" stopIfTrue="1" operator="equal">
      <formula>“总成件”</formula>
    </cfRule>
  </conditionalFormatting>
  <conditionalFormatting sqref="Y114">
    <cfRule type="cellIs" dxfId="1" priority="49" stopIfTrue="1" operator="equal">
      <formula>“总成件”</formula>
    </cfRule>
  </conditionalFormatting>
  <conditionalFormatting sqref="Y117">
    <cfRule type="cellIs" dxfId="1" priority="36" stopIfTrue="1" operator="equal">
      <formula>“总成件”</formula>
    </cfRule>
  </conditionalFormatting>
  <conditionalFormatting sqref="M121">
    <cfRule type="duplicateValues" dxfId="0" priority="24"/>
  </conditionalFormatting>
  <conditionalFormatting sqref="Y121">
    <cfRule type="cellIs" dxfId="1" priority="25" stopIfTrue="1" operator="equal">
      <formula>“总成件”</formula>
    </cfRule>
  </conditionalFormatting>
  <conditionalFormatting sqref="Y124">
    <cfRule type="cellIs" dxfId="1" priority="32" stopIfTrue="1" operator="equal">
      <formula>“总成件”</formula>
    </cfRule>
  </conditionalFormatting>
  <conditionalFormatting sqref="Y125">
    <cfRule type="cellIs" dxfId="1" priority="31" stopIfTrue="1" operator="equal">
      <formula>“总成件”</formula>
    </cfRule>
  </conditionalFormatting>
  <conditionalFormatting sqref="Y126">
    <cfRule type="cellIs" dxfId="1" priority="42" stopIfTrue="1" operator="equal">
      <formula>“总成件”</formula>
    </cfRule>
  </conditionalFormatting>
  <conditionalFormatting sqref="Y127">
    <cfRule type="cellIs" dxfId="1" priority="41" stopIfTrue="1" operator="equal">
      <formula>“总成件”</formula>
    </cfRule>
  </conditionalFormatting>
  <conditionalFormatting sqref="M174">
    <cfRule type="duplicateValues" dxfId="0" priority="23"/>
    <cfRule type="duplicateValues" dxfId="0" priority="22"/>
    <cfRule type="duplicateValues" dxfId="0" priority="21"/>
    <cfRule type="duplicateValues" dxfId="0" priority="20"/>
    <cfRule type="duplicateValues" dxfId="0" priority="19"/>
    <cfRule type="duplicateValues" dxfId="0" priority="18"/>
    <cfRule type="duplicateValues" dxfId="0" priority="17"/>
    <cfRule type="duplicateValues" dxfId="0" priority="16"/>
    <cfRule type="duplicateValues" dxfId="0" priority="15"/>
  </conditionalFormatting>
  <conditionalFormatting sqref="M186">
    <cfRule type="duplicateValues" dxfId="0" priority="4"/>
  </conditionalFormatting>
  <conditionalFormatting sqref="AN186">
    <cfRule type="duplicateValues" dxfId="0" priority="14"/>
    <cfRule type="duplicateValues" dxfId="0" priority="13"/>
  </conditionalFormatting>
  <conditionalFormatting sqref="M187">
    <cfRule type="duplicateValues" dxfId="0" priority="7"/>
    <cfRule type="duplicateValues" dxfId="0" priority="8"/>
  </conditionalFormatting>
  <conditionalFormatting sqref="M188">
    <cfRule type="duplicateValues" dxfId="0" priority="3"/>
  </conditionalFormatting>
  <conditionalFormatting sqref="Y198">
    <cfRule type="cellIs" dxfId="1" priority="30" stopIfTrue="1" operator="equal">
      <formula>“总成件”</formula>
    </cfRule>
  </conditionalFormatting>
  <conditionalFormatting sqref="M199">
    <cfRule type="duplicateValues" dxfId="0" priority="2"/>
  </conditionalFormatting>
  <conditionalFormatting sqref="Y209">
    <cfRule type="cellIs" dxfId="1" priority="29" stopIfTrue="1" operator="equal">
      <formula>“总成件”</formula>
    </cfRule>
  </conditionalFormatting>
  <conditionalFormatting sqref="M$1:M$1048576">
    <cfRule type="duplicateValues" dxfId="0" priority="1"/>
  </conditionalFormatting>
  <conditionalFormatting sqref="Y92:Y93">
    <cfRule type="cellIs" dxfId="1" priority="57" stopIfTrue="1" operator="equal">
      <formula>“总成件”</formula>
    </cfRule>
  </conditionalFormatting>
  <conditionalFormatting sqref="Y99:Y102">
    <cfRule type="cellIs" dxfId="1" priority="55" stopIfTrue="1" operator="equal">
      <formula>“总成件”</formula>
    </cfRule>
  </conditionalFormatting>
  <conditionalFormatting sqref="Y122:Y123">
    <cfRule type="cellIs" dxfId="1" priority="33" stopIfTrue="1" operator="equal">
      <formula>“总成件”</formula>
    </cfRule>
  </conditionalFormatting>
  <conditionalFormatting sqref="M1:M58 M60:M120 M122:M173 M175:M185 M189:M198 M200:M1048576">
    <cfRule type="duplicateValues" dxfId="0" priority="28"/>
  </conditionalFormatting>
  <conditionalFormatting sqref="Y61:Y62 Y75:Y76 Y78 Y80">
    <cfRule type="cellIs" dxfId="1" priority="34" stopIfTrue="1" operator="equal">
      <formula>“总成件”</formula>
    </cfRule>
  </conditionalFormatting>
  <conditionalFormatting sqref="Y63 Y65 Y69:Y70 Y97 Y104 Y89 Y81:Y84 Y108 Y94:Y95">
    <cfRule type="cellIs" dxfId="1" priority="61" stopIfTrue="1" operator="equal">
      <formula>“总成件”</formula>
    </cfRule>
  </conditionalFormatting>
  <dataValidations count="12">
    <dataValidation type="list" allowBlank="1" showInputMessage="1" showErrorMessage="1" sqref="W10:X10 W11:X11 W12:X12 W13:X13 W19:X19 W37:X37 W38:X38 W39:X39 W40:X40 W46:X46 W47:X47 W48:X48 W49:X49 W59:X59 W60:X60 W61:X61 W62:X62 W63:X63 W67:X67 W71:X71 W73:X73 W74:X74 W75:X75 W76:X76 W77:X77 W78:X78 W79:X79 W121:X121 W126:X126 W127:X127 W128:X128 W129:X129 W143:X143 W148:X148 W161:X161 W162:X162 BC179 W185:X185 W188:X188 W189:X189 W192:X192 W195:X195 W198:X198 W199:X199 W202:X202 W205:X205 W206:X206 W209:X209 X50:X58 W14:X15 W16:X17 W122:X123 W124:X125 W130:X131 W132:X133 W186:X187 W190:X191 W196:X197 W200:X201 W28:X31 W144:X147 W159:X160 W163:X164 W165:X166 W193:X194 W203:X204 W207:X208 W41:X45 W149:X154 W167:X172 W96:X112 W68:X70 W182:X184 W20:X25 W113:X120 W32:X36 W80:X95 W64:X66 W155:X158 W134:X142 W173:X181">
      <formula1>"Y,N"</formula1>
    </dataValidation>
    <dataValidation allowBlank="1" showErrorMessage="1" sqref="Z61:AA61 S64 Z64 AB64 Z66 S68 Z68 AB68 Z74:AA74 Z80:AA80 Z97:AA97 Z99 Z114:AA114 AA115:AA120 Z76:AA79"/>
    <dataValidation type="list" allowBlank="1" showInputMessage="1" showErrorMessage="1" sqref="BD59 BD60 BD67 BD80 BD102 BD121 BD149 BD150 BD160 BD161 BD165 BD168 BD169 BD170 BD171 BE190 BE191 BE192 BE193 BE194 BE195 AN196 AN197 BD198 AN200 AN203 AN206 AN207 AN208 BD209 AN190:AN192 AN193:AN195 BD61:BD66 BD68:BD70 BD71:BD73 BD74:BD79 BD81:BD95 BD96:BD98 BD99:BD101 BD103:BD112 BD113:BD120 BD122:BD127 BD146:BD148 BD151:BD155 BD157:BD159 BD162:BD164 BD166:BD167 BE196:BE197 BF175:BF178 BF180:BF181">
      <formula1>"自制,外购"</formula1>
    </dataValidation>
    <dataValidation type="list" allowBlank="1" showInputMessage="1" showErrorMessage="1" sqref="Y40 Y41 Y42 Y44 Y86 Y109 Y165 Y166 Y170 Y172 Y179 Y198 Y209 Y48:Y52 Y124:Y125 Y146:Y147 Y151:Y152 Y155:Y156 Y157:Y159 Y162:Y164 Y175:Y177">
      <formula1>"装配总成件,焊接总成件,面料,塑料件,冷镦,钣金件,机加工件,标准件,非标件,线材件,管材件,圆钢"</formula1>
    </dataValidation>
    <dataValidation type="list" allowBlank="1" showInputMessage="1" showErrorMessage="1" sqref="BA61 BA62 BA63">
      <formula1>"戴姆勒专属,福田专属,平台件,重汽专属,"</formula1>
    </dataValidation>
    <dataValidation type="list" allowBlank="1" showInputMessage="1" showErrorMessage="1" sqref="AD67 AO67:AY67 AD68 AO68:AY68 AD69 AO69:AY69 AD70 AO70:AY70 AD81 AO81:AY81 AI83:AJ83 AD95 AO95:AY95 AI96:AJ96 AD112 AO112:AY112 AI113:AJ113 AD118 AO118:AY118 AD120 AJ120 AO120:AY120 AD121 AO121:AY121 AD156 AI156:AJ156 AO156:AY156 AD170 AI170:AJ170 AO170:AY170 BA172 AD190 AI190:AJ190 AO190:AY190 AD191 AO191:AY191 AD192 AI192:AJ192 AO192:AY192 AD193 AI193:AJ193 AO193:AY193 AD194 AO194:AY194 AD195 AI195:AJ195 AO195:AY195 AD198 AI198:AJ198 AO198:AY198 AD203 AO203:AY203 AD204 AI204:AJ204 AO204:AY204 AD205 AI205:AJ205 AO205:AY205 AO206:AY206 AD209 AO209:AY209 AD64:AD66 AD74:AD79 AD82:AD87 AD89:AD94 AD96:AD98 AD99:AD104 AD106:AD111 AD113:AD114 AD122:AD125 AD196:AD197 AD207:AD208 BA173:BA174 AO96:AY98 AO99:AY104 AO82:AY87 AO106:AY111 AO113:AY114 AO207:AY208 AO196:AY197 AO64:AY66 AO74:AY79 AO122:AY125 AO89:AY94">
      <formula1>"镀白锌,发黑,氧化铁皮膜,电泳（ED),——,镀黑锌,热处理（调质处理）,喷漆,"</formula1>
    </dataValidation>
    <dataValidation type="list" allowBlank="1" showInputMessage="1" showErrorMessage="1" sqref="Q59 Q60 Q61 Q62 Q63 Q68 Q69 Q70 Q95 Q112 Q121 Q143 Q145 Q148 Q149 Q150 Q161 Q167 Q168 Q169 Q170 Q171 Q191 Q193 Q194 Q198 Q206 Q209 Q64:Q66 Q74:Q79 Q80:Q81 Q82:Q94 Q96:Q98 Q99:Q111 Q113:Q114 Q115:Q120 Q122:Q127 Q130:Q131 Q132:Q133 Q163:Q164 Q174:Q177 Q196:Q197 Q207:Q208">
      <formula1>"A,B,C,"</formula1>
    </dataValidation>
    <dataValidation type="list" allowBlank="1" showInputMessage="1" showErrorMessage="1" sqref="Y59 Y60 Y61 Y62 Y63 Y68 Y69 Y70 Y95 Y112 U117 Y117 Y121 Y178 Y182 Y191 Y192 Y194 Y195 Y202 Y203 Y204 Y205 Y206 U126:U127 Y64:Y66 Y74:Y79 Y80:Y81 Y82:Y85 Y88:Y94 Y96:Y98 Y99:Y108 Y110:Y111 Y113:Y114 Y122:Y123 Y126:Y127 Y180:Y181 Y196:Y197 Y207:Y208">
      <formula1>"装配总成件,焊接总成件,面料,塑料件,钣金件,机加工件,标准件,非标件,线材件,管材件,圆钢"</formula1>
    </dataValidation>
    <dataValidation type="list" allowBlank="1" showInputMessage="1" showErrorMessage="1" sqref="BA67 BA68 BA69 BA70 BA95 BA112 BA121 AZ145 BF190 BF191 BF192 BF193 BF194 BF195 BA198 BA209 BA64:BA66 BA71:BA73 BA74:BA79 BA80:BA81 BA82:BA94 BA96:BA98 BA99:BA111 BA113:BA114 BA115:BA120 BA122:BA127 BF196:BF197">
      <formula1>"戴姆勒专属,福田专属,平台件,重汽专属,福田重汽共用件,福田戴姆勒共用件，"</formula1>
    </dataValidation>
    <dataValidation allowBlank="1" showErrorMessage="1" promptTitle="提示" prompt="该字段按需填写" sqref="P69 P70"/>
    <dataValidation type="list" allowBlank="1" showInputMessage="1" showErrorMessage="1" sqref="AD145 AI145:AJ145 AO145:AY145">
      <formula1>"镀白锌,发黑,氧化铁皮膜,电泳（ED),镀黑锌,热处理（调质处理）,喷漆,"</formula1>
    </dataValidation>
    <dataValidation type="list" allowBlank="1" showInputMessage="1" showErrorMessage="1" sqref="BA145">
      <formula1>"相同,不同,"</formula1>
    </dataValidation>
  </dataValidations>
  <hyperlinks>
    <hyperlink ref="O145" location="坐盆骨架总成!A1" display="坐盆骨架总成"/>
  </hyperlinks>
  <printOptions horizontalCentered="1" verticalCentered="1"/>
  <pageMargins left="0.236220472440945" right="0.236220472440945" top="0.748031496062992" bottom="0.748031496062992" header="0.31496062992126" footer="0.31496062992126"/>
  <pageSetup paperSize="8" scale="43" orientation="landscape"/>
  <headerFooter>
    <oddFooter>&amp;C第 &amp;P 页，共 &amp;N 页</oddFooter>
  </headerFooter>
  <rowBreaks count="2" manualBreakCount="2">
    <brk id="132" max="16383" man="1"/>
    <brk id="163"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Q16"/>
  <sheetViews>
    <sheetView showGridLines="0" view="pageBreakPreview" zoomScale="55" zoomScaleNormal="40" topLeftCell="A8" workbookViewId="0">
      <selection activeCell="Y29" sqref="Y29"/>
    </sheetView>
  </sheetViews>
  <sheetFormatPr defaultColWidth="8.87272727272727" defaultRowHeight="14"/>
  <cols>
    <col min="1" max="1" width="4.87272727272727" style="6" customWidth="1"/>
    <col min="2" max="11" width="2.62727272727273" style="6" customWidth="1"/>
    <col min="12" max="12" width="12.6272727272727" style="6" customWidth="1"/>
    <col min="13" max="13" width="13" style="1" customWidth="1"/>
    <col min="14" max="14" width="20.5" style="1" customWidth="1"/>
    <col min="15" max="15" width="15.1272727272727" style="1" customWidth="1"/>
    <col min="16" max="16" width="8" style="6" hidden="1" customWidth="1" outlineLevel="1"/>
    <col min="17" max="17" width="5.25454545454545" style="6" hidden="1" customWidth="1" outlineLevel="1"/>
    <col min="18" max="18" width="7.37272727272727" style="6" customWidth="1" collapsed="1"/>
    <col min="19" max="19" width="6.12727272727273" style="6" hidden="1" customWidth="1" outlineLevel="1"/>
    <col min="20" max="20" width="13" style="1" hidden="1" customWidth="1" outlineLevel="1"/>
    <col min="21" max="21" width="5.75454545454545" style="7" hidden="1" customWidth="1" outlineLevel="1"/>
    <col min="22" max="22" width="8.37272727272727" style="6" customWidth="1" collapsed="1"/>
    <col min="23" max="23" width="7.62727272727273" style="6" customWidth="1"/>
    <col min="24" max="24" width="9.37272727272727" style="6" customWidth="1"/>
    <col min="25" max="25" width="12.8727272727273" style="8" customWidth="1"/>
    <col min="26" max="26" width="14.5" style="6" hidden="1" customWidth="1" outlineLevel="1"/>
    <col min="27" max="27" width="18" style="8" hidden="1" customWidth="1" outlineLevel="1"/>
    <col min="28" max="28" width="11.6272727272727" style="9" customWidth="1" collapsed="1"/>
    <col min="29" max="29" width="8.62727272727273" style="6" customWidth="1"/>
    <col min="30" max="39" width="8.62727272727273" style="6" hidden="1" customWidth="1" outlineLevel="1"/>
    <col min="40" max="40" width="10.6272727272727" style="6" customWidth="1" collapsed="1"/>
    <col min="41" max="41" width="30.6272727272727" style="6" customWidth="1"/>
    <col min="42" max="42" width="10" style="6" customWidth="1"/>
    <col min="43" max="43" width="9.41818181818182" style="6" customWidth="1"/>
    <col min="44" max="16384" width="8.87272727272727" style="6"/>
  </cols>
  <sheetData>
    <row r="1" ht="19.9" customHeight="1" outlineLevel="1" spans="13:28">
      <c r="M1" s="6"/>
      <c r="N1" s="6"/>
      <c r="O1" s="6"/>
      <c r="T1" s="6"/>
      <c r="U1" s="6"/>
      <c r="Y1" s="6"/>
      <c r="AA1" s="6"/>
      <c r="AB1" s="6"/>
    </row>
    <row r="2" ht="26" outlineLevel="1" spans="1:43">
      <c r="A2" s="10" t="s">
        <v>43</v>
      </c>
      <c r="B2" s="11"/>
      <c r="C2" s="11"/>
      <c r="D2" s="11"/>
      <c r="E2" s="11"/>
      <c r="F2" s="12" t="s">
        <v>44</v>
      </c>
      <c r="G2" s="12"/>
      <c r="H2" s="12"/>
      <c r="I2" s="12"/>
      <c r="J2" s="12"/>
      <c r="K2" s="12"/>
      <c r="L2" s="12"/>
      <c r="M2" s="30" t="s">
        <v>45</v>
      </c>
      <c r="N2" s="31"/>
      <c r="O2" s="32" t="s">
        <v>812</v>
      </c>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84" t="s">
        <v>37</v>
      </c>
      <c r="AQ2" s="85" t="s">
        <v>813</v>
      </c>
    </row>
    <row r="3" ht="26" outlineLevel="1" spans="1:43">
      <c r="A3" s="13" t="s">
        <v>47</v>
      </c>
      <c r="B3" s="14"/>
      <c r="C3" s="14"/>
      <c r="D3" s="14"/>
      <c r="E3" s="14"/>
      <c r="F3" s="14"/>
      <c r="G3" s="14"/>
      <c r="H3" s="14"/>
      <c r="I3" s="14"/>
      <c r="J3" s="14"/>
      <c r="K3" s="14"/>
      <c r="L3" s="14"/>
      <c r="M3" s="14"/>
      <c r="N3" s="14"/>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86" t="s">
        <v>48</v>
      </c>
      <c r="AQ3" s="51" t="s">
        <v>22</v>
      </c>
    </row>
    <row r="4" s="1" customFormat="1" ht="26" outlineLevel="1" spans="1:43">
      <c r="A4" s="15" t="s">
        <v>49</v>
      </c>
      <c r="B4" s="16"/>
      <c r="C4" s="16"/>
      <c r="D4" s="16"/>
      <c r="E4" s="16"/>
      <c r="F4" s="16"/>
      <c r="G4" s="16"/>
      <c r="H4" s="16"/>
      <c r="I4" s="16"/>
      <c r="J4" s="16"/>
      <c r="K4" s="16"/>
      <c r="L4" s="16"/>
      <c r="M4" s="17" t="s">
        <v>50</v>
      </c>
      <c r="N4" s="16"/>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87" t="s">
        <v>51</v>
      </c>
      <c r="AQ4" s="51" t="s">
        <v>814</v>
      </c>
    </row>
    <row r="5" ht="29.45" customHeight="1" outlineLevel="1" spans="1:43">
      <c r="A5" s="15" t="s">
        <v>815</v>
      </c>
      <c r="B5" s="17"/>
      <c r="C5" s="17"/>
      <c r="D5" s="17"/>
      <c r="E5" s="17"/>
      <c r="F5" s="17"/>
      <c r="G5" s="17"/>
      <c r="H5" s="17"/>
      <c r="I5" s="17"/>
      <c r="J5" s="17"/>
      <c r="K5" s="17"/>
      <c r="L5" s="17"/>
      <c r="M5" s="17"/>
      <c r="N5" s="17"/>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86" t="s">
        <v>19</v>
      </c>
      <c r="AQ5" s="51" t="s">
        <v>816</v>
      </c>
    </row>
    <row r="6" s="2" customFormat="1" outlineLevel="1" spans="1:43">
      <c r="A6" s="18" t="s">
        <v>59</v>
      </c>
      <c r="B6" s="19"/>
      <c r="C6" s="19"/>
      <c r="D6" s="19"/>
      <c r="E6" s="19"/>
      <c r="F6" s="19"/>
      <c r="G6" s="19"/>
      <c r="H6" s="19"/>
      <c r="I6" s="19"/>
      <c r="J6" s="19"/>
      <c r="K6" s="19"/>
      <c r="L6" s="19"/>
      <c r="M6" s="19"/>
      <c r="N6" s="19"/>
      <c r="O6" s="34"/>
      <c r="P6" s="34"/>
      <c r="Q6" s="34"/>
      <c r="R6" s="34"/>
      <c r="S6" s="34"/>
      <c r="T6" s="34"/>
      <c r="U6" s="34"/>
      <c r="V6" s="33"/>
      <c r="W6" s="33"/>
      <c r="X6" s="33"/>
      <c r="Y6" s="33"/>
      <c r="Z6" s="34"/>
      <c r="AA6" s="34"/>
      <c r="AB6" s="34"/>
      <c r="AC6" s="33"/>
      <c r="AD6" s="33"/>
      <c r="AE6" s="33"/>
      <c r="AF6" s="33"/>
      <c r="AG6" s="33"/>
      <c r="AH6" s="33"/>
      <c r="AI6" s="33"/>
      <c r="AJ6" s="33"/>
      <c r="AK6" s="33"/>
      <c r="AL6" s="33"/>
      <c r="AM6" s="33"/>
      <c r="AN6" s="33"/>
      <c r="AO6" s="33"/>
      <c r="AP6" s="88" t="s">
        <v>60</v>
      </c>
      <c r="AQ6" s="71" t="e">
        <f>#REF!+#REF!*3+#REF!+#REF!+#REF!+#REF!+#REF!+#REF!+#REF!*2+#REF!+#REF!+#REF!+#REF!+#REF!+#REF!+#REF!+#REF!*2+#REF!+#REF!+#REF!+#REF!+#REF!*15+#REF!*9+#REF!*6+#REF!*6+#REF!*2+#REF!+#REF!+#REF!+#REF!+#REF!+#REF!</f>
        <v>#REF!</v>
      </c>
    </row>
    <row r="7" ht="22" customHeight="1" outlineLevel="1" spans="1:43">
      <c r="A7" s="20"/>
      <c r="B7" s="21"/>
      <c r="C7" s="21"/>
      <c r="D7" s="21"/>
      <c r="E7" s="21"/>
      <c r="F7" s="21"/>
      <c r="G7" s="21"/>
      <c r="H7" s="21"/>
      <c r="I7" s="21"/>
      <c r="J7" s="21"/>
      <c r="K7" s="21"/>
      <c r="L7" s="21"/>
      <c r="M7" s="21"/>
      <c r="N7" s="21"/>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86" t="s">
        <v>61</v>
      </c>
      <c r="AQ7" s="89"/>
    </row>
    <row r="8" s="3" customFormat="1" ht="24.95" customHeight="1" spans="1:43">
      <c r="A8" s="22" t="s">
        <v>62</v>
      </c>
      <c r="B8" s="23" t="s">
        <v>63</v>
      </c>
      <c r="C8" s="24"/>
      <c r="D8" s="24"/>
      <c r="E8" s="24"/>
      <c r="F8" s="24"/>
      <c r="G8" s="24"/>
      <c r="H8" s="24"/>
      <c r="I8" s="24"/>
      <c r="J8" s="24"/>
      <c r="K8" s="35"/>
      <c r="L8" s="36" t="s">
        <v>65</v>
      </c>
      <c r="M8" s="36" t="s">
        <v>37</v>
      </c>
      <c r="N8" s="37" t="s">
        <v>48</v>
      </c>
      <c r="O8" s="37" t="s">
        <v>66</v>
      </c>
      <c r="P8" s="37" t="s">
        <v>67</v>
      </c>
      <c r="Q8" s="37" t="s">
        <v>68</v>
      </c>
      <c r="R8" s="37" t="s">
        <v>13</v>
      </c>
      <c r="S8" s="36" t="s">
        <v>69</v>
      </c>
      <c r="T8" s="37" t="s">
        <v>70</v>
      </c>
      <c r="U8" s="36" t="s">
        <v>71</v>
      </c>
      <c r="V8" s="36" t="s">
        <v>72</v>
      </c>
      <c r="W8" s="36" t="s">
        <v>73</v>
      </c>
      <c r="X8" s="48" t="s">
        <v>74</v>
      </c>
      <c r="Y8" s="55" t="s">
        <v>75</v>
      </c>
      <c r="Z8" s="55" t="s">
        <v>76</v>
      </c>
      <c r="AA8" s="37" t="s">
        <v>77</v>
      </c>
      <c r="AB8" s="56" t="s">
        <v>78</v>
      </c>
      <c r="AC8" s="37" t="s">
        <v>79</v>
      </c>
      <c r="AD8" s="37" t="s">
        <v>80</v>
      </c>
      <c r="AE8" s="57" t="s">
        <v>81</v>
      </c>
      <c r="AF8" s="58"/>
      <c r="AG8" s="73"/>
      <c r="AH8" s="74" t="s">
        <v>98</v>
      </c>
      <c r="AI8" s="74" t="s">
        <v>83</v>
      </c>
      <c r="AJ8" s="74" t="s">
        <v>99</v>
      </c>
      <c r="AK8" s="74" t="s">
        <v>100</v>
      </c>
      <c r="AL8" s="74" t="s">
        <v>817</v>
      </c>
      <c r="AM8" s="74" t="s">
        <v>818</v>
      </c>
      <c r="AN8" s="37" t="s">
        <v>86</v>
      </c>
      <c r="AO8" s="37" t="s">
        <v>87</v>
      </c>
      <c r="AP8" s="90" t="s">
        <v>20</v>
      </c>
      <c r="AQ8" s="37" t="s">
        <v>102</v>
      </c>
    </row>
    <row r="9" s="4" customFormat="1" ht="24.95" customHeight="1" spans="1:43">
      <c r="A9" s="25"/>
      <c r="B9" s="26">
        <v>0</v>
      </c>
      <c r="C9" s="26">
        <v>1</v>
      </c>
      <c r="D9" s="26">
        <v>2</v>
      </c>
      <c r="E9" s="26">
        <v>3</v>
      </c>
      <c r="F9" s="26">
        <v>4</v>
      </c>
      <c r="G9" s="26">
        <v>5</v>
      </c>
      <c r="H9" s="26">
        <v>6</v>
      </c>
      <c r="I9" s="26">
        <v>7</v>
      </c>
      <c r="J9" s="26">
        <v>8</v>
      </c>
      <c r="K9" s="38">
        <v>9</v>
      </c>
      <c r="L9" s="39"/>
      <c r="M9" s="39"/>
      <c r="N9" s="40"/>
      <c r="O9" s="41"/>
      <c r="P9" s="41"/>
      <c r="Q9" s="41"/>
      <c r="R9" s="41"/>
      <c r="S9" s="39"/>
      <c r="T9" s="40"/>
      <c r="U9" s="49"/>
      <c r="V9" s="39"/>
      <c r="W9" s="39"/>
      <c r="X9" s="50"/>
      <c r="Y9" s="59"/>
      <c r="Z9" s="59"/>
      <c r="AA9" s="41"/>
      <c r="AB9" s="60"/>
      <c r="AC9" s="41"/>
      <c r="AD9" s="41"/>
      <c r="AE9" s="61" t="s">
        <v>104</v>
      </c>
      <c r="AF9" s="61" t="s">
        <v>105</v>
      </c>
      <c r="AG9" s="61" t="s">
        <v>106</v>
      </c>
      <c r="AH9" s="75"/>
      <c r="AI9" s="75"/>
      <c r="AJ9" s="75"/>
      <c r="AK9" s="75"/>
      <c r="AL9" s="75"/>
      <c r="AM9" s="75"/>
      <c r="AN9" s="40"/>
      <c r="AO9" s="41"/>
      <c r="AP9" s="91"/>
      <c r="AQ9" s="41"/>
    </row>
    <row r="10" s="5" customFormat="1" ht="30" customHeight="1" spans="1:43">
      <c r="A10" s="27">
        <f t="shared" ref="A10:A31" si="0">ROW()-9</f>
        <v>1</v>
      </c>
      <c r="B10" s="28"/>
      <c r="C10" s="28"/>
      <c r="D10" s="28">
        <v>2</v>
      </c>
      <c r="E10" s="28"/>
      <c r="F10" s="28"/>
      <c r="G10" s="28"/>
      <c r="H10" s="28"/>
      <c r="I10" s="28"/>
      <c r="J10" s="28"/>
      <c r="K10" s="42"/>
      <c r="L10" s="42"/>
      <c r="M10" s="43" t="s">
        <v>629</v>
      </c>
      <c r="N10" s="44" t="s">
        <v>630</v>
      </c>
      <c r="O10" s="28"/>
      <c r="P10" s="45" t="s">
        <v>110</v>
      </c>
      <c r="Q10" s="51" t="s">
        <v>111</v>
      </c>
      <c r="R10" s="28"/>
      <c r="S10" s="42" t="s">
        <v>110</v>
      </c>
      <c r="T10" s="28" t="str">
        <f>M10</f>
        <v>SHT0010036</v>
      </c>
      <c r="U10" s="28" t="s">
        <v>110</v>
      </c>
      <c r="V10" s="52" t="s">
        <v>112</v>
      </c>
      <c r="W10" s="52" t="s">
        <v>113</v>
      </c>
      <c r="X10" s="52" t="s">
        <v>114</v>
      </c>
      <c r="Y10" s="52" t="s">
        <v>115</v>
      </c>
      <c r="Z10" s="52" t="s">
        <v>116</v>
      </c>
      <c r="AA10" s="62" t="s">
        <v>631</v>
      </c>
      <c r="AB10" s="63">
        <v>1.7855</v>
      </c>
      <c r="AC10" s="42" t="s">
        <v>116</v>
      </c>
      <c r="AD10" s="42"/>
      <c r="AE10" s="64"/>
      <c r="AF10" s="65"/>
      <c r="AG10" s="65"/>
      <c r="AH10" s="76"/>
      <c r="AI10" s="76"/>
      <c r="AJ10" s="76"/>
      <c r="AK10" s="28"/>
      <c r="AL10" s="76"/>
      <c r="AM10" s="28"/>
      <c r="AN10" s="72" t="s">
        <v>140</v>
      </c>
      <c r="AO10" s="92" t="s">
        <v>119</v>
      </c>
      <c r="AP10" s="28"/>
      <c r="AQ10" s="28">
        <v>1</v>
      </c>
    </row>
    <row r="11" s="5" customFormat="1" ht="30" customHeight="1" spans="1:43">
      <c r="A11" s="27">
        <f t="shared" si="0"/>
        <v>2</v>
      </c>
      <c r="B11" s="28"/>
      <c r="C11" s="28"/>
      <c r="D11" s="28"/>
      <c r="E11" s="29">
        <v>3</v>
      </c>
      <c r="F11" s="29"/>
      <c r="G11" s="29"/>
      <c r="H11" s="29"/>
      <c r="I11" s="29"/>
      <c r="J11" s="29"/>
      <c r="K11" s="46"/>
      <c r="L11" s="46" t="s">
        <v>819</v>
      </c>
      <c r="M11" s="43"/>
      <c r="N11" s="28" t="s">
        <v>820</v>
      </c>
      <c r="O11" s="28"/>
      <c r="P11" s="28" t="s">
        <v>110</v>
      </c>
      <c r="Q11" s="53" t="s">
        <v>111</v>
      </c>
      <c r="R11" s="28"/>
      <c r="S11" s="42"/>
      <c r="T11" s="28"/>
      <c r="U11" s="28"/>
      <c r="V11" s="52" t="s">
        <v>112</v>
      </c>
      <c r="W11" s="52" t="s">
        <v>113</v>
      </c>
      <c r="X11" s="52" t="s">
        <v>821</v>
      </c>
      <c r="Y11" s="52" t="s">
        <v>115</v>
      </c>
      <c r="Z11" s="52" t="s">
        <v>822</v>
      </c>
      <c r="AA11" s="66" t="s">
        <v>631</v>
      </c>
      <c r="AB11" s="67">
        <v>1.7576</v>
      </c>
      <c r="AC11" s="28" t="s">
        <v>562</v>
      </c>
      <c r="AD11" s="51" t="s">
        <v>328</v>
      </c>
      <c r="AE11" s="68"/>
      <c r="AF11" s="68"/>
      <c r="AG11" s="68"/>
      <c r="AH11" s="51"/>
      <c r="AI11" s="51"/>
      <c r="AJ11" s="68"/>
      <c r="AK11" s="77">
        <v>0.453</v>
      </c>
      <c r="AL11" s="78"/>
      <c r="AM11" s="72"/>
      <c r="AN11" s="72" t="s">
        <v>118</v>
      </c>
      <c r="AO11" s="93" t="s">
        <v>563</v>
      </c>
      <c r="AP11" s="28"/>
      <c r="AQ11" s="28">
        <v>1</v>
      </c>
    </row>
    <row r="12" s="5" customFormat="1" ht="30" customHeight="1" spans="1:43">
      <c r="A12" s="27">
        <f t="shared" si="0"/>
        <v>3</v>
      </c>
      <c r="B12" s="28"/>
      <c r="C12" s="28"/>
      <c r="D12" s="28"/>
      <c r="E12" s="29"/>
      <c r="F12" s="29">
        <v>4</v>
      </c>
      <c r="G12" s="29"/>
      <c r="H12" s="29"/>
      <c r="I12" s="29"/>
      <c r="J12" s="29"/>
      <c r="K12" s="46"/>
      <c r="L12" s="43" t="s">
        <v>823</v>
      </c>
      <c r="M12" s="43" t="s">
        <v>823</v>
      </c>
      <c r="N12" s="28" t="s">
        <v>824</v>
      </c>
      <c r="O12" s="28"/>
      <c r="P12" s="28" t="s">
        <v>110</v>
      </c>
      <c r="Q12" s="53" t="s">
        <v>111</v>
      </c>
      <c r="R12" s="28"/>
      <c r="S12" s="42"/>
      <c r="T12" s="28"/>
      <c r="U12" s="28"/>
      <c r="V12" s="52" t="s">
        <v>112</v>
      </c>
      <c r="W12" s="52" t="s">
        <v>113</v>
      </c>
      <c r="X12" s="54" t="s">
        <v>146</v>
      </c>
      <c r="Y12" s="52" t="s">
        <v>825</v>
      </c>
      <c r="Z12" s="52" t="s">
        <v>822</v>
      </c>
      <c r="AA12" s="66" t="s">
        <v>631</v>
      </c>
      <c r="AB12" s="67">
        <v>1.7576</v>
      </c>
      <c r="AC12" s="42" t="s">
        <v>116</v>
      </c>
      <c r="AD12" s="69" t="s">
        <v>369</v>
      </c>
      <c r="AE12" s="70">
        <v>677</v>
      </c>
      <c r="AF12" s="70">
        <v>556</v>
      </c>
      <c r="AG12" s="79">
        <v>1</v>
      </c>
      <c r="AH12" s="80">
        <f>AE12*AF12*AG12*7860/1000000000</f>
        <v>2.95859832</v>
      </c>
      <c r="AI12" s="81">
        <f>AB12/AH12</f>
        <v>0.594065097691261</v>
      </c>
      <c r="AJ12" s="79"/>
      <c r="AK12" s="82"/>
      <c r="AL12" s="78"/>
      <c r="AM12" s="72"/>
      <c r="AN12" s="72" t="s">
        <v>118</v>
      </c>
      <c r="AO12" s="93" t="s">
        <v>370</v>
      </c>
      <c r="AP12" s="28"/>
      <c r="AQ12" s="28">
        <v>1</v>
      </c>
    </row>
    <row r="13" s="5" customFormat="1" ht="30" customHeight="1" spans="1:43">
      <c r="A13" s="27">
        <f t="shared" si="0"/>
        <v>4</v>
      </c>
      <c r="B13" s="28"/>
      <c r="C13" s="28"/>
      <c r="D13" s="28"/>
      <c r="E13" s="29">
        <v>3</v>
      </c>
      <c r="F13" s="29"/>
      <c r="G13" s="29"/>
      <c r="H13" s="29"/>
      <c r="I13" s="29"/>
      <c r="J13" s="29"/>
      <c r="K13" s="46"/>
      <c r="L13" s="43" t="s">
        <v>826</v>
      </c>
      <c r="M13" s="43" t="s">
        <v>826</v>
      </c>
      <c r="N13" s="28" t="s">
        <v>827</v>
      </c>
      <c r="O13" s="28"/>
      <c r="P13" s="28" t="s">
        <v>110</v>
      </c>
      <c r="Q13" s="53" t="s">
        <v>111</v>
      </c>
      <c r="R13" s="28"/>
      <c r="S13" s="42"/>
      <c r="T13" s="28"/>
      <c r="U13" s="28"/>
      <c r="V13" s="52" t="s">
        <v>112</v>
      </c>
      <c r="W13" s="52" t="s">
        <v>113</v>
      </c>
      <c r="X13" s="54" t="s">
        <v>146</v>
      </c>
      <c r="Y13" s="52" t="s">
        <v>828</v>
      </c>
      <c r="Z13" s="52" t="s">
        <v>829</v>
      </c>
      <c r="AA13" s="66" t="s">
        <v>830</v>
      </c>
      <c r="AB13" s="67">
        <v>0.0928</v>
      </c>
      <c r="AC13" s="28" t="s">
        <v>562</v>
      </c>
      <c r="AD13" s="69" t="s">
        <v>369</v>
      </c>
      <c r="AE13" s="70">
        <v>220</v>
      </c>
      <c r="AF13" s="70">
        <v>40</v>
      </c>
      <c r="AG13" s="79">
        <v>2</v>
      </c>
      <c r="AH13" s="80">
        <f>AE13*AF13*AG13*7860/1000000000</f>
        <v>0.138336</v>
      </c>
      <c r="AI13" s="81">
        <f>AB13/AH13</f>
        <v>0.670830441822808</v>
      </c>
      <c r="AJ13" s="79"/>
      <c r="AK13" s="82"/>
      <c r="AL13" s="78"/>
      <c r="AM13" s="72"/>
      <c r="AN13" s="72" t="s">
        <v>126</v>
      </c>
      <c r="AO13" s="93" t="s">
        <v>411</v>
      </c>
      <c r="AP13" s="28"/>
      <c r="AQ13" s="28">
        <v>1</v>
      </c>
    </row>
    <row r="14" s="5" customFormat="1" ht="30" customHeight="1" spans="1:43">
      <c r="A14" s="27">
        <f t="shared" si="0"/>
        <v>5</v>
      </c>
      <c r="B14" s="28"/>
      <c r="C14" s="28"/>
      <c r="D14" s="28"/>
      <c r="E14" s="29">
        <v>3</v>
      </c>
      <c r="F14" s="29"/>
      <c r="G14" s="29"/>
      <c r="H14" s="29"/>
      <c r="I14" s="29"/>
      <c r="J14" s="29"/>
      <c r="K14" s="46"/>
      <c r="L14" s="43" t="s">
        <v>831</v>
      </c>
      <c r="M14" s="43" t="s">
        <v>831</v>
      </c>
      <c r="N14" s="28" t="s">
        <v>832</v>
      </c>
      <c r="O14" s="47"/>
      <c r="P14" s="28" t="s">
        <v>110</v>
      </c>
      <c r="Q14" s="53" t="s">
        <v>111</v>
      </c>
      <c r="R14" s="28"/>
      <c r="S14" s="42"/>
      <c r="T14" s="28"/>
      <c r="U14" s="28"/>
      <c r="V14" s="52" t="s">
        <v>112</v>
      </c>
      <c r="W14" s="52" t="s">
        <v>113</v>
      </c>
      <c r="X14" s="43" t="s">
        <v>833</v>
      </c>
      <c r="Y14" s="52" t="s">
        <v>834</v>
      </c>
      <c r="Z14" s="52" t="s">
        <v>835</v>
      </c>
      <c r="AA14" s="66"/>
      <c r="AB14" s="67">
        <v>0.006</v>
      </c>
      <c r="AC14" s="71" t="s">
        <v>836</v>
      </c>
      <c r="AD14" s="69" t="s">
        <v>302</v>
      </c>
      <c r="AE14" s="70" t="s">
        <v>540</v>
      </c>
      <c r="AF14" s="70"/>
      <c r="AG14" s="70"/>
      <c r="AH14" s="83">
        <f>AB14*1.05</f>
        <v>0.0063</v>
      </c>
      <c r="AI14" s="81">
        <f>AB14/AH14</f>
        <v>0.952380952380952</v>
      </c>
      <c r="AJ14" s="70"/>
      <c r="AK14" s="83"/>
      <c r="AL14" s="78"/>
      <c r="AM14" s="72"/>
      <c r="AN14" s="72" t="s">
        <v>126</v>
      </c>
      <c r="AO14" s="93" t="s">
        <v>837</v>
      </c>
      <c r="AP14" s="28"/>
      <c r="AQ14" s="28">
        <v>1</v>
      </c>
    </row>
    <row r="15" s="5" customFormat="1" ht="30" customHeight="1" spans="1:43">
      <c r="A15" s="27">
        <f t="shared" si="0"/>
        <v>6</v>
      </c>
      <c r="B15" s="28"/>
      <c r="C15" s="28"/>
      <c r="D15" s="28"/>
      <c r="E15" s="29">
        <v>3</v>
      </c>
      <c r="F15" s="29"/>
      <c r="G15" s="29"/>
      <c r="H15" s="29"/>
      <c r="I15" s="29"/>
      <c r="J15" s="29"/>
      <c r="K15" s="46"/>
      <c r="L15" s="43" t="s">
        <v>838</v>
      </c>
      <c r="M15" s="43" t="s">
        <v>838</v>
      </c>
      <c r="N15" s="28" t="s">
        <v>839</v>
      </c>
      <c r="O15" s="47"/>
      <c r="P15" s="28" t="s">
        <v>110</v>
      </c>
      <c r="Q15" s="53" t="s">
        <v>111</v>
      </c>
      <c r="R15" s="28"/>
      <c r="S15" s="42"/>
      <c r="T15" s="28"/>
      <c r="U15" s="28"/>
      <c r="V15" s="52" t="s">
        <v>113</v>
      </c>
      <c r="W15" s="52" t="s">
        <v>112</v>
      </c>
      <c r="X15" s="54" t="s">
        <v>189</v>
      </c>
      <c r="Y15" s="52" t="s">
        <v>116</v>
      </c>
      <c r="Z15" s="52" t="s">
        <v>840</v>
      </c>
      <c r="AA15" s="66" t="s">
        <v>841</v>
      </c>
      <c r="AB15" s="67">
        <v>0.0062</v>
      </c>
      <c r="AC15" s="71" t="s">
        <v>712</v>
      </c>
      <c r="AD15" s="72"/>
      <c r="AE15" s="72"/>
      <c r="AF15" s="72"/>
      <c r="AG15" s="72"/>
      <c r="AH15" s="72"/>
      <c r="AI15" s="72"/>
      <c r="AJ15" s="72"/>
      <c r="AK15" s="72"/>
      <c r="AL15" s="78"/>
      <c r="AM15" s="72"/>
      <c r="AN15" s="72" t="s">
        <v>126</v>
      </c>
      <c r="AO15" s="93" t="s">
        <v>322</v>
      </c>
      <c r="AP15" s="28"/>
      <c r="AQ15" s="28">
        <v>1</v>
      </c>
    </row>
    <row r="16" s="5" customFormat="1" ht="30" customHeight="1" spans="1:43">
      <c r="A16" s="27">
        <f t="shared" si="0"/>
        <v>7</v>
      </c>
      <c r="B16" s="28"/>
      <c r="C16" s="28"/>
      <c r="D16" s="28"/>
      <c r="E16" s="29">
        <v>3</v>
      </c>
      <c r="F16" s="29"/>
      <c r="G16" s="29"/>
      <c r="H16" s="29"/>
      <c r="I16" s="29"/>
      <c r="J16" s="29"/>
      <c r="K16" s="46"/>
      <c r="L16" s="43" t="s">
        <v>842</v>
      </c>
      <c r="M16" s="43" t="s">
        <v>842</v>
      </c>
      <c r="N16" s="28" t="s">
        <v>843</v>
      </c>
      <c r="O16" s="28" t="s">
        <v>844</v>
      </c>
      <c r="P16" s="28" t="s">
        <v>110</v>
      </c>
      <c r="Q16" s="53" t="s">
        <v>111</v>
      </c>
      <c r="R16" s="28"/>
      <c r="S16" s="42"/>
      <c r="T16" s="28"/>
      <c r="U16" s="28"/>
      <c r="V16" s="52" t="s">
        <v>112</v>
      </c>
      <c r="W16" s="52" t="s">
        <v>113</v>
      </c>
      <c r="X16" s="54" t="s">
        <v>189</v>
      </c>
      <c r="Y16" s="52" t="s">
        <v>116</v>
      </c>
      <c r="Z16" s="52" t="s">
        <v>116</v>
      </c>
      <c r="AA16" s="66"/>
      <c r="AB16" s="67">
        <v>0.002</v>
      </c>
      <c r="AC16" s="71" t="s">
        <v>583</v>
      </c>
      <c r="AD16" s="72"/>
      <c r="AE16" s="72"/>
      <c r="AF16" s="72"/>
      <c r="AG16" s="72"/>
      <c r="AH16" s="72"/>
      <c r="AI16" s="72"/>
      <c r="AJ16" s="72"/>
      <c r="AK16" s="72"/>
      <c r="AL16" s="78"/>
      <c r="AM16" s="72"/>
      <c r="AN16" s="72" t="s">
        <v>126</v>
      </c>
      <c r="AO16" s="93" t="s">
        <v>322</v>
      </c>
      <c r="AP16" s="28"/>
      <c r="AQ16" s="28">
        <v>1</v>
      </c>
    </row>
  </sheetData>
  <autoFilter ref="A9:XFD16">
    <extLst/>
  </autoFilter>
  <mergeCells count="42">
    <mergeCell ref="A1:AQ1"/>
    <mergeCell ref="A2:E2"/>
    <mergeCell ref="F2:K2"/>
    <mergeCell ref="M2:N2"/>
    <mergeCell ref="A3:N3"/>
    <mergeCell ref="A4:K4"/>
    <mergeCell ref="M4:N4"/>
    <mergeCell ref="A5:N5"/>
    <mergeCell ref="B8:K8"/>
    <mergeCell ref="AE8:AG8"/>
    <mergeCell ref="A8:A9"/>
    <mergeCell ref="L8:L9"/>
    <mergeCell ref="M8:M9"/>
    <mergeCell ref="N8:N9"/>
    <mergeCell ref="O8:O9"/>
    <mergeCell ref="P8:P9"/>
    <mergeCell ref="Q8:Q9"/>
    <mergeCell ref="R8:R9"/>
    <mergeCell ref="S8:S9"/>
    <mergeCell ref="T8:T9"/>
    <mergeCell ref="U8:U9"/>
    <mergeCell ref="V8:V9"/>
    <mergeCell ref="W8:W9"/>
    <mergeCell ref="X8:X9"/>
    <mergeCell ref="Y8:Y9"/>
    <mergeCell ref="Z8:Z9"/>
    <mergeCell ref="AA8:AA9"/>
    <mergeCell ref="AB8:AB9"/>
    <mergeCell ref="AC8:AC9"/>
    <mergeCell ref="AD8:AD9"/>
    <mergeCell ref="AH8:AH9"/>
    <mergeCell ref="AI8:AI9"/>
    <mergeCell ref="AJ8:AJ9"/>
    <mergeCell ref="AK8:AK9"/>
    <mergeCell ref="AL8:AL9"/>
    <mergeCell ref="AM8:AM9"/>
    <mergeCell ref="AN8:AN9"/>
    <mergeCell ref="AO8:AO9"/>
    <mergeCell ref="AP8:AP9"/>
    <mergeCell ref="AQ8:AQ9"/>
    <mergeCell ref="O2:AO7"/>
    <mergeCell ref="A6:N7"/>
  </mergeCells>
  <dataValidations count="4">
    <dataValidation type="list" allowBlank="1" showInputMessage="1" showErrorMessage="1" sqref="AC11 AC13">
      <formula1>"镀白锌,发黑,氧化铁皮膜,电泳（ED),镀黑锌,热处理（调质处理）,喷漆,"</formula1>
    </dataValidation>
    <dataValidation type="list" allowBlank="1" showInputMessage="1" showErrorMessage="1" sqref="P10:P16">
      <formula1>"A,B,C,"</formula1>
    </dataValidation>
    <dataValidation type="list" allowBlank="1" showInputMessage="1" showErrorMessage="1" sqref="X12:X13 X15:X16">
      <formula1>"装配总成件,焊接总成件,面料,塑料件,钣金件,机加工件,标准件,非标件,线材件,管材件,圆钢"</formula1>
    </dataValidation>
    <dataValidation type="list" allowBlank="1" showInputMessage="1" showErrorMessage="1" sqref="V10:W16">
      <formula1>"Y,N"</formula1>
    </dataValidation>
  </dataValidations>
  <printOptions horizontalCentered="1" verticalCentered="1"/>
  <pageMargins left="0.236220472440945" right="0.236220472440945" top="0.748031496062992" bottom="0.748031496062992" header="0.31496062992126" footer="0.31496062992126"/>
  <pageSetup paperSize="8" scale="54" orientation="landscape"/>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KING</vt:lpstr>
      <vt:lpstr>驾驶员座椅EBOM首页</vt:lpstr>
      <vt:lpstr>驾驶员座椅EBOM</vt:lpstr>
      <vt:lpstr>坐盆骨架总成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张长江</dc:creator>
  <cp:lastModifiedBy>Administrator</cp:lastModifiedBy>
  <dcterms:created xsi:type="dcterms:W3CDTF">2006-09-13T11:21:00Z</dcterms:created>
  <cp:lastPrinted>2021-12-23T01:53:00Z</cp:lastPrinted>
  <dcterms:modified xsi:type="dcterms:W3CDTF">2023-07-19T02:16:14Z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CD8142A6815D421A8CF0E7C374AB4CC6</vt:lpwstr>
  </property>
  <property fmtid="{D5CDD505-2E9C-101B-9397-08002B2CF9AE}" pid="4" name="KSOReadingLayout">
    <vt:bool>true</vt:bool>
  </property>
</Properties>
</file>