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1" sheetId="1" r:id="rId1"/>
  </sheets>
  <definedNames>
    <definedName name="_xlnm._FilterDatabase" localSheetId="0" hidden="1">'1'!$A$3:$W$4</definedName>
  </definedNames>
  <calcPr calcId="144525"/>
</workbook>
</file>

<file path=xl/comments1.xml><?xml version="1.0" encoding="utf-8"?>
<comments xmlns="http://schemas.openxmlformats.org/spreadsheetml/2006/main">
  <authors>
    <author>sunpeilin</author>
  </authors>
  <commentList>
    <comment ref="O2" authorId="0">
      <text>
        <r>
          <rPr>
            <b/>
            <sz val="9"/>
            <rFont val="宋体"/>
            <charset val="134"/>
          </rPr>
          <t>sunpeilin:</t>
        </r>
        <r>
          <rPr>
            <sz val="9"/>
            <rFont val="宋体"/>
            <charset val="134"/>
          </rPr>
          <t xml:space="preserve">
含五险一金</t>
        </r>
      </text>
    </comment>
  </commentList>
</comments>
</file>

<file path=xl/sharedStrings.xml><?xml version="1.0" encoding="utf-8"?>
<sst xmlns="http://schemas.openxmlformats.org/spreadsheetml/2006/main" count="63" uniqueCount="49">
  <si>
    <t>河北工厂自制注塑件内部结算价核算明细表（未税、元）</t>
  </si>
  <si>
    <t>序</t>
  </si>
  <si>
    <t>物料代码</t>
  </si>
  <si>
    <t>名称</t>
  </si>
  <si>
    <t>材质</t>
  </si>
  <si>
    <t>单件重量/㎏</t>
  </si>
  <si>
    <t>未税材料单价/kg</t>
  </si>
  <si>
    <t>料费/件</t>
  </si>
  <si>
    <t>设备</t>
  </si>
  <si>
    <t>开模数/h</t>
  </si>
  <si>
    <t>周期s</t>
  </si>
  <si>
    <t>一模数量</t>
  </si>
  <si>
    <t>电功率</t>
  </si>
  <si>
    <t>电费单价</t>
  </si>
  <si>
    <t>工资/小时</t>
  </si>
  <si>
    <t>工资/件</t>
  </si>
  <si>
    <t>外购件</t>
  </si>
  <si>
    <t>目前内部交易单价</t>
  </si>
  <si>
    <t>包装/件</t>
  </si>
  <si>
    <t>运费/件</t>
  </si>
  <si>
    <t>内部结算指导价（未税）</t>
  </si>
  <si>
    <t>供货地点</t>
  </si>
  <si>
    <t>价格/原材料</t>
  </si>
  <si>
    <t>号</t>
  </si>
  <si>
    <t>净重</t>
  </si>
  <si>
    <t>毛重</t>
  </si>
  <si>
    <t>SHT0014560</t>
  </si>
  <si>
    <t>J6L调角器左罩壳 / 阻尼</t>
  </si>
  <si>
    <t>TP30黑</t>
  </si>
  <si>
    <t>SA6000/4500u</t>
  </si>
  <si>
    <t>供长春</t>
  </si>
  <si>
    <t>SCS0004086</t>
  </si>
  <si>
    <t>B40前排司机调角器手柄黑</t>
  </si>
  <si>
    <t>PA6-GF30北鸿科</t>
  </si>
  <si>
    <t>MA3200/1700</t>
  </si>
  <si>
    <t>供座椅</t>
  </si>
  <si>
    <t>SCS0004096</t>
  </si>
  <si>
    <t>B40前排副司机调角器手柄黑</t>
  </si>
  <si>
    <t>SHT0014616</t>
  </si>
  <si>
    <t>调角器左罩壳</t>
  </si>
  <si>
    <t>MA6000IIS/3200</t>
  </si>
  <si>
    <t>SHT0002375</t>
  </si>
  <si>
    <t>D3左罩壳</t>
  </si>
  <si>
    <t>0.283.15</t>
  </si>
  <si>
    <t>MA4700IIS/2250</t>
  </si>
  <si>
    <t>SHT0000049</t>
  </si>
  <si>
    <t>D3右罩壳</t>
  </si>
  <si>
    <t>SHT0015949</t>
  </si>
  <si>
    <t>H5主驾调角器右罩壳(堵孔)黑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</si>
</sst>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_);[Red]\(0.000\)"/>
    <numFmt numFmtId="178" formatCode="0.00_);[Red]\(0.00\)"/>
    <numFmt numFmtId="179" formatCode="0_ "/>
    <numFmt numFmtId="180" formatCode="_ * #,##0.00000_ ;_ * \-#,##0.00000_ ;_ * &quot;-&quot;??_ ;_ @_ "/>
  </numFmts>
  <fonts count="25">
    <font>
      <sz val="11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sz val="10"/>
      <color indexed="8"/>
      <name val="微软雅黑"/>
      <charset val="134"/>
    </font>
    <font>
      <sz val="11"/>
      <color rgb="FFFF0000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9" borderId="7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6" fillId="13" borderId="10" applyNumberFormat="0" applyAlignment="0" applyProtection="0">
      <alignment vertical="center"/>
    </xf>
    <xf numFmtId="0" fontId="17" fillId="13" borderId="6" applyNumberFormat="0" applyAlignment="0" applyProtection="0">
      <alignment vertical="center"/>
    </xf>
    <xf numFmtId="0" fontId="18" fillId="14" borderId="11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77" fontId="0" fillId="2" borderId="0" xfId="0" applyNumberFormat="1" applyFill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0" fillId="0" borderId="0" xfId="0" applyAlignment="1">
      <alignment vertical="center" shrinkToFit="1"/>
    </xf>
    <xf numFmtId="179" fontId="0" fillId="0" borderId="0" xfId="0" applyNumberFormat="1">
      <alignment vertical="center"/>
    </xf>
    <xf numFmtId="180" fontId="0" fillId="0" borderId="0" xfId="8" applyNumberFormat="1" applyFont="1">
      <alignment vertical="center"/>
    </xf>
    <xf numFmtId="43" fontId="0" fillId="0" borderId="0" xfId="8" applyFont="1">
      <alignment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77" fontId="0" fillId="2" borderId="4" xfId="0" applyNumberFormat="1" applyFill="1" applyBorder="1" applyAlignment="1">
      <alignment horizontal="center" vertical="center"/>
    </xf>
    <xf numFmtId="177" fontId="0" fillId="0" borderId="4" xfId="0" applyNumberFormat="1" applyBorder="1" applyAlignment="1">
      <alignment horizontal="center" vertical="center"/>
    </xf>
    <xf numFmtId="178" fontId="0" fillId="0" borderId="4" xfId="0" applyNumberFormat="1" applyBorder="1" applyAlignment="1">
      <alignment horizontal="center" vertical="center" wrapText="1"/>
    </xf>
    <xf numFmtId="178" fontId="0" fillId="0" borderId="4" xfId="0" applyNumberFormat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4" xfId="0" applyBorder="1" applyAlignment="1">
      <alignment vertical="center"/>
    </xf>
    <xf numFmtId="177" fontId="0" fillId="2" borderId="4" xfId="0" applyNumberFormat="1" applyFill="1" applyBorder="1">
      <alignment vertical="center"/>
    </xf>
    <xf numFmtId="177" fontId="0" fillId="0" borderId="4" xfId="0" applyNumberFormat="1" applyBorder="1">
      <alignment vertical="center"/>
    </xf>
    <xf numFmtId="178" fontId="0" fillId="0" borderId="4" xfId="0" applyNumberFormat="1" applyBorder="1">
      <alignment vertical="center"/>
    </xf>
    <xf numFmtId="0" fontId="0" fillId="0" borderId="4" xfId="0" applyBorder="1" applyAlignment="1">
      <alignment horizontal="center" vertical="center" shrinkToFit="1"/>
    </xf>
    <xf numFmtId="179" fontId="0" fillId="0" borderId="4" xfId="0" applyNumberFormat="1" applyBorder="1" applyAlignment="1">
      <alignment horizontal="center" vertical="center" wrapText="1"/>
    </xf>
    <xf numFmtId="179" fontId="0" fillId="0" borderId="2" xfId="0" applyNumberForma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179" fontId="0" fillId="0" borderId="5" xfId="0" applyNumberFormat="1" applyBorder="1" applyAlignment="1">
      <alignment horizontal="center" vertical="center" wrapText="1"/>
    </xf>
    <xf numFmtId="0" fontId="0" fillId="0" borderId="4" xfId="0" applyBorder="1" applyAlignment="1">
      <alignment vertical="center" shrinkToFit="1"/>
    </xf>
    <xf numFmtId="179" fontId="0" fillId="0" borderId="4" xfId="0" applyNumberFormat="1" applyBorder="1">
      <alignment vertical="center"/>
    </xf>
    <xf numFmtId="179" fontId="0" fillId="0" borderId="4" xfId="0" applyNumberFormat="1" applyBorder="1" applyAlignment="1">
      <alignment horizontal="center" vertical="center"/>
    </xf>
    <xf numFmtId="0" fontId="0" fillId="0" borderId="4" xfId="0" applyBorder="1">
      <alignment vertical="center"/>
    </xf>
    <xf numFmtId="180" fontId="0" fillId="0" borderId="4" xfId="8" applyNumberFormat="1" applyFont="1" applyBorder="1" applyAlignment="1">
      <alignment horizontal="center" vertical="center"/>
    </xf>
    <xf numFmtId="178" fontId="0" fillId="3" borderId="4" xfId="0" applyNumberFormat="1" applyFill="1" applyBorder="1" applyAlignment="1">
      <alignment horizontal="center" vertical="center" wrapText="1"/>
    </xf>
    <xf numFmtId="43" fontId="0" fillId="0" borderId="4" xfId="8" applyFont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/>
    </xf>
    <xf numFmtId="43" fontId="0" fillId="0" borderId="4" xfId="8" applyFont="1" applyBorder="1" applyAlignment="1">
      <alignment horizontal="center" vertical="center"/>
    </xf>
    <xf numFmtId="180" fontId="0" fillId="0" borderId="4" xfId="8" applyNumberFormat="1" applyFont="1" applyBorder="1">
      <alignment vertical="center"/>
    </xf>
    <xf numFmtId="178" fontId="0" fillId="3" borderId="4" xfId="0" applyNumberFormat="1" applyFill="1" applyBorder="1">
      <alignment vertical="center"/>
    </xf>
    <xf numFmtId="43" fontId="2" fillId="0" borderId="4" xfId="8" applyFont="1" applyBorder="1" applyAlignment="1">
      <alignment horizontal="center" vertical="center" wrapText="1"/>
    </xf>
    <xf numFmtId="43" fontId="0" fillId="3" borderId="4" xfId="8" applyFont="1" applyFill="1" applyBorder="1">
      <alignment vertical="center"/>
    </xf>
    <xf numFmtId="178" fontId="3" fillId="0" borderId="4" xfId="0" applyNumberFormat="1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0"/>
  <sheetViews>
    <sheetView tabSelected="1" workbookViewId="0">
      <pane xSplit="3" ySplit="3" topLeftCell="D4" activePane="bottomRight" state="frozen"/>
      <selection/>
      <selection pane="topRight"/>
      <selection pane="bottomLeft"/>
      <selection pane="bottomRight" activeCell="Q21" sqref="Q21"/>
    </sheetView>
  </sheetViews>
  <sheetFormatPr defaultColWidth="9" defaultRowHeight="13.5"/>
  <cols>
    <col min="1" max="1" width="4.5" style="1" customWidth="1"/>
    <col min="2" max="2" width="12.5" customWidth="1"/>
    <col min="3" max="3" width="25.625" customWidth="1"/>
    <col min="4" max="4" width="22.75" style="2" customWidth="1"/>
    <col min="5" max="5" width="6.375" style="3" customWidth="1"/>
    <col min="6" max="6" width="6.375" style="4" customWidth="1"/>
    <col min="7" max="7" width="9" style="5"/>
    <col min="8" max="8" width="8.625" style="5" customWidth="1"/>
    <col min="9" max="9" width="12.25" style="6" customWidth="1"/>
    <col min="10" max="11" width="7.125" style="7" customWidth="1"/>
    <col min="12" max="12" width="5.875" customWidth="1"/>
    <col min="13" max="13" width="7.125" customWidth="1"/>
    <col min="14" max="14" width="5.5" customWidth="1"/>
    <col min="15" max="15" width="6.625" customWidth="1"/>
    <col min="16" max="16" width="7.875" customWidth="1"/>
    <col min="17" max="17" width="8.625" style="8" customWidth="1"/>
    <col min="18" max="18" width="8.625" style="5" customWidth="1"/>
    <col min="19" max="19" width="10.375" style="9" customWidth="1"/>
    <col min="20" max="20" width="8.625" style="9" customWidth="1"/>
    <col min="21" max="21" width="12.5" style="5" customWidth="1"/>
    <col min="23" max="23" width="10.875" customWidth="1"/>
  </cols>
  <sheetData>
    <row r="1" ht="27" customHeight="1" spans="1:23">
      <c r="A1" s="10" t="s">
        <v>0</v>
      </c>
      <c r="B1" s="10"/>
      <c r="C1" s="10"/>
      <c r="D1" s="10"/>
      <c r="E1" s="11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</row>
    <row r="2" ht="14.25" customHeight="1" spans="1:23">
      <c r="A2" s="12" t="s">
        <v>1</v>
      </c>
      <c r="B2" s="13" t="s">
        <v>2</v>
      </c>
      <c r="C2" s="14" t="s">
        <v>3</v>
      </c>
      <c r="D2" s="14" t="s">
        <v>4</v>
      </c>
      <c r="E2" s="15" t="s">
        <v>5</v>
      </c>
      <c r="F2" s="16"/>
      <c r="G2" s="17" t="s">
        <v>6</v>
      </c>
      <c r="H2" s="18" t="s">
        <v>7</v>
      </c>
      <c r="I2" s="24" t="s">
        <v>8</v>
      </c>
      <c r="J2" s="25" t="s">
        <v>9</v>
      </c>
      <c r="K2" s="26" t="s">
        <v>10</v>
      </c>
      <c r="L2" s="27" t="s">
        <v>11</v>
      </c>
      <c r="M2" s="14" t="s">
        <v>12</v>
      </c>
      <c r="N2" s="27" t="s">
        <v>13</v>
      </c>
      <c r="O2" s="27" t="s">
        <v>14</v>
      </c>
      <c r="P2" s="17" t="s">
        <v>15</v>
      </c>
      <c r="Q2" s="33" t="s">
        <v>16</v>
      </c>
      <c r="R2" s="34" t="s">
        <v>17</v>
      </c>
      <c r="S2" s="35" t="s">
        <v>18</v>
      </c>
      <c r="T2" s="35" t="s">
        <v>19</v>
      </c>
      <c r="U2" s="36" t="s">
        <v>20</v>
      </c>
      <c r="V2" s="14" t="s">
        <v>21</v>
      </c>
      <c r="W2" s="37" t="s">
        <v>22</v>
      </c>
    </row>
    <row r="3" spans="1:23">
      <c r="A3" s="19" t="s">
        <v>23</v>
      </c>
      <c r="B3" s="13"/>
      <c r="C3" s="14"/>
      <c r="D3" s="14" t="s">
        <v>4</v>
      </c>
      <c r="E3" s="15" t="s">
        <v>24</v>
      </c>
      <c r="F3" s="16" t="s">
        <v>25</v>
      </c>
      <c r="G3" s="17"/>
      <c r="H3" s="18"/>
      <c r="I3" s="24"/>
      <c r="J3" s="25"/>
      <c r="K3" s="28"/>
      <c r="L3" s="27"/>
      <c r="M3" s="14"/>
      <c r="N3" s="27"/>
      <c r="O3" s="27"/>
      <c r="P3" s="17"/>
      <c r="Q3" s="33"/>
      <c r="R3" s="34"/>
      <c r="S3" s="38"/>
      <c r="T3" s="38"/>
      <c r="U3" s="36"/>
      <c r="V3" s="14"/>
      <c r="W3" s="37"/>
    </row>
    <row r="4" ht="15" customHeight="1" spans="1:23">
      <c r="A4" s="19">
        <v>1</v>
      </c>
      <c r="B4" s="20" t="s">
        <v>26</v>
      </c>
      <c r="C4" s="20" t="s">
        <v>27</v>
      </c>
      <c r="D4" s="14" t="s">
        <v>28</v>
      </c>
      <c r="E4" s="21">
        <v>0.331</v>
      </c>
      <c r="F4" s="22">
        <v>0.335</v>
      </c>
      <c r="G4" s="23">
        <v>6.7257</v>
      </c>
      <c r="H4" s="23">
        <f>F4*G4</f>
        <v>2.2531095</v>
      </c>
      <c r="I4" s="29" t="s">
        <v>29</v>
      </c>
      <c r="J4" s="30">
        <v>60</v>
      </c>
      <c r="K4" s="31">
        <f t="shared" ref="K4:K10" si="0">3600/J4</f>
        <v>60</v>
      </c>
      <c r="L4" s="32">
        <v>1</v>
      </c>
      <c r="M4" s="32">
        <v>114.35</v>
      </c>
      <c r="N4" s="32">
        <v>0.76</v>
      </c>
      <c r="O4" s="32">
        <v>22.5</v>
      </c>
      <c r="P4" s="23">
        <f>O4/J4/L4</f>
        <v>0.375</v>
      </c>
      <c r="Q4" s="39"/>
      <c r="R4" s="40"/>
      <c r="S4" s="41">
        <f t="shared" ref="S4:S10" si="1">39.3472/200+8.8889/30</f>
        <v>0.493032666666667</v>
      </c>
      <c r="T4" s="41">
        <f t="shared" ref="T4:T10" si="2">35/30</f>
        <v>1.16666666666667</v>
      </c>
      <c r="U4" s="23">
        <f>(H4+P4+(M4*N4/J4/L4)/2)*1.11+Q4*1.03+S4+T4</f>
        <v>5.38078137833334</v>
      </c>
      <c r="V4" s="32" t="s">
        <v>30</v>
      </c>
      <c r="W4" s="42">
        <f t="shared" ref="W4:W10" si="3">U4/H4</f>
        <v>2.38815795607508</v>
      </c>
    </row>
    <row r="5" ht="16.5" spans="1:23">
      <c r="A5" s="19">
        <v>2</v>
      </c>
      <c r="B5" s="20" t="s">
        <v>31</v>
      </c>
      <c r="C5" s="20" t="s">
        <v>32</v>
      </c>
      <c r="D5" s="14" t="s">
        <v>33</v>
      </c>
      <c r="E5" s="21">
        <v>0.07695</v>
      </c>
      <c r="F5" s="22">
        <v>0.08195</v>
      </c>
      <c r="G5" s="23">
        <v>15.9292</v>
      </c>
      <c r="H5" s="23">
        <f t="shared" ref="H5:H10" si="4">F5*G5</f>
        <v>1.30539794</v>
      </c>
      <c r="I5" s="29" t="s">
        <v>34</v>
      </c>
      <c r="J5" s="30">
        <v>60</v>
      </c>
      <c r="K5" s="31">
        <f t="shared" si="0"/>
        <v>60</v>
      </c>
      <c r="L5" s="32">
        <v>1</v>
      </c>
      <c r="M5" s="32">
        <v>84.4</v>
      </c>
      <c r="N5" s="32">
        <v>0.76</v>
      </c>
      <c r="O5" s="32">
        <v>22.5</v>
      </c>
      <c r="P5" s="23">
        <f t="shared" ref="P5:P10" si="5">O5/J5/L5</f>
        <v>0.375</v>
      </c>
      <c r="Q5" s="39"/>
      <c r="R5" s="40"/>
      <c r="S5" s="39">
        <f>0.0131+0.1307/50</f>
        <v>0.015714</v>
      </c>
      <c r="T5" s="41"/>
      <c r="U5" s="23">
        <f>(H5+P5+(M5*N5/J5/L5)/2)*1.11+Q5*1.03+S5+T5</f>
        <v>2.4742877134</v>
      </c>
      <c r="V5" s="32" t="s">
        <v>35</v>
      </c>
      <c r="W5" s="42">
        <f t="shared" si="3"/>
        <v>1.89542792859011</v>
      </c>
    </row>
    <row r="6" ht="16.5" spans="1:23">
      <c r="A6" s="19">
        <v>3</v>
      </c>
      <c r="B6" s="20" t="s">
        <v>36</v>
      </c>
      <c r="C6" s="20" t="s">
        <v>37</v>
      </c>
      <c r="D6" s="14" t="s">
        <v>33</v>
      </c>
      <c r="E6" s="21">
        <v>0.0774</v>
      </c>
      <c r="F6" s="22">
        <v>0.0824</v>
      </c>
      <c r="G6" s="23">
        <v>15.9292</v>
      </c>
      <c r="H6" s="23">
        <f t="shared" si="4"/>
        <v>1.31256608</v>
      </c>
      <c r="I6" s="29" t="s">
        <v>34</v>
      </c>
      <c r="J6" s="30">
        <v>60</v>
      </c>
      <c r="K6" s="31">
        <f t="shared" si="0"/>
        <v>60</v>
      </c>
      <c r="L6" s="32">
        <v>1</v>
      </c>
      <c r="M6" s="32">
        <v>84.4</v>
      </c>
      <c r="N6" s="32">
        <v>0.76</v>
      </c>
      <c r="O6" s="32">
        <v>22.5</v>
      </c>
      <c r="P6" s="23">
        <f t="shared" si="5"/>
        <v>0.375</v>
      </c>
      <c r="Q6" s="39"/>
      <c r="R6" s="40"/>
      <c r="S6" s="39">
        <f>0.0131+0.1307/50</f>
        <v>0.015714</v>
      </c>
      <c r="T6" s="41"/>
      <c r="U6" s="43">
        <f t="shared" ref="U5:U10" si="6">(H6+P6+(M6*N6/J6/L6)/2)*1.11+Q6*1.03+S6+T6</f>
        <v>2.4822443488</v>
      </c>
      <c r="V6" s="32" t="s">
        <v>35</v>
      </c>
      <c r="W6" s="42">
        <f t="shared" si="3"/>
        <v>1.89113857703835</v>
      </c>
    </row>
    <row r="7" ht="16.5" spans="1:23">
      <c r="A7" s="19">
        <v>4</v>
      </c>
      <c r="B7" s="20" t="s">
        <v>38</v>
      </c>
      <c r="C7" s="20" t="s">
        <v>39</v>
      </c>
      <c r="D7" s="14" t="s">
        <v>28</v>
      </c>
      <c r="E7" s="21">
        <v>0.3159</v>
      </c>
      <c r="F7" s="22">
        <v>0.3212</v>
      </c>
      <c r="G7" s="23">
        <v>6.7257</v>
      </c>
      <c r="H7" s="23">
        <f t="shared" si="4"/>
        <v>2.16029484</v>
      </c>
      <c r="I7" s="29" t="s">
        <v>40</v>
      </c>
      <c r="J7" s="30">
        <v>55</v>
      </c>
      <c r="K7" s="31">
        <f t="shared" si="0"/>
        <v>65.4545454545455</v>
      </c>
      <c r="L7" s="32">
        <v>1</v>
      </c>
      <c r="M7" s="32">
        <v>121.5</v>
      </c>
      <c r="N7" s="32">
        <v>0.76</v>
      </c>
      <c r="O7" s="32">
        <v>22.5</v>
      </c>
      <c r="P7" s="23">
        <f t="shared" si="5"/>
        <v>0.409090909090909</v>
      </c>
      <c r="Q7" s="39"/>
      <c r="R7" s="40"/>
      <c r="S7" s="41">
        <f>39.3472/200</f>
        <v>0.196736</v>
      </c>
      <c r="T7" s="41"/>
      <c r="U7" s="23">
        <f t="shared" si="6"/>
        <v>3.98054872694545</v>
      </c>
      <c r="V7" s="32" t="s">
        <v>35</v>
      </c>
      <c r="W7" s="42">
        <f t="shared" si="3"/>
        <v>1.84259511861143</v>
      </c>
    </row>
    <row r="8" ht="16.5" spans="1:23">
      <c r="A8" s="19">
        <v>5</v>
      </c>
      <c r="B8" s="20" t="s">
        <v>41</v>
      </c>
      <c r="C8" s="20" t="s">
        <v>42</v>
      </c>
      <c r="D8" s="14" t="s">
        <v>28</v>
      </c>
      <c r="E8" s="21" t="s">
        <v>43</v>
      </c>
      <c r="F8" s="22">
        <v>0.3172</v>
      </c>
      <c r="G8" s="23">
        <v>6.7257</v>
      </c>
      <c r="H8" s="23">
        <f t="shared" si="4"/>
        <v>2.13339204</v>
      </c>
      <c r="I8" s="29" t="s">
        <v>44</v>
      </c>
      <c r="J8" s="30">
        <v>55</v>
      </c>
      <c r="K8" s="31">
        <f t="shared" si="0"/>
        <v>65.4545454545455</v>
      </c>
      <c r="L8" s="32">
        <v>1</v>
      </c>
      <c r="M8" s="32">
        <v>91.5</v>
      </c>
      <c r="N8" s="32">
        <v>0.76</v>
      </c>
      <c r="O8" s="32">
        <v>22.5</v>
      </c>
      <c r="P8" s="23">
        <f t="shared" si="5"/>
        <v>0.409090909090909</v>
      </c>
      <c r="Q8" s="39"/>
      <c r="R8" s="40"/>
      <c r="S8" s="41">
        <f t="shared" si="1"/>
        <v>0.493032666666667</v>
      </c>
      <c r="T8" s="41">
        <f t="shared" si="2"/>
        <v>1.16666666666667</v>
      </c>
      <c r="U8" s="23">
        <f t="shared" si="6"/>
        <v>5.18357722500606</v>
      </c>
      <c r="V8" s="32" t="s">
        <v>30</v>
      </c>
      <c r="W8" s="42">
        <f t="shared" si="3"/>
        <v>2.42973496095264</v>
      </c>
    </row>
    <row r="9" ht="16.5" spans="1:23">
      <c r="A9" s="19">
        <v>6</v>
      </c>
      <c r="B9" s="20" t="s">
        <v>45</v>
      </c>
      <c r="C9" s="20" t="s">
        <v>46</v>
      </c>
      <c r="D9" s="14" t="s">
        <v>28</v>
      </c>
      <c r="E9" s="21">
        <v>0.2804</v>
      </c>
      <c r="F9" s="22">
        <v>0.3301</v>
      </c>
      <c r="G9" s="23">
        <v>6.7257</v>
      </c>
      <c r="H9" s="23">
        <f t="shared" si="4"/>
        <v>2.22015357</v>
      </c>
      <c r="I9" s="29" t="s">
        <v>44</v>
      </c>
      <c r="J9" s="30">
        <v>55</v>
      </c>
      <c r="K9" s="31">
        <f t="shared" si="0"/>
        <v>65.4545454545455</v>
      </c>
      <c r="L9" s="32">
        <v>1</v>
      </c>
      <c r="M9" s="32">
        <v>91.5</v>
      </c>
      <c r="N9" s="32">
        <v>0.76</v>
      </c>
      <c r="O9" s="32">
        <v>22.5</v>
      </c>
      <c r="P9" s="23">
        <f t="shared" si="5"/>
        <v>0.409090909090909</v>
      </c>
      <c r="Q9" s="39"/>
      <c r="R9" s="40"/>
      <c r="S9" s="41">
        <f t="shared" si="1"/>
        <v>0.493032666666667</v>
      </c>
      <c r="T9" s="41">
        <f t="shared" si="2"/>
        <v>1.16666666666667</v>
      </c>
      <c r="U9" s="23">
        <f t="shared" si="6"/>
        <v>5.27988252330606</v>
      </c>
      <c r="V9" s="32" t="s">
        <v>30</v>
      </c>
      <c r="W9" s="42">
        <f t="shared" si="3"/>
        <v>2.37816095005809</v>
      </c>
    </row>
    <row r="10" ht="16.5" spans="1:23">
      <c r="A10" s="19">
        <v>7</v>
      </c>
      <c r="B10" s="20" t="s">
        <v>47</v>
      </c>
      <c r="C10" s="20" t="s">
        <v>48</v>
      </c>
      <c r="D10" s="14" t="s">
        <v>28</v>
      </c>
      <c r="E10" s="21">
        <v>0.27</v>
      </c>
      <c r="F10" s="21">
        <v>0.28</v>
      </c>
      <c r="G10" s="23">
        <v>6.7257</v>
      </c>
      <c r="H10" s="23">
        <f t="shared" si="4"/>
        <v>1.883196</v>
      </c>
      <c r="I10" s="29" t="s">
        <v>40</v>
      </c>
      <c r="J10" s="30">
        <v>55</v>
      </c>
      <c r="K10" s="31">
        <f t="shared" si="0"/>
        <v>65.4545454545455</v>
      </c>
      <c r="L10" s="32">
        <v>1</v>
      </c>
      <c r="M10" s="32">
        <v>121.5</v>
      </c>
      <c r="N10" s="32">
        <v>0.76</v>
      </c>
      <c r="O10" s="32">
        <v>22.5</v>
      </c>
      <c r="P10" s="23">
        <f t="shared" si="5"/>
        <v>0.409090909090909</v>
      </c>
      <c r="Q10" s="39"/>
      <c r="R10" s="40"/>
      <c r="S10" s="41">
        <f t="shared" si="1"/>
        <v>0.493032666666667</v>
      </c>
      <c r="T10" s="41">
        <f t="shared" si="2"/>
        <v>1.16666666666667</v>
      </c>
      <c r="U10" s="23">
        <f t="shared" si="6"/>
        <v>5.13593234787879</v>
      </c>
      <c r="V10" s="32" t="s">
        <v>30</v>
      </c>
      <c r="W10" s="42">
        <f t="shared" si="3"/>
        <v>2.72724259603291</v>
      </c>
    </row>
  </sheetData>
  <mergeCells count="22">
    <mergeCell ref="A1:W1"/>
    <mergeCell ref="E2:F2"/>
    <mergeCell ref="B2:B3"/>
    <mergeCell ref="C2:C3"/>
    <mergeCell ref="D2:D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</mergeCells>
  <pageMargins left="0.36" right="0.3" top="0.4" bottom="0.748031496062992" header="0.31496062992126" footer="0.31496062992126"/>
  <pageSetup paperSize="9" orientation="landscape" horizontalDpi="1200" verticalDpi="1200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sunpeilin</dc:creator>
  <cp:lastModifiedBy>XuMeng</cp:lastModifiedBy>
  <dcterms:created xsi:type="dcterms:W3CDTF">2023-01-09T23:45:00Z</dcterms:created>
  <dcterms:modified xsi:type="dcterms:W3CDTF">2023-07-20T08:42:59Z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A3AB933202F340B5A745B46911E5C331_13</vt:lpwstr>
  </property>
  <property fmtid="{D5CDD505-2E9C-101B-9397-08002B2CF9AE}" pid="3" name="KSOProductBuildVer">
    <vt:lpwstr>2052-11.1.0.14309</vt:lpwstr>
  </property>
</Properties>
</file>