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2" activeTab="7"/>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8月保险费" sheetId="50" r:id="rId9"/>
    <sheet name="Sheet1" sheetId="48" r:id="rId10"/>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'7月保险费'!$A$1:$P$44</definedName>
    <definedName name="_xlnm._FilterDatabase" localSheetId="8" hidden="1">'8月保险费'!$A$1:$P$23</definedName>
    <definedName name="_xlnm.Print_Titles" localSheetId="4">'4月保险费'!$2:$2</definedName>
  </definedNames>
  <calcPr calcId="144525"/>
  <pivotCaches>
    <pivotCache cacheId="0" r:id="rId11"/>
    <pivotCache cacheId="1" r:id="rId12"/>
    <pivotCache cacheId="2" r:id="rId13"/>
    <pivotCache cacheId="3" r:id="rId14"/>
    <pivotCache cacheId="4" r:id="rId15"/>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comments5.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List>
</comments>
</file>

<file path=xl/sharedStrings.xml><?xml version="1.0" encoding="utf-8"?>
<sst xmlns="http://schemas.openxmlformats.org/spreadsheetml/2006/main" count="2899" uniqueCount="634">
  <si>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</si>
  <si>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</si>
  <si>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</si>
  <si>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</si>
  <si>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</si>
  <si>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</si>
  <si>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</si>
  <si>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</si>
  <si>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</si>
  <si>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</si>
  <si>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</si>
  <si>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</si>
  <si>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</si>
  <si>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</si>
  <si>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</si>
  <si>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</si>
  <si>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</si>
  <si>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</si>
  <si>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</si>
  <si>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</si>
  <si>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</si>
  <si>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</si>
  <si>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</si>
  <si>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</si>
  <si>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</si>
  <si>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</si>
  <si>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</si>
  <si>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</si>
  <si>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</si>
  <si>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</si>
  <si>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</si>
  <si>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</si>
  <si>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</si>
  <si>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</si>
  <si>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</si>
  <si>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</si>
  <si>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</si>
  <si>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</si>
  <si>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</si>
  <si>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</si>
  <si>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</si>
  <si>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</si>
  <si>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</si>
  <si>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</si>
  <si>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</si>
  <si>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</si>
  <si>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</si>
  <si>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</si>
  <si>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</si>
  <si>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</si>
  <si>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</si>
  <si>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</si>
  <si>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</si>
  <si>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</si>
  <si>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</si>
  <si>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</si>
  <si>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</si>
  <si>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</si>
  <si>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</si>
  <si>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</si>
  <si>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</si>
  <si>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</si>
  <si>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</si>
  <si>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</si>
  <si>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</si>
  <si>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</si>
  <si>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</si>
  <si>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</si>
  <si>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</si>
  <si>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</si>
  <si>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</si>
  <si>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</si>
  <si>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</si>
  <si>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</si>
  <si>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</si>
  <si>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</si>
  <si>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</si>
  <si>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</si>
  <si>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</si>
  <si>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</si>
  <si>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</si>
  <si>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</si>
  <si>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</si>
  <si>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</si>
  <si>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</si>
  <si>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</si>
  <si>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</si>
  <si>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</si>
  <si>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</si>
  <si>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</si>
  <si>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</si>
  <si>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</si>
  <si>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</si>
  <si>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</si>
  <si>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</si>
  <si>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</si>
  <si>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</si>
  <si>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</si>
  <si>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</si>
  <si>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</si>
  <si>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</si>
  <si>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</si>
  <si>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</si>
  <si>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</si>
  <si>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</si>
  <si>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</si>
  <si>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</si>
  <si>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</si>
  <si>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</si>
  <si>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</si>
  <si>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</si>
  <si>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</si>
  <si>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</si>
  <si>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</si>
  <si>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</si>
  <si>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</si>
  <si>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</si>
  <si>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</si>
  <si>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</si>
  <si>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</si>
  <si>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</si>
  <si>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</si>
  <si>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</si>
  <si>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</si>
  <si>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</si>
  <si>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</si>
  <si>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</si>
  <si>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</si>
  <si>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</si>
  <si>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</si>
  <si>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</si>
  <si>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</si>
  <si>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</si>
  <si>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</si>
  <si>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</si>
  <si>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</si>
  <si>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</si>
  <si>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</si>
  <si>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</si>
  <si>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</si>
  <si>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</si>
  <si>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</si>
  <si>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</si>
  <si>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</si>
  <si>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</si>
  <si>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</si>
  <si>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</si>
  <si>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</si>
  <si>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</si>
  <si>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</si>
  <si>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</si>
  <si>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</si>
  <si>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</si>
  <si>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</si>
  <si>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</si>
  <si>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</si>
  <si>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</si>
  <si>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</si>
  <si>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</si>
  <si>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</si>
  <si>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</si>
  <si>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</si>
  <si>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</si>
  <si>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</si>
  <si>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</si>
  <si>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</si>
  <si>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</si>
  <si>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</si>
  <si>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</si>
  <si>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</si>
  <si>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</si>
  <si>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</si>
  <si>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</si>
  <si>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</si>
  <si>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</si>
  <si>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</si>
  <si>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r>
      <rPr>
        <b/>
        <sz val="18"/>
        <color theme="1"/>
        <rFont val="Tahoma"/>
        <charset val="134"/>
      </rPr>
      <t>6</t>
    </r>
    <r>
      <rPr>
        <b/>
        <sz val="18"/>
        <color theme="1"/>
        <rFont val="宋体"/>
        <charset val="134"/>
      </rPr>
      <t>月</t>
    </r>
  </si>
  <si>
    <t>科目1</t>
  </si>
  <si>
    <t>科目2</t>
  </si>
  <si>
    <t>生产成本-福利费</t>
  </si>
  <si>
    <t>成本中心1</t>
  </si>
  <si>
    <t>管理费用-福利费</t>
  </si>
  <si>
    <t>管理费用-河北后视镜事业部</t>
  </si>
  <si>
    <t>管理费用-河北金属件事业部</t>
  </si>
  <si>
    <t>管理费用-河北座椅事业部</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</si>
  <si>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</si>
  <si>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</si>
  <si>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</si>
  <si>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</si>
  <si>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</si>
  <si>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</si>
  <si>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</si>
  <si>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</si>
  <si>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</si>
  <si>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</si>
  <si>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</si>
  <si>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</si>
  <si>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</si>
  <si>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</si>
  <si>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</si>
  <si>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</si>
  <si>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</si>
  <si>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</si>
  <si>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</si>
  <si>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</si>
  <si>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</si>
  <si>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</si>
  <si>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</si>
  <si>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</si>
  <si>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</si>
  <si>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</si>
  <si>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</si>
  <si>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</si>
  <si>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</si>
  <si>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</si>
  <si>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</si>
  <si>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</si>
  <si>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</si>
  <si>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</si>
  <si>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</si>
  <si>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</si>
  <si>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</si>
  <si>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</si>
  <si>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</si>
  <si>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</si>
  <si>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</si>
  <si>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</si>
  <si>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</si>
  <si>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</si>
  <si>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</si>
  <si>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</si>
  <si>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</si>
  <si>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</si>
  <si>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</si>
  <si>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</si>
  <si>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</si>
  <si>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</si>
  <si>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</si>
  <si>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</si>
  <si>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</si>
  <si>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</si>
  <si>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</si>
  <si>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</si>
  <si>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</si>
  <si>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</si>
  <si>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</si>
  <si>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</si>
  <si>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</si>
  <si>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</si>
  <si>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</si>
  <si>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</si>
  <si>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</si>
  <si>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</si>
  <si>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</si>
  <si>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</si>
  <si>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</si>
  <si>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</si>
  <si>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</si>
  <si>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</si>
  <si>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</si>
  <si>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</si>
  <si>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</si>
  <si>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</si>
  <si>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</si>
  <si>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</si>
  <si>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</si>
  <si>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</si>
  <si>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</si>
  <si>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</si>
  <si>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</si>
  <si>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</si>
  <si>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</si>
  <si>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</si>
  <si>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</si>
  <si>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</si>
  <si>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</si>
  <si>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</si>
  <si>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</si>
  <si>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</si>
  <si>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</si>
  <si>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</si>
  <si>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</si>
  <si>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</si>
  <si>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</si>
  <si>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</si>
  <si>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</si>
  <si>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</si>
  <si>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</si>
  <si>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</si>
  <si>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</si>
  <si>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</si>
  <si>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</si>
  <si>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</si>
  <si>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</si>
  <si>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</si>
  <si>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</si>
  <si>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</si>
  <si>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</si>
  <si>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</si>
  <si>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</si>
  <si>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</si>
  <si>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</si>
  <si>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</si>
  <si>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</si>
  <si>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</si>
  <si>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</si>
  <si>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</si>
  <si>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</si>
  <si>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</si>
  <si>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</si>
  <si>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</si>
  <si>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</si>
  <si>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</si>
  <si>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</si>
  <si>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</si>
  <si>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</si>
  <si>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</si>
  <si>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</si>
  <si>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</si>
  <si>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</si>
  <si>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</si>
  <si>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</si>
  <si>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</si>
  <si>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</si>
  <si>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</si>
  <si>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</si>
  <si>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</si>
  <si>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</si>
  <si>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</si>
  <si>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</si>
  <si>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</si>
  <si>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</si>
  <si>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</si>
  <si>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</si>
  <si>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</si>
  <si>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</si>
  <si>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</si>
  <si>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</si>
  <si>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</si>
  <si>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</si>
  <si>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</si>
  <si>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</si>
  <si>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</si>
  <si>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</si>
  <si>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</si>
  <si>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</si>
  <si>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</si>
  <si>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</si>
  <si>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</si>
  <si>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</si>
  <si>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</si>
  <si>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</si>
  <si>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</si>
  <si>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</si>
  <si>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</si>
  <si>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</si>
  <si>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</si>
  <si>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</si>
  <si>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</si>
  <si>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</si>
  <si>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</si>
  <si>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</si>
  <si>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</si>
  <si>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</si>
  <si>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</si>
  <si>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</si>
  <si>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</si>
  <si>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</si>
  <si>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</si>
  <si>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</si>
  <si>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</si>
  <si>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</si>
  <si>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</si>
  <si>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</si>
  <si>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</si>
  <si>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</si>
  <si>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</si>
  <si>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</si>
  <si>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</si>
  <si>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</si>
  <si>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</si>
  <si>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</si>
  <si>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</si>
  <si>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</si>
  <si>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</si>
  <si>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</si>
  <si>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</si>
  <si>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</si>
  <si>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</si>
  <si>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</si>
  <si>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</si>
  <si>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</si>
  <si>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</si>
  <si>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</si>
  <si>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</si>
  <si>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</si>
  <si>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</si>
  <si>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</si>
  <si>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</si>
  <si>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</si>
  <si>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</si>
  <si>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</si>
  <si>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</si>
  <si>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</si>
  <si>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</si>
  <si>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</si>
  <si>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</si>
  <si>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</si>
  <si>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</si>
  <si>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</si>
  <si>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</si>
  <si>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</si>
  <si>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</si>
  <si>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</si>
  <si>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</si>
  <si>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</si>
  <si>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</si>
  <si>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</si>
  <si>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</si>
  <si>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</si>
  <si>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</si>
  <si>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</si>
  <si>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</si>
  <si>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</si>
  <si>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</si>
  <si>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</si>
  <si>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</si>
  <si>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</si>
  <si>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</si>
  <si>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</si>
  <si>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</si>
  <si>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</si>
  <si>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</si>
  <si>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</si>
  <si>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</si>
  <si>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</si>
  <si>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</si>
  <si>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</si>
  <si>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</si>
  <si>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</si>
  <si>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</si>
  <si>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</si>
  <si>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</si>
  <si>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</si>
  <si>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</si>
  <si>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</si>
  <si>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</si>
  <si>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</si>
  <si>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</si>
  <si>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</si>
  <si>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</si>
  <si>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</si>
  <si>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</si>
  <si>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</si>
  <si>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</si>
  <si>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</si>
  <si>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</si>
  <si>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</si>
  <si>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</si>
  <si>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</si>
  <si>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</si>
  <si>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</si>
  <si>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</si>
  <si>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</si>
  <si>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</si>
  <si>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</si>
  <si>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</si>
  <si>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</si>
  <si>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</si>
  <si>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</si>
  <si>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</si>
  <si>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</si>
  <si>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</si>
  <si>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</si>
  <si>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</si>
  <si>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</si>
  <si>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</si>
  <si>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</si>
  <si>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</si>
  <si>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</si>
  <si>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</si>
  <si>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</si>
  <si>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</si>
  <si>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</si>
  <si>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</si>
  <si>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</si>
  <si>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</si>
  <si>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</si>
  <si>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</si>
  <si>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</si>
  <si>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</si>
  <si>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</si>
  <si>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</si>
  <si>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</si>
  <si>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</si>
  <si>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</si>
  <si>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</si>
  <si>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</si>
  <si>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</si>
  <si>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</si>
  <si>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</si>
  <si>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</si>
  <si>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</si>
  <si>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</si>
  <si>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</si>
  <si>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</si>
  <si>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</si>
  <si>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</si>
  <si>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</si>
  <si>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</si>
  <si>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</si>
  <si>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</si>
  <si>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</si>
  <si>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</si>
  <si>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</si>
  <si>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</si>
  <si>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</si>
  <si>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</si>
  <si>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</si>
  <si>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</si>
  <si>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</si>
  <si>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</si>
  <si>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</si>
  <si>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</si>
  <si>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</si>
  <si>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</si>
  <si>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</si>
  <si>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</si>
  <si>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</si>
  <si>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</si>
  <si>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</si>
  <si>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</si>
  <si>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</si>
  <si>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</si>
  <si>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</si>
  <si>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</si>
  <si>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</si>
  <si>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</si>
  <si>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</si>
  <si>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</si>
  <si>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</si>
  <si>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</si>
  <si>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</si>
  <si>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</si>
  <si>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</si>
  <si>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</si>
  <si>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</si>
  <si>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</si>
  <si>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</si>
  <si>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</si>
  <si>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</si>
  <si>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</si>
  <si>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</si>
  <si>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</si>
  <si>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</si>
  <si>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</si>
  <si>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</si>
  <si>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</si>
  <si>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</si>
  <si>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</si>
  <si>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</si>
  <si>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</si>
  <si>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</si>
  <si>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</si>
  <si>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</si>
  <si>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</si>
  <si>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</si>
  <si>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</si>
  <si>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</si>
  <si>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</si>
  <si>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</si>
  <si>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</si>
  <si>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</si>
  <si>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</si>
  <si>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</si>
  <si>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</si>
  <si>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</si>
  <si>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</si>
  <si>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</si>
  <si>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</si>
  <si>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部门</t>
  </si>
  <si>
    <t>成本中心3</t>
  </si>
  <si>
    <t>张家赫</t>
  </si>
  <si>
    <t>130983200404281810</t>
  </si>
  <si>
    <t>付海丽</t>
  </si>
  <si>
    <t>13092519891202522x</t>
  </si>
  <si>
    <t>130983199008185012</t>
  </si>
  <si>
    <t>陶辉</t>
  </si>
  <si>
    <t>130983200609052819</t>
  </si>
  <si>
    <t>高赫</t>
  </si>
  <si>
    <t>130983200603182815</t>
  </si>
  <si>
    <t>滕家源</t>
  </si>
  <si>
    <t>130983200204292013</t>
  </si>
  <si>
    <t>孙培玲</t>
  </si>
  <si>
    <t>130924198605254245</t>
  </si>
  <si>
    <t>迟云潇</t>
  </si>
  <si>
    <t>130983200506125018</t>
  </si>
  <si>
    <t>强帅</t>
  </si>
  <si>
    <t>130921200411301235</t>
  </si>
  <si>
    <t>杨圣泉</t>
  </si>
  <si>
    <t>130981200306272416</t>
  </si>
  <si>
    <t>孙凤丽</t>
  </si>
  <si>
    <t>130924198002104221</t>
  </si>
  <si>
    <t>范国泉</t>
  </si>
  <si>
    <t>132930198207215514</t>
  </si>
  <si>
    <t>付永军</t>
  </si>
  <si>
    <t>130921197707292011</t>
  </si>
  <si>
    <t>王凡</t>
  </si>
  <si>
    <t>410527199902065431</t>
  </si>
  <si>
    <t>王雨轩</t>
  </si>
  <si>
    <t>130984199807172433</t>
  </si>
  <si>
    <t>韩元元</t>
  </si>
  <si>
    <t>132930198708023721</t>
  </si>
  <si>
    <t>沈有宇</t>
  </si>
  <si>
    <t>130983199503131417</t>
  </si>
  <si>
    <t>窦炳乾</t>
  </si>
  <si>
    <t>130925198810116251</t>
  </si>
  <si>
    <t>马旭林</t>
  </si>
  <si>
    <t>130921200408012053</t>
  </si>
  <si>
    <t>李永旭</t>
  </si>
  <si>
    <t>130983199411011135</t>
  </si>
  <si>
    <t>袁猛</t>
  </si>
  <si>
    <t>132930198707103519</t>
  </si>
  <si>
    <t>杨金军</t>
  </si>
  <si>
    <t>130921197612152016</t>
  </si>
  <si>
    <t>刘彦山</t>
  </si>
  <si>
    <t>132930198408113231</t>
  </si>
  <si>
    <t>刘旭</t>
  </si>
  <si>
    <t>130921200306031819</t>
  </si>
  <si>
    <t>张智成</t>
  </si>
  <si>
    <t>132930199302014117</t>
  </si>
  <si>
    <t>沈小华</t>
  </si>
  <si>
    <t>132930197903041429</t>
  </si>
  <si>
    <t>2023年8月份挂靠劳务人员保险缴费明细表</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</si>
</sst>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_(* #,##0.00_);_(* \(#,##0.00\);_(* &quot;-&quot;??_);_(@_)"/>
    <numFmt numFmtId="178" formatCode="yyyy\-mm\-dd;@"/>
    <numFmt numFmtId="179" formatCode="0.00_ "/>
  </numFmts>
  <fonts count="63">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sz val="9"/>
      <color rgb="FFFF0000"/>
      <name val="微软雅黑"/>
      <charset val="134"/>
    </font>
    <font>
      <sz val="10"/>
      <color theme="1"/>
      <name val="宋体"/>
      <charset val="134"/>
    </font>
    <font>
      <sz val="11"/>
      <color indexed="8"/>
      <name val="微软雅黑"/>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sz val="12"/>
      <name val="宋体"/>
      <charset val="134"/>
      <scheme val="minor"/>
    </font>
    <font>
      <sz val="12"/>
      <name val="宋体"/>
      <charset val="134"/>
    </font>
    <font>
      <sz val="11"/>
      <color indexed="62"/>
      <name val="Calibri"/>
      <charset val="134"/>
    </font>
    <font>
      <b/>
      <sz val="11"/>
      <color indexed="52"/>
      <name val="Calibri"/>
      <charset val="134"/>
    </font>
    <font>
      <sz val="11"/>
      <color theme="1"/>
      <name val="宋体"/>
      <charset val="0"/>
      <scheme val="minor"/>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b/>
      <sz val="9"/>
      <name val="宋体"/>
      <charset val="134"/>
    </font>
    <font>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indexed="47"/>
        <bgColor indexed="64"/>
      </patternFill>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15" fillId="0" borderId="0">
      <alignment vertical="center"/>
    </xf>
    <xf numFmtId="0" fontId="20" fillId="0" borderId="0"/>
    <xf numFmtId="42" fontId="15" fillId="0" borderId="0" applyFont="0" applyFill="0" applyBorder="0" applyAlignment="0" applyProtection="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4" fillId="8" borderId="0" applyNumberFormat="0" applyBorder="0" applyAlignment="0" applyProtection="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5" fillId="9" borderId="12" applyNumberFormat="0" applyAlignment="0" applyProtection="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44" fontId="15" fillId="0" borderId="0" applyFont="0" applyFill="0" applyBorder="0" applyAlignment="0" applyProtection="0">
      <alignment vertical="center"/>
    </xf>
    <xf numFmtId="0" fontId="15" fillId="0" borderId="0">
      <alignment vertical="center"/>
    </xf>
    <xf numFmtId="0" fontId="21" fillId="0" borderId="0"/>
    <xf numFmtId="0" fontId="21" fillId="0" borderId="0"/>
    <xf numFmtId="41" fontId="15" fillId="0" borderId="0" applyFont="0" applyFill="0" applyBorder="0" applyAlignment="0" applyProtection="0">
      <alignment vertical="center"/>
    </xf>
    <xf numFmtId="0" fontId="15" fillId="0" borderId="0">
      <alignment vertical="center"/>
    </xf>
    <xf numFmtId="0" fontId="24" fillId="10" borderId="0" applyNumberFormat="0" applyBorder="0" applyAlignment="0" applyProtection="0">
      <alignment vertical="center"/>
    </xf>
    <xf numFmtId="0" fontId="15" fillId="0" borderId="0">
      <alignment vertical="center"/>
    </xf>
    <xf numFmtId="0" fontId="21" fillId="0" borderId="0"/>
    <xf numFmtId="0" fontId="26" fillId="7" borderId="13" applyNumberFormat="0" applyAlignment="0" applyProtection="0"/>
    <xf numFmtId="0" fontId="27" fillId="11" borderId="0" applyNumberFormat="0" applyBorder="0" applyAlignment="0" applyProtection="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1" fillId="0" borderId="0"/>
    <xf numFmtId="0" fontId="21" fillId="0" borderId="0"/>
    <xf numFmtId="0" fontId="22" fillId="6" borderId="11" applyNumberFormat="0" applyAlignment="0" applyProtection="0"/>
    <xf numFmtId="43" fontId="15" fillId="0" borderId="0" applyFont="0" applyFill="0" applyBorder="0" applyAlignment="0" applyProtection="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0" fillId="0" borderId="0"/>
    <xf numFmtId="0" fontId="21" fillId="0" borderId="0"/>
    <xf numFmtId="0" fontId="0" fillId="0" borderId="0"/>
    <xf numFmtId="0" fontId="23" fillId="7" borderId="11" applyNumberFormat="0" applyAlignment="0" applyProtection="0"/>
    <xf numFmtId="0" fontId="15" fillId="0" borderId="0">
      <alignment vertical="center"/>
    </xf>
    <xf numFmtId="0" fontId="21" fillId="0" borderId="0"/>
    <xf numFmtId="0" fontId="29" fillId="13" borderId="0" applyNumberFormat="0" applyBorder="0" applyAlignment="0" applyProtection="0">
      <alignment vertical="center"/>
    </xf>
    <xf numFmtId="0" fontId="15" fillId="0" borderId="0">
      <alignment vertical="center"/>
    </xf>
    <xf numFmtId="0" fontId="30" fillId="0" borderId="0" applyNumberFormat="0" applyFill="0" applyBorder="0" applyAlignment="0" applyProtection="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9" fontId="15" fillId="0" borderId="0" applyFont="0" applyFill="0" applyBorder="0" applyAlignment="0" applyProtection="0">
      <alignment vertical="center"/>
    </xf>
    <xf numFmtId="0" fontId="21"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31" fillId="0" borderId="0" applyNumberFormat="0" applyFill="0" applyBorder="0" applyAlignment="0" applyProtection="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15" fillId="0" borderId="0">
      <alignment vertical="center"/>
    </xf>
    <xf numFmtId="0" fontId="15" fillId="14" borderId="15" applyNumberFormat="0" applyFont="0" applyAlignment="0" applyProtection="0">
      <alignment vertical="center"/>
    </xf>
    <xf numFmtId="0" fontId="21" fillId="0" borderId="0"/>
    <xf numFmtId="0" fontId="20" fillId="0" borderId="0"/>
    <xf numFmtId="0" fontId="29" fillId="1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20" fillId="0" borderId="0"/>
    <xf numFmtId="0" fontId="22" fillId="6" borderId="11" applyNumberFormat="0" applyAlignment="0" applyProtection="0"/>
    <xf numFmtId="177" fontId="28" fillId="0" borderId="0" applyFont="0" applyFill="0" applyBorder="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33" fillId="0" borderId="0" applyNumberFormat="0" applyFill="0" applyBorder="0" applyAlignment="0" applyProtection="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34" fillId="0" borderId="0" applyNumberFormat="0" applyFill="0" applyBorder="0" applyAlignment="0" applyProtection="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36" fillId="0" borderId="0" applyNumberFormat="0" applyFill="0" applyBorder="0" applyAlignment="0" applyProtection="0">
      <alignment vertical="center"/>
    </xf>
    <xf numFmtId="0" fontId="21" fillId="0" borderId="0"/>
    <xf numFmtId="0" fontId="20" fillId="0" borderId="0"/>
    <xf numFmtId="0" fontId="35" fillId="0" borderId="16" applyNumberFormat="0" applyFill="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21" fillId="0" borderId="0"/>
    <xf numFmtId="0" fontId="37" fillId="0" borderId="17" applyNumberFormat="0" applyFill="0" applyAlignment="0" applyProtection="0">
      <alignment vertical="center"/>
    </xf>
    <xf numFmtId="0" fontId="21" fillId="0" borderId="0"/>
    <xf numFmtId="0" fontId="15" fillId="0" borderId="0">
      <alignment vertical="center"/>
    </xf>
    <xf numFmtId="0" fontId="26" fillId="7" borderId="13"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38" fillId="0" borderId="17" applyNumberFormat="0" applyFill="0" applyAlignment="0" applyProtection="0">
      <alignment vertical="center"/>
    </xf>
    <xf numFmtId="0" fontId="15" fillId="0" borderId="0">
      <alignment vertical="center"/>
    </xf>
    <xf numFmtId="0" fontId="21" fillId="0" borderId="0"/>
    <xf numFmtId="0" fontId="15" fillId="0" borderId="0">
      <alignment vertical="center"/>
    </xf>
    <xf numFmtId="0" fontId="29" fillId="16" borderId="0" applyNumberFormat="0" applyBorder="0" applyAlignment="0" applyProtection="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1" fillId="0" borderId="0"/>
    <xf numFmtId="0" fontId="21" fillId="0" borderId="0"/>
    <xf numFmtId="0" fontId="20" fillId="0" borderId="0"/>
    <xf numFmtId="0" fontId="21" fillId="0" borderId="0"/>
    <xf numFmtId="0" fontId="32" fillId="0" borderId="18" applyNumberFormat="0" applyFill="0" applyAlignment="0" applyProtection="0">
      <alignment vertical="center"/>
    </xf>
    <xf numFmtId="0" fontId="15" fillId="0" borderId="0">
      <alignment vertical="center"/>
    </xf>
    <xf numFmtId="0" fontId="29" fillId="17" borderId="0" applyNumberFormat="0" applyBorder="0" applyAlignment="0" applyProtection="0">
      <alignment vertical="center"/>
    </xf>
    <xf numFmtId="0" fontId="39" fillId="18" borderId="19" applyNumberFormat="0" applyAlignment="0" applyProtection="0">
      <alignment vertical="center"/>
    </xf>
    <xf numFmtId="0" fontId="21" fillId="0" borderId="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40" fillId="18" borderId="12"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15" fillId="0" borderId="0">
      <alignment vertical="center"/>
    </xf>
    <xf numFmtId="0" fontId="41" fillId="19" borderId="20" applyNumberFormat="0" applyAlignment="0" applyProtection="0">
      <alignment vertical="center"/>
    </xf>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4" fillId="20" borderId="0" applyNumberFormat="0" applyBorder="0" applyAlignment="0" applyProtection="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9" fillId="21" borderId="0" applyNumberFormat="0" applyBorder="0" applyAlignment="0" applyProtection="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42" fillId="0" borderId="21" applyNumberFormat="0" applyFill="0" applyAlignment="0" applyProtection="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43" fillId="0" borderId="22" applyNumberFormat="0" applyFill="0" applyAlignment="0" applyProtection="0">
      <alignment vertical="center"/>
    </xf>
    <xf numFmtId="0" fontId="44" fillId="22" borderId="0" applyNumberFormat="0" applyBorder="0" applyAlignment="0" applyProtection="0">
      <alignment vertical="center"/>
    </xf>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15" fillId="0" borderId="0">
      <alignment vertical="center"/>
    </xf>
    <xf numFmtId="0" fontId="45" fillId="23" borderId="0" applyNumberFormat="0" applyBorder="0" applyAlignment="0" applyProtection="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4" fillId="24" borderId="0" applyNumberFormat="0" applyBorder="0" applyAlignment="0" applyProtection="0">
      <alignment vertical="center"/>
    </xf>
    <xf numFmtId="0" fontId="15" fillId="0" borderId="0">
      <alignment vertical="center"/>
    </xf>
    <xf numFmtId="0" fontId="22" fillId="6" borderId="11" applyNumberFormat="0" applyAlignment="0" applyProtection="0"/>
    <xf numFmtId="0" fontId="29" fillId="25" borderId="0" applyNumberFormat="0" applyBorder="0" applyAlignment="0" applyProtection="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4" fillId="26" borderId="0" applyNumberFormat="0" applyBorder="0" applyAlignment="0" applyProtection="0">
      <alignment vertical="center"/>
    </xf>
    <xf numFmtId="0" fontId="23" fillId="7" borderId="11" applyNumberFormat="0" applyAlignment="0" applyProtection="0"/>
    <xf numFmtId="0" fontId="24" fillId="27" borderId="0" applyNumberFormat="0" applyBorder="0" applyAlignment="0" applyProtection="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4" fillId="28" borderId="0" applyNumberFormat="0" applyBorder="0" applyAlignment="0" applyProtection="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4" fillId="29" borderId="0" applyNumberFormat="0" applyBorder="0" applyAlignment="0" applyProtection="0">
      <alignment vertical="center"/>
    </xf>
    <xf numFmtId="0" fontId="29" fillId="30" borderId="0" applyNumberFormat="0" applyBorder="0" applyAlignment="0" applyProtection="0">
      <alignment vertical="center"/>
    </xf>
    <xf numFmtId="0" fontId="21" fillId="0" borderId="0"/>
    <xf numFmtId="0" fontId="15" fillId="0" borderId="0">
      <alignment vertical="center"/>
    </xf>
    <xf numFmtId="0" fontId="29" fillId="31" borderId="0" applyNumberFormat="0" applyBorder="0" applyAlignment="0" applyProtection="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4" fillId="32" borderId="0" applyNumberFormat="0" applyBorder="0" applyAlignment="0" applyProtection="0">
      <alignment vertical="center"/>
    </xf>
    <xf numFmtId="0" fontId="15" fillId="0" borderId="0">
      <alignment vertical="center"/>
    </xf>
    <xf numFmtId="0" fontId="24" fillId="33" borderId="0" applyNumberFormat="0" applyBorder="0" applyAlignment="0" applyProtection="0">
      <alignment vertical="center"/>
    </xf>
    <xf numFmtId="0" fontId="29" fillId="34" borderId="0" applyNumberFormat="0" applyBorder="0" applyAlignment="0" applyProtection="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4" fillId="35" borderId="0" applyNumberFormat="0" applyBorder="0" applyAlignment="0" applyProtection="0">
      <alignment vertical="center"/>
    </xf>
    <xf numFmtId="0" fontId="29" fillId="36" borderId="0" applyNumberFormat="0" applyBorder="0" applyAlignment="0" applyProtection="0">
      <alignment vertical="center"/>
    </xf>
    <xf numFmtId="0" fontId="23" fillId="7" borderId="11" applyNumberFormat="0" applyAlignment="0" applyProtection="0"/>
    <xf numFmtId="0" fontId="29" fillId="37" borderId="0" applyNumberFormat="0" applyBorder="0" applyAlignment="0" applyProtection="0">
      <alignment vertical="center"/>
    </xf>
    <xf numFmtId="0" fontId="15" fillId="0" borderId="0">
      <alignment vertical="center"/>
    </xf>
    <xf numFmtId="0" fontId="15" fillId="0" borderId="0">
      <alignment vertical="center"/>
    </xf>
    <xf numFmtId="0" fontId="24" fillId="38" borderId="0" applyNumberFormat="0" applyBorder="0" applyAlignment="0" applyProtection="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9" fillId="39" borderId="0" applyNumberFormat="0" applyBorder="0" applyAlignment="0" applyProtection="0">
      <alignment vertical="center"/>
    </xf>
    <xf numFmtId="0" fontId="23" fillId="7" borderId="11" applyNumberFormat="0" applyAlignment="0" applyProtection="0"/>
    <xf numFmtId="0" fontId="15" fillId="0" borderId="0">
      <alignment vertical="center"/>
    </xf>
    <xf numFmtId="0" fontId="26" fillId="7" borderId="13"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8" fillId="40" borderId="0" applyNumberFormat="0" applyBorder="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8" fillId="41" borderId="0" applyNumberFormat="0" applyBorder="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46" fillId="42" borderId="0" applyNumberFormat="0" applyBorder="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8" fillId="43" borderId="0" applyNumberFormat="0" applyBorder="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46" fillId="44" borderId="0" applyNumberFormat="0" applyBorder="0" applyAlignment="0" applyProtection="0"/>
    <xf numFmtId="0" fontId="20" fillId="0" borderId="0"/>
    <xf numFmtId="0" fontId="2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8" fillId="45" borderId="0" applyNumberFormat="0" applyBorder="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46" fillId="46" borderId="0" applyNumberFormat="0" applyBorder="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46" fillId="47" borderId="0" applyNumberFormat="0" applyBorder="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8" fillId="48" borderId="0" applyNumberFormat="0" applyBorder="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8" fillId="49" borderId="0" applyNumberFormat="0" applyBorder="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8" fillId="46" borderId="0" applyNumberFormat="0" applyBorder="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8" fillId="47" borderId="0" applyNumberFormat="0" applyBorder="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8" fillId="40" borderId="0" applyNumberFormat="0" applyBorder="0" applyAlignment="0" applyProtection="0"/>
    <xf numFmtId="0" fontId="21" fillId="0" borderId="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8" fillId="49" borderId="0" applyNumberFormat="0" applyBorder="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46" fillId="50" borderId="0" applyNumberFormat="0" applyBorder="0" applyAlignment="0" applyProtection="0"/>
    <xf numFmtId="0" fontId="20" fillId="0" borderId="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15" fillId="0" borderId="0">
      <alignment vertical="center"/>
    </xf>
    <xf numFmtId="0" fontId="20" fillId="0" borderId="0"/>
    <xf numFmtId="0" fontId="21" fillId="0" borderId="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46" fillId="51" borderId="0" applyNumberFormat="0" applyBorder="0" applyAlignment="0" applyProtection="0"/>
    <xf numFmtId="0" fontId="46" fillId="52" borderId="0" applyNumberFormat="0" applyBorder="0" applyAlignment="0" applyProtection="0"/>
    <xf numFmtId="0" fontId="15" fillId="0" borderId="0">
      <alignment vertical="center"/>
    </xf>
    <xf numFmtId="0" fontId="21" fillId="0" borderId="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46" fillId="53" borderId="0" applyNumberFormat="0" applyBorder="0" applyAlignment="0" applyProtection="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46" fillId="54" borderId="0" applyNumberFormat="0" applyBorder="0" applyAlignment="0" applyProtection="0"/>
    <xf numFmtId="0" fontId="21" fillId="0" borderId="0"/>
    <xf numFmtId="0" fontId="20" fillId="0" borderId="0"/>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46" fillId="50" borderId="0" applyNumberFormat="0" applyBorder="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46" fillId="42" borderId="0" applyNumberFormat="0" applyBorder="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21" fillId="0" borderId="0"/>
    <xf numFmtId="0" fontId="46" fillId="55" borderId="0" applyNumberFormat="0" applyBorder="0" applyAlignment="0" applyProtection="0"/>
    <xf numFmtId="0" fontId="15" fillId="0" borderId="0">
      <alignment vertical="center"/>
    </xf>
    <xf numFmtId="0" fontId="21" fillId="0" borderId="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47" fillId="56" borderId="0" applyNumberFormat="0" applyBorder="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3" fillId="7" borderId="11" applyNumberForma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6" fillId="7" borderId="13"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6" fillId="7" borderId="13"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1"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0" fillId="0" borderId="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0" fillId="0" borderId="0"/>
    <xf numFmtId="0" fontId="21" fillId="0" borderId="0"/>
    <xf numFmtId="0" fontId="21"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0" fillId="0" borderId="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1" fillId="0" borderId="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1" fillId="0" borderId="0"/>
    <xf numFmtId="0" fontId="20"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23" fillId="7" borderId="11" applyNumberFormat="0" applyAlignment="0" applyProtection="0"/>
    <xf numFmtId="0" fontId="28" fillId="12" borderId="14" applyNumberFormat="0" applyFon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0" fillId="0" borderId="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20"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6" fillId="7" borderId="13"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20"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0" fillId="0" borderId="0"/>
    <xf numFmtId="0" fontId="15" fillId="0" borderId="0">
      <alignment vertical="center"/>
    </xf>
    <xf numFmtId="0" fontId="23" fillId="7"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9" fontId="28" fillId="0" borderId="0" applyFont="0" applyFill="0" applyBorder="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6" fillId="7" borderId="13"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0" fillId="0" borderId="0"/>
    <xf numFmtId="0" fontId="21" fillId="0" borderId="0"/>
    <xf numFmtId="0" fontId="20"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0" fillId="0" borderId="0"/>
    <xf numFmtId="0" fontId="23" fillId="7"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35" fillId="0" borderId="16" applyNumberFormat="0" applyFill="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20" fillId="0" borderId="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6" fillId="7" borderId="13"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35" fillId="0" borderId="16" applyNumberFormat="0" applyFill="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35" fillId="0" borderId="16" applyNumberFormat="0" applyFill="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35" fillId="0" borderId="16" applyNumberFormat="0" applyFill="0" applyAlignment="0" applyProtection="0"/>
    <xf numFmtId="0" fontId="20" fillId="0" borderId="0"/>
    <xf numFmtId="0" fontId="23" fillId="7" borderId="11" applyNumberFormat="0" applyAlignment="0" applyProtection="0"/>
    <xf numFmtId="0" fontId="35" fillId="0" borderId="16" applyNumberFormat="0" applyFill="0" applyAlignment="0" applyProtection="0"/>
    <xf numFmtId="0" fontId="20" fillId="0" borderId="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48" fillId="0" borderId="23" applyNumberFormat="0" applyFill="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49" fillId="0" borderId="24" applyNumberFormat="0" applyFill="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49" fillId="0" borderId="0" applyNumberFormat="0" applyFill="0" applyBorder="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0"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0" fillId="0" borderId="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0"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23" fillId="7"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0" fillId="0" borderId="0"/>
    <xf numFmtId="0" fontId="21"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0" fillId="0" borderId="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0" fillId="0" borderId="0"/>
    <xf numFmtId="0" fontId="15" fillId="0" borderId="0">
      <alignment vertical="center"/>
    </xf>
    <xf numFmtId="0" fontId="23" fillId="7" borderId="11" applyNumberFormat="0" applyAlignment="0" applyProtection="0"/>
    <xf numFmtId="0" fontId="26" fillId="7" borderId="13"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6" fillId="7" borderId="13"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35" fillId="0" borderId="16" applyNumberFormat="0" applyFill="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0" fillId="0" borderId="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0" fillId="0" borderId="0"/>
    <xf numFmtId="0" fontId="20" fillId="0" borderId="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0"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0" fillId="0" borderId="0"/>
    <xf numFmtId="0" fontId="21" fillId="0" borderId="0"/>
    <xf numFmtId="0" fontId="20" fillId="0" borderId="0"/>
    <xf numFmtId="0" fontId="23" fillId="7" borderId="11" applyNumberFormat="0" applyAlignment="0" applyProtection="0"/>
    <xf numFmtId="0" fontId="15" fillId="0" borderId="0">
      <alignment vertical="center"/>
    </xf>
    <xf numFmtId="0" fontId="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0" fillId="0" borderId="0"/>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35" fillId="0" borderId="16" applyNumberFormat="0" applyFill="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3" fillId="7" borderId="11" applyNumberFormat="0" applyAlignment="0" applyProtection="0"/>
    <xf numFmtId="0" fontId="20" fillId="0" borderId="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35" fillId="0" borderId="16" applyNumberFormat="0" applyFill="0" applyAlignment="0" applyProtection="0"/>
    <xf numFmtId="0" fontId="28" fillId="12" borderId="14" applyNumberFormat="0" applyFon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0" fillId="0" borderId="0"/>
    <xf numFmtId="0" fontId="21" fillId="0" borderId="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1" fillId="0" borderId="0"/>
    <xf numFmtId="0" fontId="22" fillId="6"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0"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0"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20"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1"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0" fillId="0" borderId="0"/>
    <xf numFmtId="0" fontId="23" fillId="7" borderId="11" applyNumberForma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0" fillId="0" borderId="0"/>
    <xf numFmtId="0" fontId="0" fillId="0" borderId="0"/>
    <xf numFmtId="0" fontId="26" fillId="7" borderId="13"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6" fillId="7" borderId="13"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6" fillId="7" borderId="13" applyNumberFormat="0" applyAlignment="0" applyProtection="0"/>
    <xf numFmtId="0" fontId="23" fillId="7" borderId="11" applyNumberFormat="0" applyAlignment="0" applyProtection="0"/>
    <xf numFmtId="0" fontId="21" fillId="0" borderId="0"/>
    <xf numFmtId="0" fontId="26" fillId="7" borderId="13"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35" fillId="0" borderId="16" applyNumberFormat="0" applyFill="0" applyAlignment="0" applyProtection="0"/>
    <xf numFmtId="0" fontId="15" fillId="0" borderId="0">
      <alignment vertical="center"/>
    </xf>
    <xf numFmtId="0" fontId="20" fillId="0" borderId="0"/>
    <xf numFmtId="0" fontId="26" fillId="7" borderId="13" applyNumberFormat="0" applyAlignment="0" applyProtection="0"/>
    <xf numFmtId="0" fontId="20" fillId="0" borderId="0"/>
    <xf numFmtId="0" fontId="21" fillId="0" borderId="0"/>
    <xf numFmtId="0" fontId="23" fillId="7" borderId="11" applyNumberFormat="0" applyAlignment="0" applyProtection="0"/>
    <xf numFmtId="0" fontId="21" fillId="0" borderId="0"/>
    <xf numFmtId="0" fontId="21" fillId="0" borderId="0"/>
    <xf numFmtId="0" fontId="26" fillId="7" borderId="13" applyNumberFormat="0" applyAlignment="0" applyProtection="0"/>
    <xf numFmtId="0" fontId="21" fillId="0" borderId="0"/>
    <xf numFmtId="0" fontId="20" fillId="0" borderId="0"/>
    <xf numFmtId="0" fontId="50" fillId="43" borderId="0" applyNumberFormat="0" applyBorder="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0" fillId="0" borderId="0"/>
    <xf numFmtId="0" fontId="21" fillId="0" borderId="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1" fillId="0" borderId="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0" fillId="0" borderId="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0" fillId="0" borderId="0"/>
    <xf numFmtId="0" fontId="20"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0"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51" fillId="57" borderId="25"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52" fillId="0" borderId="0" applyNumberFormat="0" applyFill="0" applyBorder="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53" fillId="0" borderId="26" applyNumberFormat="0" applyFill="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1" fillId="0" borderId="0"/>
    <xf numFmtId="0" fontId="20" fillId="0" borderId="0"/>
    <xf numFmtId="0" fontId="15" fillId="0" borderId="0">
      <alignment vertical="center"/>
    </xf>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1" fillId="0" borderId="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0"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54" fillId="0" borderId="27" applyNumberFormat="0" applyFill="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0"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6" fillId="7" borderId="13"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0"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8" fillId="0" borderId="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1" fillId="0" borderId="0"/>
    <xf numFmtId="0" fontId="21"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0" fillId="0" borderId="0"/>
    <xf numFmtId="0" fontId="15" fillId="0" borderId="0">
      <alignment vertical="center"/>
    </xf>
    <xf numFmtId="0" fontId="21" fillId="0" borderId="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15" fillId="0" borderId="0">
      <alignment vertical="center"/>
    </xf>
    <xf numFmtId="0" fontId="26" fillId="7" borderId="13"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35" fillId="0" borderId="16" applyNumberFormat="0" applyFill="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35" fillId="0" borderId="16" applyNumberFormat="0" applyFill="0" applyAlignment="0" applyProtection="0"/>
    <xf numFmtId="0" fontId="21" fillId="0" borderId="0"/>
    <xf numFmtId="0" fontId="26" fillId="7" borderId="13"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2" fillId="6" borderId="11" applyNumberFormat="0" applyAlignment="0" applyProtection="0"/>
    <xf numFmtId="0" fontId="20" fillId="0" borderId="0"/>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15" fillId="0" borderId="0">
      <alignment vertical="center"/>
    </xf>
    <xf numFmtId="0" fontId="0" fillId="0" borderId="0"/>
    <xf numFmtId="0" fontId="22" fillId="6" borderId="11" applyNumberFormat="0" applyAlignment="0" applyProtection="0"/>
    <xf numFmtId="0" fontId="20" fillId="0" borderId="0"/>
    <xf numFmtId="0" fontId="26" fillId="7" borderId="13"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0" fillId="0" borderId="0"/>
    <xf numFmtId="0" fontId="21" fillId="0" borderId="0"/>
    <xf numFmtId="0" fontId="21" fillId="0" borderId="0"/>
    <xf numFmtId="0" fontId="21" fillId="0" borderId="0"/>
    <xf numFmtId="0" fontId="22" fillId="6" borderId="11"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15" fillId="0" borderId="0">
      <alignment vertical="center"/>
    </xf>
    <xf numFmtId="0" fontId="22" fillId="6" borderId="11" applyNumberFormat="0" applyAlignment="0" applyProtection="0"/>
    <xf numFmtId="0" fontId="21" fillId="0" borderId="0"/>
    <xf numFmtId="0" fontId="0" fillId="0" borderId="0"/>
    <xf numFmtId="0" fontId="0"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6" fillId="7" borderId="13" applyNumberFormat="0" applyAlignment="0" applyProtection="0"/>
    <xf numFmtId="0" fontId="28" fillId="12" borderId="14" applyNumberFormat="0" applyFont="0" applyAlignment="0" applyProtection="0"/>
    <xf numFmtId="0" fontId="22" fillId="6" borderId="11" applyNumberFormat="0" applyAlignment="0" applyProtection="0"/>
    <xf numFmtId="0" fontId="0" fillId="0" borderId="0"/>
    <xf numFmtId="0" fontId="22" fillId="6" borderId="11" applyNumberFormat="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0" fillId="0" borderId="0"/>
    <xf numFmtId="0" fontId="15" fillId="0" borderId="0">
      <alignment vertical="center"/>
    </xf>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0"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6" fillId="7" borderId="13" applyNumberFormat="0" applyAlignment="0" applyProtection="0"/>
    <xf numFmtId="0" fontId="22" fillId="6" borderId="11" applyNumberFormat="0" applyAlignment="0" applyProtection="0"/>
    <xf numFmtId="0" fontId="26" fillId="7" borderId="13" applyNumberFormat="0" applyAlignment="0" applyProtection="0"/>
    <xf numFmtId="0" fontId="22" fillId="6" borderId="11" applyNumberFormat="0" applyAlignment="0" applyProtection="0"/>
    <xf numFmtId="0" fontId="26" fillId="7" borderId="13" applyNumberFormat="0" applyAlignment="0" applyProtection="0"/>
    <xf numFmtId="0" fontId="21" fillId="0" borderId="0"/>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8" fillId="12" borderId="14" applyNumberFormat="0" applyFont="0" applyAlignment="0" applyProtection="0"/>
    <xf numFmtId="0" fontId="21" fillId="0" borderId="0"/>
    <xf numFmtId="0" fontId="21" fillId="0" borderId="0"/>
    <xf numFmtId="0" fontId="22" fillId="6" borderId="11" applyNumberFormat="0" applyAlignment="0" applyProtection="0"/>
    <xf numFmtId="0" fontId="28" fillId="12" borderId="14" applyNumberFormat="0" applyFont="0" applyAlignment="0" applyProtection="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20" fillId="0" borderId="0"/>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0"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6" fillId="7" borderId="13"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20" fillId="0" borderId="0"/>
    <xf numFmtId="0" fontId="21"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1" fillId="0" borderId="0"/>
    <xf numFmtId="0" fontId="15" fillId="0" borderId="0">
      <alignment vertical="center"/>
    </xf>
    <xf numFmtId="0" fontId="22" fillId="6" borderId="11" applyNumberFormat="0" applyAlignment="0" applyProtection="0"/>
    <xf numFmtId="0" fontId="20" fillId="0" borderId="0"/>
    <xf numFmtId="0" fontId="20" fillId="0" borderId="0"/>
    <xf numFmtId="0" fontId="21" fillId="0" borderId="0"/>
    <xf numFmtId="0" fontId="21" fillId="0" borderId="0"/>
    <xf numFmtId="0" fontId="15" fillId="0" borderId="0">
      <alignment vertical="center"/>
    </xf>
    <xf numFmtId="0" fontId="22" fillId="6" borderId="11" applyNumberFormat="0" applyAlignment="0" applyProtection="0"/>
    <xf numFmtId="0" fontId="26" fillId="7" borderId="13"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55" fillId="0" borderId="0" applyNumberFormat="0" applyFill="0" applyBorder="0" applyAlignment="0" applyProtection="0"/>
    <xf numFmtId="0" fontId="35" fillId="0" borderId="16" applyNumberFormat="0" applyFill="0" applyAlignment="0" applyProtection="0"/>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35" fillId="0" borderId="16" applyNumberFormat="0" applyFill="0" applyAlignment="0" applyProtection="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8" fillId="12" borderId="14" applyNumberFormat="0" applyFon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2" fillId="6"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6" fillId="7" borderId="13"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0" fillId="0" borderId="0"/>
    <xf numFmtId="0" fontId="21" fillId="0" borderId="0"/>
    <xf numFmtId="0" fontId="21" fillId="0" borderId="0"/>
    <xf numFmtId="0" fontId="21"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0" fillId="0" borderId="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56" fillId="58" borderId="0" applyNumberFormat="0" applyBorder="0" applyAlignment="0" applyProtection="0"/>
    <xf numFmtId="0" fontId="15" fillId="0" borderId="0">
      <alignment vertical="center"/>
    </xf>
    <xf numFmtId="0" fontId="15" fillId="0" borderId="0">
      <alignment vertical="center"/>
    </xf>
    <xf numFmtId="0" fontId="21" fillId="0" borderId="0">
      <alignment vertical="center"/>
    </xf>
    <xf numFmtId="0" fontId="57" fillId="0" borderId="0"/>
    <xf numFmtId="0" fontId="21" fillId="0" borderId="0"/>
    <xf numFmtId="0" fontId="21" fillId="0" borderId="0"/>
    <xf numFmtId="0" fontId="21" fillId="0" borderId="0">
      <alignment vertical="center"/>
    </xf>
    <xf numFmtId="0" fontId="28" fillId="12" borderId="14" applyNumberFormat="0" applyFon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1" fillId="0" borderId="0"/>
    <xf numFmtId="0" fontId="15" fillId="0" borderId="0">
      <alignment vertical="center"/>
    </xf>
    <xf numFmtId="0" fontId="15" fillId="0" borderId="0">
      <alignment vertical="center"/>
    </xf>
    <xf numFmtId="0" fontId="28"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0" fillId="0" borderId="0"/>
    <xf numFmtId="0" fontId="20"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0"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0" fillId="0" borderId="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1"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6" fillId="7" borderId="13" applyNumberFormat="0" applyAlignment="0" applyProtection="0"/>
    <xf numFmtId="0" fontId="20" fillId="0" borderId="0"/>
    <xf numFmtId="0" fontId="15" fillId="0" borderId="0">
      <alignment vertical="center"/>
    </xf>
    <xf numFmtId="0" fontId="35" fillId="0" borderId="16" applyNumberFormat="0" applyFill="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8" fillId="12" borderId="14" applyNumberFormat="0" applyFont="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6" fillId="7" borderId="13"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0" fillId="0" borderId="0"/>
    <xf numFmtId="0" fontId="20" fillId="0" borderId="0"/>
    <xf numFmtId="0" fontId="28" fillId="12" borderId="14" applyNumberFormat="0" applyFont="0" applyAlignment="0" applyProtection="0"/>
    <xf numFmtId="0" fontId="21" fillId="0" borderId="0"/>
    <xf numFmtId="0" fontId="15" fillId="0" borderId="0">
      <alignment vertical="center"/>
    </xf>
    <xf numFmtId="0" fontId="20"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15" fillId="0" borderId="0">
      <alignment vertical="center"/>
    </xf>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6" fillId="7" borderId="13" applyNumberForma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0" fillId="0" borderId="0"/>
    <xf numFmtId="0" fontId="20" fillId="0" borderId="0"/>
    <xf numFmtId="0" fontId="20"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1" fillId="0" borderId="0"/>
    <xf numFmtId="0" fontId="15" fillId="0" borderId="0">
      <alignment vertical="center"/>
    </xf>
    <xf numFmtId="0" fontId="20" fillId="0" borderId="0"/>
    <xf numFmtId="0" fontId="21" fillId="0" borderId="0"/>
    <xf numFmtId="0" fontId="21" fillId="0" borderId="0"/>
    <xf numFmtId="0" fontId="28" fillId="12" borderId="14" applyNumberFormat="0" applyFont="0" applyAlignment="0" applyProtection="0"/>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6" fillId="7" borderId="13" applyNumberForma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0" fillId="0" borderId="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6" fillId="7" borderId="13"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6" fillId="7" borderId="13"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1" fillId="0" borderId="0"/>
    <xf numFmtId="0" fontId="21"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1" fillId="0" borderId="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35" fillId="0" borderId="16" applyNumberFormat="0" applyFill="0" applyAlignment="0" applyProtection="0"/>
    <xf numFmtId="0" fontId="0" fillId="0" borderId="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0" fillId="0" borderId="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15" fillId="0" borderId="0">
      <alignment vertical="center"/>
    </xf>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0" fillId="0" borderId="0"/>
    <xf numFmtId="0" fontId="26" fillId="7" borderId="13" applyNumberFormat="0" applyAlignment="0" applyProtection="0"/>
    <xf numFmtId="0" fontId="26" fillId="7" borderId="13" applyNumberFormat="0" applyAlignment="0" applyProtection="0"/>
    <xf numFmtId="0" fontId="21" fillId="0" borderId="0"/>
    <xf numFmtId="0" fontId="20"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15" fillId="0" borderId="0">
      <alignment vertical="center"/>
    </xf>
    <xf numFmtId="0" fontId="35" fillId="0" borderId="16" applyNumberFormat="0" applyFill="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0" fillId="0" borderId="0"/>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1" fillId="0" borderId="0"/>
    <xf numFmtId="0" fontId="0" fillId="0" borderId="0"/>
    <xf numFmtId="0" fontId="15" fillId="0" borderId="0">
      <alignment vertical="center"/>
    </xf>
    <xf numFmtId="0" fontId="20" fillId="0" borderId="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21" fillId="0" borderId="0"/>
    <xf numFmtId="0" fontId="0" fillId="0" borderId="0"/>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21" fillId="0" borderId="0"/>
    <xf numFmtId="0" fontId="0" fillId="0" borderId="0"/>
    <xf numFmtId="0" fontId="0" fillId="0" borderId="0"/>
    <xf numFmtId="0" fontId="15" fillId="0" borderId="0">
      <alignment vertical="center"/>
    </xf>
    <xf numFmtId="0" fontId="26" fillId="7" borderId="13" applyNumberFormat="0" applyAlignment="0" applyProtection="0"/>
    <xf numFmtId="0" fontId="26" fillId="7" borderId="13" applyNumberFormat="0" applyAlignment="0" applyProtection="0"/>
    <xf numFmtId="0" fontId="21" fillId="0" borderId="0"/>
    <xf numFmtId="0" fontId="0" fillId="0" borderId="0"/>
    <xf numFmtId="0" fontId="0" fillId="0" borderId="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0" fillId="0" borderId="0"/>
    <xf numFmtId="0" fontId="21" fillId="0" borderId="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15" fillId="0" borderId="0">
      <alignment vertical="center"/>
    </xf>
    <xf numFmtId="0" fontId="20" fillId="0" borderId="0"/>
    <xf numFmtId="0" fontId="26" fillId="7" borderId="13"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0" fillId="0" borderId="0"/>
    <xf numFmtId="0" fontId="21" fillId="0" borderId="0"/>
    <xf numFmtId="0" fontId="26" fillId="7" borderId="13" applyNumberFormat="0" applyAlignment="0" applyProtection="0"/>
    <xf numFmtId="0" fontId="21" fillId="0" borderId="0"/>
    <xf numFmtId="0" fontId="26" fillId="7" borderId="13" applyNumberFormat="0" applyAlignment="0" applyProtection="0"/>
    <xf numFmtId="0" fontId="21" fillId="0" borderId="0"/>
    <xf numFmtId="0" fontId="21"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0" fillId="0" borderId="0"/>
    <xf numFmtId="0" fontId="26" fillId="7" borderId="13" applyNumberFormat="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15" fillId="0" borderId="0">
      <alignment vertical="center"/>
    </xf>
    <xf numFmtId="0" fontId="0" fillId="0" borderId="0"/>
    <xf numFmtId="0" fontId="15" fillId="0" borderId="0">
      <alignment vertical="center"/>
    </xf>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0" fillId="0" borderId="0"/>
    <xf numFmtId="0" fontId="15" fillId="0" borderId="0">
      <alignment vertical="center"/>
    </xf>
    <xf numFmtId="0" fontId="21" fillId="0" borderId="0"/>
    <xf numFmtId="0" fontId="21" fillId="0" borderId="0"/>
    <xf numFmtId="0" fontId="20" fillId="0" borderId="0"/>
    <xf numFmtId="0" fontId="21" fillId="0" borderId="0"/>
    <xf numFmtId="0" fontId="26" fillId="7" borderId="13" applyNumberFormat="0" applyAlignment="0" applyProtection="0"/>
    <xf numFmtId="0" fontId="26" fillId="7" borderId="13" applyNumberFormat="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0" fillId="0" borderId="0"/>
    <xf numFmtId="0" fontId="21" fillId="0" borderId="0"/>
    <xf numFmtId="0" fontId="0" fillId="0" borderId="0"/>
    <xf numFmtId="0" fontId="15" fillId="0" borderId="0">
      <alignment vertical="center"/>
    </xf>
    <xf numFmtId="0" fontId="15" fillId="0" borderId="0">
      <alignment vertical="center"/>
    </xf>
    <xf numFmtId="0" fontId="20" fillId="0" borderId="0"/>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1" fillId="0" borderId="0"/>
    <xf numFmtId="0" fontId="26" fillId="7" borderId="13" applyNumberFormat="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0" fillId="0" borderId="0"/>
    <xf numFmtId="0" fontId="15" fillId="0" borderId="0">
      <alignment vertical="center"/>
    </xf>
    <xf numFmtId="0" fontId="58" fillId="0" borderId="0" applyNumberFormat="0" applyFill="0" applyBorder="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0" fillId="0" borderId="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20"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20" fillId="0" borderId="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35" fillId="0" borderId="16" applyNumberFormat="0" applyFill="0" applyAlignment="0" applyProtection="0"/>
    <xf numFmtId="0" fontId="21" fillId="0" borderId="0"/>
    <xf numFmtId="0" fontId="35" fillId="0" borderId="16" applyNumberFormat="0" applyFill="0" applyAlignment="0" applyProtection="0"/>
    <xf numFmtId="0" fontId="20" fillId="0" borderId="0"/>
    <xf numFmtId="0" fontId="15" fillId="0" borderId="0">
      <alignment vertical="center"/>
    </xf>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20" fillId="0" borderId="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35" fillId="0" borderId="16" applyNumberFormat="0" applyFill="0" applyAlignment="0" applyProtection="0"/>
    <xf numFmtId="0" fontId="20" fillId="0" borderId="0"/>
    <xf numFmtId="0" fontId="15" fillId="0" borderId="0">
      <alignment vertical="center"/>
    </xf>
    <xf numFmtId="0" fontId="15" fillId="0" borderId="0">
      <alignment vertical="center"/>
    </xf>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0"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0"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0"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35" fillId="0" borderId="16" applyNumberFormat="0" applyFill="0" applyAlignment="0" applyProtection="0"/>
    <xf numFmtId="0" fontId="21" fillId="0" borderId="0"/>
    <xf numFmtId="0" fontId="15" fillId="0" borderId="0">
      <alignment vertical="center"/>
    </xf>
    <xf numFmtId="0" fontId="15" fillId="0" borderId="0">
      <alignment vertical="center"/>
    </xf>
    <xf numFmtId="0" fontId="35" fillId="0" borderId="16" applyNumberFormat="0" applyFill="0" applyAlignment="0" applyProtection="0"/>
    <xf numFmtId="0" fontId="20"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15" fillId="0" borderId="0">
      <alignment vertical="center"/>
    </xf>
    <xf numFmtId="0" fontId="21" fillId="0" borderId="0"/>
    <xf numFmtId="0" fontId="35" fillId="0" borderId="16" applyNumberFormat="0" applyFill="0" applyAlignment="0" applyProtection="0"/>
    <xf numFmtId="0" fontId="21" fillId="0" borderId="0"/>
    <xf numFmtId="0" fontId="21" fillId="0" borderId="0"/>
    <xf numFmtId="0" fontId="35" fillId="0" borderId="16" applyNumberFormat="0" applyFill="0" applyAlignment="0" applyProtection="0"/>
    <xf numFmtId="0" fontId="15" fillId="0" borderId="0">
      <alignment vertical="center"/>
    </xf>
    <xf numFmtId="0" fontId="20" fillId="0" borderId="0"/>
    <xf numFmtId="0" fontId="21" fillId="0" borderId="0"/>
    <xf numFmtId="0" fontId="15" fillId="0" borderId="0">
      <alignment vertical="center"/>
    </xf>
    <xf numFmtId="0" fontId="35" fillId="0" borderId="16" applyNumberFormat="0" applyFill="0" applyAlignment="0" applyProtection="0"/>
    <xf numFmtId="0" fontId="21" fillId="0" borderId="0"/>
    <xf numFmtId="0" fontId="21" fillId="0" borderId="0"/>
    <xf numFmtId="0" fontId="35" fillId="0" borderId="16" applyNumberFormat="0" applyFill="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35" fillId="0" borderId="16" applyNumberFormat="0" applyFill="0" applyAlignment="0" applyProtection="0"/>
    <xf numFmtId="0" fontId="15" fillId="0" borderId="0">
      <alignment vertical="center"/>
    </xf>
    <xf numFmtId="0" fontId="21" fillId="0" borderId="0"/>
    <xf numFmtId="0" fontId="21" fillId="0" borderId="0"/>
    <xf numFmtId="0" fontId="35" fillId="0" borderId="16" applyNumberFormat="0" applyFill="0" applyAlignment="0" applyProtection="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0"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0" fillId="0" borderId="0"/>
    <xf numFmtId="0" fontId="21" fillId="0" borderId="0"/>
    <xf numFmtId="0" fontId="21" fillId="0" borderId="0"/>
    <xf numFmtId="0" fontId="21" fillId="0" borderId="0"/>
    <xf numFmtId="0" fontId="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0" fillId="0" borderId="0"/>
    <xf numFmtId="0" fontId="15" fillId="0" borderId="0">
      <alignment vertical="center"/>
    </xf>
    <xf numFmtId="0" fontId="15" fillId="0" borderId="0">
      <alignment vertical="center"/>
    </xf>
    <xf numFmtId="0" fontId="0" fillId="0" borderId="0"/>
    <xf numFmtId="0" fontId="20" fillId="0" borderId="0"/>
    <xf numFmtId="0" fontId="20" fillId="0" borderId="0"/>
    <xf numFmtId="0" fontId="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0" fillId="0" borderId="0"/>
    <xf numFmtId="0" fontId="21" fillId="0" borderId="0"/>
    <xf numFmtId="0" fontId="0" fillId="0" borderId="0"/>
    <xf numFmtId="0" fontId="20" fillId="0" borderId="0"/>
    <xf numFmtId="0" fontId="0" fillId="0" borderId="0"/>
    <xf numFmtId="0" fontId="15" fillId="0" borderId="0">
      <alignment vertical="center"/>
    </xf>
    <xf numFmtId="0" fontId="20" fillId="0" borderId="0"/>
    <xf numFmtId="0" fontId="0" fillId="0" borderId="0"/>
    <xf numFmtId="0" fontId="0" fillId="0" borderId="0"/>
    <xf numFmtId="0" fontId="21" fillId="0" borderId="0"/>
    <xf numFmtId="0" fontId="15" fillId="0" borderId="0">
      <alignment vertical="center"/>
    </xf>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15" fillId="0" borderId="0">
      <alignment vertical="center"/>
    </xf>
    <xf numFmtId="0" fontId="0" fillId="0" borderId="0"/>
    <xf numFmtId="0" fontId="0" fillId="0" borderId="0"/>
    <xf numFmtId="0" fontId="0" fillId="0" borderId="0"/>
    <xf numFmtId="0" fontId="21"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21"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0" fillId="0" borderId="0"/>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0" fillId="0" borderId="0"/>
    <xf numFmtId="0" fontId="0" fillId="0" borderId="0"/>
    <xf numFmtId="0" fontId="15" fillId="0" borderId="0">
      <alignment vertical="center"/>
    </xf>
    <xf numFmtId="0" fontId="20" fillId="0" borderId="0"/>
    <xf numFmtId="0" fontId="0" fillId="0" borderId="0"/>
    <xf numFmtId="0" fontId="0" fillId="0" borderId="0"/>
    <xf numFmtId="0" fontId="0" fillId="0" borderId="0"/>
    <xf numFmtId="0" fontId="0" fillId="0" borderId="0"/>
    <xf numFmtId="0" fontId="15" fillId="0" borderId="0">
      <alignment vertical="center"/>
    </xf>
    <xf numFmtId="0" fontId="15" fillId="0" borderId="0">
      <alignment vertical="center"/>
    </xf>
    <xf numFmtId="0" fontId="0" fillId="0" borderId="0"/>
    <xf numFmtId="0" fontId="0" fillId="0" borderId="0"/>
    <xf numFmtId="0" fontId="15" fillId="0" borderId="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0" fillId="0" borderId="0"/>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0" fillId="0" borderId="0"/>
    <xf numFmtId="0" fontId="0" fillId="0" borderId="0"/>
    <xf numFmtId="0" fontId="21" fillId="0" borderId="0"/>
    <xf numFmtId="0" fontId="21" fillId="0" borderId="0"/>
    <xf numFmtId="0" fontId="0" fillId="0" borderId="0"/>
    <xf numFmtId="0" fontId="0" fillId="0" borderId="0"/>
    <xf numFmtId="0" fontId="0" fillId="0" borderId="0"/>
    <xf numFmtId="0" fontId="15" fillId="0" borderId="0">
      <alignment vertical="center"/>
    </xf>
    <xf numFmtId="0" fontId="21" fillId="0" borderId="0"/>
    <xf numFmtId="0" fontId="0" fillId="0" borderId="0"/>
    <xf numFmtId="0" fontId="21" fillId="0" borderId="0"/>
    <xf numFmtId="0" fontId="20" fillId="0" borderId="0"/>
    <xf numFmtId="0" fontId="21" fillId="0" borderId="0"/>
    <xf numFmtId="0" fontId="0" fillId="0" borderId="0"/>
    <xf numFmtId="0" fontId="21" fillId="0" borderId="0"/>
    <xf numFmtId="0" fontId="15" fillId="0" borderId="0">
      <alignment vertical="center"/>
    </xf>
    <xf numFmtId="0" fontId="0" fillId="0" borderId="0"/>
    <xf numFmtId="0" fontId="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0" fillId="0" borderId="0"/>
    <xf numFmtId="0" fontId="21" fillId="0" borderId="0"/>
    <xf numFmtId="0" fontId="15" fillId="0" borderId="0">
      <alignment vertical="center"/>
    </xf>
    <xf numFmtId="0" fontId="0" fillId="0" borderId="0"/>
    <xf numFmtId="0" fontId="0" fillId="0" borderId="0"/>
    <xf numFmtId="0" fontId="0" fillId="0" borderId="0"/>
    <xf numFmtId="0" fontId="21"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20"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20" fillId="0" borderId="0"/>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21" fillId="0" borderId="0"/>
    <xf numFmtId="0" fontId="0" fillId="0" borderId="0"/>
    <xf numFmtId="0" fontId="15" fillId="0" borderId="0">
      <alignment vertical="center"/>
    </xf>
    <xf numFmtId="0" fontId="21" fillId="0" borderId="0"/>
    <xf numFmtId="0" fontId="0" fillId="0" borderId="0"/>
    <xf numFmtId="0" fontId="21" fillId="0" borderId="0"/>
    <xf numFmtId="0" fontId="21" fillId="0" borderId="0"/>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0" fillId="0" borderId="0"/>
    <xf numFmtId="0" fontId="21" fillId="0" borderId="0"/>
    <xf numFmtId="0" fontId="15" fillId="0" borderId="0">
      <alignment vertical="center"/>
    </xf>
    <xf numFmtId="0" fontId="15" fillId="0" borderId="0">
      <alignment vertical="center"/>
    </xf>
    <xf numFmtId="0" fontId="0" fillId="0" borderId="0"/>
    <xf numFmtId="0" fontId="21" fillId="0" borderId="0"/>
    <xf numFmtId="0" fontId="15" fillId="0" borderId="0">
      <alignment vertical="center"/>
    </xf>
    <xf numFmtId="0" fontId="20" fillId="0" borderId="0"/>
    <xf numFmtId="0" fontId="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177" fontId="21" fillId="0" borderId="0" applyFont="0" applyFill="0" applyBorder="0" applyAlignment="0" applyProtection="0"/>
    <xf numFmtId="0" fontId="15" fillId="0" borderId="0">
      <alignment vertical="center"/>
    </xf>
    <xf numFmtId="0" fontId="15" fillId="0" borderId="0">
      <alignment vertical="center"/>
    </xf>
    <xf numFmtId="177" fontId="21" fillId="0" borderId="0" applyFont="0" applyFill="0" applyBorder="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177" fontId="21" fillId="0" borderId="0" applyFont="0" applyFill="0" applyBorder="0" applyAlignment="0" applyProtection="0"/>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alignment vertical="center"/>
    </xf>
    <xf numFmtId="0" fontId="21"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8" fillId="0" borderId="0"/>
    <xf numFmtId="0" fontId="21" fillId="0" borderId="0"/>
    <xf numFmtId="0" fontId="28" fillId="0" borderId="0"/>
    <xf numFmtId="0" fontId="21" fillId="0" borderId="0"/>
    <xf numFmtId="0" fontId="21" fillId="0" borderId="0"/>
    <xf numFmtId="0" fontId="21" fillId="0" borderId="0"/>
    <xf numFmtId="177" fontId="21" fillId="0" borderId="0" applyFont="0" applyFill="0" applyBorder="0" applyAlignment="0" applyProtection="0"/>
    <xf numFmtId="0" fontId="21" fillId="0" borderId="0"/>
  </cellStyleXfs>
  <cellXfs count="80">
    <xf numFmtId="0" fontId="0" fillId="0" borderId="0" xfId="0"/>
    <xf numFmtId="0" fontId="1" fillId="0" borderId="0" xfId="0" applyFont="1" applyFill="1"/>
    <xf numFmtId="0" fontId="1" fillId="0" borderId="0" xfId="0" applyFont="1" applyFill="1" applyAlignment="1">
      <alignment horizontal="center"/>
    </xf>
    <xf numFmtId="0" fontId="2" fillId="0" borderId="0" xfId="0" applyFont="1" applyFill="1"/>
    <xf numFmtId="176" fontId="1" fillId="0" borderId="0" xfId="0" applyNumberFormat="1" applyFont="1" applyFill="1"/>
    <xf numFmtId="0" fontId="1" fillId="0" borderId="0" xfId="0" applyFont="1" applyFill="1" applyAlignment="1">
      <alignment horizontal="left"/>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0"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9"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3" fillId="0" borderId="2" xfId="0" applyFont="1" applyFill="1" applyBorder="1" applyAlignment="1">
      <alignment vertical="center"/>
    </xf>
    <xf numFmtId="176" fontId="1" fillId="0" borderId="3" xfId="0" applyNumberFormat="1" applyFont="1" applyFill="1" applyBorder="1" applyAlignment="1">
      <alignment horizontal="center" vertical="center" wrapText="1"/>
    </xf>
    <xf numFmtId="0" fontId="1" fillId="0" borderId="3" xfId="0" applyFont="1" applyFill="1" applyBorder="1"/>
    <xf numFmtId="0" fontId="7" fillId="0" borderId="3" xfId="13282" applyFont="1" applyFill="1" applyBorder="1" applyAlignment="1">
      <alignment horizontal="left" vertical="center" wrapText="1"/>
    </xf>
    <xf numFmtId="0" fontId="1" fillId="0" borderId="4" xfId="0" applyFont="1" applyFill="1" applyBorder="1" applyAlignment="1">
      <alignment horizontal="center" vertical="center"/>
    </xf>
    <xf numFmtId="0" fontId="9" fillId="0" borderId="3" xfId="0"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179" fontId="1" fillId="0" borderId="3" xfId="0"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1" fillId="0" borderId="5" xfId="0" applyFont="1" applyBorder="1" applyAlignment="1">
      <alignment vertical="center" wrapText="1"/>
    </xf>
    <xf numFmtId="0" fontId="11" fillId="0" borderId="3" xfId="0" applyFont="1" applyBorder="1" applyAlignment="1">
      <alignment vertical="center" wrapText="1"/>
    </xf>
    <xf numFmtId="14" fontId="1" fillId="0" borderId="0" xfId="0" applyNumberFormat="1" applyFont="1" applyFill="1"/>
    <xf numFmtId="179" fontId="1" fillId="0" borderId="0" xfId="0" applyNumberFormat="1" applyFont="1" applyFill="1"/>
    <xf numFmtId="0" fontId="3" fillId="0" borderId="3" xfId="0" applyFont="1" applyFill="1" applyBorder="1" applyAlignment="1">
      <alignment horizontal="center" vertical="center"/>
    </xf>
    <xf numFmtId="0" fontId="1" fillId="4" borderId="3" xfId="0" applyFont="1" applyFill="1" applyBorder="1" applyAlignment="1">
      <alignment horizontal="center" vertical="center"/>
    </xf>
    <xf numFmtId="0" fontId="8"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2" fillId="0"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3" fillId="0" borderId="6" xfId="0" applyFont="1" applyBorder="1" applyAlignment="1">
      <alignment vertical="top" wrapText="1"/>
    </xf>
    <xf numFmtId="0" fontId="14"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0" fontId="0" fillId="0" borderId="3" xfId="0" applyBorder="1"/>
    <xf numFmtId="179" fontId="0" fillId="0" borderId="0" xfId="0" applyNumberFormat="1"/>
    <xf numFmtId="0" fontId="15" fillId="0" borderId="0" xfId="0" applyFont="1" applyFill="1" applyBorder="1" applyAlignment="1"/>
    <xf numFmtId="0" fontId="15" fillId="0" borderId="0" xfId="0" applyFont="1" applyFill="1" applyAlignment="1"/>
    <xf numFmtId="0" fontId="16" fillId="0" borderId="7" xfId="0" applyFont="1" applyFill="1" applyBorder="1" applyAlignment="1">
      <alignment horizontal="left" vertical="center"/>
    </xf>
    <xf numFmtId="0" fontId="16" fillId="0" borderId="8" xfId="0" applyFont="1" applyFill="1" applyBorder="1" applyAlignment="1">
      <alignment horizontal="right" vertical="center"/>
    </xf>
    <xf numFmtId="0" fontId="17" fillId="0" borderId="9" xfId="0" applyFont="1" applyFill="1" applyBorder="1" applyAlignment="1">
      <alignment horizontal="left" vertical="center"/>
    </xf>
    <xf numFmtId="0" fontId="18" fillId="0" borderId="10" xfId="0" applyFont="1" applyFill="1" applyBorder="1" applyAlignment="1">
      <alignment horizontal="left" vertical="center"/>
    </xf>
    <xf numFmtId="0" fontId="19" fillId="0" borderId="8" xfId="0" applyFont="1" applyFill="1" applyBorder="1" applyAlignment="1">
      <alignment horizontal="right" vertical="center"/>
    </xf>
    <xf numFmtId="0" fontId="17" fillId="5" borderId="9" xfId="0" applyFont="1" applyFill="1" applyBorder="1" applyAlignment="1">
      <alignment horizontal="left" vertical="center"/>
    </xf>
    <xf numFmtId="0" fontId="18" fillId="5" borderId="10" xfId="0" applyFont="1" applyFill="1" applyBorder="1" applyAlignment="1">
      <alignment horizontal="left" vertical="center"/>
    </xf>
    <xf numFmtId="0" fontId="19" fillId="5" borderId="8" xfId="0" applyFont="1" applyFill="1" applyBorder="1" applyAlignment="1">
      <alignment horizontal="right" vertical="center"/>
    </xf>
    <xf numFmtId="0" fontId="19" fillId="5" borderId="10" xfId="0" applyFont="1" applyFill="1" applyBorder="1" applyAlignment="1">
      <alignment horizontal="left" vertical="center"/>
    </xf>
    <xf numFmtId="0" fontId="19" fillId="0" borderId="10" xfId="0" applyFont="1" applyFill="1" applyBorder="1" applyAlignment="1">
      <alignment horizontal="left" vertical="center"/>
    </xf>
    <xf numFmtId="0" fontId="8" fillId="0" borderId="3" xfId="0" applyFont="1" applyFill="1" applyBorder="1" applyAlignment="1" quotePrefix="1">
      <alignment horizontal="center" vertical="center" wrapText="1"/>
    </xf>
    <xf numFmtId="49" fontId="8"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常规 2 2 3 5 9 3" xfId="1"/>
    <cellStyle name="常规 2 4 2 3 4 3 6" xfId="2"/>
    <cellStyle name="货币[0]" xfId="3" builtinId="7"/>
    <cellStyle name="常规 3 6 3 8 4" xfId="4"/>
    <cellStyle name="常规 10 3 2 2 2 2" xfId="5"/>
    <cellStyle name="常规 2 2 3 3 2 2 7 3" xfId="6"/>
    <cellStyle name="Input 9 5 2" xfId="7"/>
    <cellStyle name="常规 2 2 2 2 2 2 2 6 4" xfId="8"/>
    <cellStyle name="常规 2 2 2 2 2 3 3" xfId="9"/>
    <cellStyle name="常规 2 3 3 6 7 3" xfId="10"/>
    <cellStyle name="常规 8 4 3 3 3 3" xfId="11"/>
    <cellStyle name="常规 2 3 2 2 7" xfId="12"/>
    <cellStyle name="Calculation 10 26" xfId="13"/>
    <cellStyle name="Calculation 10 31" xfId="14"/>
    <cellStyle name="常规 2 2 4 2 2 2 6 2 2" xfId="15"/>
    <cellStyle name="20% - 强调文字颜色 3" xfId="16" builtinId="38"/>
    <cellStyle name="Calculation 12 35 2" xfId="17"/>
    <cellStyle name="常规 2 3 2 2 2 2 2 7 2" xfId="18"/>
    <cellStyle name="Calculation 2 27 2" xfId="19"/>
    <cellStyle name="Calculation 2 32 2" xfId="20"/>
    <cellStyle name="常规 2 4 3 2 2 4 3 2 2" xfId="21"/>
    <cellStyle name="输入" xfId="22" builtinId="20"/>
    <cellStyle name="Input 3 32" xfId="23"/>
    <cellStyle name="Input 3 27" xfId="24"/>
    <cellStyle name="常规 2 4 11 4" xfId="25"/>
    <cellStyle name="常规 2 2 4 3 2 6 2 3" xfId="26"/>
    <cellStyle name="Calculation 13 5" xfId="27"/>
    <cellStyle name="常规 2 2 6 4 6 4" xfId="28"/>
    <cellStyle name="Calculation 10" xfId="29"/>
    <cellStyle name="常规 2 9 3 3 7" xfId="30"/>
    <cellStyle name="常规 12 3 2 2 2" xfId="31"/>
    <cellStyle name="货币" xfId="32" builtinId="4"/>
    <cellStyle name="常规 2 2 3 2 2 3 4 2 4" xfId="33"/>
    <cellStyle name="常规 3 4 2 3 8 2 2" xfId="34"/>
    <cellStyle name="常规 3 3 4 5 5 2 4" xfId="35"/>
    <cellStyle name="千位分隔[0]" xfId="36" builtinId="6"/>
    <cellStyle name="常规 2 6 2 5 3" xfId="37"/>
    <cellStyle name="40% - 强调文字颜色 3" xfId="38" builtinId="39"/>
    <cellStyle name="常规 2 5 3 2 2 11 3 3" xfId="39"/>
    <cellStyle name="常规 3 5 3 2 9 4" xfId="40"/>
    <cellStyle name="Output 2 9 2" xfId="41"/>
    <cellStyle name="差" xfId="42" builtinId="27"/>
    <cellStyle name="常规 3 5 2 2 4 5 2 3" xfId="43"/>
    <cellStyle name="常规 2 2 2 6 11" xfId="44"/>
    <cellStyle name="常规 2 4 5 3 2 6 4" xfId="45"/>
    <cellStyle name="常规 2 3 5 2 2 6 6" xfId="46"/>
    <cellStyle name="常规 12 8 3" xfId="47"/>
    <cellStyle name="常规 2 3 2 7 2 2" xfId="48"/>
    <cellStyle name="Calculation 11 16 2" xfId="49"/>
    <cellStyle name="Calculation 11 21 2" xfId="50"/>
    <cellStyle name="常规 2 2 4 5 9 4" xfId="51"/>
    <cellStyle name="Note 16 2 3" xfId="52"/>
    <cellStyle name="常规 3 7 5 8 3" xfId="53"/>
    <cellStyle name="常规 3 3 2 2 4 2 4 2 4" xfId="54"/>
    <cellStyle name="常规 3 4 6 7 2 4" xfId="55"/>
    <cellStyle name="Input 17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2 4 7 2 9 2 2" xfId="63"/>
    <cellStyle name="常规 6 2 6 3 3" xfId="64"/>
    <cellStyle name="常规 12 2 3" xfId="65"/>
    <cellStyle name="Calculation 11 10 2" xfId="66"/>
    <cellStyle name="常规 2 2 4 5 3 4" xfId="67"/>
    <cellStyle name="常规 10 9 2 4" xfId="68"/>
    <cellStyle name="60% - 强调文字颜色 3" xfId="69" builtinId="40"/>
    <cellStyle name="常规 2 5 2 2 4 11 3" xfId="70"/>
    <cellStyle name="超链接" xfId="71" builtinId="8"/>
    <cellStyle name="常规 3 7 8 2" xfId="72"/>
    <cellStyle name="常规 2 2 6 3 2 10 4" xfId="73"/>
    <cellStyle name="Calculation 2 25" xfId="74"/>
    <cellStyle name="Calculation 2 30" xfId="75"/>
    <cellStyle name="常规 3 3 4 7 3" xfId="76"/>
    <cellStyle name="百分比" xfId="77" builtinId="5"/>
    <cellStyle name="常规 3 5 2 2 2 3 3" xfId="78"/>
    <cellStyle name="Input 12 38 2" xfId="79"/>
    <cellStyle name="常规 2 5 2 2 3 2 8 4" xfId="80"/>
    <cellStyle name="Note 5 2 3" xfId="81"/>
    <cellStyle name="已访问的超链接" xfId="82" builtinId="9"/>
    <cellStyle name="常规 6 13" xfId="83"/>
    <cellStyle name="常规 2 2 2 2 2 8 2 2" xfId="84"/>
    <cellStyle name="Calculation 11 25 2" xfId="85"/>
    <cellStyle name="Calculation 11 30 2" xfId="86"/>
    <cellStyle name="常规 3 4 3 2 3 2 3 2" xfId="87"/>
    <cellStyle name="常规 2 2 6 8 4" xfId="88"/>
    <cellStyle name="常规 4 3 2 8 2 3" xfId="89"/>
    <cellStyle name="Calculation 9 4 2" xfId="90"/>
    <cellStyle name="常规 3 3 2 2 2 3 7" xfId="91"/>
    <cellStyle name="常规 3 4 2 2 2 2 3 4" xfId="92"/>
    <cellStyle name="常规 2 3 4 10 4" xfId="93"/>
    <cellStyle name="注释" xfId="94" builtinId="10"/>
    <cellStyle name="常规 10 9 2 3" xfId="95"/>
    <cellStyle name="常规 2 4 3 2 2 8 6" xfId="96"/>
    <cellStyle name="60% - 强调文字颜色 2" xfId="97" builtinId="36"/>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2 3 6 4 2" xfId="105"/>
    <cellStyle name="常规 2 4 7 8 6" xfId="106"/>
    <cellStyle name="常规 6 5" xfId="107"/>
    <cellStyle name="Calculation 6 2 2 2" xfId="108"/>
    <cellStyle name="警告文本" xfId="109" builtinId="11"/>
    <cellStyle name="常规 2 2 3 3 2 7 2 2" xfId="110"/>
    <cellStyle name="Input 2 10" xfId="111"/>
    <cellStyle name="Calculation 3 23" xfId="112"/>
    <cellStyle name="Calculation 3 18" xfId="113"/>
    <cellStyle name="标题" xfId="114" builtinId="15"/>
    <cellStyle name="常规 6 2 2 2 3 3 5" xfId="115"/>
    <cellStyle name="Total 2 21 2" xfId="116"/>
    <cellStyle name="Total 2 16 2" xfId="117"/>
    <cellStyle name="常规 2 3 3 2 5" xfId="118"/>
    <cellStyle name="Calculation 15 19" xfId="119"/>
    <cellStyle name="Calculation 15 24" xfId="120"/>
    <cellStyle name="常规 2 3 2 5 3 2 6" xfId="121"/>
    <cellStyle name="常规 3 3 2 2 5 3 2 3" xfId="122"/>
    <cellStyle name="Calculation 20 2" xfId="123"/>
    <cellStyle name="Calculation 15 2" xfId="124"/>
    <cellStyle name="常规 3 2 4 2 11 2" xfId="125"/>
    <cellStyle name="解释性文本" xfId="126" builtinId="53"/>
    <cellStyle name="常规 12 3 5" xfId="127"/>
    <cellStyle name="常规 2 5 3 3 7 3" xfId="128"/>
    <cellStyle name="Total 2 2 3" xfId="129"/>
    <cellStyle name="常规 2 2 3 2 8 2 4" xfId="130"/>
    <cellStyle name="常规 2 4 3 3 2 2 5 2" xfId="131"/>
    <cellStyle name="常规 2 2 3 4 7 2 4" xfId="132"/>
    <cellStyle name="常规 2 3 3 5 7 2 2" xfId="133"/>
    <cellStyle name="Calculation 11 7" xfId="134"/>
    <cellStyle name="常规 2 6 7 3 3 3" xfId="135"/>
    <cellStyle name="常规 10 3 6 2" xfId="136"/>
    <cellStyle name="标题 1" xfId="137" builtinId="16"/>
    <cellStyle name="常规 6 3 2 3 4 2 4" xfId="138"/>
    <cellStyle name="常规 2 4 3 3 2 2" xfId="139"/>
    <cellStyle name="Output 2 17 2" xfId="140"/>
    <cellStyle name="常规 2 4 8 6 5" xfId="141"/>
    <cellStyle name="常规 2 3 3 5 7 2 3" xfId="142"/>
    <cellStyle name="Calculation 11 8" xfId="143"/>
    <cellStyle name="Input 2 10 2" xfId="144"/>
    <cellStyle name="常规 3 3 2 5 6 2 4" xfId="145"/>
    <cellStyle name="常规 10 3 6 3" xfId="146"/>
    <cellStyle name="Calculation 3 23 2" xfId="147"/>
    <cellStyle name="Calculation 3 18 2" xfId="148"/>
    <cellStyle name="标题 2" xfId="149" builtinId="17"/>
    <cellStyle name="常规 2 4 3 3 2 3" xfId="150"/>
    <cellStyle name="常规 10 9 2 2" xfId="151"/>
    <cellStyle name="常规 2 4 3 2 2 8 5" xfId="152"/>
    <cellStyle name="60% - 强调文字颜色 1" xfId="153" builtinId="32"/>
    <cellStyle name="常规 2 6 4 3 3" xfId="154"/>
    <cellStyle name="常规 2 2 3 2 2 3 2 2" xfId="155"/>
    <cellStyle name="常规 2 4 3 6 7 2 2" xfId="156"/>
    <cellStyle name="Calculation 11 9" xfId="157"/>
    <cellStyle name="常规 3 3 2 2 6 2" xfId="158"/>
    <cellStyle name="常规 3 3 4 2 3 9 2" xfId="159"/>
    <cellStyle name="常规 2 3 3 5 7 2 4" xfId="160"/>
    <cellStyle name="常规 10 3 6 4" xfId="161"/>
    <cellStyle name="标题 3" xfId="162" builtinId="18"/>
    <cellStyle name="常规 2 4 3 3 2 4" xfId="163"/>
    <cellStyle name="60% - 强调文字颜色 4" xfId="164" builtinId="44"/>
    <cellStyle name="输出" xfId="165" builtinId="21"/>
    <cellStyle name="常规 6 2 2 2 2 2 7 2 4" xfId="166"/>
    <cellStyle name="Input 7 2 4" xfId="167"/>
    <cellStyle name="常规 2 4 2 2 4 3 4" xfId="168"/>
    <cellStyle name="Calculation 12 2 4" xfId="169"/>
    <cellStyle name="常规 2 4 3 2 2 3 2 6" xfId="170"/>
    <cellStyle name="常规 2 7 2 2 7 4" xfId="171"/>
    <cellStyle name="Note 60" xfId="172"/>
    <cellStyle name="Note 55" xfId="173"/>
    <cellStyle name="计算" xfId="174" builtinId="22"/>
    <cellStyle name="常规 2 3 5 2 7 2 3" xfId="175"/>
    <cellStyle name="常规 2 3 3 2 2 2 4 2 4" xfId="176"/>
    <cellStyle name="常规 2 2 3 2 2 3 6 2 2" xfId="177"/>
    <cellStyle name="常规 2 4 3 3 2 2 2 2 4" xfId="178"/>
    <cellStyle name="Calculation 15 9 2" xfId="179"/>
    <cellStyle name="常规 2 3 5 2 2 4 6" xfId="180"/>
    <cellStyle name="常规 12 6 3" xfId="181"/>
    <cellStyle name="Calculation 11 14 2" xfId="182"/>
    <cellStyle name="常规 2 2 4 5 7 4" xfId="183"/>
    <cellStyle name="检查单元格" xfId="184" builtinId="23"/>
    <cellStyle name="常规 2 3 2 5 2 12" xfId="185"/>
    <cellStyle name="常规 2 2 3 2 11 2" xfId="186"/>
    <cellStyle name="常规 3 3 5 2 11 3 3" xfId="187"/>
    <cellStyle name="常规 13 5" xfId="188"/>
    <cellStyle name="常规 2 3 3 8 2 3" xfId="189"/>
    <cellStyle name="Input 9 24 2" xfId="190"/>
    <cellStyle name="Input 9 19 2" xfId="191"/>
    <cellStyle name="20% - 强调文字颜色 6" xfId="192" builtinId="50"/>
    <cellStyle name="Calculation 13 28 2" xfId="193"/>
    <cellStyle name="Calculation 13 33 2" xfId="194"/>
    <cellStyle name="常规 2 5 5 3 2 2" xfId="195"/>
    <cellStyle name="常规 2 2 2 2 2 3 6" xfId="196"/>
    <cellStyle name="常规 2 4 2 4 2 3 2" xfId="197"/>
    <cellStyle name="常规 2 3 3 6 7 6" xfId="198"/>
    <cellStyle name="Calculation 10 29" xfId="199"/>
    <cellStyle name="Calculation 10 34" xfId="200"/>
    <cellStyle name="常规 2 3 2 3 2 3 4" xfId="201"/>
    <cellStyle name="强调文字颜色 2" xfId="202" builtinId="33"/>
    <cellStyle name="常规 6 3 4 9 2 3" xfId="203"/>
    <cellStyle name="常规 2 2 2 5" xfId="204"/>
    <cellStyle name="Calculation 14 36 2" xfId="205"/>
    <cellStyle name="常规 3 3 8 2 3" xfId="206"/>
    <cellStyle name="链接单元格" xfId="207" builtinId="24"/>
    <cellStyle name="常规 2 5 6 9 5" xfId="208"/>
    <cellStyle name="Input 14 11" xfId="209"/>
    <cellStyle name="Calculation 10 9 2" xfId="210"/>
    <cellStyle name="常规 3 3 2 2 5 2 2" xfId="211"/>
    <cellStyle name="常规 3 3 4 2 3 8 2 2" xfId="212"/>
    <cellStyle name="Calculation 11 37" xfId="213"/>
    <cellStyle name="常规 3 3 2 2 3 2 8 4" xfId="214"/>
    <cellStyle name="常规 3 4 2 2 2 3 2 5 4" xfId="215"/>
    <cellStyle name="常规 2 2 3 2 3 5 2" xfId="216"/>
    <cellStyle name="Calculation 10 14 2" xfId="217"/>
    <cellStyle name="常规 3 3 3 4 6" xfId="218"/>
    <cellStyle name="Note 3 33" xfId="219"/>
    <cellStyle name="Note 3 28" xfId="220"/>
    <cellStyle name="常规 10 3 2 13" xfId="221"/>
    <cellStyle name="常规 3 3 3 5 4" xfId="222"/>
    <cellStyle name="汇总" xfId="223" builtinId="25"/>
    <cellStyle name="好" xfId="224" builtinId="26"/>
    <cellStyle name="常规 6 2 5 8 2 2" xfId="225"/>
    <cellStyle name="常规 2 2 2 2 2 10 2" xfId="226"/>
    <cellStyle name="常规 2 3 2 7 3" xfId="227"/>
    <cellStyle name="常规 3 2 4 2 8 6" xfId="228"/>
    <cellStyle name="Calculation 11 17" xfId="229"/>
    <cellStyle name="Calculation 11 22" xfId="230"/>
    <cellStyle name="常规 2 3 3 2 4 3 2 6" xfId="231"/>
    <cellStyle name="常规 8 3 2 8 2 4" xfId="232"/>
    <cellStyle name="Calculation 12 7 2" xfId="233"/>
    <cellStyle name="常规 3 13 4" xfId="234"/>
    <cellStyle name="适中" xfId="235" builtinId="28"/>
    <cellStyle name="常规 3 7 4 5" xfId="236"/>
    <cellStyle name="常规 2 6 4 2 11 3 3" xfId="237"/>
    <cellStyle name="常规 2 2 2 2 2 3 5" xfId="238"/>
    <cellStyle name="常规 2 3 3 6 7 5" xfId="239"/>
    <cellStyle name="Calculation 10 28" xfId="240"/>
    <cellStyle name="Calculation 10 33" xfId="241"/>
    <cellStyle name="常规 2 3 2 3 2 3 3" xfId="242"/>
    <cellStyle name="常规 2 3 2 2 9" xfId="243"/>
    <cellStyle name="20% - 强调文字颜色 5" xfId="244" builtinId="46"/>
    <cellStyle name="常规 2 2 4 2 2 2 6 2 4" xfId="245"/>
    <cellStyle name="Input 16 5 2" xfId="246"/>
    <cellStyle name="强调文字颜色 1" xfId="247" builtinId="29"/>
    <cellStyle name="常规 6 3 4 9 2 2" xfId="248"/>
    <cellStyle name="常规 6 2 3 2 10 4" xfId="249"/>
    <cellStyle name="常规 2 2 2 4" xfId="250"/>
    <cellStyle name="常规 2 3 2 2 5" xfId="251"/>
    <cellStyle name="Calculation 10 19" xfId="252"/>
    <cellStyle name="Calculation 10 24" xfId="253"/>
    <cellStyle name="20% - 强调文字颜色 1" xfId="254" builtinId="30"/>
    <cellStyle name="Calculation 15 10 2" xfId="255"/>
    <cellStyle name="40% - 强调文字颜色 1" xfId="256" builtinId="31"/>
    <cellStyle name="常规 2 3 2 2 2 5 3 3 2" xfId="257"/>
    <cellStyle name="Calculation 8 7 2" xfId="258"/>
    <cellStyle name="常规 2 3 3 2 4 2 11 2" xfId="259"/>
    <cellStyle name="常规 3 3 3 2 2 3 3 3 2" xfId="260"/>
    <cellStyle name="常规 2 6 2 4 3 3 2 2" xfId="261"/>
    <cellStyle name="Calculation 13 2 3" xfId="262"/>
    <cellStyle name="常规 2 2 2 2 2 3 2" xfId="263"/>
    <cellStyle name="常规 2 3 3 6 7 2" xfId="264"/>
    <cellStyle name="常规 8 4 3 3 3 2" xfId="265"/>
    <cellStyle name="常规 2 3 2 2 6" xfId="266"/>
    <cellStyle name="Calculation 10 25" xfId="267"/>
    <cellStyle name="Calculation 10 30" xfId="268"/>
    <cellStyle name="20% - 强调文字颜色 2" xfId="269" builtinId="34"/>
    <cellStyle name="常规 2 2 4 2 4 5 2 2" xfId="270"/>
    <cellStyle name="常规 3 3 3 4 6 4" xfId="271"/>
    <cellStyle name="常规 2 2 2 2 2 5 2 6" xfId="272"/>
    <cellStyle name="常规 2 2 3 2 3 5 2 4" xfId="273"/>
    <cellStyle name="常规 2 7 6 3 5" xfId="274"/>
    <cellStyle name="常规 3 3 2 2 3 2 11 3 3" xfId="275"/>
    <cellStyle name="Calculation 51 2" xfId="276"/>
    <cellStyle name="Calculation 46 2" xfId="277"/>
    <cellStyle name="常规 3 2 3 2 10 2" xfId="278"/>
    <cellStyle name="常规 2 3 3 2 2 2 5 2 4" xfId="279"/>
    <cellStyle name="常规 2 2 3 2 2 3 7 2 2" xfId="280"/>
    <cellStyle name="常规 3 4 5 2 11 2 3" xfId="281"/>
    <cellStyle name="Calculation 16 9 2" xfId="282"/>
    <cellStyle name="常规 2 4 3 3 2 2 3 2 4" xfId="283"/>
    <cellStyle name="Input 14 33 2" xfId="284"/>
    <cellStyle name="Input 14 28 2" xfId="285"/>
    <cellStyle name="常规 2 4 5 4 8 2" xfId="286"/>
    <cellStyle name="常规 2 4 4 2 2 2 10 4" xfId="287"/>
    <cellStyle name="Calculation 13 2 4"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Calculation 13 2 2 2" xfId="295"/>
    <cellStyle name="常规 2 4 4 2 3 11" xfId="296"/>
    <cellStyle name="常规 2 6 4 2 11 3 2" xfId="297"/>
    <cellStyle name="常规 2 2 2 2 2 3 4" xfId="298"/>
    <cellStyle name="常规 2 3 3 6 7 4" xfId="299"/>
    <cellStyle name="Calculation 10 27" xfId="300"/>
    <cellStyle name="Calculation 10 32" xfId="301"/>
    <cellStyle name="常规 2 3 2 3 2 3 2" xfId="302"/>
    <cellStyle name="常规 2 3 2 2 8" xfId="303"/>
    <cellStyle name="20% - 强调文字颜色 4" xfId="304" builtinId="42"/>
    <cellStyle name="常规 2 2 4 2 2 2 6 2 3" xfId="305"/>
    <cellStyle name="40% - 强调文字颜色 4" xfId="306" builtinId="43"/>
    <cellStyle name="强调文字颜色 5" xfId="307" builtinId="45"/>
    <cellStyle name="常规 2 2 2 8" xfId="308"/>
    <cellStyle name="常规 2 3 5 3 2 2 2 3" xfId="309"/>
    <cellStyle name="Input 6 24 2" xfId="310"/>
    <cellStyle name="Input 6 19 2" xfId="311"/>
    <cellStyle name="常规 2 2 2 3 3 6 4" xfId="312"/>
    <cellStyle name="常规 8 5 3 2 4" xfId="313"/>
    <cellStyle name="常规 2 4 3 5 8" xfId="314"/>
    <cellStyle name="Calculation 7 37 2" xfId="315"/>
    <cellStyle name="40% - 强调文字颜色 5" xfId="316" builtinId="47"/>
    <cellStyle name="60% - 强调文字颜色 5" xfId="317" builtinId="48"/>
    <cellStyle name="Calculation 14 2" xfId="318"/>
    <cellStyle name="强调文字颜色 6" xfId="319" builtinId="49"/>
    <cellStyle name="常规 2 2 2 3 3 2 5 2 2" xfId="320"/>
    <cellStyle name="常规 2 2 2 9"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Accent3" xfId="508"/>
    <cellStyle name="常规 3 3 4 4 9 2 4" xfId="509"/>
    <cellStyle name="常规 2 5 6 5 3" xfId="510"/>
    <cellStyle name="常规 2 6 3 2 3 2 3" xfId="511"/>
    <cellStyle name="常规 6 2 4 9" xfId="512"/>
    <cellStyle name="常规 10 8"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常规 2 3 2 2 3 2 9 4" xfId="4093"/>
    <cellStyle name="常规 2 5 3 2 2 2 3" xfId="4094"/>
    <cellStyle name="Input 8 34" xfId="4095"/>
    <cellStyle name="Input 8 29" xfId="4096"/>
    <cellStyle name="常规 3 3 2 2 2 3 2 6 4" xfId="4097"/>
    <cellStyle name="常规 3 3 4 5 8 2 2" xfId="4098"/>
    <cellStyle name="Calculation 7 21 2" xfId="4099"/>
    <cellStyle name="Calculation 7 16 2" xfId="4100"/>
    <cellStyle name="常规 2 4 2 2 3 2 1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40">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6"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6"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6" formatCode="0_ "/>
    </dxf>
    <dxf>
      <numFmt numFmtId="207" formatCode="0.0_ "/>
    </dxf>
    <dxf>
      <numFmt numFmtId="179" formatCode="0.00_ "/>
    </dxf>
    <dxf>
      <border>
        <top/>
      </border>
    </dxf>
    <dxf>
      <border>
        <top/>
      </border>
    </dxf>
    <dxf>
      <border>
        <top/>
      </border>
    </dxf>
    <dxf>
      <border>
        <top/>
      </border>
    </dxf>
    <dxf>
      <border>
        <left style="thin">
          <color indexed="0"/>
        </left>
        <right style="thin">
          <color indexed="0"/>
        </right>
        <top style="thin">
          <color indexed="0"/>
        </top>
        <bottom style="thin">
          <color indexed="0"/>
        </bottom>
      </border>
    </dxf>
    <dxf/>
    <dxf>
      <numFmt numFmtId="208" formatCode="0.0000000_ "/>
    </dxf>
    <dxf>
      <numFmt numFmtId="209" formatCode="0.000000_ "/>
    </dxf>
    <dxf>
      <numFmt numFmtId="210" formatCode="0.00000_ "/>
    </dxf>
    <dxf>
      <numFmt numFmtId="211" formatCode="0.0000_ "/>
    </dxf>
    <dxf>
      <numFmt numFmtId="212" formatCode="0.000_ "/>
    </dxf>
    <dxf>
      <numFmt numFmtId="179" formatCode="0.00_ "/>
    </dxf>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colors>
    <mruColors>
      <color rgb="0092D050"/>
      <color rgb="00FFFF00"/>
      <color rgb="00000000"/>
      <color rgb="00FFC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pivotCacheDefinition" Target="pivotCache/pivotCacheDefinition5.xml"/><Relationship Id="rId14" Type="http://schemas.openxmlformats.org/officeDocument/2006/relationships/pivotCacheDefinition" Target="pivotCache/pivotCacheDefinition4.xml"/><Relationship Id="rId13" Type="http://schemas.openxmlformats.org/officeDocument/2006/relationships/pivotCacheDefinition" Target="pivotCache/pivotCacheDefinition3.xml"/><Relationship Id="rId12" Type="http://schemas.openxmlformats.org/officeDocument/2006/relationships/pivotCacheDefinition" Target="pivotCache/pivotCacheDefinition2.xml"/><Relationship Id="rId11" Type="http://schemas.openxmlformats.org/officeDocument/2006/relationships/pivotCacheDefinition" Target="pivotCache/pivotCacheDefinition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8">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6">
      <sharedItems containsSemiMixedTypes="0" containsString="0" containsNumber="1" minValue="0" maxValue="60.9666666666667" count="6">
        <n v="60.9666666666667"/>
        <n v="0"/>
        <n v="59"/>
        <n v="57.0333333333333"/>
        <n v="51.1333333333333"/>
        <n v="33.4333333333333"/>
      </sharedItems>
    </cacheField>
    <cacheField name="3月_x000a_管理费" numFmtId="176">
      <sharedItems containsSemiMixedTypes="0" containsString="0" containsNumber="1" containsInteger="1" minValue="0" maxValue="31" count="6">
        <n v="31"/>
        <n v="0"/>
        <n v="30"/>
        <n v="29"/>
        <n v="26"/>
        <n v="17"/>
      </sharedItems>
    </cacheField>
    <cacheField name="总计" numFmtId="176">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8">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6">
      <sharedItems containsSemiMixedTypes="0" containsString="0" containsNumber="1" containsInteger="1" minValue="0" maxValue="59" count="2">
        <n v="59"/>
        <n v="0"/>
      </sharedItems>
    </cacheField>
    <cacheField name="管理费" numFmtId="176">
      <sharedItems containsSemiMixedTypes="0" containsString="0" containsNumber="1" containsInteger="1" minValue="0" maxValue="30" count="2">
        <n v="30"/>
        <n v="0"/>
      </sharedItems>
    </cacheField>
    <cacheField name="总计" numFmtId="176">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8">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6">
      <sharedItems containsSemiMixedTypes="0" containsString="0" containsNumber="1" minValue="0" maxValue="60.9666666666667" count="3">
        <n v="59"/>
        <n v="60.9666666666667"/>
        <n v="0"/>
      </sharedItems>
    </cacheField>
    <cacheField name="管理费" numFmtId="176">
      <sharedItems containsSemiMixedTypes="0" containsString="0" containsNumber="1" containsInteger="1" minValue="0" maxValue="31" count="2">
        <n v="31"/>
        <n v="0"/>
      </sharedItems>
    </cacheField>
    <cacheField name="总计" numFmtId="176">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6">
      <sharedItems containsSemiMixedTypes="0" containsString="0" containsNumber="1" minValue="0" maxValue="59" count="6">
        <n v="59"/>
        <n v="57.0333333333333"/>
        <n v="0"/>
        <n v="43.2666666666667"/>
        <n v="37.3666666666667"/>
        <n v="35.4"/>
      </sharedItems>
    </cacheField>
    <cacheField name="管理费" numFmtId="176">
      <sharedItems containsSemiMixedTypes="0" containsString="0" containsNumber="1" containsInteger="1" minValue="0" maxValue="30" count="6">
        <n v="30"/>
        <n v="29"/>
        <n v="0"/>
        <n v="22"/>
        <n v="19"/>
        <n v="18"/>
      </sharedItems>
    </cacheField>
    <cacheField name="总计" numFmtId="176">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createdVersion="5" refreshedVersion="5" minRefreshableVersion="3" refreshedDate="45134.3707523148" refreshedBy="MuQun" recordCount="40">
  <cacheSource type="worksheet">
    <worksheetSource ref="M2:P42" sheet="7月保险费"/>
  </cacheSource>
  <cacheFields count="4">
    <cacheField name="总计" numFmtId="176">
      <sharedItems containsSemiMixedTypes="0" containsString="0" containsNumber="1" minValue="0" maxValue="90" count="4">
        <n v="90"/>
        <n v="83.0666666666667"/>
        <n v="80.1"/>
        <n v="0"/>
      </sharedItems>
    </cacheField>
    <cacheField name="成本中心1" numFmtId="0">
      <sharedItems count="1">
        <s v="管理费用-福利费"/>
      </sharedItems>
    </cacheField>
    <cacheField name="成本中心2" numFmtId="0">
      <sharedItems count="3">
        <s v="管理费用-河北金属件事业部"/>
        <s v="管理费用-河北后视镜事业部"/>
        <s v="管理费用-河北座椅事业部"/>
      </sharedItems>
    </cacheField>
    <cacheField name="成本中心3" numFmtId="0">
      <sharedItems count="4">
        <s v="河北金属件生产焊接车间"/>
        <s v="河北后视镜生产注塑车间"/>
        <s v="河北座椅生产座椅组装车间"/>
        <s v="河北座椅生产发泡车间"/>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Cache/pivotCacheRecords5.xml><?xml version="1.0" encoding="utf-8"?>
<pivotCacheRecords xmlns="http://schemas.openxmlformats.org/spreadsheetml/2006/main" xmlns:r="http://schemas.openxmlformats.org/officeDocument/2006/relationships" count="40">
  <r>
    <x v="0"/>
    <x v="0"/>
    <x v="0"/>
    <x v="0"/>
  </r>
  <r>
    <x v="0"/>
    <x v="0"/>
    <x v="1"/>
    <x v="1"/>
  </r>
  <r>
    <x v="0"/>
    <x v="0"/>
    <x v="2"/>
    <x v="2"/>
  </r>
  <r>
    <x v="0"/>
    <x v="0"/>
    <x v="2"/>
    <x v="3"/>
  </r>
  <r>
    <x v="0"/>
    <x v="0"/>
    <x v="0"/>
    <x v="0"/>
  </r>
  <r>
    <x v="0"/>
    <x v="0"/>
    <x v="0"/>
    <x v="0"/>
  </r>
  <r>
    <x v="0"/>
    <x v="0"/>
    <x v="2"/>
    <x v="3"/>
  </r>
  <r>
    <x v="0"/>
    <x v="0"/>
    <x v="0"/>
    <x v="0"/>
  </r>
  <r>
    <x v="0"/>
    <x v="0"/>
    <x v="2"/>
    <x v="3"/>
  </r>
  <r>
    <x v="0"/>
    <x v="0"/>
    <x v="2"/>
    <x v="3"/>
  </r>
  <r>
    <x v="0"/>
    <x v="0"/>
    <x v="2"/>
    <x v="3"/>
  </r>
  <r>
    <x v="0"/>
    <x v="0"/>
    <x v="2"/>
    <x v="3"/>
  </r>
  <r>
    <x v="0"/>
    <x v="0"/>
    <x v="2"/>
    <x v="3"/>
  </r>
  <r>
    <x v="0"/>
    <x v="0"/>
    <x v="2"/>
    <x v="3"/>
  </r>
  <r>
    <x v="0"/>
    <x v="0"/>
    <x v="2"/>
    <x v="2"/>
  </r>
  <r>
    <x v="0"/>
    <x v="0"/>
    <x v="2"/>
    <x v="3"/>
  </r>
  <r>
    <x v="0"/>
    <x v="0"/>
    <x v="2"/>
    <x v="3"/>
  </r>
  <r>
    <x v="0"/>
    <x v="0"/>
    <x v="2"/>
    <x v="3"/>
  </r>
  <r>
    <x v="0"/>
    <x v="0"/>
    <x v="2"/>
    <x v="3"/>
  </r>
  <r>
    <x v="0"/>
    <x v="0"/>
    <x v="2"/>
    <x v="3"/>
  </r>
  <r>
    <x v="0"/>
    <x v="0"/>
    <x v="2"/>
    <x v="3"/>
  </r>
  <r>
    <x v="1"/>
    <x v="0"/>
    <x v="2"/>
    <x v="3"/>
  </r>
  <r>
    <x v="2"/>
    <x v="0"/>
    <x v="2"/>
    <x v="3"/>
  </r>
  <r>
    <x v="2"/>
    <x v="0"/>
    <x v="2"/>
    <x v="3"/>
  </r>
  <r>
    <x v="3"/>
    <x v="0"/>
    <x v="2"/>
    <x v="3"/>
  </r>
  <r>
    <x v="3"/>
    <x v="0"/>
    <x v="2"/>
    <x v="3"/>
  </r>
  <r>
    <x v="3"/>
    <x v="0"/>
    <x v="2"/>
    <x v="3"/>
  </r>
  <r>
    <x v="3"/>
    <x v="0"/>
    <x v="2"/>
    <x v="3"/>
  </r>
  <r>
    <x v="3"/>
    <x v="0"/>
    <x v="2"/>
    <x v="2"/>
  </r>
  <r>
    <x v="3"/>
    <x v="0"/>
    <x v="2"/>
    <x v="3"/>
  </r>
  <r>
    <x v="3"/>
    <x v="0"/>
    <x v="2"/>
    <x v="3"/>
  </r>
  <r>
    <x v="3"/>
    <x v="0"/>
    <x v="2"/>
    <x v="3"/>
  </r>
  <r>
    <x v="3"/>
    <x v="0"/>
    <x v="2"/>
    <x v="3"/>
  </r>
  <r>
    <x v="3"/>
    <x v="0"/>
    <x v="2"/>
    <x v="3"/>
  </r>
  <r>
    <x v="3"/>
    <x v="0"/>
    <x v="2"/>
    <x v="3"/>
  </r>
  <r>
    <x v="3"/>
    <x v="0"/>
    <x v="2"/>
    <x v="3"/>
  </r>
  <r>
    <x v="3"/>
    <x v="0"/>
    <x v="2"/>
    <x v="3"/>
  </r>
  <r>
    <x v="3"/>
    <x v="0"/>
    <x v="2"/>
    <x v="3"/>
  </r>
  <r>
    <x v="3"/>
    <x v="0"/>
    <x v="2"/>
    <x v="2"/>
  </r>
  <r>
    <x v="3"/>
    <x v="0"/>
    <x v="2"/>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6" showAll="0">
      <items count="7">
        <item x="1"/>
        <item x="5"/>
        <item x="4"/>
        <item x="3"/>
        <item x="2"/>
        <item x="0"/>
        <item t="default"/>
      </items>
    </pivotField>
    <pivotField dataField="1" compact="0" numFmtId="176" showAll="0">
      <items count="7">
        <item x="1"/>
        <item x="5"/>
        <item x="4"/>
        <item x="3"/>
        <item x="2"/>
        <item x="0"/>
        <item t="default"/>
      </items>
    </pivotField>
    <pivotField dataField="1" compact="0" numFmtId="176"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6" showAll="0">
      <items count="3">
        <item x="1"/>
        <item x="0"/>
        <item t="default"/>
      </items>
    </pivotField>
    <pivotField dataField="1" compact="0" numFmtId="176" showAll="0">
      <items count="3">
        <item x="1"/>
        <item x="0"/>
        <item t="default"/>
      </items>
    </pivotField>
    <pivotField dataField="1" compact="0" numFmtId="176"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8"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6" showAll="0">
      <items count="4">
        <item x="2"/>
        <item x="0"/>
        <item x="1"/>
        <item t="default"/>
      </items>
    </pivotField>
    <pivotField dataField="1" compact="0" numFmtId="176" showAll="0">
      <items count="3">
        <item x="1"/>
        <item x="0"/>
        <item t="default"/>
      </items>
    </pivotField>
    <pivotField dataField="1" compact="0" numFmtId="176"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6" showAll="0">
      <items count="7">
        <item x="2"/>
        <item x="5"/>
        <item x="4"/>
        <item x="3"/>
        <item x="1"/>
        <item x="0"/>
        <item t="default"/>
      </items>
    </pivotField>
    <pivotField dataField="1" compact="0" numFmtId="176" showAll="0">
      <items count="7">
        <item x="2"/>
        <item x="5"/>
        <item x="4"/>
        <item x="3"/>
        <item x="1"/>
        <item x="0"/>
        <item t="default"/>
      </items>
    </pivotField>
    <pivotField dataField="1" compact="0" numFmtId="176"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23">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 dxfId="126">
      <pivotArea field="3" type="button" dataOnly="0" labelOnly="1" outline="0" fieldPosition="0"/>
    </format>
    <format dxfId="127">
      <pivotArea dataOnly="0" labelOnly="1" fieldPosition="0">
        <references count="1">
          <reference field="4294967294" count="1">
            <x v="0"/>
          </reference>
        </references>
      </pivotArea>
    </format>
    <format dxfId="128">
      <pivotArea dataOnly="0" labelOnly="1" fieldPosition="0">
        <references count="1">
          <reference field="4294967294" count="1">
            <x v="1"/>
          </reference>
        </references>
      </pivotArea>
    </format>
    <format dxfId="129">
      <pivotArea dataOnly="0" labelOnly="1" fieldPosition="0">
        <references count="1">
          <reference field="4294967294" count="1">
            <x v="2"/>
          </reference>
        </references>
      </pivotArea>
    </format>
    <format dxfId="130">
      <pivotArea type="all" dataOnly="0" outline="0" fieldPosition="0"/>
    </format>
    <format dxfId="131">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4"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3:C38" firstHeaderRow="1" firstDataRow="1" firstDataCol="2"/>
  <pivotFields count="4">
    <pivotField dataField="1" compact="0" numFmtId="176" showAll="0">
      <items count="5">
        <item x="3"/>
        <item x="2"/>
        <item x="1"/>
        <item x="0"/>
        <item t="default"/>
      </items>
    </pivotField>
    <pivotField axis="axisRow" compact="0" showAll="0">
      <items count="2">
        <item x="0"/>
        <item t="default"/>
      </items>
    </pivotField>
    <pivotField axis="axisRow" compact="0" showAll="0">
      <items count="4">
        <item x="1"/>
        <item x="0"/>
        <item x="2"/>
        <item t="default"/>
      </items>
    </pivotField>
    <pivotField compact="0" showAll="0">
      <items count="5">
        <item x="1"/>
        <item x="0"/>
        <item x="3"/>
        <item x="2"/>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32">
      <pivotArea collapsedLevelsAreSubtotals="1" fieldPosition="0"/>
    </format>
    <format dxfId="133">
      <pivotArea collapsedLevelsAreSubtotals="1" fieldPosition="0"/>
    </format>
    <format dxfId="134">
      <pivotArea collapsedLevelsAreSubtotals="1" fieldPosition="0"/>
    </format>
    <format dxfId="135">
      <pivotArea collapsedLevelsAreSubtotals="1" fieldPosition="0"/>
    </format>
    <format dxfId="136">
      <pivotArea collapsedLevelsAreSubtotals="1" fieldPosition="0"/>
    </format>
    <format dxfId="137">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69" customWidth="1"/>
    <col min="2" max="2" width="91.425" style="69" customWidth="1"/>
    <col min="3" max="3" width="134.858333333333" style="68" customWidth="1"/>
    <col min="4" max="16384" width="9.14166666666667" style="68"/>
  </cols>
  <sheetData>
    <row r="1" s="68" customFormat="1" ht="18" customHeight="1" spans="1:3">
      <c r="A1" s="70" t="s">
        <v>0</v>
      </c>
      <c r="B1" s="70" t="s">
        <v>1</v>
      </c>
      <c r="C1" s="71" t="s">
        <v>2</v>
      </c>
    </row>
    <row r="2" s="68" customFormat="1" ht="14.25" spans="1:3">
      <c r="A2" s="72" t="s">
        <v>3</v>
      </c>
      <c r="B2" s="73" t="s">
        <v>4</v>
      </c>
      <c r="C2" s="74" t="s">
        <v>5</v>
      </c>
    </row>
    <row r="3" s="68" customFormat="1" ht="14.25" spans="1:3">
      <c r="A3" s="75" t="s">
        <v>6</v>
      </c>
      <c r="B3" s="76" t="s">
        <v>7</v>
      </c>
      <c r="C3" s="77" t="s">
        <v>5</v>
      </c>
    </row>
    <row r="4" s="68" customFormat="1" ht="14.25" spans="1:3">
      <c r="A4" s="72" t="s">
        <v>8</v>
      </c>
      <c r="B4" s="73" t="s">
        <v>9</v>
      </c>
      <c r="C4" s="74" t="s">
        <v>5</v>
      </c>
    </row>
    <row r="5" s="68" customFormat="1" ht="14.25" spans="1:3">
      <c r="A5" s="75" t="s">
        <v>10</v>
      </c>
      <c r="B5" s="78" t="s">
        <v>11</v>
      </c>
      <c r="C5" s="77" t="s">
        <v>5</v>
      </c>
    </row>
    <row r="6" s="68" customFormat="1" ht="14.25" spans="1:3">
      <c r="A6" s="72" t="s">
        <v>12</v>
      </c>
      <c r="B6" s="79" t="s">
        <v>13</v>
      </c>
      <c r="C6" s="74" t="s">
        <v>5</v>
      </c>
    </row>
    <row r="7" s="68" customFormat="1" ht="14.25" spans="1:3">
      <c r="A7" s="75" t="s">
        <v>14</v>
      </c>
      <c r="B7" s="78" t="s">
        <v>15</v>
      </c>
      <c r="C7" s="77" t="s">
        <v>16</v>
      </c>
    </row>
    <row r="8" s="68" customFormat="1" ht="14.25" spans="1:3">
      <c r="A8" s="72" t="s">
        <v>17</v>
      </c>
      <c r="B8" s="79" t="s">
        <v>18</v>
      </c>
      <c r="C8" s="74" t="s">
        <v>16</v>
      </c>
    </row>
    <row r="9" s="68" customFormat="1" ht="14.25" spans="1:3">
      <c r="A9" s="75" t="s">
        <v>19</v>
      </c>
      <c r="B9" s="78" t="s">
        <v>20</v>
      </c>
      <c r="C9" s="77" t="s">
        <v>16</v>
      </c>
    </row>
    <row r="10" s="68" customFormat="1" ht="14.25" spans="1:3">
      <c r="A10" s="72" t="s">
        <v>21</v>
      </c>
      <c r="B10" s="79" t="s">
        <v>22</v>
      </c>
      <c r="C10" s="74" t="s">
        <v>16</v>
      </c>
    </row>
    <row r="11" s="68" customFormat="1" ht="14.25" spans="1:3">
      <c r="A11" s="75" t="s">
        <v>23</v>
      </c>
      <c r="B11" s="78" t="s">
        <v>24</v>
      </c>
      <c r="C11" s="77" t="s">
        <v>16</v>
      </c>
    </row>
    <row r="12" s="68" customFormat="1" ht="14.25" spans="1:3">
      <c r="A12" s="72" t="s">
        <v>25</v>
      </c>
      <c r="B12" s="79" t="s">
        <v>26</v>
      </c>
      <c r="C12" s="74" t="s">
        <v>16</v>
      </c>
    </row>
    <row r="13" s="68" customFormat="1" ht="14.25" spans="1:3">
      <c r="A13" s="75" t="s">
        <v>27</v>
      </c>
      <c r="B13" s="78" t="s">
        <v>28</v>
      </c>
      <c r="C13" s="77" t="s">
        <v>16</v>
      </c>
    </row>
    <row r="14" s="68" customFormat="1" ht="14.25" spans="1:3">
      <c r="A14" s="72" t="s">
        <v>29</v>
      </c>
      <c r="B14" s="79" t="s">
        <v>30</v>
      </c>
      <c r="C14" s="74" t="s">
        <v>16</v>
      </c>
    </row>
    <row r="15" s="68" customFormat="1" ht="14.25" spans="1:3">
      <c r="A15" s="75" t="s">
        <v>31</v>
      </c>
      <c r="B15" s="78" t="s">
        <v>32</v>
      </c>
      <c r="C15" s="77" t="s">
        <v>16</v>
      </c>
    </row>
    <row r="16" s="68" customFormat="1" ht="14.25" spans="1:3">
      <c r="A16" s="72" t="s">
        <v>33</v>
      </c>
      <c r="B16" s="79" t="s">
        <v>34</v>
      </c>
      <c r="C16" s="74" t="s">
        <v>16</v>
      </c>
    </row>
    <row r="17" s="68" customFormat="1" ht="14.25" spans="1:3">
      <c r="A17" s="75" t="s">
        <v>35</v>
      </c>
      <c r="B17" s="78" t="s">
        <v>36</v>
      </c>
      <c r="C17" s="77" t="s">
        <v>16</v>
      </c>
    </row>
    <row r="18" s="68" customFormat="1" ht="14.25" spans="1:3">
      <c r="A18" s="72" t="s">
        <v>37</v>
      </c>
      <c r="B18" s="79" t="s">
        <v>38</v>
      </c>
      <c r="C18" s="74" t="s">
        <v>16</v>
      </c>
    </row>
    <row r="19" s="68" customFormat="1" ht="14.25" spans="1:3">
      <c r="A19" s="75" t="s">
        <v>39</v>
      </c>
      <c r="B19" s="78" t="s">
        <v>40</v>
      </c>
      <c r="C19" s="77" t="s">
        <v>16</v>
      </c>
    </row>
    <row r="20" s="68" customFormat="1" ht="14.25" spans="1:3">
      <c r="A20" s="72" t="s">
        <v>41</v>
      </c>
      <c r="B20" s="79" t="s">
        <v>42</v>
      </c>
      <c r="C20" s="74" t="s">
        <v>16</v>
      </c>
    </row>
    <row r="21" s="68" customFormat="1" ht="14.25" spans="1:3">
      <c r="A21" s="75" t="s">
        <v>43</v>
      </c>
      <c r="B21" s="78" t="s">
        <v>44</v>
      </c>
      <c r="C21" s="77" t="s">
        <v>16</v>
      </c>
    </row>
    <row r="22" s="68" customFormat="1" ht="14.25" spans="1:3">
      <c r="A22" s="72" t="s">
        <v>45</v>
      </c>
      <c r="B22" s="79" t="s">
        <v>46</v>
      </c>
      <c r="C22" s="74" t="s">
        <v>16</v>
      </c>
    </row>
    <row r="23" s="68" customFormat="1" ht="14.25" spans="1:3">
      <c r="A23" s="75" t="s">
        <v>47</v>
      </c>
      <c r="B23" s="78" t="s">
        <v>48</v>
      </c>
      <c r="C23" s="77" t="s">
        <v>16</v>
      </c>
    </row>
    <row r="24" s="68" customFormat="1" ht="14.25" spans="1:3">
      <c r="A24" s="72" t="s">
        <v>49</v>
      </c>
      <c r="B24" s="79" t="s">
        <v>50</v>
      </c>
      <c r="C24" s="74" t="s">
        <v>16</v>
      </c>
    </row>
    <row r="25" s="68" customFormat="1" ht="14.25" spans="1:3">
      <c r="A25" s="75" t="s">
        <v>51</v>
      </c>
      <c r="B25" s="78" t="s">
        <v>52</v>
      </c>
      <c r="C25" s="77" t="s">
        <v>16</v>
      </c>
    </row>
    <row r="26" s="68" customFormat="1" ht="14.25" spans="1:3">
      <c r="A26" s="72" t="s">
        <v>53</v>
      </c>
      <c r="B26" s="79" t="s">
        <v>54</v>
      </c>
      <c r="C26" s="74" t="s">
        <v>16</v>
      </c>
    </row>
    <row r="27" s="68" customFormat="1" ht="14.25" spans="1:3">
      <c r="A27" s="75" t="s">
        <v>55</v>
      </c>
      <c r="B27" s="78" t="s">
        <v>56</v>
      </c>
      <c r="C27" s="77" t="s">
        <v>16</v>
      </c>
    </row>
    <row r="28" s="68" customFormat="1" ht="14.25" spans="1:3">
      <c r="A28" s="72" t="s">
        <v>57</v>
      </c>
      <c r="B28" s="79" t="s">
        <v>58</v>
      </c>
      <c r="C28" s="74" t="s">
        <v>16</v>
      </c>
    </row>
    <row r="29" s="68" customFormat="1" ht="14.25" spans="1:3">
      <c r="A29" s="75" t="s">
        <v>59</v>
      </c>
      <c r="B29" s="78" t="s">
        <v>60</v>
      </c>
      <c r="C29" s="77" t="s">
        <v>16</v>
      </c>
    </row>
    <row r="30" s="68" customFormat="1" ht="14.25" spans="1:3">
      <c r="A30" s="72" t="s">
        <v>61</v>
      </c>
      <c r="B30" s="79" t="s">
        <v>62</v>
      </c>
      <c r="C30" s="74" t="s">
        <v>16</v>
      </c>
    </row>
    <row r="31" s="68" customFormat="1" ht="14.25" spans="1:3">
      <c r="A31" s="75" t="s">
        <v>63</v>
      </c>
      <c r="B31" s="78" t="s">
        <v>64</v>
      </c>
      <c r="C31" s="77" t="s">
        <v>16</v>
      </c>
    </row>
    <row r="32" s="68" customFormat="1" ht="14.25" spans="1:3">
      <c r="A32" s="72" t="s">
        <v>65</v>
      </c>
      <c r="B32" s="79" t="s">
        <v>66</v>
      </c>
      <c r="C32" s="74" t="s">
        <v>16</v>
      </c>
    </row>
    <row r="33" s="68" customFormat="1" ht="14.25" spans="1:3">
      <c r="A33" s="75" t="s">
        <v>67</v>
      </c>
      <c r="B33" s="78" t="s">
        <v>68</v>
      </c>
      <c r="C33" s="77" t="s">
        <v>16</v>
      </c>
    </row>
    <row r="34" s="68" customFormat="1" ht="14.25" spans="1:3">
      <c r="A34" s="72" t="s">
        <v>69</v>
      </c>
      <c r="B34" s="79" t="s">
        <v>70</v>
      </c>
      <c r="C34" s="74" t="s">
        <v>16</v>
      </c>
    </row>
    <row r="35" s="68" customFormat="1" ht="14.25" spans="1:3">
      <c r="A35" s="75" t="s">
        <v>71</v>
      </c>
      <c r="B35" s="78" t="s">
        <v>72</v>
      </c>
      <c r="C35" s="77" t="s">
        <v>16</v>
      </c>
    </row>
    <row r="36" s="68" customFormat="1" ht="14.25" spans="1:3">
      <c r="A36" s="72" t="s">
        <v>73</v>
      </c>
      <c r="B36" s="79" t="s">
        <v>74</v>
      </c>
      <c r="C36" s="74" t="s">
        <v>16</v>
      </c>
    </row>
    <row r="37" s="68" customFormat="1" ht="14.25" spans="1:3">
      <c r="A37" s="75" t="s">
        <v>75</v>
      </c>
      <c r="B37" s="78" t="s">
        <v>76</v>
      </c>
      <c r="C37" s="77" t="s">
        <v>16</v>
      </c>
    </row>
    <row r="38" s="68" customFormat="1" ht="14.25" spans="1:3">
      <c r="A38" s="72" t="s">
        <v>77</v>
      </c>
      <c r="B38" s="79" t="s">
        <v>78</v>
      </c>
      <c r="C38" s="74" t="s">
        <v>16</v>
      </c>
    </row>
    <row r="39" s="68" customFormat="1" ht="14.25" spans="1:3">
      <c r="A39" s="75" t="s">
        <v>79</v>
      </c>
      <c r="B39" s="78" t="s">
        <v>80</v>
      </c>
      <c r="C39" s="77" t="s">
        <v>16</v>
      </c>
    </row>
    <row r="40" s="68" customFormat="1" ht="14.25" spans="1:3">
      <c r="A40" s="72" t="s">
        <v>81</v>
      </c>
      <c r="B40" s="79" t="s">
        <v>82</v>
      </c>
      <c r="C40" s="74" t="s">
        <v>16</v>
      </c>
    </row>
    <row r="41" s="68" customFormat="1" ht="14.25" spans="1:3">
      <c r="A41" s="75" t="s">
        <v>83</v>
      </c>
      <c r="B41" s="78" t="s">
        <v>84</v>
      </c>
      <c r="C41" s="77" t="s">
        <v>16</v>
      </c>
    </row>
    <row r="42" s="68" customFormat="1" ht="14.25" spans="1:3">
      <c r="A42" s="72" t="s">
        <v>85</v>
      </c>
      <c r="B42" s="79" t="s">
        <v>86</v>
      </c>
      <c r="C42" s="74" t="s">
        <v>16</v>
      </c>
    </row>
    <row r="43" s="68" customFormat="1" ht="14.25" spans="1:3">
      <c r="A43" s="75" t="s">
        <v>87</v>
      </c>
      <c r="B43" s="78" t="s">
        <v>88</v>
      </c>
      <c r="C43" s="77" t="s">
        <v>16</v>
      </c>
    </row>
    <row r="44" s="68" customFormat="1" ht="14.25" spans="1:3">
      <c r="A44" s="72" t="s">
        <v>89</v>
      </c>
      <c r="B44" s="79" t="s">
        <v>90</v>
      </c>
      <c r="C44" s="74" t="s">
        <v>16</v>
      </c>
    </row>
    <row r="45" s="68" customFormat="1" ht="14.25" spans="1:3">
      <c r="A45" s="75" t="s">
        <v>91</v>
      </c>
      <c r="B45" s="78" t="s">
        <v>92</v>
      </c>
      <c r="C45" s="77" t="s">
        <v>16</v>
      </c>
    </row>
    <row r="46" s="68" customFormat="1" ht="14.25" spans="1:3">
      <c r="A46" s="72" t="s">
        <v>93</v>
      </c>
      <c r="B46" s="79" t="s">
        <v>94</v>
      </c>
      <c r="C46" s="74" t="s">
        <v>16</v>
      </c>
    </row>
    <row r="47" s="68" customFormat="1" ht="14.25" spans="1:3">
      <c r="A47" s="75" t="s">
        <v>95</v>
      </c>
      <c r="B47" s="78" t="s">
        <v>96</v>
      </c>
      <c r="C47" s="77" t="s">
        <v>16</v>
      </c>
    </row>
    <row r="48" s="68" customFormat="1" ht="14.25" spans="1:3">
      <c r="A48" s="72" t="s">
        <v>97</v>
      </c>
      <c r="B48" s="79" t="s">
        <v>98</v>
      </c>
      <c r="C48" s="74" t="s">
        <v>16</v>
      </c>
    </row>
    <row r="49" s="68" customFormat="1" ht="14.25" spans="1:3">
      <c r="A49" s="75" t="s">
        <v>99</v>
      </c>
      <c r="B49" s="78" t="s">
        <v>100</v>
      </c>
      <c r="C49" s="77" t="s">
        <v>16</v>
      </c>
    </row>
    <row r="50" s="68" customFormat="1" ht="14.25" spans="1:3">
      <c r="A50" s="72" t="s">
        <v>101</v>
      </c>
      <c r="B50" s="79" t="s">
        <v>102</v>
      </c>
      <c r="C50" s="74" t="s">
        <v>16</v>
      </c>
    </row>
    <row r="51" s="68" customFormat="1" ht="14.25" spans="1:3">
      <c r="A51" s="75" t="s">
        <v>103</v>
      </c>
      <c r="B51" s="78" t="s">
        <v>104</v>
      </c>
      <c r="C51" s="77" t="s">
        <v>16</v>
      </c>
    </row>
    <row r="52" s="68" customFormat="1" ht="14.25" spans="1:3">
      <c r="A52" s="72" t="s">
        <v>105</v>
      </c>
      <c r="B52" s="79" t="s">
        <v>106</v>
      </c>
      <c r="C52" s="74" t="s">
        <v>16</v>
      </c>
    </row>
    <row r="53" s="68" customFormat="1" ht="14.25" spans="1:3">
      <c r="A53" s="75" t="s">
        <v>107</v>
      </c>
      <c r="B53" s="78" t="s">
        <v>108</v>
      </c>
      <c r="C53" s="77" t="s">
        <v>16</v>
      </c>
    </row>
    <row r="54" s="68" customFormat="1" ht="14.25" spans="1:3">
      <c r="A54" s="72" t="s">
        <v>109</v>
      </c>
      <c r="B54" s="79" t="s">
        <v>110</v>
      </c>
      <c r="C54" s="74" t="s">
        <v>16</v>
      </c>
    </row>
    <row r="55" s="68" customFormat="1" ht="14.25" spans="1:3">
      <c r="A55" s="75" t="s">
        <v>111</v>
      </c>
      <c r="B55" s="78" t="s">
        <v>112</v>
      </c>
      <c r="C55" s="77" t="s">
        <v>16</v>
      </c>
    </row>
    <row r="56" s="68" customFormat="1" ht="14.25" spans="1:3">
      <c r="A56" s="72" t="s">
        <v>113</v>
      </c>
      <c r="B56" s="79" t="s">
        <v>114</v>
      </c>
      <c r="C56" s="74" t="s">
        <v>16</v>
      </c>
    </row>
    <row r="57" s="68" customFormat="1" ht="14.25" spans="1:3">
      <c r="A57" s="75" t="s">
        <v>115</v>
      </c>
      <c r="B57" s="78" t="s">
        <v>116</v>
      </c>
      <c r="C57" s="77" t="s">
        <v>16</v>
      </c>
    </row>
    <row r="58" s="68" customFormat="1" ht="14.25" spans="1:3">
      <c r="A58" s="72" t="s">
        <v>117</v>
      </c>
      <c r="B58" s="79" t="s">
        <v>118</v>
      </c>
      <c r="C58" s="74" t="s">
        <v>16</v>
      </c>
    </row>
    <row r="59" s="68" customFormat="1" ht="14.25" spans="1:3">
      <c r="A59" s="75" t="s">
        <v>119</v>
      </c>
      <c r="B59" s="78" t="s">
        <v>120</v>
      </c>
      <c r="C59" s="77" t="s">
        <v>16</v>
      </c>
    </row>
    <row r="60" s="68" customFormat="1" ht="14.25" spans="1:3">
      <c r="A60" s="72" t="s">
        <v>121</v>
      </c>
      <c r="B60" s="79" t="s">
        <v>122</v>
      </c>
      <c r="C60" s="74" t="s">
        <v>16</v>
      </c>
    </row>
    <row r="61" s="68" customFormat="1" ht="14.25" spans="1:3">
      <c r="A61" s="75" t="s">
        <v>123</v>
      </c>
      <c r="B61" s="78" t="s">
        <v>124</v>
      </c>
      <c r="C61" s="77" t="s">
        <v>16</v>
      </c>
    </row>
    <row r="62" s="68" customFormat="1" ht="14.25" spans="1:3">
      <c r="A62" s="72" t="s">
        <v>125</v>
      </c>
      <c r="B62" s="79" t="s">
        <v>126</v>
      </c>
      <c r="C62" s="74" t="s">
        <v>16</v>
      </c>
    </row>
    <row r="63" s="68" customFormat="1" ht="14.25" spans="1:3">
      <c r="A63" s="75" t="s">
        <v>127</v>
      </c>
      <c r="B63" s="78" t="s">
        <v>128</v>
      </c>
      <c r="C63" s="77" t="s">
        <v>16</v>
      </c>
    </row>
    <row r="64" s="68" customFormat="1" ht="14.25" spans="1:3">
      <c r="A64" s="72" t="s">
        <v>129</v>
      </c>
      <c r="B64" s="79" t="s">
        <v>130</v>
      </c>
      <c r="C64" s="74" t="s">
        <v>16</v>
      </c>
    </row>
    <row r="65" s="68" customFormat="1" ht="14.25" spans="1:3">
      <c r="A65" s="75" t="s">
        <v>131</v>
      </c>
      <c r="B65" s="78" t="s">
        <v>132</v>
      </c>
      <c r="C65" s="77" t="s">
        <v>16</v>
      </c>
    </row>
    <row r="66" s="68" customFormat="1" ht="14.25" spans="1:3">
      <c r="A66" s="72" t="s">
        <v>133</v>
      </c>
      <c r="B66" s="79" t="s">
        <v>134</v>
      </c>
      <c r="C66" s="74" t="s">
        <v>16</v>
      </c>
    </row>
    <row r="67" s="68" customFormat="1" ht="14.25" spans="1:3">
      <c r="A67" s="75" t="s">
        <v>135</v>
      </c>
      <c r="B67" s="78" t="s">
        <v>136</v>
      </c>
      <c r="C67" s="77" t="s">
        <v>16</v>
      </c>
    </row>
    <row r="68" s="68" customFormat="1" ht="14.25" spans="1:3">
      <c r="A68" s="72" t="s">
        <v>137</v>
      </c>
      <c r="B68" s="79" t="s">
        <v>138</v>
      </c>
      <c r="C68" s="74" t="s">
        <v>16</v>
      </c>
    </row>
    <row r="69" s="68" customFormat="1" ht="14.25" spans="1:3">
      <c r="A69" s="75" t="s">
        <v>139</v>
      </c>
      <c r="B69" s="78" t="s">
        <v>140</v>
      </c>
      <c r="C69" s="77" t="s">
        <v>16</v>
      </c>
    </row>
    <row r="70" s="68" customFormat="1" ht="14.25" spans="1:3">
      <c r="A70" s="72" t="s">
        <v>141</v>
      </c>
      <c r="B70" s="79" t="s">
        <v>142</v>
      </c>
      <c r="C70" s="74" t="s">
        <v>16</v>
      </c>
    </row>
    <row r="71" s="68" customFormat="1" ht="14.25" spans="1:3">
      <c r="A71" s="75" t="s">
        <v>143</v>
      </c>
      <c r="B71" s="78" t="s">
        <v>144</v>
      </c>
      <c r="C71" s="77" t="s">
        <v>16</v>
      </c>
    </row>
    <row r="72" s="68" customFormat="1" ht="14.25" spans="1:3">
      <c r="A72" s="72" t="s">
        <v>145</v>
      </c>
      <c r="B72" s="79" t="s">
        <v>146</v>
      </c>
      <c r="C72" s="74" t="s">
        <v>16</v>
      </c>
    </row>
    <row r="73" s="68" customFormat="1" ht="14.25" spans="1:3">
      <c r="A73" s="75" t="s">
        <v>147</v>
      </c>
      <c r="B73" s="78" t="s">
        <v>148</v>
      </c>
      <c r="C73" s="77" t="s">
        <v>16</v>
      </c>
    </row>
    <row r="74" ht="14.25" spans="1:2">
      <c r="A74" s="72" t="s">
        <v>149</v>
      </c>
      <c r="B74" s="79" t="s">
        <v>150</v>
      </c>
    </row>
    <row r="75" ht="14.25" spans="1:2">
      <c r="A75" s="75" t="s">
        <v>151</v>
      </c>
      <c r="B75" s="78" t="s">
        <v>152</v>
      </c>
    </row>
    <row r="76" ht="14.25" spans="1:2">
      <c r="A76" s="72" t="s">
        <v>153</v>
      </c>
      <c r="B76" s="79" t="s">
        <v>154</v>
      </c>
    </row>
    <row r="77" ht="14.25" spans="1:2">
      <c r="A77" s="75" t="s">
        <v>155</v>
      </c>
      <c r="B77" s="78" t="s">
        <v>156</v>
      </c>
    </row>
    <row r="78" ht="14.25" spans="1:2">
      <c r="A78" s="72" t="s">
        <v>157</v>
      </c>
      <c r="B78" s="79" t="s">
        <v>158</v>
      </c>
    </row>
    <row r="79" ht="14.25" spans="1:2">
      <c r="A79" s="75" t="s">
        <v>159</v>
      </c>
      <c r="B79" s="78" t="s">
        <v>160</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Q22" sqref="Q22"/>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50"/>
  <sheetViews>
    <sheetView topLeftCell="A20" workbookViewId="0">
      <selection activeCell="F43" sqref="F43"/>
    </sheetView>
  </sheetViews>
  <sheetFormatPr defaultColWidth="9" defaultRowHeight="14.25"/>
  <cols>
    <col min="1" max="1" width="26.125" style="55"/>
    <col min="2" max="2" width="26.125"/>
    <col min="3" max="3" width="15.875"/>
    <col min="4" max="5" width="13.625"/>
    <col min="6" max="6" width="31.5" style="55" customWidth="1"/>
    <col min="7" max="9" width="13.625"/>
    <col min="11" max="11" width="24.625" customWidth="1"/>
    <col min="12" max="14" width="13.625"/>
  </cols>
  <sheetData>
    <row r="1" ht="44" customHeight="1" spans="1:14">
      <c r="A1" s="56" t="s">
        <v>161</v>
      </c>
      <c r="B1" s="57" t="s">
        <v>162</v>
      </c>
      <c r="C1" s="57"/>
      <c r="D1" s="57"/>
      <c r="F1" s="56" t="s">
        <v>161</v>
      </c>
      <c r="G1" s="57" t="s">
        <v>163</v>
      </c>
      <c r="H1" s="57"/>
      <c r="I1" s="57"/>
      <c r="K1" s="56" t="s">
        <v>164</v>
      </c>
      <c r="L1" s="57" t="s">
        <v>165</v>
      </c>
      <c r="M1" s="57"/>
      <c r="N1" s="57"/>
    </row>
    <row r="2" s="53" customFormat="1" ht="25" customHeight="1" spans="1:14">
      <c r="A2" s="58" t="s">
        <v>0</v>
      </c>
      <c r="B2" s="59" t="s">
        <v>166</v>
      </c>
      <c r="C2" s="59" t="s">
        <v>167</v>
      </c>
      <c r="D2" s="59" t="s">
        <v>168</v>
      </c>
      <c r="F2" s="60" t="s">
        <v>169</v>
      </c>
      <c r="G2" s="61" t="s">
        <v>170</v>
      </c>
      <c r="H2" s="61" t="s">
        <v>171</v>
      </c>
      <c r="I2" s="61" t="s">
        <v>172</v>
      </c>
      <c r="K2" s="66" t="s">
        <v>169</v>
      </c>
      <c r="L2" s="66" t="s">
        <v>170</v>
      </c>
      <c r="M2" s="66" t="s">
        <v>171</v>
      </c>
      <c r="N2" s="66" t="s">
        <v>172</v>
      </c>
    </row>
    <row r="3" ht="18" customHeight="1" spans="1:14">
      <c r="A3" s="62" t="s">
        <v>38</v>
      </c>
      <c r="B3" s="63">
        <v>60.9666666666667</v>
      </c>
      <c r="C3" s="63">
        <v>31</v>
      </c>
      <c r="D3" s="63">
        <v>91.9666666666667</v>
      </c>
      <c r="F3" s="60" t="s">
        <v>40</v>
      </c>
      <c r="G3" s="61">
        <v>0</v>
      </c>
      <c r="H3" s="61">
        <v>0</v>
      </c>
      <c r="I3" s="61">
        <v>0</v>
      </c>
      <c r="K3" s="66" t="s">
        <v>40</v>
      </c>
      <c r="L3" s="63">
        <v>59</v>
      </c>
      <c r="M3" s="63">
        <v>31</v>
      </c>
      <c r="N3" s="63">
        <v>90</v>
      </c>
    </row>
    <row r="4" ht="18" customHeight="1" spans="1:14">
      <c r="A4" s="62" t="s">
        <v>42</v>
      </c>
      <c r="B4" s="63">
        <v>182.9</v>
      </c>
      <c r="C4" s="63">
        <v>93</v>
      </c>
      <c r="D4" s="63">
        <v>275.9</v>
      </c>
      <c r="F4" s="60" t="s">
        <v>42</v>
      </c>
      <c r="G4" s="61">
        <v>59</v>
      </c>
      <c r="H4" s="61">
        <v>30</v>
      </c>
      <c r="I4" s="61">
        <v>89</v>
      </c>
      <c r="K4" s="66" t="s">
        <v>42</v>
      </c>
      <c r="L4" s="63">
        <v>118</v>
      </c>
      <c r="M4" s="63">
        <v>62</v>
      </c>
      <c r="N4" s="63">
        <v>180</v>
      </c>
    </row>
    <row r="5" ht="18" customHeight="1" spans="1:14">
      <c r="A5" s="62" t="s">
        <v>54</v>
      </c>
      <c r="B5" s="63">
        <v>0</v>
      </c>
      <c r="C5" s="63">
        <v>0</v>
      </c>
      <c r="D5" s="63">
        <v>0</v>
      </c>
      <c r="F5" s="60" t="s">
        <v>54</v>
      </c>
      <c r="G5" s="61">
        <v>59</v>
      </c>
      <c r="H5" s="61">
        <v>30</v>
      </c>
      <c r="I5" s="61">
        <v>89</v>
      </c>
      <c r="K5" s="66" t="s">
        <v>54</v>
      </c>
      <c r="L5" s="63">
        <v>59</v>
      </c>
      <c r="M5" s="63">
        <v>31</v>
      </c>
      <c r="N5" s="63">
        <v>90</v>
      </c>
    </row>
    <row r="6" ht="18" customHeight="1" spans="1:14">
      <c r="A6" s="62" t="s">
        <v>130</v>
      </c>
      <c r="B6" s="63">
        <v>60.9666666666667</v>
      </c>
      <c r="C6" s="63">
        <v>31</v>
      </c>
      <c r="D6" s="63">
        <v>91.9666666666667</v>
      </c>
      <c r="F6" s="60" t="s">
        <v>130</v>
      </c>
      <c r="G6" s="61">
        <v>0</v>
      </c>
      <c r="H6" s="61">
        <v>0</v>
      </c>
      <c r="I6" s="61">
        <v>0</v>
      </c>
      <c r="K6" s="66" t="s">
        <v>130</v>
      </c>
      <c r="L6" s="63">
        <v>0</v>
      </c>
      <c r="M6" s="63">
        <v>0</v>
      </c>
      <c r="N6" s="63">
        <v>0</v>
      </c>
    </row>
    <row r="7" ht="18" customHeight="1" spans="1:14">
      <c r="A7" s="62" t="s">
        <v>134</v>
      </c>
      <c r="B7" s="63">
        <v>112.1</v>
      </c>
      <c r="C7" s="63">
        <v>57</v>
      </c>
      <c r="D7" s="63">
        <v>169.1</v>
      </c>
      <c r="F7" s="60" t="s">
        <v>134</v>
      </c>
      <c r="G7" s="61">
        <v>118</v>
      </c>
      <c r="H7" s="61">
        <v>60</v>
      </c>
      <c r="I7" s="61">
        <v>178</v>
      </c>
      <c r="K7" s="66" t="s">
        <v>134</v>
      </c>
      <c r="L7" s="63">
        <v>0</v>
      </c>
      <c r="M7" s="63">
        <v>0</v>
      </c>
      <c r="N7" s="63">
        <v>0</v>
      </c>
    </row>
    <row r="8" ht="18" customHeight="1" spans="1:14">
      <c r="A8" s="62" t="s">
        <v>136</v>
      </c>
      <c r="B8" s="63">
        <v>304.833333333334</v>
      </c>
      <c r="C8" s="63">
        <v>155</v>
      </c>
      <c r="D8" s="63">
        <v>459.833333333334</v>
      </c>
      <c r="F8" s="60" t="s">
        <v>136</v>
      </c>
      <c r="G8" s="61">
        <v>236</v>
      </c>
      <c r="H8" s="61">
        <v>120</v>
      </c>
      <c r="I8" s="61">
        <v>356</v>
      </c>
      <c r="K8" s="66" t="s">
        <v>132</v>
      </c>
      <c r="L8" s="63">
        <v>236</v>
      </c>
      <c r="M8" s="63">
        <v>124</v>
      </c>
      <c r="N8" s="63">
        <v>360</v>
      </c>
    </row>
    <row r="9" ht="18" customHeight="1" spans="1:14">
      <c r="A9" s="62" t="s">
        <v>132</v>
      </c>
      <c r="B9" s="63">
        <v>1459.26666666667</v>
      </c>
      <c r="C9" s="63">
        <v>742</v>
      </c>
      <c r="D9" s="63">
        <v>2201.26666666667</v>
      </c>
      <c r="F9" s="60" t="s">
        <v>132</v>
      </c>
      <c r="G9" s="61">
        <v>649</v>
      </c>
      <c r="H9" s="61">
        <v>330</v>
      </c>
      <c r="I9" s="61">
        <v>979</v>
      </c>
      <c r="K9" s="66" t="s">
        <v>128</v>
      </c>
      <c r="L9" s="63">
        <v>59</v>
      </c>
      <c r="M9" s="63">
        <v>31</v>
      </c>
      <c r="N9" s="63">
        <v>90</v>
      </c>
    </row>
    <row r="10" ht="18" customHeight="1" spans="1:14">
      <c r="A10" s="62" t="s">
        <v>128</v>
      </c>
      <c r="B10" s="63">
        <v>182.9</v>
      </c>
      <c r="C10" s="63">
        <v>93</v>
      </c>
      <c r="D10" s="63">
        <v>275.9</v>
      </c>
      <c r="F10" s="60" t="s">
        <v>128</v>
      </c>
      <c r="G10" s="61">
        <v>118</v>
      </c>
      <c r="H10" s="61">
        <v>60</v>
      </c>
      <c r="I10" s="61">
        <v>178</v>
      </c>
      <c r="K10" s="66" t="s">
        <v>142</v>
      </c>
      <c r="L10" s="63">
        <v>59</v>
      </c>
      <c r="M10" s="63">
        <v>31</v>
      </c>
      <c r="N10" s="63">
        <v>90</v>
      </c>
    </row>
    <row r="11" ht="18" customHeight="1" spans="1:14">
      <c r="A11" s="62" t="s">
        <v>144</v>
      </c>
      <c r="B11" s="63">
        <v>121.933333333333</v>
      </c>
      <c r="C11" s="63">
        <v>62</v>
      </c>
      <c r="D11" s="63">
        <v>183.933333333333</v>
      </c>
      <c r="F11" s="60" t="s">
        <v>142</v>
      </c>
      <c r="G11" s="61">
        <v>0</v>
      </c>
      <c r="H11" s="61">
        <v>0</v>
      </c>
      <c r="I11" s="61">
        <v>0</v>
      </c>
      <c r="K11" s="66" t="s">
        <v>84</v>
      </c>
      <c r="L11" s="63">
        <v>237.966666666667</v>
      </c>
      <c r="M11" s="63">
        <v>124</v>
      </c>
      <c r="N11" s="63">
        <v>361.966666666667</v>
      </c>
    </row>
    <row r="12" ht="49" customHeight="1" spans="1:14">
      <c r="A12" s="62" t="s">
        <v>173</v>
      </c>
      <c r="B12" s="63">
        <v>57.0333333333333</v>
      </c>
      <c r="C12" s="63">
        <v>29</v>
      </c>
      <c r="D12" s="63">
        <v>86.0333333333333</v>
      </c>
      <c r="F12" s="60" t="s">
        <v>174</v>
      </c>
      <c r="G12" s="61">
        <v>0</v>
      </c>
      <c r="H12" s="61">
        <v>0</v>
      </c>
      <c r="I12" s="61">
        <v>0</v>
      </c>
      <c r="K12" s="62" t="s">
        <v>174</v>
      </c>
      <c r="L12" s="63">
        <v>59</v>
      </c>
      <c r="M12" s="63">
        <v>31</v>
      </c>
      <c r="N12" s="63">
        <v>90</v>
      </c>
    </row>
    <row r="13" ht="23" customHeight="1" spans="1:14">
      <c r="A13" s="62" t="s">
        <v>84</v>
      </c>
      <c r="B13" s="63">
        <v>700.133333333334</v>
      </c>
      <c r="C13" s="63">
        <v>356</v>
      </c>
      <c r="D13" s="63">
        <v>1056.13333333333</v>
      </c>
      <c r="F13" s="60" t="s">
        <v>144</v>
      </c>
      <c r="G13" s="61">
        <v>59</v>
      </c>
      <c r="H13" s="61">
        <v>30</v>
      </c>
      <c r="I13" s="61">
        <v>89</v>
      </c>
      <c r="K13" s="66" t="s">
        <v>86</v>
      </c>
      <c r="L13" s="63">
        <v>649</v>
      </c>
      <c r="M13" s="63">
        <v>341</v>
      </c>
      <c r="N13" s="63">
        <v>990</v>
      </c>
    </row>
    <row r="14" ht="21" customHeight="1" spans="1:14">
      <c r="A14" s="62" t="s">
        <v>82</v>
      </c>
      <c r="B14" s="63">
        <v>182.9</v>
      </c>
      <c r="C14" s="63">
        <v>93</v>
      </c>
      <c r="D14" s="63">
        <v>275.9</v>
      </c>
      <c r="F14" s="60" t="s">
        <v>84</v>
      </c>
      <c r="G14" s="61">
        <v>118</v>
      </c>
      <c r="H14" s="61">
        <v>60</v>
      </c>
      <c r="I14" s="61">
        <v>178</v>
      </c>
      <c r="K14" s="66" t="s">
        <v>100</v>
      </c>
      <c r="L14" s="63">
        <v>59</v>
      </c>
      <c r="M14" s="63">
        <v>31</v>
      </c>
      <c r="N14" s="63">
        <v>90</v>
      </c>
    </row>
    <row r="15" ht="18" customHeight="1" spans="1:14">
      <c r="A15" s="62" t="s">
        <v>86</v>
      </c>
      <c r="B15" s="63">
        <v>1614.63333333333</v>
      </c>
      <c r="C15" s="63">
        <v>821</v>
      </c>
      <c r="D15" s="63">
        <v>2435.63333333333</v>
      </c>
      <c r="F15" s="60" t="s">
        <v>82</v>
      </c>
      <c r="G15" s="61">
        <v>59</v>
      </c>
      <c r="H15" s="61">
        <v>30</v>
      </c>
      <c r="I15" s="61">
        <v>89</v>
      </c>
      <c r="K15" s="66" t="s">
        <v>175</v>
      </c>
      <c r="L15" s="63">
        <v>1594.96666666667</v>
      </c>
      <c r="M15" s="63">
        <v>837</v>
      </c>
      <c r="N15" s="63">
        <v>2431.96666666667</v>
      </c>
    </row>
    <row r="16" ht="18" customHeight="1" spans="1:9">
      <c r="A16" s="62" t="s">
        <v>96</v>
      </c>
      <c r="B16" s="63">
        <v>60.9666666666667</v>
      </c>
      <c r="C16" s="63">
        <v>31</v>
      </c>
      <c r="D16" s="63">
        <v>91.9666666666667</v>
      </c>
      <c r="F16" s="60" t="s">
        <v>86</v>
      </c>
      <c r="G16" s="61">
        <v>708</v>
      </c>
      <c r="H16" s="61">
        <v>360</v>
      </c>
      <c r="I16" s="61">
        <v>1068</v>
      </c>
    </row>
    <row r="17" s="54" customFormat="1" ht="24" customHeight="1" spans="1:13">
      <c r="A17" s="64" t="s">
        <v>175</v>
      </c>
      <c r="B17" s="65">
        <v>5101.53333333334</v>
      </c>
      <c r="C17" s="65">
        <v>2594</v>
      </c>
      <c r="D17" s="65">
        <v>7695.53333333334</v>
      </c>
      <c r="F17" s="60" t="s">
        <v>100</v>
      </c>
      <c r="G17" s="61">
        <v>0</v>
      </c>
      <c r="H17" s="61">
        <v>0</v>
      </c>
      <c r="I17" s="61">
        <v>0</v>
      </c>
      <c r="K17"/>
      <c r="L17"/>
      <c r="M17"/>
    </row>
    <row r="18" ht="42" spans="6:9">
      <c r="F18" s="60" t="s">
        <v>173</v>
      </c>
      <c r="G18" s="61">
        <v>59</v>
      </c>
      <c r="H18" s="61">
        <v>30</v>
      </c>
      <c r="I18" s="61">
        <v>89</v>
      </c>
    </row>
    <row r="19" spans="6:9">
      <c r="F19" s="60" t="s">
        <v>175</v>
      </c>
      <c r="G19" s="61">
        <v>2242</v>
      </c>
      <c r="H19" s="61">
        <v>1140</v>
      </c>
      <c r="I19" s="61">
        <v>3382</v>
      </c>
    </row>
    <row r="21" ht="56.25" spans="1:5">
      <c r="A21" s="56" t="s">
        <v>161</v>
      </c>
      <c r="B21" s="57" t="s">
        <v>176</v>
      </c>
      <c r="C21" s="57"/>
      <c r="D21" s="57"/>
      <c r="E21" s="57"/>
    </row>
    <row r="22" spans="1:5">
      <c r="A22" s="66" t="s">
        <v>177</v>
      </c>
      <c r="B22" s="66" t="s">
        <v>178</v>
      </c>
      <c r="C22" s="66" t="s">
        <v>170</v>
      </c>
      <c r="D22" s="66" t="s">
        <v>171</v>
      </c>
      <c r="E22" s="66" t="s">
        <v>172</v>
      </c>
    </row>
    <row r="23" spans="1:5">
      <c r="A23" s="66" t="s">
        <v>179</v>
      </c>
      <c r="B23" s="66"/>
      <c r="C23" s="63">
        <v>1197.7</v>
      </c>
      <c r="D23" s="63">
        <v>609</v>
      </c>
      <c r="E23" s="63">
        <v>1806.7</v>
      </c>
    </row>
    <row r="24" spans="1:5">
      <c r="A24" s="66"/>
      <c r="B24" s="66" t="s">
        <v>42</v>
      </c>
      <c r="C24" s="63">
        <v>59</v>
      </c>
      <c r="D24" s="63">
        <v>30</v>
      </c>
      <c r="E24" s="63">
        <v>89</v>
      </c>
    </row>
    <row r="25" spans="1:5">
      <c r="A25" s="66"/>
      <c r="B25" s="66" t="s">
        <v>130</v>
      </c>
      <c r="C25" s="63">
        <v>118</v>
      </c>
      <c r="D25" s="63">
        <v>60</v>
      </c>
      <c r="E25" s="63">
        <v>178</v>
      </c>
    </row>
    <row r="26" spans="1:5">
      <c r="A26" s="66"/>
      <c r="B26" s="66" t="s">
        <v>134</v>
      </c>
      <c r="C26" s="63">
        <v>59</v>
      </c>
      <c r="D26" s="63">
        <v>30</v>
      </c>
      <c r="E26" s="63">
        <v>89</v>
      </c>
    </row>
    <row r="27" spans="1:5">
      <c r="A27" s="66"/>
      <c r="B27" s="66" t="s">
        <v>132</v>
      </c>
      <c r="C27" s="63">
        <v>173.066666666667</v>
      </c>
      <c r="D27" s="63">
        <v>88</v>
      </c>
      <c r="E27" s="63">
        <v>261.066666666667</v>
      </c>
    </row>
    <row r="28" spans="1:5">
      <c r="A28" s="66"/>
      <c r="B28" s="66" t="s">
        <v>84</v>
      </c>
      <c r="C28" s="63">
        <v>340.233333333333</v>
      </c>
      <c r="D28" s="63">
        <v>173</v>
      </c>
      <c r="E28" s="63">
        <v>513.233333333333</v>
      </c>
    </row>
    <row r="29" spans="1:5">
      <c r="A29" s="66"/>
      <c r="B29" s="66" t="s">
        <v>86</v>
      </c>
      <c r="C29" s="63">
        <v>448.4</v>
      </c>
      <c r="D29" s="63">
        <v>228</v>
      </c>
      <c r="E29" s="63">
        <v>676.4</v>
      </c>
    </row>
    <row r="30" spans="1:5">
      <c r="A30" s="66" t="s">
        <v>175</v>
      </c>
      <c r="B30" s="66"/>
      <c r="C30" s="63">
        <v>1197.7</v>
      </c>
      <c r="D30" s="63">
        <v>609</v>
      </c>
      <c r="E30" s="63">
        <v>1806.7</v>
      </c>
    </row>
    <row r="31" spans="1:5">
      <c r="A31"/>
      <c r="C31" s="67"/>
      <c r="D31" s="67"/>
      <c r="E31" s="67"/>
    </row>
    <row r="32" spans="1:1">
      <c r="A32"/>
    </row>
    <row r="33" spans="1:3">
      <c r="A33" t="s">
        <v>180</v>
      </c>
      <c r="B33" t="s">
        <v>169</v>
      </c>
      <c r="C33" t="s">
        <v>172</v>
      </c>
    </row>
    <row r="34" spans="1:3">
      <c r="A34" t="s">
        <v>181</v>
      </c>
      <c r="C34" s="67">
        <v>2133.26666666667</v>
      </c>
    </row>
    <row r="35" spans="1:3">
      <c r="A35"/>
      <c r="B35" t="s">
        <v>182</v>
      </c>
      <c r="C35" s="67">
        <v>90</v>
      </c>
    </row>
    <row r="36" spans="1:3">
      <c r="A36"/>
      <c r="B36" t="s">
        <v>183</v>
      </c>
      <c r="C36" s="67">
        <v>360</v>
      </c>
    </row>
    <row r="37" spans="1:3">
      <c r="A37"/>
      <c r="B37" t="s">
        <v>184</v>
      </c>
      <c r="C37" s="67">
        <v>1683.26666666667</v>
      </c>
    </row>
    <row r="38" spans="1:3">
      <c r="A38" t="s">
        <v>175</v>
      </c>
      <c r="C38" s="67">
        <v>2133.26666666667</v>
      </c>
    </row>
    <row r="39" spans="1:1">
      <c r="A39"/>
    </row>
    <row r="40" spans="1:1">
      <c r="A40"/>
    </row>
    <row r="41" spans="1:1">
      <c r="A41"/>
    </row>
    <row r="42" spans="1:1">
      <c r="A42"/>
    </row>
    <row r="43" spans="1:1">
      <c r="A43"/>
    </row>
    <row r="44" spans="1:1">
      <c r="A44"/>
    </row>
    <row r="45" spans="1:1">
      <c r="A45"/>
    </row>
    <row r="46" spans="1:1">
      <c r="A46"/>
    </row>
    <row r="47" spans="1:1">
      <c r="A47"/>
    </row>
    <row r="48" spans="1:1">
      <c r="A48"/>
    </row>
    <row r="49" spans="1:1">
      <c r="A49"/>
    </row>
    <row r="50" spans="1:1">
      <c r="A50"/>
    </row>
  </sheetData>
  <mergeCells count="4">
    <mergeCell ref="B1:D1"/>
    <mergeCell ref="G1:I1"/>
    <mergeCell ref="L1:N1"/>
    <mergeCell ref="B21:E2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123"/>
  <sheetViews>
    <sheetView showGridLines="0" topLeftCell="A78" workbookViewId="0">
      <selection activeCell="L85" sqref="L85"/>
    </sheetView>
  </sheetViews>
  <sheetFormatPr defaultColWidth="9" defaultRowHeight="16.5"/>
  <cols>
    <col min="1" max="1" width="7.375" style="1" customWidth="1"/>
    <col min="2" max="2" width="9" style="2"/>
    <col min="3" max="3" width="18.625" style="1" customWidth="1"/>
    <col min="4" max="4" width="26.125" style="5"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6" t="s">
        <v>185</v>
      </c>
      <c r="B1" s="7"/>
      <c r="C1" s="7"/>
      <c r="D1" s="7"/>
      <c r="E1" s="7"/>
      <c r="F1" s="7"/>
      <c r="G1" s="7"/>
      <c r="H1" s="7"/>
      <c r="I1" s="7"/>
      <c r="J1" s="7"/>
      <c r="K1" s="7"/>
      <c r="L1" s="7"/>
      <c r="M1" s="7"/>
      <c r="N1" s="39"/>
    </row>
    <row r="2" ht="38" customHeight="1" spans="1:14">
      <c r="A2" s="8" t="s">
        <v>186</v>
      </c>
      <c r="B2" s="9" t="s">
        <v>187</v>
      </c>
      <c r="C2" s="9" t="s">
        <v>188</v>
      </c>
      <c r="D2" s="9" t="s">
        <v>0</v>
      </c>
      <c r="E2" s="10" t="s">
        <v>189</v>
      </c>
      <c r="F2" s="10" t="s">
        <v>190</v>
      </c>
      <c r="G2" s="9" t="s">
        <v>191</v>
      </c>
      <c r="H2" s="10" t="s">
        <v>192</v>
      </c>
      <c r="I2" s="11" t="s">
        <v>193</v>
      </c>
      <c r="J2" s="11" t="s">
        <v>194</v>
      </c>
      <c r="K2" s="11" t="s">
        <v>195</v>
      </c>
      <c r="L2" s="11" t="s">
        <v>196</v>
      </c>
      <c r="M2" s="11" t="s">
        <v>197</v>
      </c>
      <c r="N2" s="11" t="s">
        <v>175</v>
      </c>
    </row>
    <row r="3" s="1" customFormat="1" ht="24" customHeight="1" spans="1:15">
      <c r="A3" s="45">
        <f t="shared" ref="A3:A11" si="0">ROW()-2</f>
        <v>1</v>
      </c>
      <c r="B3" s="13" t="s">
        <v>198</v>
      </c>
      <c r="C3" s="14" t="s">
        <v>199</v>
      </c>
      <c r="D3" s="31" t="s">
        <v>132</v>
      </c>
      <c r="E3" s="15">
        <v>44986</v>
      </c>
      <c r="F3" s="16" t="s">
        <v>200</v>
      </c>
      <c r="G3" s="17" t="str">
        <f>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19"/>
      <c r="J3" s="19" t="s">
        <v>201</v>
      </c>
      <c r="K3" s="19">
        <f>DAY(EOMONTH(E3,0))-DAY(E3)+1</f>
        <v>31</v>
      </c>
      <c r="L3" s="29">
        <f>IF(I3="",59/30*K3,0)</f>
        <v>60.9666666666667</v>
      </c>
      <c r="M3" s="29">
        <f>IF(I3="",30/30*K3,0)</f>
        <v>31</v>
      </c>
      <c r="N3" s="29">
        <f t="shared" ref="N3:N11" si="1">SUM(L3:M3)</f>
        <v>91.9666666666667</v>
      </c>
      <c r="O3" s="42"/>
    </row>
    <row r="4" s="1" customFormat="1" ht="23" customHeight="1" spans="1:14">
      <c r="A4" s="45">
        <f t="shared" si="0"/>
        <v>2</v>
      </c>
      <c r="B4" s="14" t="s">
        <v>202</v>
      </c>
      <c r="C4" s="13" t="s">
        <v>203</v>
      </c>
      <c r="D4" s="31" t="s">
        <v>84</v>
      </c>
      <c r="E4" s="15">
        <v>44986</v>
      </c>
      <c r="F4" s="16" t="s">
        <v>204</v>
      </c>
      <c r="G4" s="17" t="str">
        <f t="shared" ref="G4:G35" si="2">IF(MOD(MID(F4,17,1),2)=0,"女","男")</f>
        <v>男</v>
      </c>
      <c r="H4" s="13" t="str">
        <f>IF(LEN(F4)=18,(IF(LOOKUP(MOD(SUM(MID(F4,1,1)*7,MID(F4,2,1)*9,MID(F4,3,1)*10,MID(F4,4,1)*5,MID(F4,5,1)*8,MID(F4,6,1)*4,MID(F4,7,1)*2,MID(F4,8,1),MID(F4,9,1)*6,MID(F4,10,1)*3,MID(F4,11,1)*7,MID(F4,12,1)*9,MID(F4,13,1)*10,MID(F4,14,1)*5,MID(F4,15,1)*8,MID(F4,16,1)*4,MID(F4,17,1)*2),11),{0,1,2,3,4,5,6,7,8,9,10},{"1","0","x","9","8","7","6","5","4","3","2"})=RIGHT(F4,1),"√","×")),"身份证号长度不符")</f>
        <v>√</v>
      </c>
      <c r="I4" s="19"/>
      <c r="J4" s="13" t="s">
        <v>201</v>
      </c>
      <c r="K4" s="19">
        <f t="shared" ref="K4:K35" si="3">DAY(EOMONTH(E4,0))-DAY(E4)+1</f>
        <v>31</v>
      </c>
      <c r="L4" s="29">
        <f t="shared" ref="L4:L35" si="4">IF(I4="",59/30*K4,0)</f>
        <v>60.9666666666667</v>
      </c>
      <c r="M4" s="29">
        <f t="shared" ref="M4:M35" si="5">IF(I4="",30/30*K4,0)</f>
        <v>31</v>
      </c>
      <c r="N4" s="29">
        <f t="shared" si="1"/>
        <v>91.9666666666667</v>
      </c>
    </row>
    <row r="5" s="1" customFormat="1" ht="24" customHeight="1" spans="1:14">
      <c r="A5" s="45">
        <f t="shared" si="0"/>
        <v>3</v>
      </c>
      <c r="B5" s="14" t="s">
        <v>205</v>
      </c>
      <c r="C5" s="13" t="s">
        <v>206</v>
      </c>
      <c r="D5" s="31" t="s">
        <v>128</v>
      </c>
      <c r="E5" s="15">
        <v>44986</v>
      </c>
      <c r="F5" s="16" t="s">
        <v>207</v>
      </c>
      <c r="G5" s="17" t="str">
        <f t="shared" si="2"/>
        <v>男</v>
      </c>
      <c r="H5" s="13" t="str">
        <f>IF(LEN(F5)=18,(IF(LOOKUP(MOD(SUM(MID(F5,1,1)*7,MID(F5,2,1)*9,MID(F5,3,1)*10,MID(F5,4,1)*5,MID(F5,5,1)*8,MID(F5,6,1)*4,MID(F5,7,1)*2,MID(F5,8,1),MID(F5,9,1)*6,MID(F5,10,1)*3,MID(F5,11,1)*7,MID(F5,12,1)*9,MID(F5,13,1)*10,MID(F5,14,1)*5,MID(F5,15,1)*8,MID(F5,16,1)*4,MID(F5,17,1)*2),11),{0,1,2,3,4,5,6,7,8,9,10},{"1","0","x","9","8","7","6","5","4","3","2"})=RIGHT(F5,1),"√","×")),"身份证号长度不符")</f>
        <v>√</v>
      </c>
      <c r="I5" s="19"/>
      <c r="J5" s="13" t="s">
        <v>201</v>
      </c>
      <c r="K5" s="19">
        <f t="shared" si="3"/>
        <v>31</v>
      </c>
      <c r="L5" s="29">
        <f t="shared" si="4"/>
        <v>60.9666666666667</v>
      </c>
      <c r="M5" s="29">
        <f t="shared" si="5"/>
        <v>31</v>
      </c>
      <c r="N5" s="29">
        <f t="shared" si="1"/>
        <v>91.9666666666667</v>
      </c>
    </row>
    <row r="6" s="1" customFormat="1" ht="23" customHeight="1" spans="1:14">
      <c r="A6" s="45">
        <f t="shared" si="0"/>
        <v>4</v>
      </c>
      <c r="B6" s="21" t="s">
        <v>208</v>
      </c>
      <c r="C6" s="22" t="s">
        <v>209</v>
      </c>
      <c r="D6" s="31" t="s">
        <v>42</v>
      </c>
      <c r="E6" s="15">
        <v>44986</v>
      </c>
      <c r="F6" s="80" t="s">
        <v>210</v>
      </c>
      <c r="G6" s="17" t="str">
        <f t="shared" si="2"/>
        <v>男</v>
      </c>
      <c r="H6" s="13" t="str">
        <f>IF(LEN(F6)=18,(IF(LOOKUP(MOD(SUM(MID(F6,1,1)*7,MID(F6,2,1)*9,MID(F6,3,1)*10,MID(F6,4,1)*5,MID(F6,5,1)*8,MID(F6,6,1)*4,MID(F6,7,1)*2,MID(F6,8,1),MID(F6,9,1)*6,MID(F6,10,1)*3,MID(F6,11,1)*7,MID(F6,12,1)*9,MID(F6,13,1)*10,MID(F6,14,1)*5,MID(F6,15,1)*8,MID(F6,16,1)*4,MID(F6,17,1)*2),11),{0,1,2,3,4,5,6,7,8,9,10},{"1","0","x","9","8","7","6","5","4","3","2"})=RIGHT(F6,1),"√","×")),"身份证号长度不符")</f>
        <v>√</v>
      </c>
      <c r="I6" s="19"/>
      <c r="J6" s="13" t="s">
        <v>201</v>
      </c>
      <c r="K6" s="19">
        <f t="shared" si="3"/>
        <v>31</v>
      </c>
      <c r="L6" s="29">
        <f t="shared" si="4"/>
        <v>60.9666666666667</v>
      </c>
      <c r="M6" s="29">
        <f t="shared" si="5"/>
        <v>31</v>
      </c>
      <c r="N6" s="29">
        <f t="shared" si="1"/>
        <v>91.9666666666667</v>
      </c>
    </row>
    <row r="7" s="1" customFormat="1" ht="23" customHeight="1" spans="1:14">
      <c r="A7" s="45">
        <f t="shared" si="0"/>
        <v>5</v>
      </c>
      <c r="B7" s="21" t="s">
        <v>211</v>
      </c>
      <c r="C7" s="14" t="s">
        <v>212</v>
      </c>
      <c r="D7" s="31" t="s">
        <v>86</v>
      </c>
      <c r="E7" s="15">
        <v>44986</v>
      </c>
      <c r="F7" s="16" t="s">
        <v>213</v>
      </c>
      <c r="G7" s="17" t="str">
        <f t="shared" si="2"/>
        <v>男</v>
      </c>
      <c r="H7" s="13" t="str">
        <f>IF(LEN(F7)=18,(IF(LOOKUP(MOD(SUM(MID(F7,1,1)*7,MID(F7,2,1)*9,MID(F7,3,1)*10,MID(F7,4,1)*5,MID(F7,5,1)*8,MID(F7,6,1)*4,MID(F7,7,1)*2,MID(F7,8,1),MID(F7,9,1)*6,MID(F7,10,1)*3,MID(F7,11,1)*7,MID(F7,12,1)*9,MID(F7,13,1)*10,MID(F7,14,1)*5,MID(F7,15,1)*8,MID(F7,16,1)*4,MID(F7,17,1)*2),11),{0,1,2,3,4,5,6,7,8,9,10},{"1","0","x","9","8","7","6","5","4","3","2"})=RIGHT(F7,1),"√","×")),"身份证号长度不符")</f>
        <v>√</v>
      </c>
      <c r="I7" s="19"/>
      <c r="J7" s="13" t="s">
        <v>201</v>
      </c>
      <c r="K7" s="19">
        <f t="shared" si="3"/>
        <v>31</v>
      </c>
      <c r="L7" s="29">
        <f t="shared" si="4"/>
        <v>60.9666666666667</v>
      </c>
      <c r="M7" s="29">
        <f t="shared" si="5"/>
        <v>31</v>
      </c>
      <c r="N7" s="29">
        <f t="shared" si="1"/>
        <v>91.9666666666667</v>
      </c>
    </row>
    <row r="8" s="1" customFormat="1" ht="23" customHeight="1" spans="1:14">
      <c r="A8" s="45">
        <f t="shared" si="0"/>
        <v>6</v>
      </c>
      <c r="B8" s="21" t="s">
        <v>214</v>
      </c>
      <c r="C8" s="49" t="s">
        <v>199</v>
      </c>
      <c r="D8" s="31" t="s">
        <v>132</v>
      </c>
      <c r="E8" s="15">
        <v>44992</v>
      </c>
      <c r="F8" s="16" t="s">
        <v>215</v>
      </c>
      <c r="G8" s="17" t="str">
        <f t="shared" si="2"/>
        <v>男</v>
      </c>
      <c r="H8" s="13" t="str">
        <f>IF(LEN(F8)=18,(IF(LOOKUP(MOD(SUM(MID(F8,1,1)*7,MID(F8,2,1)*9,MID(F8,3,1)*10,MID(F8,4,1)*5,MID(F8,5,1)*8,MID(F8,6,1)*4,MID(F8,7,1)*2,MID(F8,8,1),MID(F8,9,1)*6,MID(F8,10,1)*3,MID(F8,11,1)*7,MID(F8,12,1)*9,MID(F8,13,1)*10,MID(F8,14,1)*5,MID(F8,15,1)*8,MID(F8,16,1)*4,MID(F8,17,1)*2),11),{0,1,2,3,4,5,6,7,8,9,10},{"1","0","x","9","8","7","6","5","4","3","2"})=RIGHT(F8,1),"√","×")),"身份证号长度不符")</f>
        <v>√</v>
      </c>
      <c r="I8" s="19" t="s">
        <v>216</v>
      </c>
      <c r="J8" s="13" t="s">
        <v>201</v>
      </c>
      <c r="K8" s="19">
        <f t="shared" si="3"/>
        <v>25</v>
      </c>
      <c r="L8" s="29">
        <f t="shared" si="4"/>
        <v>0</v>
      </c>
      <c r="M8" s="29">
        <f t="shared" si="5"/>
        <v>0</v>
      </c>
      <c r="N8" s="29">
        <f t="shared" si="1"/>
        <v>0</v>
      </c>
    </row>
    <row r="9" s="1" customFormat="1" ht="23" customHeight="1" spans="1:14">
      <c r="A9" s="45">
        <f t="shared" si="0"/>
        <v>7</v>
      </c>
      <c r="B9" s="21" t="s">
        <v>217</v>
      </c>
      <c r="C9" s="14" t="s">
        <v>203</v>
      </c>
      <c r="D9" s="31" t="s">
        <v>84</v>
      </c>
      <c r="E9" s="15">
        <v>44986</v>
      </c>
      <c r="F9" s="16" t="s">
        <v>218</v>
      </c>
      <c r="G9" s="17" t="str">
        <f t="shared" si="2"/>
        <v>男</v>
      </c>
      <c r="H9" s="13" t="str">
        <f>IF(LEN(F9)=18,(IF(LOOKUP(MOD(SUM(MID(F9,1,1)*7,MID(F9,2,1)*9,MID(F9,3,1)*10,MID(F9,4,1)*5,MID(F9,5,1)*8,MID(F9,6,1)*4,MID(F9,7,1)*2,MID(F9,8,1),MID(F9,9,1)*6,MID(F9,10,1)*3,MID(F9,11,1)*7,MID(F9,12,1)*9,MID(F9,13,1)*10,MID(F9,14,1)*5,MID(F9,15,1)*8,MID(F9,16,1)*4,MID(F9,17,1)*2),11),{0,1,2,3,4,5,6,7,8,9,10},{"1","0","x","9","8","7","6","5","4","3","2"})=RIGHT(F9,1),"√","×")),"身份证号长度不符")</f>
        <v>√</v>
      </c>
      <c r="I9" s="19"/>
      <c r="J9" s="13" t="s">
        <v>201</v>
      </c>
      <c r="K9" s="19">
        <f t="shared" si="3"/>
        <v>31</v>
      </c>
      <c r="L9" s="29">
        <f t="shared" si="4"/>
        <v>60.9666666666667</v>
      </c>
      <c r="M9" s="29">
        <f t="shared" si="5"/>
        <v>31</v>
      </c>
      <c r="N9" s="29">
        <f t="shared" si="1"/>
        <v>91.9666666666667</v>
      </c>
    </row>
    <row r="10" s="1" customFormat="1" ht="23" customHeight="1" spans="1:14">
      <c r="A10" s="45">
        <f t="shared" si="0"/>
        <v>8</v>
      </c>
      <c r="B10" s="21" t="s">
        <v>219</v>
      </c>
      <c r="C10" s="49" t="s">
        <v>199</v>
      </c>
      <c r="D10" s="31" t="s">
        <v>132</v>
      </c>
      <c r="E10" s="15">
        <v>44995</v>
      </c>
      <c r="F10" s="16" t="s">
        <v>220</v>
      </c>
      <c r="G10" s="17" t="str">
        <f t="shared" si="2"/>
        <v>男</v>
      </c>
      <c r="H10" s="13" t="str">
        <f>IF(LEN(F10)=18,(IF(LOOKUP(MOD(SUM(MID(F10,1,1)*7,MID(F10,2,1)*9,MID(F10,3,1)*10,MID(F10,4,1)*5,MID(F10,5,1)*8,MID(F10,6,1)*4,MID(F10,7,1)*2,MID(F10,8,1),MID(F10,9,1)*6,MID(F10,10,1)*3,MID(F10,11,1)*7,MID(F10,12,1)*9,MID(F10,13,1)*10,MID(F10,14,1)*5,MID(F10,15,1)*8,MID(F10,16,1)*4,MID(F10,17,1)*2),11),{0,1,2,3,4,5,6,7,8,9,10},{"1","0","x","9","8","7","6","5","4","3","2"})=RIGHT(F10,1),"√","×")),"身份证号长度不符")</f>
        <v>√</v>
      </c>
      <c r="I10" s="19" t="s">
        <v>221</v>
      </c>
      <c r="J10" s="13" t="s">
        <v>201</v>
      </c>
      <c r="K10" s="19">
        <f t="shared" si="3"/>
        <v>22</v>
      </c>
      <c r="L10" s="29">
        <f t="shared" si="4"/>
        <v>0</v>
      </c>
      <c r="M10" s="29">
        <f t="shared" si="5"/>
        <v>0</v>
      </c>
      <c r="N10" s="29">
        <f t="shared" si="1"/>
        <v>0</v>
      </c>
    </row>
    <row r="11" s="1" customFormat="1" ht="23" customHeight="1" spans="1:14">
      <c r="A11" s="23">
        <f t="shared" si="0"/>
        <v>9</v>
      </c>
      <c r="B11" s="14" t="s">
        <v>222</v>
      </c>
      <c r="C11" s="13" t="s">
        <v>223</v>
      </c>
      <c r="D11" s="31" t="s">
        <v>38</v>
      </c>
      <c r="E11" s="15">
        <v>44986</v>
      </c>
      <c r="F11" s="16" t="s">
        <v>224</v>
      </c>
      <c r="G11" s="17" t="str">
        <f t="shared" si="2"/>
        <v>男</v>
      </c>
      <c r="H11" s="13" t="str">
        <f>IF(LEN(F11)=18,(IF(LOOKUP(MOD(SUM(MID(F11,1,1)*7,MID(F11,2,1)*9,MID(F11,3,1)*10,MID(F11,4,1)*5,MID(F11,5,1)*8,MID(F11,6,1)*4,MID(F11,7,1)*2,MID(F11,8,1),MID(F11,9,1)*6,MID(F11,10,1)*3,MID(F11,11,1)*7,MID(F11,12,1)*9,MID(F11,13,1)*10,MID(F11,14,1)*5,MID(F11,15,1)*8,MID(F11,16,1)*4,MID(F11,17,1)*2),11),{0,1,2,3,4,5,6,7,8,9,10},{"1","0","x","9","8","7","6","5","4","3","2"})=RIGHT(F11,1),"√","×")),"身份证号长度不符")</f>
        <v>√</v>
      </c>
      <c r="I11" s="19"/>
      <c r="J11" s="13" t="s">
        <v>201</v>
      </c>
      <c r="K11" s="19">
        <f t="shared" si="3"/>
        <v>31</v>
      </c>
      <c r="L11" s="29">
        <f t="shared" si="4"/>
        <v>60.9666666666667</v>
      </c>
      <c r="M11" s="29">
        <f t="shared" si="5"/>
        <v>31</v>
      </c>
      <c r="N11" s="29">
        <f t="shared" si="1"/>
        <v>91.9666666666667</v>
      </c>
    </row>
    <row r="12" s="1" customFormat="1" ht="23" customHeight="1" spans="1:14">
      <c r="A12" s="23">
        <f t="shared" ref="A12:A17" si="6">ROW()-2</f>
        <v>10</v>
      </c>
      <c r="B12" s="50" t="s">
        <v>225</v>
      </c>
      <c r="C12" s="14" t="s">
        <v>226</v>
      </c>
      <c r="D12" s="31" t="s">
        <v>96</v>
      </c>
      <c r="E12" s="15">
        <v>44986</v>
      </c>
      <c r="F12" s="16" t="s">
        <v>227</v>
      </c>
      <c r="G12" s="17" t="str">
        <f t="shared" si="2"/>
        <v>女</v>
      </c>
      <c r="H12" s="13" t="str">
        <f>IF(LEN(F12)=18,(IF(LOOKUP(MOD(SUM(MID(F12,1,1)*7,MID(F12,2,1)*9,MID(F12,3,1)*10,MID(F12,4,1)*5,MID(F12,5,1)*8,MID(F12,6,1)*4,MID(F12,7,1)*2,MID(F12,8,1),MID(F12,9,1)*6,MID(F12,10,1)*3,MID(F12,11,1)*7,MID(F12,12,1)*9,MID(F12,13,1)*10,MID(F12,14,1)*5,MID(F12,15,1)*8,MID(F12,16,1)*4,MID(F12,17,1)*2),11),{0,1,2,3,4,5,6,7,8,9,10},{"1","0","x","9","8","7","6","5","4","3","2"})=RIGHT(F12,1),"√","×")),"身份证号长度不符")</f>
        <v>√</v>
      </c>
      <c r="I12" s="19"/>
      <c r="J12" s="13" t="s">
        <v>201</v>
      </c>
      <c r="K12" s="19">
        <f t="shared" si="3"/>
        <v>31</v>
      </c>
      <c r="L12" s="29">
        <f t="shared" si="4"/>
        <v>60.9666666666667</v>
      </c>
      <c r="M12" s="29">
        <f t="shared" si="5"/>
        <v>31</v>
      </c>
      <c r="N12" s="29">
        <f t="shared" ref="N12:N71" si="7">SUM(L12:M12)</f>
        <v>91.9666666666667</v>
      </c>
    </row>
    <row r="13" s="1" customFormat="1" ht="23" customHeight="1" spans="1:14">
      <c r="A13" s="23">
        <f t="shared" si="6"/>
        <v>11</v>
      </c>
      <c r="B13" s="50" t="s">
        <v>228</v>
      </c>
      <c r="C13" s="14" t="s">
        <v>226</v>
      </c>
      <c r="D13" s="31" t="s">
        <v>144</v>
      </c>
      <c r="E13" s="15">
        <v>44986</v>
      </c>
      <c r="F13" s="16" t="s">
        <v>229</v>
      </c>
      <c r="G13" s="17" t="str">
        <f t="shared" si="2"/>
        <v>男</v>
      </c>
      <c r="H13" s="13" t="str">
        <f>IF(LEN(F13)=18,(IF(LOOKUP(MOD(SUM(MID(F13,1,1)*7,MID(F13,2,1)*9,MID(F13,3,1)*10,MID(F13,4,1)*5,MID(F13,5,1)*8,MID(F13,6,1)*4,MID(F13,7,1)*2,MID(F13,8,1),MID(F13,9,1)*6,MID(F13,10,1)*3,MID(F13,11,1)*7,MID(F13,12,1)*9,MID(F13,13,1)*10,MID(F13,14,1)*5,MID(F13,15,1)*8,MID(F13,16,1)*4,MID(F13,17,1)*2),11),{0,1,2,3,4,5,6,7,8,9,10},{"1","0","x","9","8","7","6","5","4","3","2"})=RIGHT(F13,1),"√","×")),"身份证号长度不符")</f>
        <v>√</v>
      </c>
      <c r="I13" s="19"/>
      <c r="J13" s="13" t="s">
        <v>201</v>
      </c>
      <c r="K13" s="19">
        <f t="shared" si="3"/>
        <v>31</v>
      </c>
      <c r="L13" s="29">
        <f t="shared" si="4"/>
        <v>60.9666666666667</v>
      </c>
      <c r="M13" s="29">
        <f t="shared" si="5"/>
        <v>31</v>
      </c>
      <c r="N13" s="29">
        <f t="shared" si="7"/>
        <v>91.9666666666667</v>
      </c>
    </row>
    <row r="14" s="1" customFormat="1" ht="23" customHeight="1" spans="1:14">
      <c r="A14" s="23">
        <f t="shared" si="6"/>
        <v>12</v>
      </c>
      <c r="B14" s="50" t="s">
        <v>230</v>
      </c>
      <c r="C14" s="14" t="s">
        <v>226</v>
      </c>
      <c r="D14" s="31" t="s">
        <v>144</v>
      </c>
      <c r="E14" s="15">
        <v>44986</v>
      </c>
      <c r="F14" s="16" t="s">
        <v>231</v>
      </c>
      <c r="G14" s="17" t="str">
        <f t="shared" si="2"/>
        <v>男</v>
      </c>
      <c r="H14" s="13" t="str">
        <f>IF(LEN(F14)=18,(IF(LOOKUP(MOD(SUM(MID(F14,1,1)*7,MID(F14,2,1)*9,MID(F14,3,1)*10,MID(F14,4,1)*5,MID(F14,5,1)*8,MID(F14,6,1)*4,MID(F14,7,1)*2,MID(F14,8,1),MID(F14,9,1)*6,MID(F14,10,1)*3,MID(F14,11,1)*7,MID(F14,12,1)*9,MID(F14,13,1)*10,MID(F14,14,1)*5,MID(F14,15,1)*8,MID(F14,16,1)*4,MID(F14,17,1)*2),11),{0,1,2,3,4,5,6,7,8,9,10},{"1","0","x","9","8","7","6","5","4","3","2"})=RIGHT(F14,1),"√","×")),"身份证号长度不符")</f>
        <v>√</v>
      </c>
      <c r="I14" s="19"/>
      <c r="J14" s="13" t="s">
        <v>201</v>
      </c>
      <c r="K14" s="19">
        <f t="shared" si="3"/>
        <v>31</v>
      </c>
      <c r="L14" s="29">
        <f t="shared" si="4"/>
        <v>60.9666666666667</v>
      </c>
      <c r="M14" s="29">
        <f t="shared" si="5"/>
        <v>31</v>
      </c>
      <c r="N14" s="29">
        <f t="shared" si="7"/>
        <v>91.9666666666667</v>
      </c>
    </row>
    <row r="15" s="1" customFormat="1" ht="23" customHeight="1" spans="1:14">
      <c r="A15" s="23">
        <f t="shared" si="6"/>
        <v>13</v>
      </c>
      <c r="B15" s="50" t="s">
        <v>232</v>
      </c>
      <c r="C15" s="14" t="s">
        <v>233</v>
      </c>
      <c r="D15" s="31" t="s">
        <v>128</v>
      </c>
      <c r="E15" s="15">
        <v>44986</v>
      </c>
      <c r="F15" s="16" t="s">
        <v>234</v>
      </c>
      <c r="G15" s="17" t="str">
        <f t="shared" si="2"/>
        <v>男</v>
      </c>
      <c r="H15" s="13" t="str">
        <f>IF(LEN(F15)=18,(IF(LOOKUP(MOD(SUM(MID(F15,1,1)*7,MID(F15,2,1)*9,MID(F15,3,1)*10,MID(F15,4,1)*5,MID(F15,5,1)*8,MID(F15,6,1)*4,MID(F15,7,1)*2,MID(F15,8,1),MID(F15,9,1)*6,MID(F15,10,1)*3,MID(F15,11,1)*7,MID(F15,12,1)*9,MID(F15,13,1)*10,MID(F15,14,1)*5,MID(F15,15,1)*8,MID(F15,16,1)*4,MID(F15,17,1)*2),11),{0,1,2,3,4,5,6,7,8,9,10},{"1","0","x","9","8","7","6","5","4","3","2"})=RIGHT(F15,1),"√","×")),"身份证号长度不符")</f>
        <v>√</v>
      </c>
      <c r="I15" s="19"/>
      <c r="J15" s="13" t="s">
        <v>201</v>
      </c>
      <c r="K15" s="19">
        <f t="shared" si="3"/>
        <v>31</v>
      </c>
      <c r="L15" s="29">
        <f t="shared" si="4"/>
        <v>60.9666666666667</v>
      </c>
      <c r="M15" s="29">
        <f t="shared" si="5"/>
        <v>31</v>
      </c>
      <c r="N15" s="29">
        <f t="shared" si="7"/>
        <v>91.9666666666667</v>
      </c>
    </row>
    <row r="16" s="1" customFormat="1" ht="23" customHeight="1" spans="1:14">
      <c r="A16" s="23">
        <f t="shared" si="6"/>
        <v>14</v>
      </c>
      <c r="B16" s="50" t="s">
        <v>235</v>
      </c>
      <c r="C16" s="14" t="s">
        <v>233</v>
      </c>
      <c r="D16" s="31" t="s">
        <v>130</v>
      </c>
      <c r="E16" s="15">
        <v>44986</v>
      </c>
      <c r="F16" s="16" t="s">
        <v>236</v>
      </c>
      <c r="G16" s="17" t="str">
        <f t="shared" si="2"/>
        <v>男</v>
      </c>
      <c r="H16" s="13" t="str">
        <f>IF(LEN(F16)=18,(IF(LOOKUP(MOD(SUM(MID(F16,1,1)*7,MID(F16,2,1)*9,MID(F16,3,1)*10,MID(F16,4,1)*5,MID(F16,5,1)*8,MID(F16,6,1)*4,MID(F16,7,1)*2,MID(F16,8,1),MID(F16,9,1)*6,MID(F16,10,1)*3,MID(F16,11,1)*7,MID(F16,12,1)*9,MID(F16,13,1)*10,MID(F16,14,1)*5,MID(F16,15,1)*8,MID(F16,16,1)*4,MID(F16,17,1)*2),11),{0,1,2,3,4,5,6,7,8,9,10},{"1","0","x","9","8","7","6","5","4","3","2"})=RIGHT(F16,1),"√","×")),"身份证号长度不符")</f>
        <v>√</v>
      </c>
      <c r="I16" s="19"/>
      <c r="J16" s="13" t="s">
        <v>201</v>
      </c>
      <c r="K16" s="19">
        <f t="shared" si="3"/>
        <v>31</v>
      </c>
      <c r="L16" s="29">
        <f t="shared" si="4"/>
        <v>60.9666666666667</v>
      </c>
      <c r="M16" s="29">
        <f t="shared" si="5"/>
        <v>31</v>
      </c>
      <c r="N16" s="29">
        <f t="shared" si="7"/>
        <v>91.9666666666667</v>
      </c>
    </row>
    <row r="17" s="1" customFormat="1" ht="23" customHeight="1" spans="1:14">
      <c r="A17" s="23">
        <f t="shared" si="6"/>
        <v>15</v>
      </c>
      <c r="B17" s="50" t="s">
        <v>237</v>
      </c>
      <c r="C17" s="14" t="s">
        <v>233</v>
      </c>
      <c r="D17" s="31" t="s">
        <v>128</v>
      </c>
      <c r="E17" s="15">
        <v>44986</v>
      </c>
      <c r="F17" s="16" t="s">
        <v>238</v>
      </c>
      <c r="G17" s="17" t="str">
        <f t="shared" si="2"/>
        <v>男</v>
      </c>
      <c r="H17" s="13" t="str">
        <f>IF(LEN(F17)=18,(IF(LOOKUP(MOD(SUM(MID(F17,1,1)*7,MID(F17,2,1)*9,MID(F17,3,1)*10,MID(F17,4,1)*5,MID(F17,5,1)*8,MID(F17,6,1)*4,MID(F17,7,1)*2,MID(F17,8,1),MID(F17,9,1)*6,MID(F17,10,1)*3,MID(F17,11,1)*7,MID(F17,12,1)*9,MID(F17,13,1)*10,MID(F17,14,1)*5,MID(F17,15,1)*8,MID(F17,16,1)*4,MID(F17,17,1)*2),11),{0,1,2,3,4,5,6,7,8,9,10},{"1","0","x","9","8","7","6","5","4","3","2"})=RIGHT(F17,1),"√","×")),"身份证号长度不符")</f>
        <v>√</v>
      </c>
      <c r="I17" s="19"/>
      <c r="J17" s="13" t="s">
        <v>201</v>
      </c>
      <c r="K17" s="19">
        <f t="shared" si="3"/>
        <v>31</v>
      </c>
      <c r="L17" s="29">
        <f t="shared" si="4"/>
        <v>60.9666666666667</v>
      </c>
      <c r="M17" s="29">
        <f t="shared" si="5"/>
        <v>31</v>
      </c>
      <c r="N17" s="29">
        <f t="shared" si="7"/>
        <v>91.9666666666667</v>
      </c>
    </row>
    <row r="18" s="1" customFormat="1" ht="23" customHeight="1" spans="1:14">
      <c r="A18" s="23">
        <f t="shared" ref="A18:A27" si="8">ROW()-2</f>
        <v>16</v>
      </c>
      <c r="B18" s="50" t="s">
        <v>239</v>
      </c>
      <c r="C18" s="14" t="s">
        <v>199</v>
      </c>
      <c r="D18" s="31" t="s">
        <v>132</v>
      </c>
      <c r="E18" s="15">
        <v>44986</v>
      </c>
      <c r="F18" s="16" t="s">
        <v>240</v>
      </c>
      <c r="G18" s="17" t="str">
        <f t="shared" si="2"/>
        <v>男</v>
      </c>
      <c r="H18" s="13" t="str">
        <f>IF(LEN(F18)=18,(IF(LOOKUP(MOD(SUM(MID(F18,1,1)*7,MID(F18,2,1)*9,MID(F18,3,1)*10,MID(F18,4,1)*5,MID(F18,5,1)*8,MID(F18,6,1)*4,MID(F18,7,1)*2,MID(F18,8,1),MID(F18,9,1)*6,MID(F18,10,1)*3,MID(F18,11,1)*7,MID(F18,12,1)*9,MID(F18,13,1)*10,MID(F18,14,1)*5,MID(F18,15,1)*8,MID(F18,16,1)*4,MID(F18,17,1)*2),11),{0,1,2,3,4,5,6,7,8,9,10},{"1","0","x","9","8","7","6","5","4","3","2"})=RIGHT(F18,1),"√","×")),"身份证号长度不符")</f>
        <v>√</v>
      </c>
      <c r="I18" s="19"/>
      <c r="J18" s="13" t="s">
        <v>201</v>
      </c>
      <c r="K18" s="19">
        <f t="shared" si="3"/>
        <v>31</v>
      </c>
      <c r="L18" s="29">
        <f t="shared" si="4"/>
        <v>60.9666666666667</v>
      </c>
      <c r="M18" s="29">
        <f t="shared" si="5"/>
        <v>31</v>
      </c>
      <c r="N18" s="29">
        <f t="shared" si="7"/>
        <v>91.9666666666667</v>
      </c>
    </row>
    <row r="19" s="1" customFormat="1" ht="23" customHeight="1" spans="1:14">
      <c r="A19" s="23">
        <f t="shared" si="8"/>
        <v>17</v>
      </c>
      <c r="B19" s="21" t="s">
        <v>241</v>
      </c>
      <c r="C19" s="14" t="s">
        <v>199</v>
      </c>
      <c r="D19" s="31" t="s">
        <v>132</v>
      </c>
      <c r="E19" s="15">
        <v>44986</v>
      </c>
      <c r="F19" s="16" t="s">
        <v>242</v>
      </c>
      <c r="G19" s="17" t="str">
        <f t="shared" si="2"/>
        <v>女</v>
      </c>
      <c r="H19" s="13" t="str">
        <f>IF(LEN(F19)=18,(IF(LOOKUP(MOD(SUM(MID(F19,1,1)*7,MID(F19,2,1)*9,MID(F19,3,1)*10,MID(F19,4,1)*5,MID(F19,5,1)*8,MID(F19,6,1)*4,MID(F19,7,1)*2,MID(F19,8,1),MID(F19,9,1)*6,MID(F19,10,1)*3,MID(F19,11,1)*7,MID(F19,12,1)*9,MID(F19,13,1)*10,MID(F19,14,1)*5,MID(F19,15,1)*8,MID(F19,16,1)*4,MID(F19,17,1)*2),11),{0,1,2,3,4,5,6,7,8,9,10},{"1","0","x","9","8","7","6","5","4","3","2"})=RIGHT(F19,1),"√","×")),"身份证号长度不符")</f>
        <v>√</v>
      </c>
      <c r="I19" s="19"/>
      <c r="J19" s="13" t="s">
        <v>201</v>
      </c>
      <c r="K19" s="19">
        <f t="shared" si="3"/>
        <v>31</v>
      </c>
      <c r="L19" s="29">
        <f t="shared" si="4"/>
        <v>60.9666666666667</v>
      </c>
      <c r="M19" s="29">
        <f t="shared" si="5"/>
        <v>31</v>
      </c>
      <c r="N19" s="29">
        <f t="shared" si="7"/>
        <v>91.9666666666667</v>
      </c>
    </row>
    <row r="20" s="1" customFormat="1" ht="23" customHeight="1" spans="1:14">
      <c r="A20" s="23">
        <f t="shared" si="8"/>
        <v>18</v>
      </c>
      <c r="B20" s="21" t="s">
        <v>243</v>
      </c>
      <c r="C20" s="14" t="s">
        <v>199</v>
      </c>
      <c r="D20" s="31" t="s">
        <v>132</v>
      </c>
      <c r="E20" s="15">
        <v>44986</v>
      </c>
      <c r="F20" s="16" t="s">
        <v>244</v>
      </c>
      <c r="G20" s="17" t="str">
        <f t="shared" si="2"/>
        <v>女</v>
      </c>
      <c r="H20" s="13" t="str">
        <f>IF(LEN(F20)=18,(IF(LOOKUP(MOD(SUM(MID(F20,1,1)*7,MID(F20,2,1)*9,MID(F20,3,1)*10,MID(F20,4,1)*5,MID(F20,5,1)*8,MID(F20,6,1)*4,MID(F20,7,1)*2,MID(F20,8,1),MID(F20,9,1)*6,MID(F20,10,1)*3,MID(F20,11,1)*7,MID(F20,12,1)*9,MID(F20,13,1)*10,MID(F20,14,1)*5,MID(F20,15,1)*8,MID(F20,16,1)*4,MID(F20,17,1)*2),11),{0,1,2,3,4,5,6,7,8,9,10},{"1","0","x","9","8","7","6","5","4","3","2"})=RIGHT(F20,1),"√","×")),"身份证号长度不符")</f>
        <v>√</v>
      </c>
      <c r="I20" s="19"/>
      <c r="J20" s="13" t="s">
        <v>201</v>
      </c>
      <c r="K20" s="19">
        <f t="shared" si="3"/>
        <v>31</v>
      </c>
      <c r="L20" s="29">
        <f t="shared" si="4"/>
        <v>60.9666666666667</v>
      </c>
      <c r="M20" s="29">
        <f t="shared" si="5"/>
        <v>31</v>
      </c>
      <c r="N20" s="29">
        <f t="shared" si="7"/>
        <v>91.9666666666667</v>
      </c>
    </row>
    <row r="21" s="1" customFormat="1" ht="23" customHeight="1" spans="1:14">
      <c r="A21" s="23">
        <f t="shared" si="8"/>
        <v>19</v>
      </c>
      <c r="B21" s="50" t="s">
        <v>245</v>
      </c>
      <c r="C21" s="14" t="s">
        <v>199</v>
      </c>
      <c r="D21" s="31" t="s">
        <v>132</v>
      </c>
      <c r="E21" s="15">
        <v>44986</v>
      </c>
      <c r="F21" s="16" t="s">
        <v>246</v>
      </c>
      <c r="G21" s="17" t="str">
        <f t="shared" si="2"/>
        <v>男</v>
      </c>
      <c r="H21" s="13" t="str">
        <f>IF(LEN(F21)=18,(IF(LOOKUP(MOD(SUM(MID(F21,1,1)*7,MID(F21,2,1)*9,MID(F21,3,1)*10,MID(F21,4,1)*5,MID(F21,5,1)*8,MID(F21,6,1)*4,MID(F21,7,1)*2,MID(F21,8,1),MID(F21,9,1)*6,MID(F21,10,1)*3,MID(F21,11,1)*7,MID(F21,12,1)*9,MID(F21,13,1)*10,MID(F21,14,1)*5,MID(F21,15,1)*8,MID(F21,16,1)*4,MID(F21,17,1)*2),11),{0,1,2,3,4,5,6,7,8,9,10},{"1","0","x","9","8","7","6","5","4","3","2"})=RIGHT(F21,1),"√","×")),"身份证号长度不符")</f>
        <v>√</v>
      </c>
      <c r="I21" s="19"/>
      <c r="J21" s="13" t="s">
        <v>201</v>
      </c>
      <c r="K21" s="19">
        <f t="shared" si="3"/>
        <v>31</v>
      </c>
      <c r="L21" s="29">
        <f t="shared" si="4"/>
        <v>60.9666666666667</v>
      </c>
      <c r="M21" s="29">
        <f t="shared" si="5"/>
        <v>31</v>
      </c>
      <c r="N21" s="29">
        <f t="shared" si="7"/>
        <v>91.9666666666667</v>
      </c>
    </row>
    <row r="22" s="1" customFormat="1" ht="23" customHeight="1" spans="1:14">
      <c r="A22" s="23">
        <f t="shared" si="8"/>
        <v>20</v>
      </c>
      <c r="B22" s="50" t="s">
        <v>247</v>
      </c>
      <c r="C22" s="14" t="s">
        <v>199</v>
      </c>
      <c r="D22" s="31" t="s">
        <v>132</v>
      </c>
      <c r="E22" s="15">
        <v>44986</v>
      </c>
      <c r="F22" s="16" t="s">
        <v>248</v>
      </c>
      <c r="G22" s="17" t="str">
        <f t="shared" si="2"/>
        <v>男</v>
      </c>
      <c r="H22" s="13" t="str">
        <f>IF(LEN(F22)=18,(IF(LOOKUP(MOD(SUM(MID(F22,1,1)*7,MID(F22,2,1)*9,MID(F22,3,1)*10,MID(F22,4,1)*5,MID(F22,5,1)*8,MID(F22,6,1)*4,MID(F22,7,1)*2,MID(F22,8,1),MID(F22,9,1)*6,MID(F22,10,1)*3,MID(F22,11,1)*7,MID(F22,12,1)*9,MID(F22,13,1)*10,MID(F22,14,1)*5,MID(F22,15,1)*8,MID(F22,16,1)*4,MID(F22,17,1)*2),11),{0,1,2,3,4,5,6,7,8,9,10},{"1","0","x","9","8","7","6","5","4","3","2"})=RIGHT(F22,1),"√","×")),"身份证号长度不符")</f>
        <v>√</v>
      </c>
      <c r="I22" s="19"/>
      <c r="J22" s="13" t="s">
        <v>201</v>
      </c>
      <c r="K22" s="19">
        <f t="shared" si="3"/>
        <v>31</v>
      </c>
      <c r="L22" s="29">
        <f t="shared" si="4"/>
        <v>60.9666666666667</v>
      </c>
      <c r="M22" s="29">
        <f t="shared" si="5"/>
        <v>31</v>
      </c>
      <c r="N22" s="29">
        <f t="shared" si="7"/>
        <v>91.9666666666667</v>
      </c>
    </row>
    <row r="23" s="1" customFormat="1" ht="23" customHeight="1" spans="1:14">
      <c r="A23" s="23">
        <f t="shared" si="8"/>
        <v>21</v>
      </c>
      <c r="B23" s="50" t="s">
        <v>249</v>
      </c>
      <c r="C23" s="14" t="s">
        <v>199</v>
      </c>
      <c r="D23" s="31" t="s">
        <v>132</v>
      </c>
      <c r="E23" s="15">
        <v>44986</v>
      </c>
      <c r="F23" s="16" t="s">
        <v>250</v>
      </c>
      <c r="G23" s="17" t="str">
        <f t="shared" si="2"/>
        <v>男</v>
      </c>
      <c r="H23" s="13" t="str">
        <f>IF(LEN(F23)=18,(IF(LOOKUP(MOD(SUM(MID(F23,1,1)*7,MID(F23,2,1)*9,MID(F23,3,1)*10,MID(F23,4,1)*5,MID(F23,5,1)*8,MID(F23,6,1)*4,MID(F23,7,1)*2,MID(F23,8,1),MID(F23,9,1)*6,MID(F23,10,1)*3,MID(F23,11,1)*7,MID(F23,12,1)*9,MID(F23,13,1)*10,MID(F23,14,1)*5,MID(F23,15,1)*8,MID(F23,16,1)*4,MID(F23,17,1)*2),11),{0,1,2,3,4,5,6,7,8,9,10},{"1","0","x","9","8","7","6","5","4","3","2"})=RIGHT(F23,1),"√","×")),"身份证号长度不符")</f>
        <v>√</v>
      </c>
      <c r="I23" s="19"/>
      <c r="J23" s="13" t="s">
        <v>201</v>
      </c>
      <c r="K23" s="19">
        <f t="shared" si="3"/>
        <v>31</v>
      </c>
      <c r="L23" s="29">
        <f t="shared" si="4"/>
        <v>60.9666666666667</v>
      </c>
      <c r="M23" s="29">
        <f t="shared" si="5"/>
        <v>31</v>
      </c>
      <c r="N23" s="29">
        <f t="shared" si="7"/>
        <v>91.9666666666667</v>
      </c>
    </row>
    <row r="24" s="1" customFormat="1" ht="23" customHeight="1" spans="1:14">
      <c r="A24" s="23">
        <f t="shared" si="8"/>
        <v>22</v>
      </c>
      <c r="B24" s="21" t="s">
        <v>251</v>
      </c>
      <c r="C24" s="14" t="s">
        <v>199</v>
      </c>
      <c r="D24" s="31" t="s">
        <v>132</v>
      </c>
      <c r="E24" s="15">
        <v>44986</v>
      </c>
      <c r="F24" s="16" t="s">
        <v>252</v>
      </c>
      <c r="G24" s="17" t="str">
        <f t="shared" si="2"/>
        <v>女</v>
      </c>
      <c r="H24" s="13" t="str">
        <f>IF(LEN(F24)=18,(IF(LOOKUP(MOD(SUM(MID(F24,1,1)*7,MID(F24,2,1)*9,MID(F24,3,1)*10,MID(F24,4,1)*5,MID(F24,5,1)*8,MID(F24,6,1)*4,MID(F24,7,1)*2,MID(F24,8,1),MID(F24,9,1)*6,MID(F24,10,1)*3,MID(F24,11,1)*7,MID(F24,12,1)*9,MID(F24,13,1)*10,MID(F24,14,1)*5,MID(F24,15,1)*8,MID(F24,16,1)*4,MID(F24,17,1)*2),11),{0,1,2,3,4,5,6,7,8,9,10},{"1","0","x","9","8","7","6","5","4","3","2"})=RIGHT(F24,1),"√","×")),"身份证号长度不符")</f>
        <v>√</v>
      </c>
      <c r="I24" s="19"/>
      <c r="J24" s="13" t="s">
        <v>201</v>
      </c>
      <c r="K24" s="19">
        <f t="shared" si="3"/>
        <v>31</v>
      </c>
      <c r="L24" s="29">
        <f t="shared" si="4"/>
        <v>60.9666666666667</v>
      </c>
      <c r="M24" s="29">
        <f t="shared" si="5"/>
        <v>31</v>
      </c>
      <c r="N24" s="29">
        <f t="shared" si="7"/>
        <v>91.9666666666667</v>
      </c>
    </row>
    <row r="25" s="1" customFormat="1" ht="23" customHeight="1" spans="1:14">
      <c r="A25" s="23">
        <f t="shared" si="8"/>
        <v>23</v>
      </c>
      <c r="B25" s="21" t="s">
        <v>253</v>
      </c>
      <c r="C25" s="14" t="s">
        <v>199</v>
      </c>
      <c r="D25" s="31" t="s">
        <v>132</v>
      </c>
      <c r="E25" s="15">
        <v>44986</v>
      </c>
      <c r="F25" s="16" t="s">
        <v>254</v>
      </c>
      <c r="G25" s="17" t="str">
        <f t="shared" si="2"/>
        <v>男</v>
      </c>
      <c r="H25" s="13" t="str">
        <f>IF(LEN(F25)=18,(IF(LOOKUP(MOD(SUM(MID(F25,1,1)*7,MID(F25,2,1)*9,MID(F25,3,1)*10,MID(F25,4,1)*5,MID(F25,5,1)*8,MID(F25,6,1)*4,MID(F25,7,1)*2,MID(F25,8,1),MID(F25,9,1)*6,MID(F25,10,1)*3,MID(F25,11,1)*7,MID(F25,12,1)*9,MID(F25,13,1)*10,MID(F25,14,1)*5,MID(F25,15,1)*8,MID(F25,16,1)*4,MID(F25,17,1)*2),11),{0,1,2,3,4,5,6,7,8,9,10},{"1","0","x","9","8","7","6","5","4","3","2"})=RIGHT(F25,1),"√","×")),"身份证号长度不符")</f>
        <v>√</v>
      </c>
      <c r="I25" s="19"/>
      <c r="J25" s="13" t="s">
        <v>201</v>
      </c>
      <c r="K25" s="19">
        <f t="shared" si="3"/>
        <v>31</v>
      </c>
      <c r="L25" s="29">
        <f t="shared" si="4"/>
        <v>60.9666666666667</v>
      </c>
      <c r="M25" s="29">
        <f t="shared" si="5"/>
        <v>31</v>
      </c>
      <c r="N25" s="29">
        <f t="shared" si="7"/>
        <v>91.9666666666667</v>
      </c>
    </row>
    <row r="26" s="1" customFormat="1" ht="23" customHeight="1" spans="1:14">
      <c r="A26" s="23">
        <f t="shared" si="8"/>
        <v>24</v>
      </c>
      <c r="B26" s="21" t="s">
        <v>255</v>
      </c>
      <c r="C26" s="14" t="s">
        <v>199</v>
      </c>
      <c r="D26" s="31" t="s">
        <v>132</v>
      </c>
      <c r="E26" s="15">
        <v>44986</v>
      </c>
      <c r="F26" s="16" t="s">
        <v>256</v>
      </c>
      <c r="G26" s="17" t="str">
        <f t="shared" si="2"/>
        <v>男</v>
      </c>
      <c r="H26" s="13" t="str">
        <f>IF(LEN(F26)=18,(IF(LOOKUP(MOD(SUM(MID(F26,1,1)*7,MID(F26,2,1)*9,MID(F26,3,1)*10,MID(F26,4,1)*5,MID(F26,5,1)*8,MID(F26,6,1)*4,MID(F26,7,1)*2,MID(F26,8,1),MID(F26,9,1)*6,MID(F26,10,1)*3,MID(F26,11,1)*7,MID(F26,12,1)*9,MID(F26,13,1)*10,MID(F26,14,1)*5,MID(F26,15,1)*8,MID(F26,16,1)*4,MID(F26,17,1)*2),11),{0,1,2,3,4,5,6,7,8,9,10},{"1","0","x","9","8","7","6","5","4","3","2"})=RIGHT(F26,1),"√","×")),"身份证号长度不符")</f>
        <v>√</v>
      </c>
      <c r="I26" s="19"/>
      <c r="J26" s="13" t="s">
        <v>201</v>
      </c>
      <c r="K26" s="19">
        <f t="shared" si="3"/>
        <v>31</v>
      </c>
      <c r="L26" s="29">
        <f t="shared" si="4"/>
        <v>60.9666666666667</v>
      </c>
      <c r="M26" s="29">
        <f t="shared" si="5"/>
        <v>31</v>
      </c>
      <c r="N26" s="29">
        <f t="shared" si="7"/>
        <v>91.9666666666667</v>
      </c>
    </row>
    <row r="27" s="1" customFormat="1" ht="23" customHeight="1" spans="1:14">
      <c r="A27" s="23">
        <f t="shared" si="8"/>
        <v>25</v>
      </c>
      <c r="B27" s="50" t="s">
        <v>257</v>
      </c>
      <c r="C27" s="14" t="s">
        <v>199</v>
      </c>
      <c r="D27" s="31" t="s">
        <v>132</v>
      </c>
      <c r="E27" s="15">
        <v>44986</v>
      </c>
      <c r="F27" s="16" t="s">
        <v>258</v>
      </c>
      <c r="G27" s="17" t="str">
        <f t="shared" si="2"/>
        <v>女</v>
      </c>
      <c r="H27" s="13" t="str">
        <f>IF(LEN(F27)=18,(IF(LOOKUP(MOD(SUM(MID(F27,1,1)*7,MID(F27,2,1)*9,MID(F27,3,1)*10,MID(F27,4,1)*5,MID(F27,5,1)*8,MID(F27,6,1)*4,MID(F27,7,1)*2,MID(F27,8,1),MID(F27,9,1)*6,MID(F27,10,1)*3,MID(F27,11,1)*7,MID(F27,12,1)*9,MID(F27,13,1)*10,MID(F27,14,1)*5,MID(F27,15,1)*8,MID(F27,16,1)*4,MID(F27,17,1)*2),11),{0,1,2,3,4,5,6,7,8,9,10},{"1","0","x","9","8","7","6","5","4","3","2"})=RIGHT(F27,1),"√","×")),"身份证号长度不符")</f>
        <v>√</v>
      </c>
      <c r="I27" s="19"/>
      <c r="J27" s="13" t="s">
        <v>201</v>
      </c>
      <c r="K27" s="19">
        <f t="shared" si="3"/>
        <v>31</v>
      </c>
      <c r="L27" s="29">
        <f t="shared" si="4"/>
        <v>60.9666666666667</v>
      </c>
      <c r="M27" s="29">
        <f t="shared" si="5"/>
        <v>31</v>
      </c>
      <c r="N27" s="29">
        <f t="shared" si="7"/>
        <v>91.9666666666667</v>
      </c>
    </row>
    <row r="28" s="1" customFormat="1" ht="23" customHeight="1" spans="1:14">
      <c r="A28" s="23">
        <f t="shared" ref="A28:A37" si="9">ROW()-2</f>
        <v>26</v>
      </c>
      <c r="B28" s="12" t="s">
        <v>259</v>
      </c>
      <c r="C28" s="14" t="s">
        <v>199</v>
      </c>
      <c r="D28" s="31" t="s">
        <v>132</v>
      </c>
      <c r="E28" s="15">
        <v>44986</v>
      </c>
      <c r="F28" s="16" t="s">
        <v>260</v>
      </c>
      <c r="G28" s="17" t="str">
        <f t="shared" si="2"/>
        <v>男</v>
      </c>
      <c r="H28" s="13" t="str">
        <f>IF(LEN(F28)=18,(IF(LOOKUP(MOD(SUM(MID(F28,1,1)*7,MID(F28,2,1)*9,MID(F28,3,1)*10,MID(F28,4,1)*5,MID(F28,5,1)*8,MID(F28,6,1)*4,MID(F28,7,1)*2,MID(F28,8,1),MID(F28,9,1)*6,MID(F28,10,1)*3,MID(F28,11,1)*7,MID(F28,12,1)*9,MID(F28,13,1)*10,MID(F28,14,1)*5,MID(F28,15,1)*8,MID(F28,16,1)*4,MID(F28,17,1)*2),11),{0,1,2,3,4,5,6,7,8,9,10},{"1","0","x","9","8","7","6","5","4","3","2"})=RIGHT(F28,1),"√","×")),"身份证号长度不符")</f>
        <v>√</v>
      </c>
      <c r="I28" s="19"/>
      <c r="J28" s="13" t="s">
        <v>201</v>
      </c>
      <c r="K28" s="19">
        <f t="shared" si="3"/>
        <v>31</v>
      </c>
      <c r="L28" s="29">
        <f t="shared" si="4"/>
        <v>60.9666666666667</v>
      </c>
      <c r="M28" s="29">
        <f t="shared" si="5"/>
        <v>31</v>
      </c>
      <c r="N28" s="29">
        <f t="shared" si="7"/>
        <v>91.9666666666667</v>
      </c>
    </row>
    <row r="29" s="1" customFormat="1" ht="23" customHeight="1" spans="1:14">
      <c r="A29" s="23">
        <f t="shared" si="9"/>
        <v>27</v>
      </c>
      <c r="B29" s="23" t="s">
        <v>261</v>
      </c>
      <c r="C29" s="14" t="s">
        <v>199</v>
      </c>
      <c r="D29" s="31" t="s">
        <v>132</v>
      </c>
      <c r="E29" s="15">
        <v>44986</v>
      </c>
      <c r="F29" s="16" t="s">
        <v>262</v>
      </c>
      <c r="G29" s="17" t="str">
        <f t="shared" si="2"/>
        <v>男</v>
      </c>
      <c r="H29" s="13" t="str">
        <f>IF(LEN(F29)=18,(IF(LOOKUP(MOD(SUM(MID(F29,1,1)*7,MID(F29,2,1)*9,MID(F29,3,1)*10,MID(F29,4,1)*5,MID(F29,5,1)*8,MID(F29,6,1)*4,MID(F29,7,1)*2,MID(F29,8,1),MID(F29,9,1)*6,MID(F29,10,1)*3,MID(F29,11,1)*7,MID(F29,12,1)*9,MID(F29,13,1)*10,MID(F29,14,1)*5,MID(F29,15,1)*8,MID(F29,16,1)*4,MID(F29,17,1)*2),11),{0,1,2,3,4,5,6,7,8,9,10},{"1","0","x","9","8","7","6","5","4","3","2"})=RIGHT(F29,1),"√","×")),"身份证号长度不符")</f>
        <v>√</v>
      </c>
      <c r="I29" s="19"/>
      <c r="J29" s="13" t="s">
        <v>201</v>
      </c>
      <c r="K29" s="19">
        <f t="shared" si="3"/>
        <v>31</v>
      </c>
      <c r="L29" s="29">
        <f t="shared" si="4"/>
        <v>60.9666666666667</v>
      </c>
      <c r="M29" s="29">
        <f t="shared" si="5"/>
        <v>31</v>
      </c>
      <c r="N29" s="29">
        <f t="shared" si="7"/>
        <v>91.9666666666667</v>
      </c>
    </row>
    <row r="30" s="1" customFormat="1" ht="23" customHeight="1" spans="1:14">
      <c r="A30" s="23">
        <f t="shared" si="9"/>
        <v>28</v>
      </c>
      <c r="B30" s="50" t="s">
        <v>263</v>
      </c>
      <c r="C30" s="14" t="s">
        <v>199</v>
      </c>
      <c r="D30" s="31" t="s">
        <v>132</v>
      </c>
      <c r="E30" s="15">
        <v>44986</v>
      </c>
      <c r="F30" s="16" t="s">
        <v>264</v>
      </c>
      <c r="G30" s="17" t="str">
        <f t="shared" si="2"/>
        <v>男</v>
      </c>
      <c r="H30" s="13" t="str">
        <f>IF(LEN(F30)=18,(IF(LOOKUP(MOD(SUM(MID(F30,1,1)*7,MID(F30,2,1)*9,MID(F30,3,1)*10,MID(F30,4,1)*5,MID(F30,5,1)*8,MID(F30,6,1)*4,MID(F30,7,1)*2,MID(F30,8,1),MID(F30,9,1)*6,MID(F30,10,1)*3,MID(F30,11,1)*7,MID(F30,12,1)*9,MID(F30,13,1)*10,MID(F30,14,1)*5,MID(F30,15,1)*8,MID(F30,16,1)*4,MID(F30,17,1)*2),11),{0,1,2,3,4,5,6,7,8,9,10},{"1","0","x","9","8","7","6","5","4","3","2"})=RIGHT(F30,1),"√","×")),"身份证号长度不符")</f>
        <v>√</v>
      </c>
      <c r="I30" s="19"/>
      <c r="J30" s="13" t="s">
        <v>201</v>
      </c>
      <c r="K30" s="19">
        <f t="shared" si="3"/>
        <v>31</v>
      </c>
      <c r="L30" s="29">
        <f t="shared" si="4"/>
        <v>60.9666666666667</v>
      </c>
      <c r="M30" s="29">
        <f t="shared" si="5"/>
        <v>31</v>
      </c>
      <c r="N30" s="29">
        <f t="shared" si="7"/>
        <v>91.9666666666667</v>
      </c>
    </row>
    <row r="31" s="1" customFormat="1" ht="23" customHeight="1" spans="1:14">
      <c r="A31" s="23">
        <f t="shared" si="9"/>
        <v>29</v>
      </c>
      <c r="B31" s="50" t="s">
        <v>265</v>
      </c>
      <c r="C31" s="14" t="s">
        <v>199</v>
      </c>
      <c r="D31" s="31" t="s">
        <v>132</v>
      </c>
      <c r="E31" s="15">
        <v>44986</v>
      </c>
      <c r="F31" s="16" t="s">
        <v>266</v>
      </c>
      <c r="G31" s="17" t="str">
        <f t="shared" si="2"/>
        <v>男</v>
      </c>
      <c r="H31" s="13" t="str">
        <f>IF(LEN(F31)=18,(IF(LOOKUP(MOD(SUM(MID(F31,1,1)*7,MID(F31,2,1)*9,MID(F31,3,1)*10,MID(F31,4,1)*5,MID(F31,5,1)*8,MID(F31,6,1)*4,MID(F31,7,1)*2,MID(F31,8,1),MID(F31,9,1)*6,MID(F31,10,1)*3,MID(F31,11,1)*7,MID(F31,12,1)*9,MID(F31,13,1)*10,MID(F31,14,1)*5,MID(F31,15,1)*8,MID(F31,16,1)*4,MID(F31,17,1)*2),11),{0,1,2,3,4,5,6,7,8,9,10},{"1","0","x","9","8","7","6","5","4","3","2"})=RIGHT(F31,1),"√","×")),"身份证号长度不符")</f>
        <v>√</v>
      </c>
      <c r="I31" s="19"/>
      <c r="J31" s="13" t="s">
        <v>201</v>
      </c>
      <c r="K31" s="19">
        <f t="shared" si="3"/>
        <v>31</v>
      </c>
      <c r="L31" s="29">
        <f t="shared" si="4"/>
        <v>60.9666666666667</v>
      </c>
      <c r="M31" s="29">
        <f t="shared" si="5"/>
        <v>31</v>
      </c>
      <c r="N31" s="29">
        <f t="shared" si="7"/>
        <v>91.9666666666667</v>
      </c>
    </row>
    <row r="32" s="1" customFormat="1" ht="23" customHeight="1" spans="1:14">
      <c r="A32" s="23">
        <f t="shared" si="9"/>
        <v>30</v>
      </c>
      <c r="B32" s="50" t="s">
        <v>221</v>
      </c>
      <c r="C32" s="14" t="s">
        <v>199</v>
      </c>
      <c r="D32" s="31" t="s">
        <v>132</v>
      </c>
      <c r="E32" s="15">
        <v>44986</v>
      </c>
      <c r="F32" s="16" t="s">
        <v>267</v>
      </c>
      <c r="G32" s="17" t="str">
        <f t="shared" si="2"/>
        <v>男</v>
      </c>
      <c r="H32" s="13" t="str">
        <f>IF(LEN(F32)=18,(IF(LOOKUP(MOD(SUM(MID(F32,1,1)*7,MID(F32,2,1)*9,MID(F32,3,1)*10,MID(F32,4,1)*5,MID(F32,5,1)*8,MID(F32,6,1)*4,MID(F32,7,1)*2,MID(F32,8,1),MID(F32,9,1)*6,MID(F32,10,1)*3,MID(F32,11,1)*7,MID(F32,12,1)*9,MID(F32,13,1)*10,MID(F32,14,1)*5,MID(F32,15,1)*8,MID(F32,16,1)*4,MID(F32,17,1)*2),11),{0,1,2,3,4,5,6,7,8,9,10},{"1","0","x","9","8","7","6","5","4","3","2"})=RIGHT(F32,1),"√","×")),"身份证号长度不符")</f>
        <v>√</v>
      </c>
      <c r="I32" s="19"/>
      <c r="J32" s="13" t="s">
        <v>201</v>
      </c>
      <c r="K32" s="19">
        <f t="shared" si="3"/>
        <v>31</v>
      </c>
      <c r="L32" s="29">
        <f t="shared" si="4"/>
        <v>60.9666666666667</v>
      </c>
      <c r="M32" s="29">
        <f t="shared" si="5"/>
        <v>31</v>
      </c>
      <c r="N32" s="29">
        <f t="shared" si="7"/>
        <v>91.9666666666667</v>
      </c>
    </row>
    <row r="33" s="1" customFormat="1" ht="23" customHeight="1" spans="1:14">
      <c r="A33" s="23">
        <f t="shared" si="9"/>
        <v>31</v>
      </c>
      <c r="B33" s="50" t="s">
        <v>268</v>
      </c>
      <c r="C33" s="14" t="s">
        <v>199</v>
      </c>
      <c r="D33" s="31" t="s">
        <v>132</v>
      </c>
      <c r="E33" s="15">
        <v>44986</v>
      </c>
      <c r="F33" s="16" t="s">
        <v>269</v>
      </c>
      <c r="G33" s="17" t="str">
        <f t="shared" si="2"/>
        <v>男</v>
      </c>
      <c r="H33" s="13" t="str">
        <f>IF(LEN(F33)=18,(IF(LOOKUP(MOD(SUM(MID(F33,1,1)*7,MID(F33,2,1)*9,MID(F33,3,1)*10,MID(F33,4,1)*5,MID(F33,5,1)*8,MID(F33,6,1)*4,MID(F33,7,1)*2,MID(F33,8,1),MID(F33,9,1)*6,MID(F33,10,1)*3,MID(F33,11,1)*7,MID(F33,12,1)*9,MID(F33,13,1)*10,MID(F33,14,1)*5,MID(F33,15,1)*8,MID(F33,16,1)*4,MID(F33,17,1)*2),11),{0,1,2,3,4,5,6,7,8,9,10},{"1","0","x","9","8","7","6","5","4","3","2"})=RIGHT(F33,1),"√","×")),"身份证号长度不符")</f>
        <v>√</v>
      </c>
      <c r="I33" s="19"/>
      <c r="J33" s="13" t="s">
        <v>201</v>
      </c>
      <c r="K33" s="19">
        <f t="shared" si="3"/>
        <v>31</v>
      </c>
      <c r="L33" s="29">
        <f t="shared" si="4"/>
        <v>60.9666666666667</v>
      </c>
      <c r="M33" s="29">
        <f t="shared" si="5"/>
        <v>31</v>
      </c>
      <c r="N33" s="29">
        <f t="shared" si="7"/>
        <v>91.9666666666667</v>
      </c>
    </row>
    <row r="34" s="1" customFormat="1" ht="23" customHeight="1" spans="1:14">
      <c r="A34" s="23">
        <f t="shared" si="9"/>
        <v>32</v>
      </c>
      <c r="B34" s="50" t="s">
        <v>270</v>
      </c>
      <c r="C34" s="14" t="s">
        <v>199</v>
      </c>
      <c r="D34" s="31" t="s">
        <v>132</v>
      </c>
      <c r="E34" s="15">
        <v>44986</v>
      </c>
      <c r="F34" s="16" t="s">
        <v>271</v>
      </c>
      <c r="G34" s="17" t="str">
        <f t="shared" si="2"/>
        <v>男</v>
      </c>
      <c r="H34" s="13" t="str">
        <f>IF(LEN(F34)=18,(IF(LOOKUP(MOD(SUM(MID(F34,1,1)*7,MID(F34,2,1)*9,MID(F34,3,1)*10,MID(F34,4,1)*5,MID(F34,5,1)*8,MID(F34,6,1)*4,MID(F34,7,1)*2,MID(F34,8,1),MID(F34,9,1)*6,MID(F34,10,1)*3,MID(F34,11,1)*7,MID(F34,12,1)*9,MID(F34,13,1)*10,MID(F34,14,1)*5,MID(F34,15,1)*8,MID(F34,16,1)*4,MID(F34,17,1)*2),11),{0,1,2,3,4,5,6,7,8,9,10},{"1","0","x","9","8","7","6","5","4","3","2"})=RIGHT(F34,1),"√","×")),"身份证号长度不符")</f>
        <v>√</v>
      </c>
      <c r="I34" s="19"/>
      <c r="J34" s="13" t="s">
        <v>201</v>
      </c>
      <c r="K34" s="19">
        <f t="shared" si="3"/>
        <v>31</v>
      </c>
      <c r="L34" s="29">
        <f t="shared" si="4"/>
        <v>60.9666666666667</v>
      </c>
      <c r="M34" s="29">
        <f t="shared" si="5"/>
        <v>31</v>
      </c>
      <c r="N34" s="29">
        <f t="shared" si="7"/>
        <v>91.9666666666667</v>
      </c>
    </row>
    <row r="35" s="1" customFormat="1" ht="23" customHeight="1" spans="1:14">
      <c r="A35" s="23">
        <f t="shared" si="9"/>
        <v>33</v>
      </c>
      <c r="B35" s="50" t="s">
        <v>272</v>
      </c>
      <c r="C35" s="14" t="s">
        <v>199</v>
      </c>
      <c r="D35" s="31" t="s">
        <v>132</v>
      </c>
      <c r="E35" s="15">
        <v>44986</v>
      </c>
      <c r="F35" s="16" t="s">
        <v>273</v>
      </c>
      <c r="G35" s="17" t="str">
        <f t="shared" si="2"/>
        <v>男</v>
      </c>
      <c r="H35" s="13" t="str">
        <f>IF(LEN(F35)=18,(IF(LOOKUP(MOD(SUM(MID(F35,1,1)*7,MID(F35,2,1)*9,MID(F35,3,1)*10,MID(F35,4,1)*5,MID(F35,5,1)*8,MID(F35,6,1)*4,MID(F35,7,1)*2,MID(F35,8,1),MID(F35,9,1)*6,MID(F35,10,1)*3,MID(F35,11,1)*7,MID(F35,12,1)*9,MID(F35,13,1)*10,MID(F35,14,1)*5,MID(F35,15,1)*8,MID(F35,16,1)*4,MID(F35,17,1)*2),11),{0,1,2,3,4,5,6,7,8,9,10},{"1","0","x","9","8","7","6","5","4","3","2"})=RIGHT(F35,1),"√","×")),"身份证号长度不符")</f>
        <v>√</v>
      </c>
      <c r="I35" s="19"/>
      <c r="J35" s="13" t="s">
        <v>201</v>
      </c>
      <c r="K35" s="19">
        <f t="shared" si="3"/>
        <v>31</v>
      </c>
      <c r="L35" s="29">
        <f t="shared" si="4"/>
        <v>60.9666666666667</v>
      </c>
      <c r="M35" s="29">
        <f t="shared" si="5"/>
        <v>31</v>
      </c>
      <c r="N35" s="29">
        <f t="shared" si="7"/>
        <v>91.9666666666667</v>
      </c>
    </row>
    <row r="36" s="1" customFormat="1" ht="23" customHeight="1" spans="1:14">
      <c r="A36" s="23">
        <f t="shared" si="9"/>
        <v>34</v>
      </c>
      <c r="B36" s="50" t="s">
        <v>274</v>
      </c>
      <c r="C36" s="14" t="s">
        <v>199</v>
      </c>
      <c r="D36" s="31" t="s">
        <v>132</v>
      </c>
      <c r="E36" s="15">
        <v>44986</v>
      </c>
      <c r="F36" s="16" t="s">
        <v>275</v>
      </c>
      <c r="G36" s="17" t="str">
        <f t="shared" ref="G36:G67" si="10">IF(MOD(MID(F36,17,1),2)=0,"女","男")</f>
        <v>男</v>
      </c>
      <c r="H36" s="13" t="str">
        <f>IF(LEN(F36)=18,(IF(LOOKUP(MOD(SUM(MID(F36,1,1)*7,MID(F36,2,1)*9,MID(F36,3,1)*10,MID(F36,4,1)*5,MID(F36,5,1)*8,MID(F36,6,1)*4,MID(F36,7,1)*2,MID(F36,8,1),MID(F36,9,1)*6,MID(F36,10,1)*3,MID(F36,11,1)*7,MID(F36,12,1)*9,MID(F36,13,1)*10,MID(F36,14,1)*5,MID(F36,15,1)*8,MID(F36,16,1)*4,MID(F36,17,1)*2),11),{0,1,2,3,4,5,6,7,8,9,10},{"1","0","x","9","8","7","6","5","4","3","2"})=RIGHT(F36,1),"√","×")),"身份证号长度不符")</f>
        <v>√</v>
      </c>
      <c r="I36" s="19"/>
      <c r="J36" s="13" t="s">
        <v>201</v>
      </c>
      <c r="K36" s="19">
        <f t="shared" ref="K36:K67" si="11">DAY(EOMONTH(E36,0))-DAY(E36)+1</f>
        <v>31</v>
      </c>
      <c r="L36" s="29">
        <f t="shared" ref="L36:L67" si="12">IF(I36="",59/30*K36,0)</f>
        <v>60.9666666666667</v>
      </c>
      <c r="M36" s="29">
        <f t="shared" ref="M36:M67" si="13">IF(I36="",30/30*K36,0)</f>
        <v>31</v>
      </c>
      <c r="N36" s="29">
        <f t="shared" si="7"/>
        <v>91.9666666666667</v>
      </c>
    </row>
    <row r="37" s="1" customFormat="1" ht="23" customHeight="1" spans="1:14">
      <c r="A37" s="23">
        <f t="shared" si="9"/>
        <v>35</v>
      </c>
      <c r="B37" s="50" t="s">
        <v>276</v>
      </c>
      <c r="C37" s="14" t="s">
        <v>199</v>
      </c>
      <c r="D37" s="31" t="s">
        <v>132</v>
      </c>
      <c r="E37" s="15">
        <v>44986</v>
      </c>
      <c r="F37" s="16" t="s">
        <v>277</v>
      </c>
      <c r="G37" s="17" t="str">
        <f t="shared" si="10"/>
        <v>男</v>
      </c>
      <c r="H37" s="13" t="str">
        <f>IF(LEN(F37)=18,(IF(LOOKUP(MOD(SUM(MID(F37,1,1)*7,MID(F37,2,1)*9,MID(F37,3,1)*10,MID(F37,4,1)*5,MID(F37,5,1)*8,MID(F37,6,1)*4,MID(F37,7,1)*2,MID(F37,8,1),MID(F37,9,1)*6,MID(F37,10,1)*3,MID(F37,11,1)*7,MID(F37,12,1)*9,MID(F37,13,1)*10,MID(F37,14,1)*5,MID(F37,15,1)*8,MID(F37,16,1)*4,MID(F37,17,1)*2),11),{0,1,2,3,4,5,6,7,8,9,10},{"1","0","x","9","8","7","6","5","4","3","2"})=RIGHT(F37,1),"√","×")),"身份证号长度不符")</f>
        <v>√</v>
      </c>
      <c r="I37" s="19"/>
      <c r="J37" s="13" t="s">
        <v>201</v>
      </c>
      <c r="K37" s="19">
        <f t="shared" si="11"/>
        <v>31</v>
      </c>
      <c r="L37" s="29">
        <f t="shared" si="12"/>
        <v>60.9666666666667</v>
      </c>
      <c r="M37" s="29">
        <f t="shared" si="13"/>
        <v>31</v>
      </c>
      <c r="N37" s="29">
        <f t="shared" si="7"/>
        <v>91.9666666666667</v>
      </c>
    </row>
    <row r="38" s="1" customFormat="1" ht="23" customHeight="1" spans="1:14">
      <c r="A38" s="23">
        <f t="shared" ref="A38:A47" si="14">ROW()-2</f>
        <v>36</v>
      </c>
      <c r="B38" s="50" t="s">
        <v>278</v>
      </c>
      <c r="C38" s="14" t="s">
        <v>199</v>
      </c>
      <c r="D38" s="31" t="s">
        <v>132</v>
      </c>
      <c r="E38" s="15">
        <v>44986</v>
      </c>
      <c r="F38" s="16" t="s">
        <v>279</v>
      </c>
      <c r="G38" s="17" t="str">
        <f t="shared" si="10"/>
        <v>男</v>
      </c>
      <c r="H38" s="13" t="str">
        <f>IF(LEN(F38)=18,(IF(LOOKUP(MOD(SUM(MID(F38,1,1)*7,MID(F38,2,1)*9,MID(F38,3,1)*10,MID(F38,4,1)*5,MID(F38,5,1)*8,MID(F38,6,1)*4,MID(F38,7,1)*2,MID(F38,8,1),MID(F38,9,1)*6,MID(F38,10,1)*3,MID(F38,11,1)*7,MID(F38,12,1)*9,MID(F38,13,1)*10,MID(F38,14,1)*5,MID(F38,15,1)*8,MID(F38,16,1)*4,MID(F38,17,1)*2),11),{0,1,2,3,4,5,6,7,8,9,10},{"1","0","x","9","8","7","6","5","4","3","2"})=RIGHT(F38,1),"√","×")),"身份证号长度不符")</f>
        <v>√</v>
      </c>
      <c r="I38" s="19"/>
      <c r="J38" s="13" t="s">
        <v>201</v>
      </c>
      <c r="K38" s="19">
        <f t="shared" si="11"/>
        <v>31</v>
      </c>
      <c r="L38" s="29">
        <f t="shared" si="12"/>
        <v>60.9666666666667</v>
      </c>
      <c r="M38" s="29">
        <f t="shared" si="13"/>
        <v>31</v>
      </c>
      <c r="N38" s="29">
        <f t="shared" si="7"/>
        <v>91.9666666666667</v>
      </c>
    </row>
    <row r="39" s="1" customFormat="1" ht="23" customHeight="1" spans="1:14">
      <c r="A39" s="23">
        <f t="shared" si="14"/>
        <v>37</v>
      </c>
      <c r="B39" s="50" t="s">
        <v>280</v>
      </c>
      <c r="C39" s="14" t="s">
        <v>281</v>
      </c>
      <c r="D39" s="31" t="s">
        <v>136</v>
      </c>
      <c r="E39" s="15">
        <v>44986</v>
      </c>
      <c r="F39" s="16" t="s">
        <v>282</v>
      </c>
      <c r="G39" s="17" t="str">
        <f t="shared" si="10"/>
        <v>男</v>
      </c>
      <c r="H39" s="13" t="str">
        <f>IF(LEN(F39)=18,(IF(LOOKUP(MOD(SUM(MID(F39,1,1)*7,MID(F39,2,1)*9,MID(F39,3,1)*10,MID(F39,4,1)*5,MID(F39,5,1)*8,MID(F39,6,1)*4,MID(F39,7,1)*2,MID(F39,8,1),MID(F39,9,1)*6,MID(F39,10,1)*3,MID(F39,11,1)*7,MID(F39,12,1)*9,MID(F39,13,1)*10,MID(F39,14,1)*5,MID(F39,15,1)*8,MID(F39,16,1)*4,MID(F39,17,1)*2),11),{0,1,2,3,4,5,6,7,8,9,10},{"1","0","x","9","8","7","6","5","4","3","2"})=RIGHT(F39,1),"√","×")),"身份证号长度不符")</f>
        <v>√</v>
      </c>
      <c r="I39" s="19"/>
      <c r="J39" s="13" t="s">
        <v>201</v>
      </c>
      <c r="K39" s="19">
        <f t="shared" si="11"/>
        <v>31</v>
      </c>
      <c r="L39" s="29">
        <f t="shared" si="12"/>
        <v>60.9666666666667</v>
      </c>
      <c r="M39" s="29">
        <f t="shared" si="13"/>
        <v>31</v>
      </c>
      <c r="N39" s="29">
        <f t="shared" si="7"/>
        <v>91.9666666666667</v>
      </c>
    </row>
    <row r="40" s="1" customFormat="1" ht="23" customHeight="1" spans="1:14">
      <c r="A40" s="23">
        <f t="shared" si="14"/>
        <v>38</v>
      </c>
      <c r="B40" s="50" t="s">
        <v>283</v>
      </c>
      <c r="C40" s="14" t="s">
        <v>281</v>
      </c>
      <c r="D40" s="31" t="s">
        <v>136</v>
      </c>
      <c r="E40" s="15">
        <v>44986</v>
      </c>
      <c r="F40" s="16" t="s">
        <v>284</v>
      </c>
      <c r="G40" s="17" t="str">
        <f t="shared" si="10"/>
        <v>女</v>
      </c>
      <c r="H40" s="13" t="str">
        <f>IF(LEN(F40)=18,(IF(LOOKUP(MOD(SUM(MID(F40,1,1)*7,MID(F40,2,1)*9,MID(F40,3,1)*10,MID(F40,4,1)*5,MID(F40,5,1)*8,MID(F40,6,1)*4,MID(F40,7,1)*2,MID(F40,8,1),MID(F40,9,1)*6,MID(F40,10,1)*3,MID(F40,11,1)*7,MID(F40,12,1)*9,MID(F40,13,1)*10,MID(F40,14,1)*5,MID(F40,15,1)*8,MID(F40,16,1)*4,MID(F40,17,1)*2),11),{0,1,2,3,4,5,6,7,8,9,10},{"1","0","x","9","8","7","6","5","4","3","2"})=RIGHT(F40,1),"√","×")),"身份证号长度不符")</f>
        <v>√</v>
      </c>
      <c r="I40" s="19"/>
      <c r="J40" s="13" t="s">
        <v>201</v>
      </c>
      <c r="K40" s="19">
        <f t="shared" si="11"/>
        <v>31</v>
      </c>
      <c r="L40" s="29">
        <f t="shared" si="12"/>
        <v>60.9666666666667</v>
      </c>
      <c r="M40" s="29">
        <f t="shared" si="13"/>
        <v>31</v>
      </c>
      <c r="N40" s="29">
        <f t="shared" si="7"/>
        <v>91.9666666666667</v>
      </c>
    </row>
    <row r="41" s="1" customFormat="1" ht="23" customHeight="1" spans="1:14">
      <c r="A41" s="23">
        <f t="shared" si="14"/>
        <v>39</v>
      </c>
      <c r="B41" s="50" t="s">
        <v>285</v>
      </c>
      <c r="C41" s="14" t="s">
        <v>281</v>
      </c>
      <c r="D41" s="31" t="s">
        <v>136</v>
      </c>
      <c r="E41" s="15">
        <v>44986</v>
      </c>
      <c r="F41" s="16" t="s">
        <v>286</v>
      </c>
      <c r="G41" s="17" t="str">
        <f t="shared" si="10"/>
        <v>男</v>
      </c>
      <c r="H41" s="13" t="str">
        <f>IF(LEN(F41)=18,(IF(LOOKUP(MOD(SUM(MID(F41,1,1)*7,MID(F41,2,1)*9,MID(F41,3,1)*10,MID(F41,4,1)*5,MID(F41,5,1)*8,MID(F41,6,1)*4,MID(F41,7,1)*2,MID(F41,8,1),MID(F41,9,1)*6,MID(F41,10,1)*3,MID(F41,11,1)*7,MID(F41,12,1)*9,MID(F41,13,1)*10,MID(F41,14,1)*5,MID(F41,15,1)*8,MID(F41,16,1)*4,MID(F41,17,1)*2),11),{0,1,2,3,4,5,6,7,8,9,10},{"1","0","x","9","8","7","6","5","4","3","2"})=RIGHT(F41,1),"√","×")),"身份证号长度不符")</f>
        <v>√</v>
      </c>
      <c r="I41" s="19"/>
      <c r="J41" s="13" t="s">
        <v>201</v>
      </c>
      <c r="K41" s="19">
        <f t="shared" si="11"/>
        <v>31</v>
      </c>
      <c r="L41" s="29">
        <f t="shared" si="12"/>
        <v>60.9666666666667</v>
      </c>
      <c r="M41" s="29">
        <f t="shared" si="13"/>
        <v>31</v>
      </c>
      <c r="N41" s="29">
        <f t="shared" si="7"/>
        <v>91.9666666666667</v>
      </c>
    </row>
    <row r="42" s="1" customFormat="1" ht="23" customHeight="1" spans="1:14">
      <c r="A42" s="23">
        <f t="shared" si="14"/>
        <v>40</v>
      </c>
      <c r="B42" s="50" t="s">
        <v>287</v>
      </c>
      <c r="C42" s="14" t="s">
        <v>281</v>
      </c>
      <c r="D42" s="31" t="s">
        <v>136</v>
      </c>
      <c r="E42" s="15">
        <v>44986</v>
      </c>
      <c r="F42" s="16" t="s">
        <v>288</v>
      </c>
      <c r="G42" s="17" t="str">
        <f t="shared" si="10"/>
        <v>男</v>
      </c>
      <c r="H42" s="13" t="str">
        <f>IF(LEN(F42)=18,(IF(LOOKUP(MOD(SUM(MID(F42,1,1)*7,MID(F42,2,1)*9,MID(F42,3,1)*10,MID(F42,4,1)*5,MID(F42,5,1)*8,MID(F42,6,1)*4,MID(F42,7,1)*2,MID(F42,8,1),MID(F42,9,1)*6,MID(F42,10,1)*3,MID(F42,11,1)*7,MID(F42,12,1)*9,MID(F42,13,1)*10,MID(F42,14,1)*5,MID(F42,15,1)*8,MID(F42,16,1)*4,MID(F42,17,1)*2),11),{0,1,2,3,4,5,6,7,8,9,10},{"1","0","x","9","8","7","6","5","4","3","2"})=RIGHT(F42,1),"√","×")),"身份证号长度不符")</f>
        <v>√</v>
      </c>
      <c r="I42" s="19"/>
      <c r="J42" s="13" t="s">
        <v>201</v>
      </c>
      <c r="K42" s="19">
        <f t="shared" si="11"/>
        <v>31</v>
      </c>
      <c r="L42" s="29">
        <f t="shared" si="12"/>
        <v>60.9666666666667</v>
      </c>
      <c r="M42" s="29">
        <f t="shared" si="13"/>
        <v>31</v>
      </c>
      <c r="N42" s="29">
        <f t="shared" si="7"/>
        <v>91.9666666666667</v>
      </c>
    </row>
    <row r="43" s="1" customFormat="1" ht="23" customHeight="1" spans="1:14">
      <c r="A43" s="23">
        <f t="shared" si="14"/>
        <v>41</v>
      </c>
      <c r="B43" s="21" t="s">
        <v>289</v>
      </c>
      <c r="C43" s="14" t="s">
        <v>281</v>
      </c>
      <c r="D43" s="31" t="s">
        <v>136</v>
      </c>
      <c r="E43" s="15">
        <v>44986</v>
      </c>
      <c r="F43" s="16" t="s">
        <v>290</v>
      </c>
      <c r="G43" s="17" t="str">
        <f t="shared" si="10"/>
        <v>男</v>
      </c>
      <c r="H43" s="13" t="str">
        <f>IF(LEN(F43)=18,(IF(LOOKUP(MOD(SUM(MID(F43,1,1)*7,MID(F43,2,1)*9,MID(F43,3,1)*10,MID(F43,4,1)*5,MID(F43,5,1)*8,MID(F43,6,1)*4,MID(F43,7,1)*2,MID(F43,8,1),MID(F43,9,1)*6,MID(F43,10,1)*3,MID(F43,11,1)*7,MID(F43,12,1)*9,MID(F43,13,1)*10,MID(F43,14,1)*5,MID(F43,15,1)*8,MID(F43,16,1)*4,MID(F43,17,1)*2),11),{0,1,2,3,4,5,6,7,8,9,10},{"1","0","x","9","8","7","6","5","4","3","2"})=RIGHT(F43,1),"√","×")),"身份证号长度不符")</f>
        <v>√</v>
      </c>
      <c r="I43" s="19"/>
      <c r="J43" s="13" t="s">
        <v>201</v>
      </c>
      <c r="K43" s="19">
        <f t="shared" si="11"/>
        <v>31</v>
      </c>
      <c r="L43" s="29">
        <f t="shared" si="12"/>
        <v>60.9666666666667</v>
      </c>
      <c r="M43" s="29">
        <f t="shared" si="13"/>
        <v>31</v>
      </c>
      <c r="N43" s="29">
        <f t="shared" si="7"/>
        <v>91.9666666666667</v>
      </c>
    </row>
    <row r="44" s="1" customFormat="1" ht="23" customHeight="1" spans="1:14">
      <c r="A44" s="23">
        <f t="shared" si="14"/>
        <v>42</v>
      </c>
      <c r="B44" s="50" t="s">
        <v>291</v>
      </c>
      <c r="C44" s="14" t="s">
        <v>292</v>
      </c>
      <c r="D44" s="31" t="s">
        <v>134</v>
      </c>
      <c r="E44" s="15">
        <v>44986</v>
      </c>
      <c r="F44" s="16" t="s">
        <v>293</v>
      </c>
      <c r="G44" s="17" t="str">
        <f t="shared" si="10"/>
        <v>男</v>
      </c>
      <c r="H44" s="13" t="str">
        <f>IF(LEN(F44)=18,(IF(LOOKUP(MOD(SUM(MID(F44,1,1)*7,MID(F44,2,1)*9,MID(F44,3,1)*10,MID(F44,4,1)*5,MID(F44,5,1)*8,MID(F44,6,1)*4,MID(F44,7,1)*2,MID(F44,8,1),MID(F44,9,1)*6,MID(F44,10,1)*3,MID(F44,11,1)*7,MID(F44,12,1)*9,MID(F44,13,1)*10,MID(F44,14,1)*5,MID(F44,15,1)*8,MID(F44,16,1)*4,MID(F44,17,1)*2),11),{0,1,2,3,4,5,6,7,8,9,10},{"1","0","x","9","8","7","6","5","4","3","2"})=RIGHT(F44,1),"√","×")),"身份证号长度不符")</f>
        <v>√</v>
      </c>
      <c r="I44" s="19"/>
      <c r="J44" s="13" t="s">
        <v>201</v>
      </c>
      <c r="K44" s="19">
        <f t="shared" si="11"/>
        <v>31</v>
      </c>
      <c r="L44" s="29">
        <f t="shared" si="12"/>
        <v>60.9666666666667</v>
      </c>
      <c r="M44" s="29">
        <f t="shared" si="13"/>
        <v>31</v>
      </c>
      <c r="N44" s="29">
        <f t="shared" si="7"/>
        <v>91.9666666666667</v>
      </c>
    </row>
    <row r="45" s="1" customFormat="1" ht="23" customHeight="1" spans="1:14">
      <c r="A45" s="23">
        <f t="shared" si="14"/>
        <v>43</v>
      </c>
      <c r="B45" s="50" t="s">
        <v>294</v>
      </c>
      <c r="C45" s="14" t="s">
        <v>212</v>
      </c>
      <c r="D45" s="31" t="s">
        <v>86</v>
      </c>
      <c r="E45" s="15">
        <v>44986</v>
      </c>
      <c r="F45" s="16" t="s">
        <v>295</v>
      </c>
      <c r="G45" s="17" t="str">
        <f t="shared" si="10"/>
        <v>男</v>
      </c>
      <c r="H45" s="13" t="str">
        <f>IF(LEN(F45)=18,(IF(LOOKUP(MOD(SUM(MID(F45,1,1)*7,MID(F45,2,1)*9,MID(F45,3,1)*10,MID(F45,4,1)*5,MID(F45,5,1)*8,MID(F45,6,1)*4,MID(F45,7,1)*2,MID(F45,8,1),MID(F45,9,1)*6,MID(F45,10,1)*3,MID(F45,11,1)*7,MID(F45,12,1)*9,MID(F45,13,1)*10,MID(F45,14,1)*5,MID(F45,15,1)*8,MID(F45,16,1)*4,MID(F45,17,1)*2),11),{0,1,2,3,4,5,6,7,8,9,10},{"1","0","x","9","8","7","6","5","4","3","2"})=RIGHT(F45,1),"√","×")),"身份证号长度不符")</f>
        <v>√</v>
      </c>
      <c r="I45" s="19"/>
      <c r="J45" s="13" t="s">
        <v>201</v>
      </c>
      <c r="K45" s="19">
        <f t="shared" si="11"/>
        <v>31</v>
      </c>
      <c r="L45" s="29">
        <f t="shared" si="12"/>
        <v>60.9666666666667</v>
      </c>
      <c r="M45" s="29">
        <f t="shared" si="13"/>
        <v>31</v>
      </c>
      <c r="N45" s="29">
        <f t="shared" si="7"/>
        <v>91.9666666666667</v>
      </c>
    </row>
    <row r="46" s="1" customFormat="1" ht="23" customHeight="1" spans="1:14">
      <c r="A46" s="23">
        <f t="shared" si="14"/>
        <v>44</v>
      </c>
      <c r="B46" s="50" t="s">
        <v>296</v>
      </c>
      <c r="C46" s="14" t="s">
        <v>212</v>
      </c>
      <c r="D46" s="31" t="s">
        <v>86</v>
      </c>
      <c r="E46" s="15">
        <v>44986</v>
      </c>
      <c r="F46" s="16" t="s">
        <v>297</v>
      </c>
      <c r="G46" s="17" t="str">
        <f t="shared" si="10"/>
        <v>男</v>
      </c>
      <c r="H46" s="13" t="str">
        <f>IF(LEN(F46)=18,(IF(LOOKUP(MOD(SUM(MID(F46,1,1)*7,MID(F46,2,1)*9,MID(F46,3,1)*10,MID(F46,4,1)*5,MID(F46,5,1)*8,MID(F46,6,1)*4,MID(F46,7,1)*2,MID(F46,8,1),MID(F46,9,1)*6,MID(F46,10,1)*3,MID(F46,11,1)*7,MID(F46,12,1)*9,MID(F46,13,1)*10,MID(F46,14,1)*5,MID(F46,15,1)*8,MID(F46,16,1)*4,MID(F46,17,1)*2),11),{0,1,2,3,4,5,6,7,8,9,10},{"1","0","x","9","8","7","6","5","4","3","2"})=RIGHT(F46,1),"√","×")),"身份证号长度不符")</f>
        <v>√</v>
      </c>
      <c r="I46" s="19"/>
      <c r="J46" s="13" t="s">
        <v>201</v>
      </c>
      <c r="K46" s="19">
        <f t="shared" si="11"/>
        <v>31</v>
      </c>
      <c r="L46" s="29">
        <f t="shared" si="12"/>
        <v>60.9666666666667</v>
      </c>
      <c r="M46" s="29">
        <f t="shared" si="13"/>
        <v>31</v>
      </c>
      <c r="N46" s="29">
        <f t="shared" si="7"/>
        <v>91.9666666666667</v>
      </c>
    </row>
    <row r="47" s="1" customFormat="1" ht="23" customHeight="1" spans="1:14">
      <c r="A47" s="23">
        <f t="shared" si="14"/>
        <v>45</v>
      </c>
      <c r="B47" s="50" t="s">
        <v>298</v>
      </c>
      <c r="C47" s="14" t="s">
        <v>212</v>
      </c>
      <c r="D47" s="31" t="s">
        <v>86</v>
      </c>
      <c r="E47" s="15">
        <v>44986</v>
      </c>
      <c r="F47" s="16" t="s">
        <v>299</v>
      </c>
      <c r="G47" s="17" t="str">
        <f t="shared" si="10"/>
        <v>男</v>
      </c>
      <c r="H47" s="13" t="str">
        <f>IF(LEN(F47)=18,(IF(LOOKUP(MOD(SUM(MID(F47,1,1)*7,MID(F47,2,1)*9,MID(F47,3,1)*10,MID(F47,4,1)*5,MID(F47,5,1)*8,MID(F47,6,1)*4,MID(F47,7,1)*2,MID(F47,8,1),MID(F47,9,1)*6,MID(F47,10,1)*3,MID(F47,11,1)*7,MID(F47,12,1)*9,MID(F47,13,1)*10,MID(F47,14,1)*5,MID(F47,15,1)*8,MID(F47,16,1)*4,MID(F47,17,1)*2),11),{0,1,2,3,4,5,6,7,8,9,10},{"1","0","x","9","8","7","6","5","4","3","2"})=RIGHT(F47,1),"√","×")),"身份证号长度不符")</f>
        <v>√</v>
      </c>
      <c r="I47" s="19"/>
      <c r="J47" s="13" t="s">
        <v>201</v>
      </c>
      <c r="K47" s="19">
        <f t="shared" si="11"/>
        <v>31</v>
      </c>
      <c r="L47" s="29">
        <f t="shared" si="12"/>
        <v>60.9666666666667</v>
      </c>
      <c r="M47" s="29">
        <f t="shared" si="13"/>
        <v>31</v>
      </c>
      <c r="N47" s="29">
        <f t="shared" si="7"/>
        <v>91.9666666666667</v>
      </c>
    </row>
    <row r="48" s="1" customFormat="1" ht="23" customHeight="1" spans="1:14">
      <c r="A48" s="23">
        <f t="shared" ref="A48:A57" si="15">ROW()-2</f>
        <v>46</v>
      </c>
      <c r="B48" s="50" t="s">
        <v>300</v>
      </c>
      <c r="C48" s="14" t="s">
        <v>212</v>
      </c>
      <c r="D48" s="31" t="s">
        <v>86</v>
      </c>
      <c r="E48" s="15">
        <v>44986</v>
      </c>
      <c r="F48" s="16" t="s">
        <v>301</v>
      </c>
      <c r="G48" s="17" t="str">
        <f t="shared" si="10"/>
        <v>男</v>
      </c>
      <c r="H48" s="13" t="str">
        <f>IF(LEN(F48)=18,(IF(LOOKUP(MOD(SUM(MID(F48,1,1)*7,MID(F48,2,1)*9,MID(F48,3,1)*10,MID(F48,4,1)*5,MID(F48,5,1)*8,MID(F48,6,1)*4,MID(F48,7,1)*2,MID(F48,8,1),MID(F48,9,1)*6,MID(F48,10,1)*3,MID(F48,11,1)*7,MID(F48,12,1)*9,MID(F48,13,1)*10,MID(F48,14,1)*5,MID(F48,15,1)*8,MID(F48,16,1)*4,MID(F48,17,1)*2),11),{0,1,2,3,4,5,6,7,8,9,10},{"1","0","x","9","8","7","6","5","4","3","2"})=RIGHT(F48,1),"√","×")),"身份证号长度不符")</f>
        <v>√</v>
      </c>
      <c r="I48" s="19"/>
      <c r="J48" s="13" t="s">
        <v>201</v>
      </c>
      <c r="K48" s="19">
        <f t="shared" si="11"/>
        <v>31</v>
      </c>
      <c r="L48" s="29">
        <f t="shared" si="12"/>
        <v>60.9666666666667</v>
      </c>
      <c r="M48" s="29">
        <f t="shared" si="13"/>
        <v>31</v>
      </c>
      <c r="N48" s="29">
        <f t="shared" si="7"/>
        <v>91.9666666666667</v>
      </c>
    </row>
    <row r="49" s="1" customFormat="1" ht="23" customHeight="1" spans="1:14">
      <c r="A49" s="23">
        <f t="shared" si="15"/>
        <v>47</v>
      </c>
      <c r="B49" s="50" t="s">
        <v>302</v>
      </c>
      <c r="C49" s="14" t="s">
        <v>212</v>
      </c>
      <c r="D49" s="31" t="s">
        <v>86</v>
      </c>
      <c r="E49" s="15">
        <v>44986</v>
      </c>
      <c r="F49" s="16" t="s">
        <v>303</v>
      </c>
      <c r="G49" s="17" t="str">
        <f t="shared" si="10"/>
        <v>男</v>
      </c>
      <c r="H49" s="13" t="str">
        <f>IF(LEN(F49)=18,(IF(LOOKUP(MOD(SUM(MID(F49,1,1)*7,MID(F49,2,1)*9,MID(F49,3,1)*10,MID(F49,4,1)*5,MID(F49,5,1)*8,MID(F49,6,1)*4,MID(F49,7,1)*2,MID(F49,8,1),MID(F49,9,1)*6,MID(F49,10,1)*3,MID(F49,11,1)*7,MID(F49,12,1)*9,MID(F49,13,1)*10,MID(F49,14,1)*5,MID(F49,15,1)*8,MID(F49,16,1)*4,MID(F49,17,1)*2),11),{0,1,2,3,4,5,6,7,8,9,10},{"1","0","x","9","8","7","6","5","4","3","2"})=RIGHT(F49,1),"√","×")),"身份证号长度不符")</f>
        <v>√</v>
      </c>
      <c r="I49" s="19"/>
      <c r="J49" s="13" t="s">
        <v>201</v>
      </c>
      <c r="K49" s="19">
        <f t="shared" si="11"/>
        <v>31</v>
      </c>
      <c r="L49" s="29">
        <f t="shared" si="12"/>
        <v>60.9666666666667</v>
      </c>
      <c r="M49" s="29">
        <f t="shared" si="13"/>
        <v>31</v>
      </c>
      <c r="N49" s="29">
        <f t="shared" si="7"/>
        <v>91.9666666666667</v>
      </c>
    </row>
    <row r="50" s="1" customFormat="1" ht="23" customHeight="1" spans="1:14">
      <c r="A50" s="23">
        <f t="shared" si="15"/>
        <v>48</v>
      </c>
      <c r="B50" s="50" t="s">
        <v>304</v>
      </c>
      <c r="C50" s="14" t="s">
        <v>212</v>
      </c>
      <c r="D50" s="31" t="s">
        <v>86</v>
      </c>
      <c r="E50" s="15">
        <v>44986</v>
      </c>
      <c r="F50" s="16" t="s">
        <v>305</v>
      </c>
      <c r="G50" s="17" t="str">
        <f t="shared" si="10"/>
        <v>女</v>
      </c>
      <c r="H50" s="13" t="str">
        <f>IF(LEN(F50)=18,(IF(LOOKUP(MOD(SUM(MID(F50,1,1)*7,MID(F50,2,1)*9,MID(F50,3,1)*10,MID(F50,4,1)*5,MID(F50,5,1)*8,MID(F50,6,1)*4,MID(F50,7,1)*2,MID(F50,8,1),MID(F50,9,1)*6,MID(F50,10,1)*3,MID(F50,11,1)*7,MID(F50,12,1)*9,MID(F50,13,1)*10,MID(F50,14,1)*5,MID(F50,15,1)*8,MID(F50,16,1)*4,MID(F50,17,1)*2),11),{0,1,2,3,4,5,6,7,8,9,10},{"1","0","x","9","8","7","6","5","4","3","2"})=RIGHT(F50,1),"√","×")),"身份证号长度不符")</f>
        <v>√</v>
      </c>
      <c r="I50" s="19"/>
      <c r="J50" s="13" t="s">
        <v>201</v>
      </c>
      <c r="K50" s="19">
        <f t="shared" si="11"/>
        <v>31</v>
      </c>
      <c r="L50" s="29">
        <f t="shared" si="12"/>
        <v>60.9666666666667</v>
      </c>
      <c r="M50" s="29">
        <f t="shared" si="13"/>
        <v>31</v>
      </c>
      <c r="N50" s="29">
        <f t="shared" si="7"/>
        <v>91.9666666666667</v>
      </c>
    </row>
    <row r="51" s="1" customFormat="1" ht="23" customHeight="1" spans="1:14">
      <c r="A51" s="23">
        <f t="shared" si="15"/>
        <v>49</v>
      </c>
      <c r="B51" s="50" t="s">
        <v>306</v>
      </c>
      <c r="C51" s="14" t="s">
        <v>212</v>
      </c>
      <c r="D51" s="31" t="s">
        <v>86</v>
      </c>
      <c r="E51" s="15">
        <v>44986</v>
      </c>
      <c r="F51" s="16" t="s">
        <v>307</v>
      </c>
      <c r="G51" s="17" t="str">
        <f t="shared" si="10"/>
        <v>男</v>
      </c>
      <c r="H51" s="13" t="str">
        <f>IF(LEN(F51)=18,(IF(LOOKUP(MOD(SUM(MID(F51,1,1)*7,MID(F51,2,1)*9,MID(F51,3,1)*10,MID(F51,4,1)*5,MID(F51,5,1)*8,MID(F51,6,1)*4,MID(F51,7,1)*2,MID(F51,8,1),MID(F51,9,1)*6,MID(F51,10,1)*3,MID(F51,11,1)*7,MID(F51,12,1)*9,MID(F51,13,1)*10,MID(F51,14,1)*5,MID(F51,15,1)*8,MID(F51,16,1)*4,MID(F51,17,1)*2),11),{0,1,2,3,4,5,6,7,8,9,10},{"1","0","x","9","8","7","6","5","4","3","2"})=RIGHT(F51,1),"√","×")),"身份证号长度不符")</f>
        <v>√</v>
      </c>
      <c r="I51" s="19"/>
      <c r="J51" s="13" t="s">
        <v>201</v>
      </c>
      <c r="K51" s="19">
        <f t="shared" si="11"/>
        <v>31</v>
      </c>
      <c r="L51" s="29">
        <f t="shared" si="12"/>
        <v>60.9666666666667</v>
      </c>
      <c r="M51" s="29">
        <f t="shared" si="13"/>
        <v>31</v>
      </c>
      <c r="N51" s="29">
        <f t="shared" si="7"/>
        <v>91.9666666666667</v>
      </c>
    </row>
    <row r="52" s="1" customFormat="1" ht="23" customHeight="1" spans="1:14">
      <c r="A52" s="23">
        <f t="shared" si="15"/>
        <v>50</v>
      </c>
      <c r="B52" s="50" t="s">
        <v>308</v>
      </c>
      <c r="C52" s="14" t="s">
        <v>212</v>
      </c>
      <c r="D52" s="31" t="s">
        <v>86</v>
      </c>
      <c r="E52" s="15">
        <v>44986</v>
      </c>
      <c r="F52" s="16" t="s">
        <v>309</v>
      </c>
      <c r="G52" s="17" t="str">
        <f t="shared" si="10"/>
        <v>男</v>
      </c>
      <c r="H52" s="13" t="str">
        <f>IF(LEN(F52)=18,(IF(LOOKUP(MOD(SUM(MID(F52,1,1)*7,MID(F52,2,1)*9,MID(F52,3,1)*10,MID(F52,4,1)*5,MID(F52,5,1)*8,MID(F52,6,1)*4,MID(F52,7,1)*2,MID(F52,8,1),MID(F52,9,1)*6,MID(F52,10,1)*3,MID(F52,11,1)*7,MID(F52,12,1)*9,MID(F52,13,1)*10,MID(F52,14,1)*5,MID(F52,15,1)*8,MID(F52,16,1)*4,MID(F52,17,1)*2),11),{0,1,2,3,4,5,6,7,8,9,10},{"1","0","x","9","8","7","6","5","4","3","2"})=RIGHT(F52,1),"√","×")),"身份证号长度不符")</f>
        <v>√</v>
      </c>
      <c r="I52" s="19"/>
      <c r="J52" s="13" t="s">
        <v>201</v>
      </c>
      <c r="K52" s="19">
        <f t="shared" si="11"/>
        <v>31</v>
      </c>
      <c r="L52" s="29">
        <f t="shared" si="12"/>
        <v>60.9666666666667</v>
      </c>
      <c r="M52" s="29">
        <f t="shared" si="13"/>
        <v>31</v>
      </c>
      <c r="N52" s="29">
        <f t="shared" si="7"/>
        <v>91.9666666666667</v>
      </c>
    </row>
    <row r="53" s="1" customFormat="1" ht="23" customHeight="1" spans="1:14">
      <c r="A53" s="23">
        <f t="shared" si="15"/>
        <v>51</v>
      </c>
      <c r="B53" s="50" t="s">
        <v>310</v>
      </c>
      <c r="C53" s="14" t="s">
        <v>212</v>
      </c>
      <c r="D53" s="31" t="s">
        <v>86</v>
      </c>
      <c r="E53" s="15">
        <v>44986</v>
      </c>
      <c r="F53" s="16" t="s">
        <v>311</v>
      </c>
      <c r="G53" s="17" t="str">
        <f t="shared" si="10"/>
        <v>男</v>
      </c>
      <c r="H53" s="13" t="str">
        <f>IF(LEN(F53)=18,(IF(LOOKUP(MOD(SUM(MID(F53,1,1)*7,MID(F53,2,1)*9,MID(F53,3,1)*10,MID(F53,4,1)*5,MID(F53,5,1)*8,MID(F53,6,1)*4,MID(F53,7,1)*2,MID(F53,8,1),MID(F53,9,1)*6,MID(F53,10,1)*3,MID(F53,11,1)*7,MID(F53,12,1)*9,MID(F53,13,1)*10,MID(F53,14,1)*5,MID(F53,15,1)*8,MID(F53,16,1)*4,MID(F53,17,1)*2),11),{0,1,2,3,4,5,6,7,8,9,10},{"1","0","x","9","8","7","6","5","4","3","2"})=RIGHT(F53,1),"√","×")),"身份证号长度不符")</f>
        <v>√</v>
      </c>
      <c r="I53" s="19"/>
      <c r="J53" s="13" t="s">
        <v>201</v>
      </c>
      <c r="K53" s="19">
        <f t="shared" si="11"/>
        <v>31</v>
      </c>
      <c r="L53" s="29">
        <f t="shared" si="12"/>
        <v>60.9666666666667</v>
      </c>
      <c r="M53" s="29">
        <f t="shared" si="13"/>
        <v>31</v>
      </c>
      <c r="N53" s="29">
        <f t="shared" si="7"/>
        <v>91.9666666666667</v>
      </c>
    </row>
    <row r="54" s="1" customFormat="1" ht="23" customHeight="1" spans="1:14">
      <c r="A54" s="23">
        <f t="shared" si="15"/>
        <v>52</v>
      </c>
      <c r="B54" s="50" t="s">
        <v>312</v>
      </c>
      <c r="C54" s="14" t="s">
        <v>212</v>
      </c>
      <c r="D54" s="31" t="s">
        <v>86</v>
      </c>
      <c r="E54" s="15">
        <v>44986</v>
      </c>
      <c r="F54" s="16" t="s">
        <v>313</v>
      </c>
      <c r="G54" s="17" t="str">
        <f t="shared" si="10"/>
        <v>男</v>
      </c>
      <c r="H54" s="13" t="str">
        <f>IF(LEN(F54)=18,(IF(LOOKUP(MOD(SUM(MID(F54,1,1)*7,MID(F54,2,1)*9,MID(F54,3,1)*10,MID(F54,4,1)*5,MID(F54,5,1)*8,MID(F54,6,1)*4,MID(F54,7,1)*2,MID(F54,8,1),MID(F54,9,1)*6,MID(F54,10,1)*3,MID(F54,11,1)*7,MID(F54,12,1)*9,MID(F54,13,1)*10,MID(F54,14,1)*5,MID(F54,15,1)*8,MID(F54,16,1)*4,MID(F54,17,1)*2),11),{0,1,2,3,4,5,6,7,8,9,10},{"1","0","x","9","8","7","6","5","4","3","2"})=RIGHT(F54,1),"√","×")),"身份证号长度不符")</f>
        <v>√</v>
      </c>
      <c r="I54" s="19"/>
      <c r="J54" s="13" t="s">
        <v>201</v>
      </c>
      <c r="K54" s="19">
        <f t="shared" si="11"/>
        <v>31</v>
      </c>
      <c r="L54" s="29">
        <f t="shared" si="12"/>
        <v>60.9666666666667</v>
      </c>
      <c r="M54" s="29">
        <f t="shared" si="13"/>
        <v>31</v>
      </c>
      <c r="N54" s="29">
        <f t="shared" si="7"/>
        <v>91.9666666666667</v>
      </c>
    </row>
    <row r="55" s="1" customFormat="1" ht="23" customHeight="1" spans="1:14">
      <c r="A55" s="23">
        <f t="shared" si="15"/>
        <v>53</v>
      </c>
      <c r="B55" s="50" t="s">
        <v>314</v>
      </c>
      <c r="C55" s="14" t="s">
        <v>212</v>
      </c>
      <c r="D55" s="31" t="s">
        <v>86</v>
      </c>
      <c r="E55" s="15">
        <v>44986</v>
      </c>
      <c r="F55" s="16" t="s">
        <v>315</v>
      </c>
      <c r="G55" s="17" t="str">
        <f t="shared" si="10"/>
        <v>男</v>
      </c>
      <c r="H55" s="13" t="str">
        <f>IF(LEN(F55)=18,(IF(LOOKUP(MOD(SUM(MID(F55,1,1)*7,MID(F55,2,1)*9,MID(F55,3,1)*10,MID(F55,4,1)*5,MID(F55,5,1)*8,MID(F55,6,1)*4,MID(F55,7,1)*2,MID(F55,8,1),MID(F55,9,1)*6,MID(F55,10,1)*3,MID(F55,11,1)*7,MID(F55,12,1)*9,MID(F55,13,1)*10,MID(F55,14,1)*5,MID(F55,15,1)*8,MID(F55,16,1)*4,MID(F55,17,1)*2),11),{0,1,2,3,4,5,6,7,8,9,10},{"1","0","x","9","8","7","6","5","4","3","2"})=RIGHT(F55,1),"√","×")),"身份证号长度不符")</f>
        <v>√</v>
      </c>
      <c r="I55" s="19"/>
      <c r="J55" s="13" t="s">
        <v>201</v>
      </c>
      <c r="K55" s="19">
        <f t="shared" si="11"/>
        <v>31</v>
      </c>
      <c r="L55" s="29">
        <f t="shared" si="12"/>
        <v>60.9666666666667</v>
      </c>
      <c r="M55" s="29">
        <f t="shared" si="13"/>
        <v>31</v>
      </c>
      <c r="N55" s="29">
        <f t="shared" si="7"/>
        <v>91.9666666666667</v>
      </c>
    </row>
    <row r="56" s="1" customFormat="1" ht="23" customHeight="1" spans="1:14">
      <c r="A56" s="23">
        <f t="shared" si="15"/>
        <v>54</v>
      </c>
      <c r="B56" s="50" t="s">
        <v>316</v>
      </c>
      <c r="C56" s="14" t="s">
        <v>212</v>
      </c>
      <c r="D56" s="31" t="s">
        <v>86</v>
      </c>
      <c r="E56" s="15">
        <v>44986</v>
      </c>
      <c r="F56" s="16" t="s">
        <v>317</v>
      </c>
      <c r="G56" s="17" t="str">
        <f t="shared" si="10"/>
        <v>男</v>
      </c>
      <c r="H56" s="13" t="str">
        <f>IF(LEN(F56)=18,(IF(LOOKUP(MOD(SUM(MID(F56,1,1)*7,MID(F56,2,1)*9,MID(F56,3,1)*10,MID(F56,4,1)*5,MID(F56,5,1)*8,MID(F56,6,1)*4,MID(F56,7,1)*2,MID(F56,8,1),MID(F56,9,1)*6,MID(F56,10,1)*3,MID(F56,11,1)*7,MID(F56,12,1)*9,MID(F56,13,1)*10,MID(F56,14,1)*5,MID(F56,15,1)*8,MID(F56,16,1)*4,MID(F56,17,1)*2),11),{0,1,2,3,4,5,6,7,8,9,10},{"1","0","x","9","8","7","6","5","4","3","2"})=RIGHT(F56,1),"√","×")),"身份证号长度不符")</f>
        <v>√</v>
      </c>
      <c r="I56" s="19"/>
      <c r="J56" s="13" t="s">
        <v>201</v>
      </c>
      <c r="K56" s="19">
        <f t="shared" si="11"/>
        <v>31</v>
      </c>
      <c r="L56" s="29">
        <f t="shared" si="12"/>
        <v>60.9666666666667</v>
      </c>
      <c r="M56" s="29">
        <f t="shared" si="13"/>
        <v>31</v>
      </c>
      <c r="N56" s="29">
        <f t="shared" si="7"/>
        <v>91.9666666666667</v>
      </c>
    </row>
    <row r="57" s="1" customFormat="1" ht="23" customHeight="1" spans="1:14">
      <c r="A57" s="23">
        <f t="shared" si="15"/>
        <v>55</v>
      </c>
      <c r="B57" s="50" t="s">
        <v>318</v>
      </c>
      <c r="C57" s="14" t="s">
        <v>212</v>
      </c>
      <c r="D57" s="31" t="s">
        <v>86</v>
      </c>
      <c r="E57" s="15">
        <v>44986</v>
      </c>
      <c r="F57" s="16" t="s">
        <v>319</v>
      </c>
      <c r="G57" s="17" t="str">
        <f t="shared" si="10"/>
        <v>男</v>
      </c>
      <c r="H57" s="13" t="str">
        <f>IF(LEN(F57)=18,(IF(LOOKUP(MOD(SUM(MID(F57,1,1)*7,MID(F57,2,1)*9,MID(F57,3,1)*10,MID(F57,4,1)*5,MID(F57,5,1)*8,MID(F57,6,1)*4,MID(F57,7,1)*2,MID(F57,8,1),MID(F57,9,1)*6,MID(F57,10,1)*3,MID(F57,11,1)*7,MID(F57,12,1)*9,MID(F57,13,1)*10,MID(F57,14,1)*5,MID(F57,15,1)*8,MID(F57,16,1)*4,MID(F57,17,1)*2),11),{0,1,2,3,4,5,6,7,8,9,10},{"1","0","x","9","8","7","6","5","4","3","2"})=RIGHT(F57,1),"√","×")),"身份证号长度不符")</f>
        <v>√</v>
      </c>
      <c r="I57" s="19"/>
      <c r="J57" s="13" t="s">
        <v>201</v>
      </c>
      <c r="K57" s="19">
        <f t="shared" si="11"/>
        <v>31</v>
      </c>
      <c r="L57" s="29">
        <f t="shared" si="12"/>
        <v>60.9666666666667</v>
      </c>
      <c r="M57" s="29">
        <f t="shared" si="13"/>
        <v>31</v>
      </c>
      <c r="N57" s="29">
        <f t="shared" si="7"/>
        <v>91.9666666666667</v>
      </c>
    </row>
    <row r="58" s="1" customFormat="1" ht="23" customHeight="1" spans="1:14">
      <c r="A58" s="23">
        <f t="shared" ref="A58:A71" si="16">ROW()-2</f>
        <v>56</v>
      </c>
      <c r="B58" s="21" t="s">
        <v>320</v>
      </c>
      <c r="C58" s="14" t="s">
        <v>212</v>
      </c>
      <c r="D58" s="31" t="s">
        <v>86</v>
      </c>
      <c r="E58" s="15">
        <v>44986</v>
      </c>
      <c r="F58" s="81" t="s">
        <v>321</v>
      </c>
      <c r="G58" s="17" t="str">
        <f t="shared" si="10"/>
        <v>男</v>
      </c>
      <c r="H58" s="13" t="str">
        <f>IF(LEN(F58)=18,(IF(LOOKUP(MOD(SUM(MID(F58,1,1)*7,MID(F58,2,1)*9,MID(F58,3,1)*10,MID(F58,4,1)*5,MID(F58,5,1)*8,MID(F58,6,1)*4,MID(F58,7,1)*2,MID(F58,8,1),MID(F58,9,1)*6,MID(F58,10,1)*3,MID(F58,11,1)*7,MID(F58,12,1)*9,MID(F58,13,1)*10,MID(F58,14,1)*5,MID(F58,15,1)*8,MID(F58,16,1)*4,MID(F58,17,1)*2),11),{0,1,2,3,4,5,6,7,8,9,10},{"1","0","x","9","8","7","6","5","4","3","2"})=RIGHT(F58,1),"√","×")),"身份证号长度不符")</f>
        <v>√</v>
      </c>
      <c r="I58" s="19"/>
      <c r="J58" s="13" t="s">
        <v>201</v>
      </c>
      <c r="K58" s="19">
        <f t="shared" si="11"/>
        <v>31</v>
      </c>
      <c r="L58" s="29">
        <f t="shared" si="12"/>
        <v>60.9666666666667</v>
      </c>
      <c r="M58" s="29">
        <f t="shared" si="13"/>
        <v>31</v>
      </c>
      <c r="N58" s="29">
        <f t="shared" si="7"/>
        <v>91.9666666666667</v>
      </c>
    </row>
    <row r="59" s="1" customFormat="1" ht="23" customHeight="1" spans="1:14">
      <c r="A59" s="23">
        <f t="shared" si="16"/>
        <v>57</v>
      </c>
      <c r="B59" s="21" t="s">
        <v>322</v>
      </c>
      <c r="C59" s="14" t="s">
        <v>212</v>
      </c>
      <c r="D59" s="31" t="s">
        <v>86</v>
      </c>
      <c r="E59" s="15">
        <v>44986</v>
      </c>
      <c r="F59" s="16" t="s">
        <v>323</v>
      </c>
      <c r="G59" s="17" t="str">
        <f t="shared" si="10"/>
        <v>男</v>
      </c>
      <c r="H59" s="13" t="str">
        <f>IF(LEN(F59)=18,(IF(LOOKUP(MOD(SUM(MID(F59,1,1)*7,MID(F59,2,1)*9,MID(F59,3,1)*10,MID(F59,4,1)*5,MID(F59,5,1)*8,MID(F59,6,1)*4,MID(F59,7,1)*2,MID(F59,8,1),MID(F59,9,1)*6,MID(F59,10,1)*3,MID(F59,11,1)*7,MID(F59,12,1)*9,MID(F59,13,1)*10,MID(F59,14,1)*5,MID(F59,15,1)*8,MID(F59,16,1)*4,MID(F59,17,1)*2),11),{0,1,2,3,4,5,6,7,8,9,10},{"1","0","x","9","8","7","6","5","4","3","2"})=RIGHT(F59,1),"√","×")),"身份证号长度不符")</f>
        <v>√</v>
      </c>
      <c r="I59" s="19"/>
      <c r="J59" s="13" t="s">
        <v>201</v>
      </c>
      <c r="K59" s="19">
        <f t="shared" si="11"/>
        <v>31</v>
      </c>
      <c r="L59" s="29">
        <f t="shared" si="12"/>
        <v>60.9666666666667</v>
      </c>
      <c r="M59" s="29">
        <f t="shared" si="13"/>
        <v>31</v>
      </c>
      <c r="N59" s="29">
        <f t="shared" si="7"/>
        <v>91.9666666666667</v>
      </c>
    </row>
    <row r="60" s="1" customFormat="1" ht="23" customHeight="1" spans="1:14">
      <c r="A60" s="23">
        <f t="shared" si="16"/>
        <v>58</v>
      </c>
      <c r="B60" s="21" t="s">
        <v>324</v>
      </c>
      <c r="C60" s="14" t="s">
        <v>212</v>
      </c>
      <c r="D60" s="31" t="s">
        <v>86</v>
      </c>
      <c r="E60" s="15">
        <v>44986</v>
      </c>
      <c r="F60" s="81" t="s">
        <v>325</v>
      </c>
      <c r="G60" s="17" t="str">
        <f t="shared" si="10"/>
        <v>男</v>
      </c>
      <c r="H60" s="13" t="str">
        <f>IF(LEN(F60)=18,(IF(LOOKUP(MOD(SUM(MID(F60,1,1)*7,MID(F60,2,1)*9,MID(F60,3,1)*10,MID(F60,4,1)*5,MID(F60,5,1)*8,MID(F60,6,1)*4,MID(F60,7,1)*2,MID(F60,8,1),MID(F60,9,1)*6,MID(F60,10,1)*3,MID(F60,11,1)*7,MID(F60,12,1)*9,MID(F60,13,1)*10,MID(F60,14,1)*5,MID(F60,15,1)*8,MID(F60,16,1)*4,MID(F60,17,1)*2),11),{0,1,2,3,4,5,6,7,8,9,10},{"1","0","x","9","8","7","6","5","4","3","2"})=RIGHT(F60,1),"√","×")),"身份证号长度不符")</f>
        <v>√</v>
      </c>
      <c r="I60" s="19"/>
      <c r="J60" s="13" t="s">
        <v>201</v>
      </c>
      <c r="K60" s="19">
        <f t="shared" si="11"/>
        <v>31</v>
      </c>
      <c r="L60" s="29">
        <f t="shared" si="12"/>
        <v>60.9666666666667</v>
      </c>
      <c r="M60" s="29">
        <f t="shared" si="13"/>
        <v>31</v>
      </c>
      <c r="N60" s="29">
        <f t="shared" si="7"/>
        <v>91.9666666666667</v>
      </c>
    </row>
    <row r="61" s="1" customFormat="1" ht="23" customHeight="1" spans="1:14">
      <c r="A61" s="23">
        <f t="shared" si="16"/>
        <v>59</v>
      </c>
      <c r="B61" s="21" t="s">
        <v>326</v>
      </c>
      <c r="C61" s="14" t="s">
        <v>212</v>
      </c>
      <c r="D61" s="31" t="s">
        <v>86</v>
      </c>
      <c r="E61" s="15">
        <v>44986</v>
      </c>
      <c r="F61" s="81" t="s">
        <v>327</v>
      </c>
      <c r="G61" s="17" t="str">
        <f t="shared" si="10"/>
        <v>男</v>
      </c>
      <c r="H61" s="13" t="str">
        <f>IF(LEN(F61)=18,(IF(LOOKUP(MOD(SUM(MID(F61,1,1)*7,MID(F61,2,1)*9,MID(F61,3,1)*10,MID(F61,4,1)*5,MID(F61,5,1)*8,MID(F61,6,1)*4,MID(F61,7,1)*2,MID(F61,8,1),MID(F61,9,1)*6,MID(F61,10,1)*3,MID(F61,11,1)*7,MID(F61,12,1)*9,MID(F61,13,1)*10,MID(F61,14,1)*5,MID(F61,15,1)*8,MID(F61,16,1)*4,MID(F61,17,1)*2),11),{0,1,2,3,4,5,6,7,8,9,10},{"1","0","x","9","8","7","6","5","4","3","2"})=RIGHT(F61,1),"√","×")),"身份证号长度不符")</f>
        <v>√</v>
      </c>
      <c r="I61" s="19"/>
      <c r="J61" s="13" t="s">
        <v>201</v>
      </c>
      <c r="K61" s="19">
        <f t="shared" si="11"/>
        <v>31</v>
      </c>
      <c r="L61" s="29">
        <f t="shared" si="12"/>
        <v>60.9666666666667</v>
      </c>
      <c r="M61" s="29">
        <f t="shared" si="13"/>
        <v>31</v>
      </c>
      <c r="N61" s="29">
        <f t="shared" si="7"/>
        <v>91.9666666666667</v>
      </c>
    </row>
    <row r="62" s="1" customFormat="1" ht="23" customHeight="1" spans="1:14">
      <c r="A62" s="23">
        <f t="shared" si="16"/>
        <v>60</v>
      </c>
      <c r="B62" s="21" t="s">
        <v>328</v>
      </c>
      <c r="C62" s="14" t="s">
        <v>212</v>
      </c>
      <c r="D62" s="31" t="s">
        <v>86</v>
      </c>
      <c r="E62" s="15">
        <v>44986</v>
      </c>
      <c r="F62" s="81" t="s">
        <v>329</v>
      </c>
      <c r="G62" s="17" t="str">
        <f t="shared" si="10"/>
        <v>男</v>
      </c>
      <c r="H62" s="13" t="str">
        <f>IF(LEN(F62)=18,(IF(LOOKUP(MOD(SUM(MID(F62,1,1)*7,MID(F62,2,1)*9,MID(F62,3,1)*10,MID(F62,4,1)*5,MID(F62,5,1)*8,MID(F62,6,1)*4,MID(F62,7,1)*2,MID(F62,8,1),MID(F62,9,1)*6,MID(F62,10,1)*3,MID(F62,11,1)*7,MID(F62,12,1)*9,MID(F62,13,1)*10,MID(F62,14,1)*5,MID(F62,15,1)*8,MID(F62,16,1)*4,MID(F62,17,1)*2),11),{0,1,2,3,4,5,6,7,8,9,10},{"1","0","x","9","8","7","6","5","4","3","2"})=RIGHT(F62,1),"√","×")),"身份证号长度不符")</f>
        <v>√</v>
      </c>
      <c r="I62" s="19"/>
      <c r="J62" s="13" t="s">
        <v>201</v>
      </c>
      <c r="K62" s="19">
        <f t="shared" si="11"/>
        <v>31</v>
      </c>
      <c r="L62" s="29">
        <f t="shared" si="12"/>
        <v>60.9666666666667</v>
      </c>
      <c r="M62" s="29">
        <f t="shared" si="13"/>
        <v>31</v>
      </c>
      <c r="N62" s="29">
        <f t="shared" si="7"/>
        <v>91.9666666666667</v>
      </c>
    </row>
    <row r="63" s="1" customFormat="1" ht="23" customHeight="1" spans="1:14">
      <c r="A63" s="23">
        <f t="shared" si="16"/>
        <v>61</v>
      </c>
      <c r="B63" s="21" t="s">
        <v>330</v>
      </c>
      <c r="C63" s="14" t="s">
        <v>212</v>
      </c>
      <c r="D63" s="31" t="s">
        <v>86</v>
      </c>
      <c r="E63" s="15">
        <v>44986</v>
      </c>
      <c r="F63" s="81" t="s">
        <v>331</v>
      </c>
      <c r="G63" s="17" t="str">
        <f t="shared" si="10"/>
        <v>男</v>
      </c>
      <c r="H63" s="13" t="str">
        <f>IF(LEN(F63)=18,(IF(LOOKUP(MOD(SUM(MID(F63,1,1)*7,MID(F63,2,1)*9,MID(F63,3,1)*10,MID(F63,4,1)*5,MID(F63,5,1)*8,MID(F63,6,1)*4,MID(F63,7,1)*2,MID(F63,8,1),MID(F63,9,1)*6,MID(F63,10,1)*3,MID(F63,11,1)*7,MID(F63,12,1)*9,MID(F63,13,1)*10,MID(F63,14,1)*5,MID(F63,15,1)*8,MID(F63,16,1)*4,MID(F63,17,1)*2),11),{0,1,2,3,4,5,6,7,8,9,10},{"1","0","x","9","8","7","6","5","4","3","2"})=RIGHT(F63,1),"√","×")),"身份证号长度不符")</f>
        <v>√</v>
      </c>
      <c r="I63" s="19"/>
      <c r="J63" s="13" t="s">
        <v>201</v>
      </c>
      <c r="K63" s="19">
        <f t="shared" si="11"/>
        <v>31</v>
      </c>
      <c r="L63" s="29">
        <f t="shared" si="12"/>
        <v>60.9666666666667</v>
      </c>
      <c r="M63" s="29">
        <f t="shared" si="13"/>
        <v>31</v>
      </c>
      <c r="N63" s="29">
        <f t="shared" si="7"/>
        <v>91.9666666666667</v>
      </c>
    </row>
    <row r="64" s="1" customFormat="1" ht="23" customHeight="1" spans="1:14">
      <c r="A64" s="23">
        <f t="shared" si="16"/>
        <v>62</v>
      </c>
      <c r="B64" s="21" t="s">
        <v>332</v>
      </c>
      <c r="C64" s="14" t="s">
        <v>212</v>
      </c>
      <c r="D64" s="31" t="s">
        <v>86</v>
      </c>
      <c r="E64" s="15">
        <v>44986</v>
      </c>
      <c r="F64" s="16" t="s">
        <v>333</v>
      </c>
      <c r="G64" s="17" t="str">
        <f t="shared" si="10"/>
        <v>男</v>
      </c>
      <c r="H64" s="13" t="str">
        <f>IF(LEN(F64)=18,(IF(LOOKUP(MOD(SUM(MID(F64,1,1)*7,MID(F64,2,1)*9,MID(F64,3,1)*10,MID(F64,4,1)*5,MID(F64,5,1)*8,MID(F64,6,1)*4,MID(F64,7,1)*2,MID(F64,8,1),MID(F64,9,1)*6,MID(F64,10,1)*3,MID(F64,11,1)*7,MID(F64,12,1)*9,MID(F64,13,1)*10,MID(F64,14,1)*5,MID(F64,15,1)*8,MID(F64,16,1)*4,MID(F64,17,1)*2),11),{0,1,2,3,4,5,6,7,8,9,10},{"1","0","x","9","8","7","6","5","4","3","2"})=RIGHT(F64,1),"√","×")),"身份证号长度不符")</f>
        <v>√</v>
      </c>
      <c r="I64" s="19"/>
      <c r="J64" s="13" t="s">
        <v>201</v>
      </c>
      <c r="K64" s="19">
        <f t="shared" si="11"/>
        <v>31</v>
      </c>
      <c r="L64" s="29">
        <f t="shared" si="12"/>
        <v>60.9666666666667</v>
      </c>
      <c r="M64" s="29">
        <f t="shared" si="13"/>
        <v>31</v>
      </c>
      <c r="N64" s="29">
        <f t="shared" si="7"/>
        <v>91.9666666666667</v>
      </c>
    </row>
    <row r="65" s="1" customFormat="1" ht="23" customHeight="1" spans="1:14">
      <c r="A65" s="23">
        <f t="shared" si="16"/>
        <v>63</v>
      </c>
      <c r="B65" s="21" t="s">
        <v>334</v>
      </c>
      <c r="C65" s="14" t="s">
        <v>212</v>
      </c>
      <c r="D65" s="31" t="s">
        <v>86</v>
      </c>
      <c r="E65" s="15">
        <v>44986</v>
      </c>
      <c r="F65" s="81" t="s">
        <v>335</v>
      </c>
      <c r="G65" s="17" t="str">
        <f t="shared" si="10"/>
        <v>男</v>
      </c>
      <c r="H65" s="13" t="str">
        <f>IF(LEN(F65)=18,(IF(LOOKUP(MOD(SUM(MID(F65,1,1)*7,MID(F65,2,1)*9,MID(F65,3,1)*10,MID(F65,4,1)*5,MID(F65,5,1)*8,MID(F65,6,1)*4,MID(F65,7,1)*2,MID(F65,8,1),MID(F65,9,1)*6,MID(F65,10,1)*3,MID(F65,11,1)*7,MID(F65,12,1)*9,MID(F65,13,1)*10,MID(F65,14,1)*5,MID(F65,15,1)*8,MID(F65,16,1)*4,MID(F65,17,1)*2),11),{0,1,2,3,4,5,6,7,8,9,10},{"1","0","x","9","8","7","6","5","4","3","2"})=RIGHT(F65,1),"√","×")),"身份证号长度不符")</f>
        <v>√</v>
      </c>
      <c r="I65" s="19"/>
      <c r="J65" s="13" t="s">
        <v>201</v>
      </c>
      <c r="K65" s="19">
        <f t="shared" si="11"/>
        <v>31</v>
      </c>
      <c r="L65" s="29">
        <f t="shared" si="12"/>
        <v>60.9666666666667</v>
      </c>
      <c r="M65" s="29">
        <f t="shared" si="13"/>
        <v>31</v>
      </c>
      <c r="N65" s="29">
        <f t="shared" si="7"/>
        <v>91.9666666666667</v>
      </c>
    </row>
    <row r="66" s="1" customFormat="1" ht="23" customHeight="1" spans="1:14">
      <c r="A66" s="23">
        <f t="shared" si="16"/>
        <v>64</v>
      </c>
      <c r="B66" s="21" t="s">
        <v>336</v>
      </c>
      <c r="C66" s="14" t="s">
        <v>212</v>
      </c>
      <c r="D66" s="31" t="s">
        <v>86</v>
      </c>
      <c r="E66" s="15">
        <v>44986</v>
      </c>
      <c r="F66" s="81" t="s">
        <v>337</v>
      </c>
      <c r="G66" s="17" t="str">
        <f t="shared" si="10"/>
        <v>男</v>
      </c>
      <c r="H66" s="13" t="str">
        <f>IF(LEN(F66)=18,(IF(LOOKUP(MOD(SUM(MID(F66,1,1)*7,MID(F66,2,1)*9,MID(F66,3,1)*10,MID(F66,4,1)*5,MID(F66,5,1)*8,MID(F66,6,1)*4,MID(F66,7,1)*2,MID(F66,8,1),MID(F66,9,1)*6,MID(F66,10,1)*3,MID(F66,11,1)*7,MID(F66,12,1)*9,MID(F66,13,1)*10,MID(F66,14,1)*5,MID(F66,15,1)*8,MID(F66,16,1)*4,MID(F66,17,1)*2),11),{0,1,2,3,4,5,6,7,8,9,10},{"1","0","x","9","8","7","6","5","4","3","2"})=RIGHT(F66,1),"√","×")),"身份证号长度不符")</f>
        <v>√</v>
      </c>
      <c r="I66" s="19"/>
      <c r="J66" s="13" t="s">
        <v>201</v>
      </c>
      <c r="K66" s="19">
        <f t="shared" si="11"/>
        <v>31</v>
      </c>
      <c r="L66" s="29">
        <f t="shared" si="12"/>
        <v>60.9666666666667</v>
      </c>
      <c r="M66" s="29">
        <f t="shared" si="13"/>
        <v>31</v>
      </c>
      <c r="N66" s="29">
        <f t="shared" si="7"/>
        <v>91.9666666666667</v>
      </c>
    </row>
    <row r="67" s="1" customFormat="1" ht="23" customHeight="1" spans="1:14">
      <c r="A67" s="23">
        <f t="shared" si="16"/>
        <v>65</v>
      </c>
      <c r="B67" s="21" t="s">
        <v>338</v>
      </c>
      <c r="C67" s="14" t="s">
        <v>212</v>
      </c>
      <c r="D67" s="31" t="s">
        <v>86</v>
      </c>
      <c r="E67" s="15">
        <v>44986</v>
      </c>
      <c r="F67" s="81" t="s">
        <v>339</v>
      </c>
      <c r="G67" s="17" t="str">
        <f t="shared" si="10"/>
        <v>男</v>
      </c>
      <c r="H67" s="13" t="str">
        <f>IF(LEN(F67)=18,(IF(LOOKUP(MOD(SUM(MID(F67,1,1)*7,MID(F67,2,1)*9,MID(F67,3,1)*10,MID(F67,4,1)*5,MID(F67,5,1)*8,MID(F67,6,1)*4,MID(F67,7,1)*2,MID(F67,8,1),MID(F67,9,1)*6,MID(F67,10,1)*3,MID(F67,11,1)*7,MID(F67,12,1)*9,MID(F67,13,1)*10,MID(F67,14,1)*5,MID(F67,15,1)*8,MID(F67,16,1)*4,MID(F67,17,1)*2),11),{0,1,2,3,4,5,6,7,8,9,10},{"1","0","x","9","8","7","6","5","4","3","2"})=RIGHT(F67,1),"√","×")),"身份证号长度不符")</f>
        <v>√</v>
      </c>
      <c r="I67" s="19"/>
      <c r="J67" s="13" t="s">
        <v>201</v>
      </c>
      <c r="K67" s="19">
        <f t="shared" si="11"/>
        <v>31</v>
      </c>
      <c r="L67" s="29">
        <f t="shared" si="12"/>
        <v>60.9666666666667</v>
      </c>
      <c r="M67" s="29">
        <f t="shared" si="13"/>
        <v>31</v>
      </c>
      <c r="N67" s="29">
        <f t="shared" si="7"/>
        <v>91.9666666666667</v>
      </c>
    </row>
    <row r="68" s="1" customFormat="1" ht="23" customHeight="1" spans="1:14">
      <c r="A68" s="23">
        <f t="shared" si="16"/>
        <v>66</v>
      </c>
      <c r="B68" s="21" t="s">
        <v>216</v>
      </c>
      <c r="C68" s="14" t="s">
        <v>203</v>
      </c>
      <c r="D68" s="31" t="s">
        <v>84</v>
      </c>
      <c r="E68" s="15">
        <v>44986</v>
      </c>
      <c r="F68" s="81" t="s">
        <v>340</v>
      </c>
      <c r="G68" s="17" t="str">
        <f t="shared" ref="G68:G111" si="17">IF(MOD(MID(F68,17,1),2)=0,"女","男")</f>
        <v>男</v>
      </c>
      <c r="H68" s="13" t="str">
        <f>IF(LEN(F68)=18,(IF(LOOKUP(MOD(SUM(MID(F68,1,1)*7,MID(F68,2,1)*9,MID(F68,3,1)*10,MID(F68,4,1)*5,MID(F68,5,1)*8,MID(F68,6,1)*4,MID(F68,7,1)*2,MID(F68,8,1),MID(F68,9,1)*6,MID(F68,10,1)*3,MID(F68,11,1)*7,MID(F68,12,1)*9,MID(F68,13,1)*10,MID(F68,14,1)*5,MID(F68,15,1)*8,MID(F68,16,1)*4,MID(F68,17,1)*2),11),{0,1,2,3,4,5,6,7,8,9,10},{"1","0","x","9","8","7","6","5","4","3","2"})=RIGHT(F68,1),"√","×")),"身份证号长度不符")</f>
        <v>√</v>
      </c>
      <c r="I68" s="19"/>
      <c r="J68" s="13" t="s">
        <v>201</v>
      </c>
      <c r="K68" s="19">
        <f t="shared" ref="K68:K111" si="18">DAY(EOMONTH(E68,0))-DAY(E68)+1</f>
        <v>31</v>
      </c>
      <c r="L68" s="29">
        <f t="shared" ref="L68:L111" si="19">IF(I68="",59/30*K68,0)</f>
        <v>60.9666666666667</v>
      </c>
      <c r="M68" s="29">
        <f t="shared" ref="M68:M111" si="20">IF(I68="",30/30*K68,0)</f>
        <v>31</v>
      </c>
      <c r="N68" s="29">
        <f t="shared" si="7"/>
        <v>91.9666666666667</v>
      </c>
    </row>
    <row r="69" s="1" customFormat="1" ht="23" customHeight="1" spans="1:14">
      <c r="A69" s="23">
        <f t="shared" si="16"/>
        <v>67</v>
      </c>
      <c r="B69" s="50" t="s">
        <v>341</v>
      </c>
      <c r="C69" s="14" t="s">
        <v>203</v>
      </c>
      <c r="D69" s="31" t="s">
        <v>84</v>
      </c>
      <c r="E69" s="15">
        <v>44986</v>
      </c>
      <c r="F69" s="16" t="s">
        <v>342</v>
      </c>
      <c r="G69" s="17" t="str">
        <f t="shared" si="17"/>
        <v>女</v>
      </c>
      <c r="H69" s="13" t="str">
        <f>IF(LEN(F69)=18,(IF(LOOKUP(MOD(SUM(MID(F69,1,1)*7,MID(F69,2,1)*9,MID(F69,3,1)*10,MID(F69,4,1)*5,MID(F69,5,1)*8,MID(F69,6,1)*4,MID(F69,7,1)*2,MID(F69,8,1),MID(F69,9,1)*6,MID(F69,10,1)*3,MID(F69,11,1)*7,MID(F69,12,1)*9,MID(F69,13,1)*10,MID(F69,14,1)*5,MID(F69,15,1)*8,MID(F69,16,1)*4,MID(F69,17,1)*2),11),{0,1,2,3,4,5,6,7,8,9,10},{"1","0","x","9","8","7","6","5","4","3","2"})=RIGHT(F69,1),"√","×")),"身份证号长度不符")</f>
        <v>√</v>
      </c>
      <c r="I69" s="19"/>
      <c r="J69" s="13" t="s">
        <v>201</v>
      </c>
      <c r="K69" s="19">
        <f t="shared" si="18"/>
        <v>31</v>
      </c>
      <c r="L69" s="29">
        <f t="shared" si="19"/>
        <v>60.9666666666667</v>
      </c>
      <c r="M69" s="29">
        <f t="shared" si="20"/>
        <v>31</v>
      </c>
      <c r="N69" s="29">
        <f t="shared" si="7"/>
        <v>91.9666666666667</v>
      </c>
    </row>
    <row r="70" s="1" customFormat="1" ht="23" customHeight="1" spans="1:14">
      <c r="A70" s="23">
        <f t="shared" si="16"/>
        <v>68</v>
      </c>
      <c r="B70" s="50" t="s">
        <v>343</v>
      </c>
      <c r="C70" s="14" t="s">
        <v>203</v>
      </c>
      <c r="D70" s="31" t="s">
        <v>84</v>
      </c>
      <c r="E70" s="15">
        <v>44986</v>
      </c>
      <c r="F70" s="16" t="s">
        <v>344</v>
      </c>
      <c r="G70" s="17" t="str">
        <f t="shared" si="17"/>
        <v>男</v>
      </c>
      <c r="H70" s="13" t="str">
        <f>IF(LEN(F70)=18,(IF(LOOKUP(MOD(SUM(MID(F70,1,1)*7,MID(F70,2,1)*9,MID(F70,3,1)*10,MID(F70,4,1)*5,MID(F70,5,1)*8,MID(F70,6,1)*4,MID(F70,7,1)*2,MID(F70,8,1),MID(F70,9,1)*6,MID(F70,10,1)*3,MID(F70,11,1)*7,MID(F70,12,1)*9,MID(F70,13,1)*10,MID(F70,14,1)*5,MID(F70,15,1)*8,MID(F70,16,1)*4,MID(F70,17,1)*2),11),{0,1,2,3,4,5,6,7,8,9,10},{"1","0","x","9","8","7","6","5","4","3","2"})=RIGHT(F70,1),"√","×")),"身份证号长度不符")</f>
        <v>√</v>
      </c>
      <c r="I70" s="19"/>
      <c r="J70" s="13" t="s">
        <v>201</v>
      </c>
      <c r="K70" s="19">
        <f t="shared" si="18"/>
        <v>31</v>
      </c>
      <c r="L70" s="29">
        <f t="shared" si="19"/>
        <v>60.9666666666667</v>
      </c>
      <c r="M70" s="29">
        <f t="shared" si="20"/>
        <v>31</v>
      </c>
      <c r="N70" s="29">
        <f t="shared" si="7"/>
        <v>91.9666666666667</v>
      </c>
    </row>
    <row r="71" s="1" customFormat="1" ht="23" customHeight="1" spans="1:14">
      <c r="A71" s="23">
        <f t="shared" si="16"/>
        <v>69</v>
      </c>
      <c r="B71" s="50" t="s">
        <v>345</v>
      </c>
      <c r="C71" s="14" t="s">
        <v>203</v>
      </c>
      <c r="D71" s="31" t="s">
        <v>84</v>
      </c>
      <c r="E71" s="15">
        <v>44986</v>
      </c>
      <c r="F71" s="16" t="s">
        <v>346</v>
      </c>
      <c r="G71" s="17" t="str">
        <f t="shared" si="17"/>
        <v>男</v>
      </c>
      <c r="H71" s="13" t="str">
        <f>IF(LEN(F71)=18,(IF(LOOKUP(MOD(SUM(MID(F71,1,1)*7,MID(F71,2,1)*9,MID(F71,3,1)*10,MID(F71,4,1)*5,MID(F71,5,1)*8,MID(F71,6,1)*4,MID(F71,7,1)*2,MID(F71,8,1),MID(F71,9,1)*6,MID(F71,10,1)*3,MID(F71,11,1)*7,MID(F71,12,1)*9,MID(F71,13,1)*10,MID(F71,14,1)*5,MID(F71,15,1)*8,MID(F71,16,1)*4,MID(F71,17,1)*2),11),{0,1,2,3,4,5,6,7,8,9,10},{"1","0","x","9","8","7","6","5","4","3","2"})=RIGHT(F71,1),"√","×")),"身份证号长度不符")</f>
        <v>√</v>
      </c>
      <c r="I71" s="19"/>
      <c r="J71" s="13" t="s">
        <v>201</v>
      </c>
      <c r="K71" s="19">
        <f t="shared" si="18"/>
        <v>31</v>
      </c>
      <c r="L71" s="29">
        <f t="shared" si="19"/>
        <v>60.9666666666667</v>
      </c>
      <c r="M71" s="29">
        <f t="shared" si="20"/>
        <v>31</v>
      </c>
      <c r="N71" s="29">
        <f t="shared" si="7"/>
        <v>91.9666666666667</v>
      </c>
    </row>
    <row r="72" s="1" customFormat="1" ht="23" customHeight="1" spans="1:14">
      <c r="A72" s="23">
        <f t="shared" ref="A67:A80" si="21">ROW()-2</f>
        <v>70</v>
      </c>
      <c r="B72" s="21" t="s">
        <v>347</v>
      </c>
      <c r="C72" s="14" t="s">
        <v>203</v>
      </c>
      <c r="D72" s="31" t="s">
        <v>84</v>
      </c>
      <c r="E72" s="15">
        <v>44986</v>
      </c>
      <c r="F72" s="16" t="s">
        <v>348</v>
      </c>
      <c r="G72" s="17" t="str">
        <f t="shared" si="17"/>
        <v>男</v>
      </c>
      <c r="H72" s="13" t="str">
        <f>IF(LEN(F72)=18,(IF(LOOKUP(MOD(SUM(MID(F72,1,1)*7,MID(F72,2,1)*9,MID(F72,3,1)*10,MID(F72,4,1)*5,MID(F72,5,1)*8,MID(F72,6,1)*4,MID(F72,7,1)*2,MID(F72,8,1),MID(F72,9,1)*6,MID(F72,10,1)*3,MID(F72,11,1)*7,MID(F72,12,1)*9,MID(F72,13,1)*10,MID(F72,14,1)*5,MID(F72,15,1)*8,MID(F72,16,1)*4,MID(F72,17,1)*2),11),{0,1,2,3,4,5,6,7,8,9,10},{"1","0","x","9","8","7","6","5","4","3","2"})=RIGHT(F72,1),"√","×")),"身份证号长度不符")</f>
        <v>√</v>
      </c>
      <c r="I72" s="19"/>
      <c r="J72" s="13" t="s">
        <v>201</v>
      </c>
      <c r="K72" s="19">
        <f t="shared" si="18"/>
        <v>31</v>
      </c>
      <c r="L72" s="29">
        <f t="shared" si="19"/>
        <v>60.9666666666667</v>
      </c>
      <c r="M72" s="29">
        <f t="shared" si="20"/>
        <v>31</v>
      </c>
      <c r="N72" s="29">
        <f t="shared" ref="N68:N89" si="22">SUM(L72:M72)</f>
        <v>91.9666666666667</v>
      </c>
    </row>
    <row r="73" s="1" customFormat="1" ht="23" customHeight="1" spans="1:14">
      <c r="A73" s="23">
        <f t="shared" si="21"/>
        <v>71</v>
      </c>
      <c r="B73" s="21" t="s">
        <v>349</v>
      </c>
      <c r="C73" s="14" t="s">
        <v>203</v>
      </c>
      <c r="D73" s="31" t="s">
        <v>84</v>
      </c>
      <c r="E73" s="15">
        <v>44986</v>
      </c>
      <c r="F73" s="82" t="s">
        <v>350</v>
      </c>
      <c r="G73" s="17" t="str">
        <f t="shared" si="17"/>
        <v>男</v>
      </c>
      <c r="H73" s="13" t="str">
        <f>IF(LEN(F73)=18,(IF(LOOKUP(MOD(SUM(MID(F73,1,1)*7,MID(F73,2,1)*9,MID(F73,3,1)*10,MID(F73,4,1)*5,MID(F73,5,1)*8,MID(F73,6,1)*4,MID(F73,7,1)*2,MID(F73,8,1),MID(F73,9,1)*6,MID(F73,10,1)*3,MID(F73,11,1)*7,MID(F73,12,1)*9,MID(F73,13,1)*10,MID(F73,14,1)*5,MID(F73,15,1)*8,MID(F73,16,1)*4,MID(F73,17,1)*2),11),{0,1,2,3,4,5,6,7,8,9,10},{"1","0","x","9","8","7","6","5","4","3","2"})=RIGHT(F73,1),"√","×")),"身份证号长度不符")</f>
        <v>√</v>
      </c>
      <c r="I73" s="19"/>
      <c r="J73" s="13" t="s">
        <v>201</v>
      </c>
      <c r="K73" s="19">
        <f t="shared" si="18"/>
        <v>31</v>
      </c>
      <c r="L73" s="29">
        <f t="shared" si="19"/>
        <v>60.9666666666667</v>
      </c>
      <c r="M73" s="29">
        <f t="shared" si="20"/>
        <v>31</v>
      </c>
      <c r="N73" s="29">
        <f t="shared" si="22"/>
        <v>91.9666666666667</v>
      </c>
    </row>
    <row r="74" s="1" customFormat="1" ht="23" customHeight="1" spans="1:14">
      <c r="A74" s="23">
        <f t="shared" si="21"/>
        <v>72</v>
      </c>
      <c r="B74" s="21" t="s">
        <v>351</v>
      </c>
      <c r="C74" s="14" t="s">
        <v>203</v>
      </c>
      <c r="D74" s="31" t="s">
        <v>84</v>
      </c>
      <c r="E74" s="15">
        <v>44986</v>
      </c>
      <c r="F74" s="82" t="s">
        <v>352</v>
      </c>
      <c r="G74" s="17" t="str">
        <f t="shared" si="17"/>
        <v>男</v>
      </c>
      <c r="H74" s="13" t="str">
        <f>IF(LEN(F74)=18,(IF(LOOKUP(MOD(SUM(MID(F74,1,1)*7,MID(F74,2,1)*9,MID(F74,3,1)*10,MID(F74,4,1)*5,MID(F74,5,1)*8,MID(F74,6,1)*4,MID(F74,7,1)*2,MID(F74,8,1),MID(F74,9,1)*6,MID(F74,10,1)*3,MID(F74,11,1)*7,MID(F74,12,1)*9,MID(F74,13,1)*10,MID(F74,14,1)*5,MID(F74,15,1)*8,MID(F74,16,1)*4,MID(F74,17,1)*2),11),{0,1,2,3,4,5,6,7,8,9,10},{"1","0","x","9","8","7","6","5","4","3","2"})=RIGHT(F74,1),"√","×")),"身份证号长度不符")</f>
        <v>√</v>
      </c>
      <c r="I74" s="19"/>
      <c r="J74" s="13" t="s">
        <v>201</v>
      </c>
      <c r="K74" s="19">
        <f t="shared" si="18"/>
        <v>31</v>
      </c>
      <c r="L74" s="29">
        <f t="shared" si="19"/>
        <v>60.9666666666667</v>
      </c>
      <c r="M74" s="29">
        <f t="shared" si="20"/>
        <v>31</v>
      </c>
      <c r="N74" s="29">
        <f t="shared" si="22"/>
        <v>91.9666666666667</v>
      </c>
    </row>
    <row r="75" s="1" customFormat="1" ht="23" customHeight="1" spans="1:14">
      <c r="A75" s="23">
        <f t="shared" si="21"/>
        <v>73</v>
      </c>
      <c r="B75" s="21" t="s">
        <v>353</v>
      </c>
      <c r="C75" s="14" t="s">
        <v>203</v>
      </c>
      <c r="D75" s="31" t="s">
        <v>84</v>
      </c>
      <c r="E75" s="15">
        <v>44986</v>
      </c>
      <c r="F75" s="16" t="s">
        <v>354</v>
      </c>
      <c r="G75" s="17" t="str">
        <f t="shared" si="17"/>
        <v>男</v>
      </c>
      <c r="H75" s="13" t="str">
        <f>IF(LEN(F75)=18,(IF(LOOKUP(MOD(SUM(MID(F75,1,1)*7,MID(F75,2,1)*9,MID(F75,3,1)*10,MID(F75,4,1)*5,MID(F75,5,1)*8,MID(F75,6,1)*4,MID(F75,7,1)*2,MID(F75,8,1),MID(F75,9,1)*6,MID(F75,10,1)*3,MID(F75,11,1)*7,MID(F75,12,1)*9,MID(F75,13,1)*10,MID(F75,14,1)*5,MID(F75,15,1)*8,MID(F75,16,1)*4,MID(F75,17,1)*2),11),{0,1,2,3,4,5,6,7,8,9,10},{"1","0","x","9","8","7","6","5","4","3","2"})=RIGHT(F75,1),"√","×")),"身份证号长度不符")</f>
        <v>√</v>
      </c>
      <c r="I75" s="19"/>
      <c r="J75" s="13" t="s">
        <v>201</v>
      </c>
      <c r="K75" s="19">
        <f t="shared" si="18"/>
        <v>31</v>
      </c>
      <c r="L75" s="29">
        <f t="shared" si="19"/>
        <v>60.9666666666667</v>
      </c>
      <c r="M75" s="29">
        <f t="shared" si="20"/>
        <v>31</v>
      </c>
      <c r="N75" s="29">
        <f t="shared" si="22"/>
        <v>91.9666666666667</v>
      </c>
    </row>
    <row r="76" s="1" customFormat="1" ht="23" customHeight="1" spans="1:14">
      <c r="A76" s="23">
        <f t="shared" si="21"/>
        <v>74</v>
      </c>
      <c r="B76" s="50" t="s">
        <v>355</v>
      </c>
      <c r="C76" s="14" t="s">
        <v>356</v>
      </c>
      <c r="D76" s="31" t="s">
        <v>82</v>
      </c>
      <c r="E76" s="15">
        <v>44986</v>
      </c>
      <c r="F76" s="16" t="s">
        <v>357</v>
      </c>
      <c r="G76" s="17" t="str">
        <f t="shared" si="17"/>
        <v>女</v>
      </c>
      <c r="H76" s="13" t="str">
        <f>IF(LEN(F76)=18,(IF(LOOKUP(MOD(SUM(MID(F76,1,1)*7,MID(F76,2,1)*9,MID(F76,3,1)*10,MID(F76,4,1)*5,MID(F76,5,1)*8,MID(F76,6,1)*4,MID(F76,7,1)*2,MID(F76,8,1),MID(F76,9,1)*6,MID(F76,10,1)*3,MID(F76,11,1)*7,MID(F76,12,1)*9,MID(F76,13,1)*10,MID(F76,14,1)*5,MID(F76,15,1)*8,MID(F76,16,1)*4,MID(F76,17,1)*2),11),{0,1,2,3,4,5,6,7,8,9,10},{"1","0","x","9","8","7","6","5","4","3","2"})=RIGHT(F76,1),"√","×")),"身份证号长度不符")</f>
        <v>√</v>
      </c>
      <c r="I76" s="19"/>
      <c r="J76" s="13" t="s">
        <v>201</v>
      </c>
      <c r="K76" s="19">
        <f t="shared" si="18"/>
        <v>31</v>
      </c>
      <c r="L76" s="29">
        <f t="shared" si="19"/>
        <v>60.9666666666667</v>
      </c>
      <c r="M76" s="29">
        <f t="shared" si="20"/>
        <v>31</v>
      </c>
      <c r="N76" s="29">
        <f t="shared" si="22"/>
        <v>91.9666666666667</v>
      </c>
    </row>
    <row r="77" s="1" customFormat="1" ht="23" customHeight="1" spans="1:14">
      <c r="A77" s="23">
        <f t="shared" si="21"/>
        <v>75</v>
      </c>
      <c r="B77" s="21" t="s">
        <v>358</v>
      </c>
      <c r="C77" s="14" t="s">
        <v>356</v>
      </c>
      <c r="D77" s="31" t="s">
        <v>82</v>
      </c>
      <c r="E77" s="15">
        <v>44986</v>
      </c>
      <c r="F77" s="16" t="s">
        <v>359</v>
      </c>
      <c r="G77" s="17" t="str">
        <f t="shared" si="17"/>
        <v>女</v>
      </c>
      <c r="H77" s="13" t="str">
        <f>IF(LEN(F77)=18,(IF(LOOKUP(MOD(SUM(MID(F77,1,1)*7,MID(F77,2,1)*9,MID(F77,3,1)*10,MID(F77,4,1)*5,MID(F77,5,1)*8,MID(F77,6,1)*4,MID(F77,7,1)*2,MID(F77,8,1),MID(F77,9,1)*6,MID(F77,10,1)*3,MID(F77,11,1)*7,MID(F77,12,1)*9,MID(F77,13,1)*10,MID(F77,14,1)*5,MID(F77,15,1)*8,MID(F77,16,1)*4,MID(F77,17,1)*2),11),{0,1,2,3,4,5,6,7,8,9,10},{"1","0","x","9","8","7","6","5","4","3","2"})=RIGHT(F77,1),"√","×")),"身份证号长度不符")</f>
        <v>√</v>
      </c>
      <c r="I77" s="19"/>
      <c r="J77" s="13" t="s">
        <v>201</v>
      </c>
      <c r="K77" s="19">
        <f t="shared" si="18"/>
        <v>31</v>
      </c>
      <c r="L77" s="29">
        <f t="shared" si="19"/>
        <v>60.9666666666667</v>
      </c>
      <c r="M77" s="29">
        <f t="shared" si="20"/>
        <v>31</v>
      </c>
      <c r="N77" s="29">
        <f t="shared" si="22"/>
        <v>91.9666666666667</v>
      </c>
    </row>
    <row r="78" s="1" customFormat="1" ht="23" customHeight="1" spans="1:14">
      <c r="A78" s="23">
        <f t="shared" si="21"/>
        <v>76</v>
      </c>
      <c r="B78" s="50" t="s">
        <v>360</v>
      </c>
      <c r="C78" s="14" t="s">
        <v>356</v>
      </c>
      <c r="D78" s="31" t="s">
        <v>82</v>
      </c>
      <c r="E78" s="15">
        <v>44986</v>
      </c>
      <c r="F78" s="16" t="s">
        <v>361</v>
      </c>
      <c r="G78" s="17" t="str">
        <f t="shared" si="17"/>
        <v>女</v>
      </c>
      <c r="H78" s="13" t="str">
        <f>IF(LEN(F78)=18,(IF(LOOKUP(MOD(SUM(MID(F78,1,1)*7,MID(F78,2,1)*9,MID(F78,3,1)*10,MID(F78,4,1)*5,MID(F78,5,1)*8,MID(F78,6,1)*4,MID(F78,7,1)*2,MID(F78,8,1),MID(F78,9,1)*6,MID(F78,10,1)*3,MID(F78,11,1)*7,MID(F78,12,1)*9,MID(F78,13,1)*10,MID(F78,14,1)*5,MID(F78,15,1)*8,MID(F78,16,1)*4,MID(F78,17,1)*2),11),{0,1,2,3,4,5,6,7,8,9,10},{"1","0","x","9","8","7","6","5","4","3","2"})=RIGHT(F78,1),"√","×")),"身份证号长度不符")</f>
        <v>√</v>
      </c>
      <c r="I78" s="19"/>
      <c r="J78" s="13" t="s">
        <v>201</v>
      </c>
      <c r="K78" s="19">
        <f t="shared" si="18"/>
        <v>31</v>
      </c>
      <c r="L78" s="29">
        <f t="shared" si="19"/>
        <v>60.9666666666667</v>
      </c>
      <c r="M78" s="29">
        <f t="shared" si="20"/>
        <v>31</v>
      </c>
      <c r="N78" s="29">
        <f t="shared" si="22"/>
        <v>91.9666666666667</v>
      </c>
    </row>
    <row r="79" s="1" customFormat="1" ht="23" customHeight="1" spans="1:14">
      <c r="A79" s="23">
        <f t="shared" si="21"/>
        <v>77</v>
      </c>
      <c r="B79" s="50" t="s">
        <v>362</v>
      </c>
      <c r="C79" s="14" t="s">
        <v>209</v>
      </c>
      <c r="D79" s="31" t="s">
        <v>42</v>
      </c>
      <c r="E79" s="15">
        <v>44986</v>
      </c>
      <c r="F79" s="16" t="s">
        <v>363</v>
      </c>
      <c r="G79" s="17" t="str">
        <f t="shared" si="17"/>
        <v>男</v>
      </c>
      <c r="H79" s="13" t="str">
        <f>IF(LEN(F79)=18,(IF(LOOKUP(MOD(SUM(MID(F79,1,1)*7,MID(F79,2,1)*9,MID(F79,3,1)*10,MID(F79,4,1)*5,MID(F79,5,1)*8,MID(F79,6,1)*4,MID(F79,7,1)*2,MID(F79,8,1),MID(F79,9,1)*6,MID(F79,10,1)*3,MID(F79,11,1)*7,MID(F79,12,1)*9,MID(F79,13,1)*10,MID(F79,14,1)*5,MID(F79,15,1)*8,MID(F79,16,1)*4,MID(F79,17,1)*2),11),{0,1,2,3,4,5,6,7,8,9,10},{"1","0","x","9","8","7","6","5","4","3","2"})=RIGHT(F79,1),"√","×")),"身份证号长度不符")</f>
        <v>√</v>
      </c>
      <c r="I79" s="19"/>
      <c r="J79" s="13" t="s">
        <v>201</v>
      </c>
      <c r="K79" s="19">
        <f t="shared" si="18"/>
        <v>31</v>
      </c>
      <c r="L79" s="29">
        <f t="shared" si="19"/>
        <v>60.9666666666667</v>
      </c>
      <c r="M79" s="29">
        <f t="shared" si="20"/>
        <v>31</v>
      </c>
      <c r="N79" s="29">
        <f t="shared" si="22"/>
        <v>91.9666666666667</v>
      </c>
    </row>
    <row r="80" s="1" customFormat="1" ht="23" customHeight="1" spans="1:14">
      <c r="A80" s="23">
        <f t="shared" si="21"/>
        <v>78</v>
      </c>
      <c r="B80" s="50" t="s">
        <v>364</v>
      </c>
      <c r="C80" s="14" t="s">
        <v>209</v>
      </c>
      <c r="D80" s="31" t="s">
        <v>42</v>
      </c>
      <c r="E80" s="15">
        <v>44986</v>
      </c>
      <c r="F80" s="16" t="s">
        <v>365</v>
      </c>
      <c r="G80" s="17" t="str">
        <f t="shared" si="17"/>
        <v>男</v>
      </c>
      <c r="H80" s="13" t="str">
        <f>IF(LEN(F80)=18,(IF(LOOKUP(MOD(SUM(MID(F80,1,1)*7,MID(F80,2,1)*9,MID(F80,3,1)*10,MID(F80,4,1)*5,MID(F80,5,1)*8,MID(F80,6,1)*4,MID(F80,7,1)*2,MID(F80,8,1),MID(F80,9,1)*6,MID(F80,10,1)*3,MID(F80,11,1)*7,MID(F80,12,1)*9,MID(F80,13,1)*10,MID(F80,14,1)*5,MID(F80,15,1)*8,MID(F80,16,1)*4,MID(F80,17,1)*2),11),{0,1,2,3,4,5,6,7,8,9,10},{"1","0","x","9","8","7","6","5","4","3","2"})=RIGHT(F80,1),"√","×")),"身份证号长度不符")</f>
        <v>√</v>
      </c>
      <c r="I80" s="19"/>
      <c r="J80" s="13" t="s">
        <v>201</v>
      </c>
      <c r="K80" s="19">
        <f t="shared" si="18"/>
        <v>31</v>
      </c>
      <c r="L80" s="29">
        <f t="shared" si="19"/>
        <v>60.9666666666667</v>
      </c>
      <c r="M80" s="29">
        <f t="shared" si="20"/>
        <v>31</v>
      </c>
      <c r="N80" s="29">
        <f t="shared" si="22"/>
        <v>91.9666666666667</v>
      </c>
    </row>
    <row r="81" s="1" customFormat="1" ht="23" customHeight="1" spans="1:14">
      <c r="A81" s="23">
        <f t="shared" ref="A81:A92" si="23">ROW()-2</f>
        <v>79</v>
      </c>
      <c r="B81" s="21" t="s">
        <v>366</v>
      </c>
      <c r="C81" s="14" t="s">
        <v>199</v>
      </c>
      <c r="D81" s="31" t="s">
        <v>132</v>
      </c>
      <c r="E81" s="15">
        <v>44986</v>
      </c>
      <c r="F81" s="16" t="s">
        <v>367</v>
      </c>
      <c r="G81" s="17" t="str">
        <f t="shared" si="17"/>
        <v>男</v>
      </c>
      <c r="H81" s="13" t="str">
        <f>IF(LEN(F81)=18,(IF(LOOKUP(MOD(SUM(MID(F81,1,1)*7,MID(F81,2,1)*9,MID(F81,3,1)*10,MID(F81,4,1)*5,MID(F81,5,1)*8,MID(F81,6,1)*4,MID(F81,7,1)*2,MID(F81,8,1),MID(F81,9,1)*6,MID(F81,10,1)*3,MID(F81,11,1)*7,MID(F81,12,1)*9,MID(F81,13,1)*10,MID(F81,14,1)*5,MID(F81,15,1)*8,MID(F81,16,1)*4,MID(F81,17,1)*2),11),{0,1,2,3,4,5,6,7,8,9,10},{"1","0","x","9","8","7","6","5","4","3","2"})=RIGHT(F81,1),"√","×")),"身份证号长度不符")</f>
        <v>√</v>
      </c>
      <c r="I81" s="19" t="s">
        <v>347</v>
      </c>
      <c r="J81" s="13" t="s">
        <v>201</v>
      </c>
      <c r="K81" s="19">
        <f t="shared" si="18"/>
        <v>31</v>
      </c>
      <c r="L81" s="29">
        <f t="shared" si="19"/>
        <v>0</v>
      </c>
      <c r="M81" s="29">
        <f t="shared" si="20"/>
        <v>0</v>
      </c>
      <c r="N81" s="29">
        <f t="shared" si="22"/>
        <v>0</v>
      </c>
    </row>
    <row r="82" s="1" customFormat="1" ht="23" customHeight="1" spans="1:14">
      <c r="A82" s="23">
        <f t="shared" si="23"/>
        <v>80</v>
      </c>
      <c r="B82" s="21" t="s">
        <v>368</v>
      </c>
      <c r="C82" s="14" t="s">
        <v>199</v>
      </c>
      <c r="D82" s="31" t="s">
        <v>132</v>
      </c>
      <c r="E82" s="15">
        <v>44986</v>
      </c>
      <c r="F82" s="16" t="s">
        <v>369</v>
      </c>
      <c r="G82" s="17" t="str">
        <f t="shared" si="17"/>
        <v>男</v>
      </c>
      <c r="H82" s="13" t="str">
        <f>IF(LEN(F82)=18,(IF(LOOKUP(MOD(SUM(MID(F82,1,1)*7,MID(F82,2,1)*9,MID(F82,3,1)*10,MID(F82,4,1)*5,MID(F82,5,1)*8,MID(F82,6,1)*4,MID(F82,7,1)*2,MID(F82,8,1),MID(F82,9,1)*6,MID(F82,10,1)*3,MID(F82,11,1)*7,MID(F82,12,1)*9,MID(F82,13,1)*10,MID(F82,14,1)*5,MID(F82,15,1)*8,MID(F82,16,1)*4,MID(F82,17,1)*2),11),{0,1,2,3,4,5,6,7,8,9,10},{"1","0","x","9","8","7","6","5","4","3","2"})=RIGHT(F82,1),"√","×")),"身份证号长度不符")</f>
        <v>√</v>
      </c>
      <c r="I82" s="19" t="s">
        <v>353</v>
      </c>
      <c r="J82" s="13" t="s">
        <v>201</v>
      </c>
      <c r="K82" s="19">
        <f t="shared" si="18"/>
        <v>31</v>
      </c>
      <c r="L82" s="29">
        <f t="shared" si="19"/>
        <v>0</v>
      </c>
      <c r="M82" s="29">
        <f t="shared" si="20"/>
        <v>0</v>
      </c>
      <c r="N82" s="29">
        <f t="shared" si="22"/>
        <v>0</v>
      </c>
    </row>
    <row r="83" s="1" customFormat="1" ht="23" customHeight="1" spans="1:14">
      <c r="A83" s="23">
        <f t="shared" si="23"/>
        <v>81</v>
      </c>
      <c r="B83" s="21" t="s">
        <v>370</v>
      </c>
      <c r="C83" s="14" t="s">
        <v>199</v>
      </c>
      <c r="D83" s="31" t="s">
        <v>132</v>
      </c>
      <c r="E83" s="15">
        <v>44987</v>
      </c>
      <c r="F83" s="16" t="s">
        <v>371</v>
      </c>
      <c r="G83" s="17" t="str">
        <f t="shared" si="17"/>
        <v>男</v>
      </c>
      <c r="H83" s="13" t="str">
        <f>IF(LEN(F83)=18,(IF(LOOKUP(MOD(SUM(MID(F83,1,1)*7,MID(F83,2,1)*9,MID(F83,3,1)*10,MID(F83,4,1)*5,MID(F83,5,1)*8,MID(F83,6,1)*4,MID(F83,7,1)*2,MID(F83,8,1),MID(F83,9,1)*6,MID(F83,10,1)*3,MID(F83,11,1)*7,MID(F83,12,1)*9,MID(F83,13,1)*10,MID(F83,14,1)*5,MID(F83,15,1)*8,MID(F83,16,1)*4,MID(F83,17,1)*2),11),{0,1,2,3,4,5,6,7,8,9,10},{"1","0","x","9","8","7","6","5","4","3","2"})=RIGHT(F83,1),"√","×")),"身份证号长度不符")</f>
        <v>√</v>
      </c>
      <c r="I83" s="19"/>
      <c r="J83" s="13" t="s">
        <v>201</v>
      </c>
      <c r="K83" s="19">
        <f t="shared" si="18"/>
        <v>30</v>
      </c>
      <c r="L83" s="29">
        <f t="shared" si="19"/>
        <v>59</v>
      </c>
      <c r="M83" s="29">
        <f t="shared" si="20"/>
        <v>30</v>
      </c>
      <c r="N83" s="29">
        <f t="shared" si="22"/>
        <v>89</v>
      </c>
    </row>
    <row r="84" s="1" customFormat="1" ht="23" customHeight="1" spans="1:14">
      <c r="A84" s="23">
        <f t="shared" si="23"/>
        <v>82</v>
      </c>
      <c r="B84" s="21" t="s">
        <v>372</v>
      </c>
      <c r="C84" s="14" t="s">
        <v>199</v>
      </c>
      <c r="D84" s="31" t="s">
        <v>132</v>
      </c>
      <c r="E84" s="15">
        <v>44987</v>
      </c>
      <c r="F84" s="16" t="s">
        <v>373</v>
      </c>
      <c r="G84" s="17" t="str">
        <f t="shared" si="17"/>
        <v>男</v>
      </c>
      <c r="H84" s="13" t="str">
        <f>IF(LEN(F84)=18,(IF(LOOKUP(MOD(SUM(MID(F84,1,1)*7,MID(F84,2,1)*9,MID(F84,3,1)*10,MID(F84,4,1)*5,MID(F84,5,1)*8,MID(F84,6,1)*4,MID(F84,7,1)*2,MID(F84,8,1),MID(F84,9,1)*6,MID(F84,10,1)*3,MID(F84,11,1)*7,MID(F84,12,1)*9,MID(F84,13,1)*10,MID(F84,14,1)*5,MID(F84,15,1)*8,MID(F84,16,1)*4,MID(F84,17,1)*2),11),{0,1,2,3,4,5,6,7,8,9,10},{"1","0","x","9","8","7","6","5","4","3","2"})=RIGHT(F84,1),"√","×")),"身份证号长度不符")</f>
        <v>√</v>
      </c>
      <c r="I84" s="19"/>
      <c r="J84" s="13" t="s">
        <v>201</v>
      </c>
      <c r="K84" s="19">
        <f t="shared" si="18"/>
        <v>30</v>
      </c>
      <c r="L84" s="29">
        <f t="shared" si="19"/>
        <v>59</v>
      </c>
      <c r="M84" s="29">
        <f t="shared" si="20"/>
        <v>30</v>
      </c>
      <c r="N84" s="29">
        <f t="shared" si="22"/>
        <v>89</v>
      </c>
    </row>
    <row r="85" s="1" customFormat="1" ht="23" customHeight="1" spans="1:14">
      <c r="A85" s="23">
        <f t="shared" si="23"/>
        <v>83</v>
      </c>
      <c r="B85" s="21" t="s">
        <v>374</v>
      </c>
      <c r="C85" s="14" t="s">
        <v>212</v>
      </c>
      <c r="D85" s="31" t="s">
        <v>86</v>
      </c>
      <c r="E85" s="15">
        <v>44987</v>
      </c>
      <c r="F85" s="16" t="s">
        <v>375</v>
      </c>
      <c r="G85" s="17" t="str">
        <f t="shared" si="17"/>
        <v>男</v>
      </c>
      <c r="H85" s="13" t="str">
        <f>IF(LEN(F85)=18,(IF(LOOKUP(MOD(SUM(MID(F85,1,1)*7,MID(F85,2,1)*9,MID(F85,3,1)*10,MID(F85,4,1)*5,MID(F85,5,1)*8,MID(F85,6,1)*4,MID(F85,7,1)*2,MID(F85,8,1),MID(F85,9,1)*6,MID(F85,10,1)*3,MID(F85,11,1)*7,MID(F85,12,1)*9,MID(F85,13,1)*10,MID(F85,14,1)*5,MID(F85,15,1)*8,MID(F85,16,1)*4,MID(F85,17,1)*2),11),{0,1,2,3,4,5,6,7,8,9,10},{"1","0","x","9","8","7","6","5","4","3","2"})=RIGHT(F85,1),"√","×")),"身份证号长度不符")</f>
        <v>√</v>
      </c>
      <c r="I85" s="19"/>
      <c r="J85" s="13" t="s">
        <v>201</v>
      </c>
      <c r="K85" s="19">
        <f t="shared" si="18"/>
        <v>30</v>
      </c>
      <c r="L85" s="29">
        <f t="shared" si="19"/>
        <v>59</v>
      </c>
      <c r="M85" s="29">
        <f t="shared" si="20"/>
        <v>30</v>
      </c>
      <c r="N85" s="29">
        <f t="shared" si="22"/>
        <v>89</v>
      </c>
    </row>
    <row r="86" s="1" customFormat="1" ht="23" customHeight="1" spans="1:14">
      <c r="A86" s="23">
        <f t="shared" si="23"/>
        <v>84</v>
      </c>
      <c r="B86" s="21" t="s">
        <v>376</v>
      </c>
      <c r="C86" s="14" t="s">
        <v>212</v>
      </c>
      <c r="D86" s="31" t="s">
        <v>86</v>
      </c>
      <c r="E86" s="15">
        <v>44987</v>
      </c>
      <c r="F86" s="16" t="s">
        <v>377</v>
      </c>
      <c r="G86" s="17" t="str">
        <f t="shared" si="17"/>
        <v>男</v>
      </c>
      <c r="H86" s="13" t="str">
        <f>IF(LEN(F86)=18,(IF(LOOKUP(MOD(SUM(MID(F86,1,1)*7,MID(F86,2,1)*9,MID(F86,3,1)*10,MID(F86,4,1)*5,MID(F86,5,1)*8,MID(F86,6,1)*4,MID(F86,7,1)*2,MID(F86,8,1),MID(F86,9,1)*6,MID(F86,10,1)*3,MID(F86,11,1)*7,MID(F86,12,1)*9,MID(F86,13,1)*10,MID(F86,14,1)*5,MID(F86,15,1)*8,MID(F86,16,1)*4,MID(F86,17,1)*2),11),{0,1,2,3,4,5,6,7,8,9,10},{"1","0","x","9","8","7","6","5","4","3","2"})=RIGHT(F86,1),"√","×")),"身份证号长度不符")</f>
        <v>√</v>
      </c>
      <c r="I86" s="19"/>
      <c r="J86" s="13" t="s">
        <v>201</v>
      </c>
      <c r="K86" s="19">
        <f t="shared" si="18"/>
        <v>30</v>
      </c>
      <c r="L86" s="29">
        <f t="shared" si="19"/>
        <v>59</v>
      </c>
      <c r="M86" s="29">
        <f t="shared" si="20"/>
        <v>30</v>
      </c>
      <c r="N86" s="29">
        <f t="shared" si="22"/>
        <v>89</v>
      </c>
    </row>
    <row r="87" s="1" customFormat="1" ht="50" customHeight="1" spans="1:14">
      <c r="A87" s="23">
        <f t="shared" si="23"/>
        <v>85</v>
      </c>
      <c r="B87" s="21" t="s">
        <v>378</v>
      </c>
      <c r="C87" s="14" t="s">
        <v>379</v>
      </c>
      <c r="D87" s="31" t="s">
        <v>173</v>
      </c>
      <c r="E87" s="15">
        <v>44988</v>
      </c>
      <c r="F87" s="16" t="s">
        <v>380</v>
      </c>
      <c r="G87" s="17" t="str">
        <f t="shared" si="17"/>
        <v>女</v>
      </c>
      <c r="H87" s="13" t="str">
        <f>IF(LEN(F87)=18,(IF(LOOKUP(MOD(SUM(MID(F87,1,1)*7,MID(F87,2,1)*9,MID(F87,3,1)*10,MID(F87,4,1)*5,MID(F87,5,1)*8,MID(F87,6,1)*4,MID(F87,7,1)*2,MID(F87,8,1),MID(F87,9,1)*6,MID(F87,10,1)*3,MID(F87,11,1)*7,MID(F87,12,1)*9,MID(F87,13,1)*10,MID(F87,14,1)*5,MID(F87,15,1)*8,MID(F87,16,1)*4,MID(F87,17,1)*2),11),{0,1,2,3,4,5,6,7,8,9,10},{"1","0","x","9","8","7","6","5","4","3","2"})=RIGHT(F87,1),"√","×")),"身份证号长度不符")</f>
        <v>√</v>
      </c>
      <c r="I87" s="19"/>
      <c r="J87" s="13" t="s">
        <v>201</v>
      </c>
      <c r="K87" s="19">
        <f t="shared" si="18"/>
        <v>29</v>
      </c>
      <c r="L87" s="29">
        <f t="shared" si="19"/>
        <v>57.0333333333333</v>
      </c>
      <c r="M87" s="29">
        <f t="shared" si="20"/>
        <v>29</v>
      </c>
      <c r="N87" s="29">
        <f t="shared" si="22"/>
        <v>86.0333333333333</v>
      </c>
    </row>
    <row r="88" s="1" customFormat="1" ht="23" customHeight="1" spans="1:14">
      <c r="A88" s="23">
        <f t="shared" si="23"/>
        <v>86</v>
      </c>
      <c r="B88" s="21" t="s">
        <v>381</v>
      </c>
      <c r="C88" s="14" t="s">
        <v>203</v>
      </c>
      <c r="D88" s="31" t="s">
        <v>84</v>
      </c>
      <c r="E88" s="15">
        <v>44988</v>
      </c>
      <c r="F88" s="16" t="s">
        <v>382</v>
      </c>
      <c r="G88" s="17" t="str">
        <f t="shared" si="17"/>
        <v>女</v>
      </c>
      <c r="H88" s="13" t="str">
        <f>IF(LEN(F88)=18,(IF(LOOKUP(MOD(SUM(MID(F88,1,1)*7,MID(F88,2,1)*9,MID(F88,3,1)*10,MID(F88,4,1)*5,MID(F88,5,1)*8,MID(F88,6,1)*4,MID(F88,7,1)*2,MID(F88,8,1),MID(F88,9,1)*6,MID(F88,10,1)*3,MID(F88,11,1)*7,MID(F88,12,1)*9,MID(F88,13,1)*10,MID(F88,14,1)*5,MID(F88,15,1)*8,MID(F88,16,1)*4,MID(F88,17,1)*2),11),{0,1,2,3,4,5,6,7,8,9,10},{"1","0","x","9","8","7","6","5","4","3","2"})=RIGHT(F88,1),"√","×")),"身份证号长度不符")</f>
        <v>√</v>
      </c>
      <c r="I88" s="19"/>
      <c r="J88" s="13" t="s">
        <v>201</v>
      </c>
      <c r="K88" s="19">
        <f t="shared" si="18"/>
        <v>29</v>
      </c>
      <c r="L88" s="29">
        <f t="shared" si="19"/>
        <v>57.0333333333333</v>
      </c>
      <c r="M88" s="29">
        <f t="shared" si="20"/>
        <v>29</v>
      </c>
      <c r="N88" s="29">
        <f t="shared" si="22"/>
        <v>86.0333333333333</v>
      </c>
    </row>
    <row r="89" s="1" customFormat="1" ht="23" customHeight="1" spans="1:14">
      <c r="A89" s="23">
        <f t="shared" si="23"/>
        <v>87</v>
      </c>
      <c r="B89" s="21" t="s">
        <v>383</v>
      </c>
      <c r="C89" s="14" t="s">
        <v>292</v>
      </c>
      <c r="D89" s="31" t="s">
        <v>134</v>
      </c>
      <c r="E89" s="15">
        <v>44991</v>
      </c>
      <c r="F89" s="16" t="s">
        <v>384</v>
      </c>
      <c r="G89" s="17" t="str">
        <f t="shared" si="17"/>
        <v>女</v>
      </c>
      <c r="H89" s="13" t="str">
        <f>IF(LEN(F89)=18,(IF(LOOKUP(MOD(SUM(MID(F89,1,1)*7,MID(F89,2,1)*9,MID(F89,3,1)*10,MID(F89,4,1)*5,MID(F89,5,1)*8,MID(F89,6,1)*4,MID(F89,7,1)*2,MID(F89,8,1),MID(F89,9,1)*6,MID(F89,10,1)*3,MID(F89,11,1)*7,MID(F89,12,1)*9,MID(F89,13,1)*10,MID(F89,14,1)*5,MID(F89,15,1)*8,MID(F89,16,1)*4,MID(F89,17,1)*2),11),{0,1,2,3,4,5,6,7,8,9,10},{"1","0","x","9","8","7","6","5","4","3","2"})=RIGHT(F89,1),"√","×")),"身份证号长度不符")</f>
        <v>√</v>
      </c>
      <c r="I89" s="19"/>
      <c r="J89" s="13" t="s">
        <v>201</v>
      </c>
      <c r="K89" s="19">
        <f t="shared" si="18"/>
        <v>26</v>
      </c>
      <c r="L89" s="29">
        <f t="shared" si="19"/>
        <v>51.1333333333333</v>
      </c>
      <c r="M89" s="29">
        <f t="shared" si="20"/>
        <v>26</v>
      </c>
      <c r="N89" s="29">
        <f t="shared" si="22"/>
        <v>77.1333333333333</v>
      </c>
    </row>
    <row r="90" s="1" customFormat="1" ht="23" customHeight="1" spans="1:14">
      <c r="A90" s="23">
        <f t="shared" si="23"/>
        <v>88</v>
      </c>
      <c r="B90" s="21" t="s">
        <v>385</v>
      </c>
      <c r="C90" s="14" t="s">
        <v>199</v>
      </c>
      <c r="D90" s="31" t="s">
        <v>132</v>
      </c>
      <c r="E90" s="15">
        <v>44992</v>
      </c>
      <c r="F90" s="16" t="s">
        <v>386</v>
      </c>
      <c r="G90" s="17" t="str">
        <f t="shared" si="17"/>
        <v>男</v>
      </c>
      <c r="H90" s="13" t="str">
        <f>IF(LEN(F90)=18,(IF(LOOKUP(MOD(SUM(MID(F90,1,1)*7,MID(F90,2,1)*9,MID(F90,3,1)*10,MID(F90,4,1)*5,MID(F90,5,1)*8,MID(F90,6,1)*4,MID(F90,7,1)*2,MID(F90,8,1),MID(F90,9,1)*6,MID(F90,10,1)*3,MID(F90,11,1)*7,MID(F90,12,1)*9,MID(F90,13,1)*10,MID(F90,14,1)*5,MID(F90,15,1)*8,MID(F90,16,1)*4,MID(F90,17,1)*2),11),{0,1,2,3,4,5,6,7,8,9,10},{"1","0","x","9","8","7","6","5","4","3","2"})=RIGHT(F90,1),"√","×")),"身份证号长度不符")</f>
        <v>√</v>
      </c>
      <c r="I90" s="19" t="s">
        <v>225</v>
      </c>
      <c r="J90" s="13" t="s">
        <v>201</v>
      </c>
      <c r="K90" s="19">
        <f t="shared" si="18"/>
        <v>25</v>
      </c>
      <c r="L90" s="29">
        <f t="shared" si="19"/>
        <v>0</v>
      </c>
      <c r="M90" s="29">
        <f t="shared" si="20"/>
        <v>0</v>
      </c>
      <c r="N90" s="29">
        <f t="shared" ref="N80:N111" si="24">SUM(L90:M90)</f>
        <v>0</v>
      </c>
    </row>
    <row r="91" s="1" customFormat="1" ht="23" customHeight="1" spans="1:14">
      <c r="A91" s="23">
        <f t="shared" si="23"/>
        <v>89</v>
      </c>
      <c r="B91" s="21" t="s">
        <v>387</v>
      </c>
      <c r="C91" s="14" t="s">
        <v>199</v>
      </c>
      <c r="D91" s="31" t="s">
        <v>132</v>
      </c>
      <c r="E91" s="15">
        <v>44992</v>
      </c>
      <c r="F91" s="16" t="s">
        <v>388</v>
      </c>
      <c r="G91" s="17" t="str">
        <f t="shared" si="17"/>
        <v>男</v>
      </c>
      <c r="H91" s="13" t="str">
        <f>IF(LEN(F91)=18,(IF(LOOKUP(MOD(SUM(MID(F91,1,1)*7,MID(F91,2,1)*9,MID(F91,3,1)*10,MID(F91,4,1)*5,MID(F91,5,1)*8,MID(F91,6,1)*4,MID(F91,7,1)*2,MID(F91,8,1),MID(F91,9,1)*6,MID(F91,10,1)*3,MID(F91,11,1)*7,MID(F91,12,1)*9,MID(F91,13,1)*10,MID(F91,14,1)*5,MID(F91,15,1)*8,MID(F91,16,1)*4,MID(F91,17,1)*2),11),{0,1,2,3,4,5,6,7,8,9,10},{"1","0","x","9","8","7","6","5","4","3","2"})=RIGHT(F91,1),"√","×")),"身份证号长度不符")</f>
        <v>√</v>
      </c>
      <c r="I91" s="19" t="s">
        <v>228</v>
      </c>
      <c r="J91" s="13" t="s">
        <v>201</v>
      </c>
      <c r="K91" s="19">
        <f t="shared" si="18"/>
        <v>25</v>
      </c>
      <c r="L91" s="29">
        <f t="shared" si="19"/>
        <v>0</v>
      </c>
      <c r="M91" s="29">
        <f t="shared" si="20"/>
        <v>0</v>
      </c>
      <c r="N91" s="29">
        <f t="shared" si="24"/>
        <v>0</v>
      </c>
    </row>
    <row r="92" s="1" customFormat="1" ht="23" customHeight="1" spans="1:14">
      <c r="A92" s="23">
        <f t="shared" si="23"/>
        <v>90</v>
      </c>
      <c r="B92" s="21" t="s">
        <v>389</v>
      </c>
      <c r="C92" s="14" t="s">
        <v>199</v>
      </c>
      <c r="D92" s="31" t="s">
        <v>132</v>
      </c>
      <c r="E92" s="15">
        <v>44994</v>
      </c>
      <c r="F92" s="16" t="s">
        <v>390</v>
      </c>
      <c r="G92" s="17" t="str">
        <f t="shared" si="17"/>
        <v>男</v>
      </c>
      <c r="H92" s="13" t="str">
        <f>IF(LEN(F92)=18,(IF(LOOKUP(MOD(SUM(MID(F92,1,1)*7,MID(F92,2,1)*9,MID(F92,3,1)*10,MID(F92,4,1)*5,MID(F92,5,1)*8,MID(F92,6,1)*4,MID(F92,7,1)*2,MID(F92,8,1),MID(F92,9,1)*6,MID(F92,10,1)*3,MID(F92,11,1)*7,MID(F92,12,1)*9,MID(F92,13,1)*10,MID(F92,14,1)*5,MID(F92,15,1)*8,MID(F92,16,1)*4,MID(F92,17,1)*2),11),{0,1,2,3,4,5,6,7,8,9,10},{"1","0","x","9","8","7","6","5","4","3","2"})=RIGHT(F92,1),"√","×")),"身份证号长度不符")</f>
        <v>√</v>
      </c>
      <c r="I92" s="19" t="s">
        <v>230</v>
      </c>
      <c r="J92" s="13" t="s">
        <v>201</v>
      </c>
      <c r="K92" s="19">
        <f t="shared" si="18"/>
        <v>23</v>
      </c>
      <c r="L92" s="29">
        <f t="shared" si="19"/>
        <v>0</v>
      </c>
      <c r="M92" s="29">
        <f t="shared" si="20"/>
        <v>0</v>
      </c>
      <c r="N92" s="29">
        <f t="shared" si="24"/>
        <v>0</v>
      </c>
    </row>
    <row r="93" s="1" customFormat="1" ht="23" customHeight="1" spans="1:14">
      <c r="A93" s="23">
        <f t="shared" ref="A89:A98" si="25">ROW()-2</f>
        <v>91</v>
      </c>
      <c r="B93" s="21" t="s">
        <v>391</v>
      </c>
      <c r="C93" s="14" t="s">
        <v>281</v>
      </c>
      <c r="D93" s="31" t="s">
        <v>136</v>
      </c>
      <c r="E93" s="15">
        <v>44995</v>
      </c>
      <c r="F93" s="16" t="s">
        <v>392</v>
      </c>
      <c r="G93" s="17" t="str">
        <f t="shared" si="17"/>
        <v>男</v>
      </c>
      <c r="H93" s="13" t="str">
        <f>IF(LEN(F93)=18,(IF(LOOKUP(MOD(SUM(MID(F93,1,1)*7,MID(F93,2,1)*9,MID(F93,3,1)*10,MID(F93,4,1)*5,MID(F93,5,1)*8,MID(F93,6,1)*4,MID(F93,7,1)*2,MID(F93,8,1),MID(F93,9,1)*6,MID(F93,10,1)*3,MID(F93,11,1)*7,MID(F93,12,1)*9,MID(F93,13,1)*10,MID(F93,14,1)*5,MID(F93,15,1)*8,MID(F93,16,1)*4,MID(F93,17,1)*2),11),{0,1,2,3,4,5,6,7,8,9,10},{"1","0","x","9","8","7","6","5","4","3","2"})=RIGHT(F93,1),"√","×")),"身份证号长度不符")</f>
        <v>√</v>
      </c>
      <c r="I93" s="19" t="s">
        <v>341</v>
      </c>
      <c r="J93" s="13" t="s">
        <v>201</v>
      </c>
      <c r="K93" s="19">
        <f t="shared" si="18"/>
        <v>22</v>
      </c>
      <c r="L93" s="29">
        <f t="shared" si="19"/>
        <v>0</v>
      </c>
      <c r="M93" s="29">
        <f t="shared" si="20"/>
        <v>0</v>
      </c>
      <c r="N93" s="29">
        <f t="shared" si="24"/>
        <v>0</v>
      </c>
    </row>
    <row r="94" s="1" customFormat="1" ht="23" customHeight="1" spans="1:14">
      <c r="A94" s="23">
        <f t="shared" si="25"/>
        <v>92</v>
      </c>
      <c r="B94" s="21" t="s">
        <v>393</v>
      </c>
      <c r="C94" s="14" t="s">
        <v>199</v>
      </c>
      <c r="D94" s="31" t="s">
        <v>132</v>
      </c>
      <c r="E94" s="15">
        <v>44995</v>
      </c>
      <c r="F94" s="16" t="s">
        <v>394</v>
      </c>
      <c r="G94" s="17" t="str">
        <f t="shared" si="17"/>
        <v>男</v>
      </c>
      <c r="H94" s="13" t="str">
        <f>IF(LEN(F94)=18,(IF(LOOKUP(MOD(SUM(MID(F94,1,1)*7,MID(F94,2,1)*9,MID(F94,3,1)*10,MID(F94,4,1)*5,MID(F94,5,1)*8,MID(F94,6,1)*4,MID(F94,7,1)*2,MID(F94,8,1),MID(F94,9,1)*6,MID(F94,10,1)*3,MID(F94,11,1)*7,MID(F94,12,1)*9,MID(F94,13,1)*10,MID(F94,14,1)*5,MID(F94,15,1)*8,MID(F94,16,1)*4,MID(F94,17,1)*2),11),{0,1,2,3,4,5,6,7,8,9,10},{"1","0","x","9","8","7","6","5","4","3","2"})=RIGHT(F94,1),"√","×")),"身份证号长度不符")</f>
        <v>√</v>
      </c>
      <c r="I94" s="19" t="s">
        <v>294</v>
      </c>
      <c r="J94" s="13" t="s">
        <v>201</v>
      </c>
      <c r="K94" s="19">
        <f t="shared" si="18"/>
        <v>22</v>
      </c>
      <c r="L94" s="29">
        <f t="shared" si="19"/>
        <v>0</v>
      </c>
      <c r="M94" s="29">
        <f t="shared" si="20"/>
        <v>0</v>
      </c>
      <c r="N94" s="29">
        <f t="shared" si="24"/>
        <v>0</v>
      </c>
    </row>
    <row r="95" s="1" customFormat="1" ht="23" customHeight="1" spans="1:14">
      <c r="A95" s="23">
        <f t="shared" si="25"/>
        <v>93</v>
      </c>
      <c r="B95" s="21" t="s">
        <v>395</v>
      </c>
      <c r="C95" s="14" t="s">
        <v>356</v>
      </c>
      <c r="D95" s="31" t="s">
        <v>82</v>
      </c>
      <c r="E95" s="15">
        <v>44995</v>
      </c>
      <c r="F95" s="16" t="s">
        <v>396</v>
      </c>
      <c r="G95" s="17" t="str">
        <f t="shared" si="17"/>
        <v>女</v>
      </c>
      <c r="H95" s="13" t="str">
        <f>IF(LEN(F95)=18,(IF(LOOKUP(MOD(SUM(MID(F95,1,1)*7,MID(F95,2,1)*9,MID(F95,3,1)*10,MID(F95,4,1)*5,MID(F95,5,1)*8,MID(F95,6,1)*4,MID(F95,7,1)*2,MID(F95,8,1),MID(F95,9,1)*6,MID(F95,10,1)*3,MID(F95,11,1)*7,MID(F95,12,1)*9,MID(F95,13,1)*10,MID(F95,14,1)*5,MID(F95,15,1)*8,MID(F95,16,1)*4,MID(F95,17,1)*2),11),{0,1,2,3,4,5,6,7,8,9,10},{"1","0","x","9","8","7","6","5","4","3","2"})=RIGHT(F95,1),"√","×")),"身份证号长度不符")</f>
        <v>√</v>
      </c>
      <c r="I95" s="19" t="s">
        <v>239</v>
      </c>
      <c r="J95" s="13" t="s">
        <v>201</v>
      </c>
      <c r="K95" s="19">
        <f t="shared" si="18"/>
        <v>22</v>
      </c>
      <c r="L95" s="29">
        <f t="shared" si="19"/>
        <v>0</v>
      </c>
      <c r="M95" s="29">
        <f t="shared" si="20"/>
        <v>0</v>
      </c>
      <c r="N95" s="29">
        <f t="shared" si="24"/>
        <v>0</v>
      </c>
    </row>
    <row r="96" s="1" customFormat="1" ht="23" customHeight="1" spans="1:14">
      <c r="A96" s="23">
        <f t="shared" si="25"/>
        <v>94</v>
      </c>
      <c r="B96" s="21" t="s">
        <v>397</v>
      </c>
      <c r="C96" s="14" t="s">
        <v>212</v>
      </c>
      <c r="D96" s="31" t="s">
        <v>86</v>
      </c>
      <c r="E96" s="15">
        <v>44998</v>
      </c>
      <c r="F96" s="16" t="s">
        <v>398</v>
      </c>
      <c r="G96" s="17" t="str">
        <f t="shared" si="17"/>
        <v>男</v>
      </c>
      <c r="H96" s="13" t="str">
        <f>IF(LEN(F96)=18,(IF(LOOKUP(MOD(SUM(MID(F96,1,1)*7,MID(F96,2,1)*9,MID(F96,3,1)*10,MID(F96,4,1)*5,MID(F96,5,1)*8,MID(F96,6,1)*4,MID(F96,7,1)*2,MID(F96,8,1),MID(F96,9,1)*6,MID(F96,10,1)*3,MID(F96,11,1)*7,MID(F96,12,1)*9,MID(F96,13,1)*10,MID(F96,14,1)*5,MID(F96,15,1)*8,MID(F96,16,1)*4,MID(F96,17,1)*2),11),{0,1,2,3,4,5,6,7,8,9,10},{"1","0","x","9","8","7","6","5","4","3","2"})=RIGHT(F96,1),"√","×")),"身份证号长度不符")</f>
        <v>√</v>
      </c>
      <c r="I96" s="19" t="s">
        <v>222</v>
      </c>
      <c r="J96" s="13" t="s">
        <v>201</v>
      </c>
      <c r="K96" s="19">
        <f t="shared" si="18"/>
        <v>19</v>
      </c>
      <c r="L96" s="29">
        <f t="shared" si="19"/>
        <v>0</v>
      </c>
      <c r="M96" s="29">
        <f t="shared" si="20"/>
        <v>0</v>
      </c>
      <c r="N96" s="29">
        <f t="shared" si="24"/>
        <v>0</v>
      </c>
    </row>
    <row r="97" s="1" customFormat="1" ht="23" customHeight="1" spans="1:14">
      <c r="A97" s="23">
        <f t="shared" si="25"/>
        <v>95</v>
      </c>
      <c r="B97" s="21" t="s">
        <v>399</v>
      </c>
      <c r="C97" s="14" t="s">
        <v>212</v>
      </c>
      <c r="D97" s="31" t="s">
        <v>86</v>
      </c>
      <c r="E97" s="15">
        <v>44999</v>
      </c>
      <c r="F97" s="16" t="s">
        <v>400</v>
      </c>
      <c r="G97" s="17" t="str">
        <f t="shared" si="17"/>
        <v>男</v>
      </c>
      <c r="H97" s="13" t="str">
        <f>IF(LEN(F97)=18,(IF(LOOKUP(MOD(SUM(MID(F97,1,1)*7,MID(F97,2,1)*9,MID(F97,3,1)*10,MID(F97,4,1)*5,MID(F97,5,1)*8,MID(F97,6,1)*4,MID(F97,7,1)*2,MID(F97,8,1),MID(F97,9,1)*6,MID(F97,10,1)*3,MID(F97,11,1)*7,MID(F97,12,1)*9,MID(F97,13,1)*10,MID(F97,14,1)*5,MID(F97,15,1)*8,MID(F97,16,1)*4,MID(F97,17,1)*2),11),{0,1,2,3,4,5,6,7,8,9,10},{"1","0","x","9","8","7","6","5","4","3","2"})=RIGHT(F97,1),"√","×")),"身份证号长度不符")</f>
        <v>√</v>
      </c>
      <c r="I97" s="19" t="s">
        <v>355</v>
      </c>
      <c r="J97" s="13" t="s">
        <v>201</v>
      </c>
      <c r="K97" s="19">
        <f t="shared" si="18"/>
        <v>18</v>
      </c>
      <c r="L97" s="29">
        <f t="shared" si="19"/>
        <v>0</v>
      </c>
      <c r="M97" s="29">
        <f t="shared" si="20"/>
        <v>0</v>
      </c>
      <c r="N97" s="29">
        <f t="shared" si="24"/>
        <v>0</v>
      </c>
    </row>
    <row r="98" s="1" customFormat="1" ht="23" customHeight="1" spans="1:14">
      <c r="A98" s="23">
        <f t="shared" si="25"/>
        <v>96</v>
      </c>
      <c r="B98" s="21" t="s">
        <v>401</v>
      </c>
      <c r="C98" s="14" t="s">
        <v>212</v>
      </c>
      <c r="D98" s="31" t="s">
        <v>86</v>
      </c>
      <c r="E98" s="15">
        <v>45000</v>
      </c>
      <c r="F98" s="16" t="s">
        <v>402</v>
      </c>
      <c r="G98" s="17" t="str">
        <f t="shared" si="17"/>
        <v>女</v>
      </c>
      <c r="H98" s="13" t="str">
        <f>IF(LEN(F98)=18,(IF(LOOKUP(MOD(SUM(MID(F98,1,1)*7,MID(F98,2,1)*9,MID(F98,3,1)*10,MID(F98,4,1)*5,MID(F98,5,1)*8,MID(F98,6,1)*4,MID(F98,7,1)*2,MID(F98,8,1),MID(F98,9,1)*6,MID(F98,10,1)*3,MID(F98,11,1)*7,MID(F98,12,1)*9,MID(F98,13,1)*10,MID(F98,14,1)*5,MID(F98,15,1)*8,MID(F98,16,1)*4,MID(F98,17,1)*2),11),{0,1,2,3,4,5,6,7,8,9,10},{"1","0","x","9","8","7","6","5","4","3","2"})=RIGHT(F98,1),"√","×")),"身份证号长度不符")</f>
        <v>√</v>
      </c>
      <c r="I98" s="19" t="s">
        <v>360</v>
      </c>
      <c r="J98" s="13" t="s">
        <v>201</v>
      </c>
      <c r="K98" s="19">
        <f t="shared" si="18"/>
        <v>17</v>
      </c>
      <c r="L98" s="29">
        <f t="shared" si="19"/>
        <v>0</v>
      </c>
      <c r="M98" s="29">
        <f t="shared" si="20"/>
        <v>0</v>
      </c>
      <c r="N98" s="29">
        <f t="shared" si="24"/>
        <v>0</v>
      </c>
    </row>
    <row r="99" s="1" customFormat="1" ht="23" customHeight="1" spans="1:14">
      <c r="A99" s="23">
        <f t="shared" ref="A99:A111" si="26">ROW()-2</f>
        <v>97</v>
      </c>
      <c r="B99" s="21" t="s">
        <v>403</v>
      </c>
      <c r="C99" s="14" t="s">
        <v>212</v>
      </c>
      <c r="D99" s="31" t="s">
        <v>86</v>
      </c>
      <c r="E99" s="15">
        <v>45000</v>
      </c>
      <c r="F99" s="16" t="s">
        <v>404</v>
      </c>
      <c r="G99" s="17" t="str">
        <f t="shared" si="17"/>
        <v>男</v>
      </c>
      <c r="H99" s="13" t="str">
        <f>IF(LEN(F99)=18,(IF(LOOKUP(MOD(SUM(MID(F99,1,1)*7,MID(F99,2,1)*9,MID(F99,3,1)*10,MID(F99,4,1)*5,MID(F99,5,1)*8,MID(F99,6,1)*4,MID(F99,7,1)*2,MID(F99,8,1),MID(F99,9,1)*6,MID(F99,10,1)*3,MID(F99,11,1)*7,MID(F99,12,1)*9,MID(F99,13,1)*10,MID(F99,14,1)*5,MID(F99,15,1)*8,MID(F99,16,1)*4,MID(F99,17,1)*2),11),{0,1,2,3,4,5,6,7,8,9,10},{"1","0","x","9","8","7","6","5","4","3","2"})=RIGHT(F99,1),"√","×")),"身份证号长度不符")</f>
        <v>√</v>
      </c>
      <c r="I99" s="19" t="s">
        <v>362</v>
      </c>
      <c r="J99" s="13" t="s">
        <v>201</v>
      </c>
      <c r="K99" s="19">
        <f t="shared" si="18"/>
        <v>17</v>
      </c>
      <c r="L99" s="29">
        <f t="shared" si="19"/>
        <v>0</v>
      </c>
      <c r="M99" s="29">
        <f t="shared" si="20"/>
        <v>0</v>
      </c>
      <c r="N99" s="29">
        <f t="shared" si="24"/>
        <v>0</v>
      </c>
    </row>
    <row r="100" s="1" customFormat="1" ht="23" customHeight="1" spans="1:14">
      <c r="A100" s="23">
        <f t="shared" si="26"/>
        <v>98</v>
      </c>
      <c r="B100" s="21" t="s">
        <v>405</v>
      </c>
      <c r="C100" s="14" t="s">
        <v>212</v>
      </c>
      <c r="D100" s="31" t="s">
        <v>86</v>
      </c>
      <c r="E100" s="15">
        <v>45001</v>
      </c>
      <c r="F100" s="16" t="s">
        <v>406</v>
      </c>
      <c r="G100" s="17" t="str">
        <f t="shared" si="17"/>
        <v>男</v>
      </c>
      <c r="H100" s="13"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9" t="s">
        <v>296</v>
      </c>
      <c r="J100" s="13" t="s">
        <v>201</v>
      </c>
      <c r="K100" s="19">
        <f t="shared" si="18"/>
        <v>16</v>
      </c>
      <c r="L100" s="29">
        <f t="shared" si="19"/>
        <v>0</v>
      </c>
      <c r="M100" s="29">
        <f t="shared" si="20"/>
        <v>0</v>
      </c>
      <c r="N100" s="29">
        <f t="shared" si="24"/>
        <v>0</v>
      </c>
    </row>
    <row r="101" s="1" customFormat="1" ht="23" customHeight="1" spans="1:14">
      <c r="A101" s="23">
        <f t="shared" si="26"/>
        <v>99</v>
      </c>
      <c r="B101" s="21" t="s">
        <v>407</v>
      </c>
      <c r="C101" s="14" t="s">
        <v>281</v>
      </c>
      <c r="D101" s="31" t="s">
        <v>136</v>
      </c>
      <c r="E101" s="15">
        <v>45001</v>
      </c>
      <c r="F101" s="16" t="s">
        <v>408</v>
      </c>
      <c r="G101" s="17" t="str">
        <f t="shared" si="17"/>
        <v>男</v>
      </c>
      <c r="H101" s="13"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9" t="s">
        <v>276</v>
      </c>
      <c r="J101" s="13" t="s">
        <v>201</v>
      </c>
      <c r="K101" s="19">
        <f t="shared" si="18"/>
        <v>16</v>
      </c>
      <c r="L101" s="29">
        <f t="shared" si="19"/>
        <v>0</v>
      </c>
      <c r="M101" s="29">
        <f t="shared" si="20"/>
        <v>0</v>
      </c>
      <c r="N101" s="29">
        <f t="shared" si="24"/>
        <v>0</v>
      </c>
    </row>
    <row r="102" s="1" customFormat="1" ht="23" customHeight="1" spans="1:14">
      <c r="A102" s="23">
        <f t="shared" si="26"/>
        <v>100</v>
      </c>
      <c r="B102" s="21" t="s">
        <v>409</v>
      </c>
      <c r="C102" s="14" t="s">
        <v>199</v>
      </c>
      <c r="D102" s="31" t="s">
        <v>132</v>
      </c>
      <c r="E102" s="15">
        <v>45002</v>
      </c>
      <c r="F102" s="16" t="s">
        <v>410</v>
      </c>
      <c r="G102" s="17" t="str">
        <f t="shared" si="17"/>
        <v>男</v>
      </c>
      <c r="H102" s="13"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9" t="s">
        <v>298</v>
      </c>
      <c r="J102" s="13" t="s">
        <v>201</v>
      </c>
      <c r="K102" s="19">
        <f t="shared" si="18"/>
        <v>15</v>
      </c>
      <c r="L102" s="29">
        <f t="shared" si="19"/>
        <v>0</v>
      </c>
      <c r="M102" s="29">
        <f t="shared" si="20"/>
        <v>0</v>
      </c>
      <c r="N102" s="29">
        <f t="shared" si="24"/>
        <v>0</v>
      </c>
    </row>
    <row r="103" s="1" customFormat="1" ht="23" customHeight="1" spans="1:14">
      <c r="A103" s="23">
        <f t="shared" si="26"/>
        <v>101</v>
      </c>
      <c r="B103" s="21" t="s">
        <v>411</v>
      </c>
      <c r="C103" s="14" t="s">
        <v>209</v>
      </c>
      <c r="D103" s="31" t="s">
        <v>42</v>
      </c>
      <c r="E103" s="15">
        <v>45005</v>
      </c>
      <c r="F103" s="16" t="s">
        <v>412</v>
      </c>
      <c r="G103" s="17" t="str">
        <f t="shared" si="17"/>
        <v>男</v>
      </c>
      <c r="H103" s="13"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9" t="s">
        <v>300</v>
      </c>
      <c r="J103" s="13" t="s">
        <v>201</v>
      </c>
      <c r="K103" s="19">
        <f t="shared" si="18"/>
        <v>12</v>
      </c>
      <c r="L103" s="29">
        <f t="shared" si="19"/>
        <v>0</v>
      </c>
      <c r="M103" s="29">
        <f t="shared" si="20"/>
        <v>0</v>
      </c>
      <c r="N103" s="29">
        <f t="shared" si="24"/>
        <v>0</v>
      </c>
    </row>
    <row r="104" s="1" customFormat="1" ht="23" customHeight="1" spans="1:14">
      <c r="A104" s="23">
        <f t="shared" si="26"/>
        <v>102</v>
      </c>
      <c r="B104" s="21" t="s">
        <v>413</v>
      </c>
      <c r="C104" s="14" t="s">
        <v>281</v>
      </c>
      <c r="D104" s="31" t="s">
        <v>136</v>
      </c>
      <c r="E104" s="15">
        <v>45005</v>
      </c>
      <c r="F104" s="16" t="s">
        <v>414</v>
      </c>
      <c r="G104" s="17" t="str">
        <f t="shared" si="17"/>
        <v>男</v>
      </c>
      <c r="H104" s="13"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9" t="s">
        <v>245</v>
      </c>
      <c r="J104" s="13" t="s">
        <v>201</v>
      </c>
      <c r="K104" s="19">
        <f t="shared" si="18"/>
        <v>12</v>
      </c>
      <c r="L104" s="29">
        <f t="shared" si="19"/>
        <v>0</v>
      </c>
      <c r="M104" s="29">
        <f t="shared" si="20"/>
        <v>0</v>
      </c>
      <c r="N104" s="29">
        <f t="shared" si="24"/>
        <v>0</v>
      </c>
    </row>
    <row r="105" s="1" customFormat="1" ht="23" customHeight="1" spans="1:14">
      <c r="A105" s="23">
        <f t="shared" si="26"/>
        <v>103</v>
      </c>
      <c r="B105" s="21" t="s">
        <v>415</v>
      </c>
      <c r="C105" s="14" t="s">
        <v>199</v>
      </c>
      <c r="D105" s="31" t="s">
        <v>132</v>
      </c>
      <c r="E105" s="15">
        <v>45006</v>
      </c>
      <c r="F105" s="16" t="s">
        <v>416</v>
      </c>
      <c r="G105" s="17" t="str">
        <f t="shared" si="17"/>
        <v>男</v>
      </c>
      <c r="H105" s="13"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9" t="s">
        <v>283</v>
      </c>
      <c r="J105" s="13" t="s">
        <v>201</v>
      </c>
      <c r="K105" s="19">
        <f t="shared" si="18"/>
        <v>11</v>
      </c>
      <c r="L105" s="29">
        <f t="shared" si="19"/>
        <v>0</v>
      </c>
      <c r="M105" s="29">
        <f t="shared" si="20"/>
        <v>0</v>
      </c>
      <c r="N105" s="29">
        <f t="shared" si="24"/>
        <v>0</v>
      </c>
    </row>
    <row r="106" s="1" customFormat="1" ht="23" customHeight="1" spans="1:14">
      <c r="A106" s="23">
        <f t="shared" si="26"/>
        <v>104</v>
      </c>
      <c r="B106" s="21" t="s">
        <v>417</v>
      </c>
      <c r="C106" s="14" t="s">
        <v>292</v>
      </c>
      <c r="D106" s="31" t="s">
        <v>134</v>
      </c>
      <c r="E106" s="15">
        <v>45006</v>
      </c>
      <c r="F106" s="16" t="s">
        <v>418</v>
      </c>
      <c r="G106" s="17" t="str">
        <f t="shared" si="17"/>
        <v>男</v>
      </c>
      <c r="H106" s="13"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9" t="s">
        <v>278</v>
      </c>
      <c r="J106" s="13" t="s">
        <v>201</v>
      </c>
      <c r="K106" s="19">
        <f t="shared" si="18"/>
        <v>11</v>
      </c>
      <c r="L106" s="29">
        <f t="shared" si="19"/>
        <v>0</v>
      </c>
      <c r="M106" s="29">
        <f t="shared" si="20"/>
        <v>0</v>
      </c>
      <c r="N106" s="29">
        <f t="shared" si="24"/>
        <v>0</v>
      </c>
    </row>
    <row r="107" s="1" customFormat="1" ht="23" customHeight="1" spans="1:14">
      <c r="A107" s="23">
        <f t="shared" si="26"/>
        <v>105</v>
      </c>
      <c r="B107" s="21" t="s">
        <v>419</v>
      </c>
      <c r="C107" s="14" t="s">
        <v>292</v>
      </c>
      <c r="D107" s="31" t="s">
        <v>134</v>
      </c>
      <c r="E107" s="15">
        <v>45007</v>
      </c>
      <c r="F107" s="16" t="s">
        <v>420</v>
      </c>
      <c r="G107" s="17" t="str">
        <f t="shared" si="17"/>
        <v>男</v>
      </c>
      <c r="H107" s="13"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9" t="s">
        <v>343</v>
      </c>
      <c r="J107" s="13" t="s">
        <v>201</v>
      </c>
      <c r="K107" s="19">
        <f t="shared" si="18"/>
        <v>10</v>
      </c>
      <c r="L107" s="29">
        <f t="shared" si="19"/>
        <v>0</v>
      </c>
      <c r="M107" s="29">
        <f t="shared" si="20"/>
        <v>0</v>
      </c>
      <c r="N107" s="29">
        <f t="shared" si="24"/>
        <v>0</v>
      </c>
    </row>
    <row r="108" s="1" customFormat="1" ht="23" customHeight="1" spans="1:14">
      <c r="A108" s="23">
        <f t="shared" si="26"/>
        <v>106</v>
      </c>
      <c r="B108" s="21" t="s">
        <v>421</v>
      </c>
      <c r="C108" s="14" t="s">
        <v>199</v>
      </c>
      <c r="D108" s="31" t="s">
        <v>132</v>
      </c>
      <c r="E108" s="15">
        <v>45007</v>
      </c>
      <c r="F108" s="16" t="s">
        <v>422</v>
      </c>
      <c r="G108" s="17" t="str">
        <f t="shared" si="17"/>
        <v>男</v>
      </c>
      <c r="H108" s="13"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9" t="s">
        <v>247</v>
      </c>
      <c r="J108" s="13" t="s">
        <v>201</v>
      </c>
      <c r="K108" s="19">
        <f t="shared" si="18"/>
        <v>10</v>
      </c>
      <c r="L108" s="29">
        <f t="shared" si="19"/>
        <v>0</v>
      </c>
      <c r="M108" s="29">
        <f t="shared" si="20"/>
        <v>0</v>
      </c>
      <c r="N108" s="29">
        <f t="shared" si="24"/>
        <v>0</v>
      </c>
    </row>
    <row r="109" s="1" customFormat="1" ht="23" customHeight="1" spans="1:14">
      <c r="A109" s="23">
        <f t="shared" si="26"/>
        <v>107</v>
      </c>
      <c r="B109" s="52" t="s">
        <v>423</v>
      </c>
      <c r="C109" s="14" t="s">
        <v>424</v>
      </c>
      <c r="D109" s="31" t="s">
        <v>54</v>
      </c>
      <c r="E109" s="15">
        <v>45008</v>
      </c>
      <c r="F109" s="16" t="s">
        <v>425</v>
      </c>
      <c r="G109" s="17" t="str">
        <f t="shared" si="17"/>
        <v>男</v>
      </c>
      <c r="H109" s="13"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9" t="s">
        <v>263</v>
      </c>
      <c r="J109" s="13" t="s">
        <v>201</v>
      </c>
      <c r="K109" s="19">
        <f t="shared" si="18"/>
        <v>9</v>
      </c>
      <c r="L109" s="29">
        <f t="shared" si="19"/>
        <v>0</v>
      </c>
      <c r="M109" s="29">
        <f t="shared" si="20"/>
        <v>0</v>
      </c>
      <c r="N109" s="29">
        <f t="shared" si="24"/>
        <v>0</v>
      </c>
    </row>
    <row r="110" s="1" customFormat="1" ht="23" customHeight="1" spans="1:14">
      <c r="A110" s="23">
        <f t="shared" si="26"/>
        <v>108</v>
      </c>
      <c r="B110" s="52" t="s">
        <v>426</v>
      </c>
      <c r="C110" s="14" t="s">
        <v>226</v>
      </c>
      <c r="D110" s="31" t="s">
        <v>144</v>
      </c>
      <c r="E110" s="15">
        <v>45009</v>
      </c>
      <c r="F110" s="16" t="s">
        <v>427</v>
      </c>
      <c r="G110" s="17" t="str">
        <f t="shared" si="17"/>
        <v>女</v>
      </c>
      <c r="H110" s="13"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9" t="s">
        <v>274</v>
      </c>
      <c r="J110" s="13" t="s">
        <v>201</v>
      </c>
      <c r="K110" s="19">
        <f t="shared" si="18"/>
        <v>8</v>
      </c>
      <c r="L110" s="29">
        <f t="shared" si="19"/>
        <v>0</v>
      </c>
      <c r="M110" s="29">
        <f t="shared" si="20"/>
        <v>0</v>
      </c>
      <c r="N110" s="29">
        <f t="shared" si="24"/>
        <v>0</v>
      </c>
    </row>
    <row r="111" s="1" customFormat="1" ht="23" customHeight="1" spans="1:14">
      <c r="A111" s="23">
        <f t="shared" ref="A111:A122" si="27">ROW()-2</f>
        <v>109</v>
      </c>
      <c r="B111" s="52" t="s">
        <v>428</v>
      </c>
      <c r="C111" s="14" t="s">
        <v>281</v>
      </c>
      <c r="D111" s="31" t="s">
        <v>136</v>
      </c>
      <c r="E111" s="15">
        <v>45012</v>
      </c>
      <c r="F111" s="16" t="s">
        <v>429</v>
      </c>
      <c r="G111" s="17" t="str">
        <f t="shared" ref="G111:G122" si="28">IF(MOD(MID(F111,17,1),2)=0,"女","男")</f>
        <v>男</v>
      </c>
      <c r="H111" s="13"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9" t="s">
        <v>312</v>
      </c>
      <c r="J111" s="13" t="s">
        <v>201</v>
      </c>
      <c r="K111" s="19">
        <f t="shared" ref="K111:K122" si="29">DAY(EOMONTH(E111,0))-DAY(E111)+1</f>
        <v>5</v>
      </c>
      <c r="L111" s="29">
        <f t="shared" ref="L111:L122" si="30">IF(I111="",59/30*K111,0)</f>
        <v>0</v>
      </c>
      <c r="M111" s="29">
        <f t="shared" ref="M111:M122" si="31">IF(I111="",30/30*K111,0)</f>
        <v>0</v>
      </c>
      <c r="N111" s="29">
        <f t="shared" ref="N111:N122" si="32">SUM(L111:M111)</f>
        <v>0</v>
      </c>
    </row>
    <row r="112" s="1" customFormat="1" ht="23" customHeight="1" spans="1:14">
      <c r="A112" s="23">
        <f t="shared" si="27"/>
        <v>110</v>
      </c>
      <c r="B112" s="52" t="s">
        <v>430</v>
      </c>
      <c r="C112" s="14" t="s">
        <v>212</v>
      </c>
      <c r="D112" s="31" t="s">
        <v>86</v>
      </c>
      <c r="E112" s="15">
        <v>45012</v>
      </c>
      <c r="F112" s="16" t="s">
        <v>431</v>
      </c>
      <c r="G112" s="17" t="str">
        <f t="shared" si="28"/>
        <v>男</v>
      </c>
      <c r="H112" s="13"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9" t="s">
        <v>310</v>
      </c>
      <c r="J112" s="13" t="s">
        <v>201</v>
      </c>
      <c r="K112" s="19">
        <f t="shared" si="29"/>
        <v>5</v>
      </c>
      <c r="L112" s="29">
        <f t="shared" si="30"/>
        <v>0</v>
      </c>
      <c r="M112" s="29">
        <f t="shared" si="31"/>
        <v>0</v>
      </c>
      <c r="N112" s="29">
        <f t="shared" si="32"/>
        <v>0</v>
      </c>
    </row>
    <row r="113" s="1" customFormat="1" ht="23" customHeight="1" spans="1:14">
      <c r="A113" s="23">
        <f t="shared" si="27"/>
        <v>111</v>
      </c>
      <c r="B113" s="52" t="s">
        <v>432</v>
      </c>
      <c r="C113" s="14" t="s">
        <v>212</v>
      </c>
      <c r="D113" s="31" t="s">
        <v>86</v>
      </c>
      <c r="E113" s="15">
        <v>45012</v>
      </c>
      <c r="F113" s="16" t="s">
        <v>433</v>
      </c>
      <c r="G113" s="17" t="str">
        <f t="shared" si="28"/>
        <v>男</v>
      </c>
      <c r="H113" s="13"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9" t="s">
        <v>318</v>
      </c>
      <c r="J113" s="13" t="s">
        <v>201</v>
      </c>
      <c r="K113" s="19">
        <f t="shared" si="29"/>
        <v>5</v>
      </c>
      <c r="L113" s="29">
        <f t="shared" si="30"/>
        <v>0</v>
      </c>
      <c r="M113" s="29">
        <f t="shared" si="31"/>
        <v>0</v>
      </c>
      <c r="N113" s="29">
        <f t="shared" si="32"/>
        <v>0</v>
      </c>
    </row>
    <row r="114" s="1" customFormat="1" ht="23" customHeight="1" spans="1:14">
      <c r="A114" s="23">
        <f t="shared" si="27"/>
        <v>112</v>
      </c>
      <c r="B114" s="52" t="s">
        <v>434</v>
      </c>
      <c r="C114" s="14" t="s">
        <v>212</v>
      </c>
      <c r="D114" s="31" t="s">
        <v>86</v>
      </c>
      <c r="E114" s="15">
        <v>45012</v>
      </c>
      <c r="F114" s="16" t="s">
        <v>435</v>
      </c>
      <c r="G114" s="17" t="str">
        <f t="shared" si="28"/>
        <v>男</v>
      </c>
      <c r="H114" s="13"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9" t="s">
        <v>285</v>
      </c>
      <c r="J114" s="13" t="s">
        <v>201</v>
      </c>
      <c r="K114" s="19">
        <f t="shared" si="29"/>
        <v>5</v>
      </c>
      <c r="L114" s="29">
        <f t="shared" si="30"/>
        <v>0</v>
      </c>
      <c r="M114" s="29">
        <f t="shared" si="31"/>
        <v>0</v>
      </c>
      <c r="N114" s="29">
        <f t="shared" si="32"/>
        <v>0</v>
      </c>
    </row>
    <row r="115" s="1" customFormat="1" ht="23" customHeight="1" spans="1:14">
      <c r="A115" s="23">
        <f t="shared" si="27"/>
        <v>113</v>
      </c>
      <c r="B115" s="52" t="s">
        <v>436</v>
      </c>
      <c r="C115" s="14" t="s">
        <v>212</v>
      </c>
      <c r="D115" s="31" t="s">
        <v>86</v>
      </c>
      <c r="E115" s="15">
        <v>45012</v>
      </c>
      <c r="F115" s="16" t="s">
        <v>437</v>
      </c>
      <c r="G115" s="17" t="str">
        <f t="shared" si="28"/>
        <v>男</v>
      </c>
      <c r="H115" s="13"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9" t="s">
        <v>259</v>
      </c>
      <c r="J115" s="13" t="s">
        <v>201</v>
      </c>
      <c r="K115" s="19">
        <f t="shared" si="29"/>
        <v>5</v>
      </c>
      <c r="L115" s="29">
        <f t="shared" si="30"/>
        <v>0</v>
      </c>
      <c r="M115" s="29">
        <f t="shared" si="31"/>
        <v>0</v>
      </c>
      <c r="N115" s="29">
        <f t="shared" si="32"/>
        <v>0</v>
      </c>
    </row>
    <row r="116" s="1" customFormat="1" ht="23" customHeight="1" spans="1:14">
      <c r="A116" s="23">
        <f t="shared" si="27"/>
        <v>114</v>
      </c>
      <c r="B116" s="52" t="s">
        <v>438</v>
      </c>
      <c r="C116" s="14" t="s">
        <v>233</v>
      </c>
      <c r="D116" s="31" t="s">
        <v>128</v>
      </c>
      <c r="E116" s="15">
        <v>45012</v>
      </c>
      <c r="F116" s="16" t="s">
        <v>439</v>
      </c>
      <c r="G116" s="17" t="str">
        <f t="shared" si="28"/>
        <v>男</v>
      </c>
      <c r="H116" s="13"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9" t="s">
        <v>332</v>
      </c>
      <c r="J116" s="13" t="s">
        <v>201</v>
      </c>
      <c r="K116" s="19">
        <f t="shared" si="29"/>
        <v>5</v>
      </c>
      <c r="L116" s="29">
        <f t="shared" si="30"/>
        <v>0</v>
      </c>
      <c r="M116" s="29">
        <f t="shared" si="31"/>
        <v>0</v>
      </c>
      <c r="N116" s="29">
        <f t="shared" si="32"/>
        <v>0</v>
      </c>
    </row>
    <row r="117" s="1" customFormat="1" ht="23" customHeight="1" spans="1:14">
      <c r="A117" s="23">
        <f t="shared" si="27"/>
        <v>115</v>
      </c>
      <c r="B117" s="52" t="s">
        <v>440</v>
      </c>
      <c r="C117" s="14" t="s">
        <v>199</v>
      </c>
      <c r="D117" s="31" t="s">
        <v>132</v>
      </c>
      <c r="E117" s="15">
        <v>45013</v>
      </c>
      <c r="F117" s="16" t="s">
        <v>441</v>
      </c>
      <c r="G117" s="17" t="str">
        <f t="shared" si="28"/>
        <v>男</v>
      </c>
      <c r="H117" s="13"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9" t="s">
        <v>334</v>
      </c>
      <c r="J117" s="13" t="s">
        <v>201</v>
      </c>
      <c r="K117" s="19">
        <f t="shared" si="29"/>
        <v>4</v>
      </c>
      <c r="L117" s="29">
        <f t="shared" si="30"/>
        <v>0</v>
      </c>
      <c r="M117" s="29">
        <f t="shared" si="31"/>
        <v>0</v>
      </c>
      <c r="N117" s="29">
        <f t="shared" si="32"/>
        <v>0</v>
      </c>
    </row>
    <row r="118" s="1" customFormat="1" ht="23" customHeight="1" spans="1:14">
      <c r="A118" s="23">
        <f t="shared" si="27"/>
        <v>116</v>
      </c>
      <c r="B118" s="52" t="s">
        <v>442</v>
      </c>
      <c r="C118" s="14" t="s">
        <v>199</v>
      </c>
      <c r="D118" s="31" t="s">
        <v>132</v>
      </c>
      <c r="E118" s="15">
        <v>45013</v>
      </c>
      <c r="F118" s="16" t="s">
        <v>443</v>
      </c>
      <c r="G118" s="17" t="str">
        <f t="shared" si="28"/>
        <v>男</v>
      </c>
      <c r="H118" s="13"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9" t="s">
        <v>330</v>
      </c>
      <c r="J118" s="13" t="s">
        <v>201</v>
      </c>
      <c r="K118" s="19">
        <f t="shared" si="29"/>
        <v>4</v>
      </c>
      <c r="L118" s="29">
        <f t="shared" si="30"/>
        <v>0</v>
      </c>
      <c r="M118" s="29">
        <f t="shared" si="31"/>
        <v>0</v>
      </c>
      <c r="N118" s="29">
        <f t="shared" si="32"/>
        <v>0</v>
      </c>
    </row>
    <row r="119" s="1" customFormat="1" ht="23" customHeight="1" spans="1:14">
      <c r="A119" s="23">
        <f t="shared" si="27"/>
        <v>117</v>
      </c>
      <c r="B119" s="52" t="s">
        <v>444</v>
      </c>
      <c r="C119" s="14" t="s">
        <v>212</v>
      </c>
      <c r="D119" s="31" t="s">
        <v>86</v>
      </c>
      <c r="E119" s="15">
        <v>45009</v>
      </c>
      <c r="F119" s="16" t="s">
        <v>445</v>
      </c>
      <c r="G119" s="17" t="str">
        <f t="shared" si="28"/>
        <v>男</v>
      </c>
      <c r="H119" s="13"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9" t="s">
        <v>308</v>
      </c>
      <c r="J119" s="13" t="s">
        <v>201</v>
      </c>
      <c r="K119" s="19">
        <f t="shared" si="29"/>
        <v>8</v>
      </c>
      <c r="L119" s="29">
        <f t="shared" si="30"/>
        <v>0</v>
      </c>
      <c r="M119" s="29">
        <f t="shared" si="31"/>
        <v>0</v>
      </c>
      <c r="N119" s="29">
        <f t="shared" si="32"/>
        <v>0</v>
      </c>
    </row>
    <row r="120" s="1" customFormat="1" ht="23" customHeight="1" spans="1:14">
      <c r="A120" s="23">
        <f t="shared" si="27"/>
        <v>118</v>
      </c>
      <c r="B120" s="52" t="s">
        <v>446</v>
      </c>
      <c r="C120" s="14" t="s">
        <v>212</v>
      </c>
      <c r="D120" s="31" t="s">
        <v>86</v>
      </c>
      <c r="E120" s="15">
        <v>45013</v>
      </c>
      <c r="F120" s="16" t="s">
        <v>447</v>
      </c>
      <c r="G120" s="17" t="str">
        <f t="shared" si="28"/>
        <v>男</v>
      </c>
      <c r="H120" s="13"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9" t="s">
        <v>322</v>
      </c>
      <c r="J120" s="13" t="s">
        <v>201</v>
      </c>
      <c r="K120" s="19">
        <f t="shared" si="29"/>
        <v>4</v>
      </c>
      <c r="L120" s="29">
        <f t="shared" si="30"/>
        <v>0</v>
      </c>
      <c r="M120" s="29">
        <f t="shared" si="31"/>
        <v>0</v>
      </c>
      <c r="N120" s="29">
        <f t="shared" si="32"/>
        <v>0</v>
      </c>
    </row>
    <row r="121" s="1" customFormat="1" ht="23" customHeight="1" spans="1:14">
      <c r="A121" s="23">
        <f t="shared" si="27"/>
        <v>119</v>
      </c>
      <c r="B121" s="21" t="s">
        <v>448</v>
      </c>
      <c r="C121" s="14" t="s">
        <v>203</v>
      </c>
      <c r="D121" s="31" t="s">
        <v>84</v>
      </c>
      <c r="E121" s="15">
        <v>45000</v>
      </c>
      <c r="F121" s="16" t="s">
        <v>449</v>
      </c>
      <c r="G121" s="17" t="str">
        <f t="shared" si="28"/>
        <v>男</v>
      </c>
      <c r="H121" s="13"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9"/>
      <c r="J121" s="13" t="s">
        <v>201</v>
      </c>
      <c r="K121" s="19">
        <f t="shared" si="29"/>
        <v>17</v>
      </c>
      <c r="L121" s="29">
        <f t="shared" si="30"/>
        <v>33.4333333333333</v>
      </c>
      <c r="M121" s="29">
        <f t="shared" si="31"/>
        <v>17</v>
      </c>
      <c r="N121" s="29">
        <f t="shared" si="32"/>
        <v>50.4333333333333</v>
      </c>
    </row>
    <row r="122" s="1" customFormat="1" ht="23" customHeight="1" spans="1:14">
      <c r="A122" s="23">
        <f t="shared" si="27"/>
        <v>120</v>
      </c>
      <c r="B122" s="21" t="s">
        <v>450</v>
      </c>
      <c r="C122" s="14" t="s">
        <v>212</v>
      </c>
      <c r="D122" s="31" t="s">
        <v>86</v>
      </c>
      <c r="E122" s="15">
        <v>45000</v>
      </c>
      <c r="F122" s="16" t="s">
        <v>451</v>
      </c>
      <c r="G122" s="17" t="str">
        <f t="shared" si="28"/>
        <v>男</v>
      </c>
      <c r="H122" s="13"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9"/>
      <c r="J122" s="13" t="s">
        <v>201</v>
      </c>
      <c r="K122" s="19">
        <f t="shared" si="29"/>
        <v>17</v>
      </c>
      <c r="L122" s="29">
        <f t="shared" si="30"/>
        <v>33.4333333333333</v>
      </c>
      <c r="M122" s="29">
        <f t="shared" si="31"/>
        <v>17</v>
      </c>
      <c r="N122" s="29">
        <f t="shared" si="32"/>
        <v>50.4333333333333</v>
      </c>
    </row>
    <row r="123" s="1" customFormat="1" ht="23" customHeight="1" spans="1:14">
      <c r="A123" s="38" t="s">
        <v>452</v>
      </c>
      <c r="B123" s="27"/>
      <c r="C123" s="14"/>
      <c r="D123" s="31"/>
      <c r="E123" s="27"/>
      <c r="F123" s="27"/>
      <c r="G123" s="27"/>
      <c r="H123" s="27"/>
      <c r="I123" s="27"/>
      <c r="J123" s="13"/>
      <c r="K123" s="32"/>
      <c r="L123" s="29">
        <f>SUM(L3:L122)</f>
        <v>5101.53333333334</v>
      </c>
      <c r="M123" s="29">
        <f>SUM(M3:M122)</f>
        <v>2594</v>
      </c>
      <c r="N123" s="35">
        <f>SUM(N3:N122)</f>
        <v>7695.53333333335</v>
      </c>
    </row>
  </sheetData>
  <autoFilter ref="A1:N123">
    <extLst/>
  </autoFilter>
  <mergeCells count="1">
    <mergeCell ref="A1:N1"/>
  </mergeCells>
  <conditionalFormatting sqref="I2:I1048576 B2:B1048576">
    <cfRule type="duplicateValues" dxfId="138"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topLeftCell="A113" workbookViewId="0">
      <selection activeCell="P105" sqref="P105"/>
    </sheetView>
  </sheetViews>
  <sheetFormatPr defaultColWidth="9" defaultRowHeight="16.5"/>
  <cols>
    <col min="1" max="1" width="7.375" style="1" customWidth="1"/>
    <col min="2" max="2" width="9" style="2"/>
    <col min="3" max="3" width="18.625" style="1" customWidth="1"/>
    <col min="4" max="4" width="26.125" style="5"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6" t="s">
        <v>185</v>
      </c>
      <c r="B1" s="7"/>
      <c r="C1" s="7"/>
      <c r="D1" s="7"/>
      <c r="E1" s="7"/>
      <c r="F1" s="7"/>
      <c r="G1" s="7"/>
      <c r="H1" s="7"/>
      <c r="I1" s="7"/>
      <c r="J1" s="7"/>
      <c r="K1" s="7"/>
      <c r="L1" s="7"/>
      <c r="M1" s="7"/>
      <c r="N1" s="39"/>
    </row>
    <row r="2" ht="38" customHeight="1" spans="1:14">
      <c r="A2" s="8" t="s">
        <v>186</v>
      </c>
      <c r="B2" s="9" t="s">
        <v>187</v>
      </c>
      <c r="C2" s="9" t="s">
        <v>188</v>
      </c>
      <c r="D2" s="9" t="s">
        <v>0</v>
      </c>
      <c r="E2" s="10" t="s">
        <v>189</v>
      </c>
      <c r="F2" s="10" t="s">
        <v>190</v>
      </c>
      <c r="G2" s="9" t="s">
        <v>191</v>
      </c>
      <c r="H2" s="10" t="s">
        <v>192</v>
      </c>
      <c r="I2" s="11" t="s">
        <v>193</v>
      </c>
      <c r="J2" s="11" t="s">
        <v>194</v>
      </c>
      <c r="K2" s="11" t="s">
        <v>195</v>
      </c>
      <c r="L2" s="11" t="s">
        <v>196</v>
      </c>
      <c r="M2" s="11" t="s">
        <v>197</v>
      </c>
      <c r="N2" s="11" t="s">
        <v>175</v>
      </c>
    </row>
    <row r="3" s="1" customFormat="1" ht="24" customHeight="1" spans="1:15">
      <c r="A3" s="45">
        <f t="shared" ref="A3:A66" si="0">ROW()-2</f>
        <v>1</v>
      </c>
      <c r="B3" s="13" t="s">
        <v>198</v>
      </c>
      <c r="C3" s="14" t="s">
        <v>199</v>
      </c>
      <c r="D3" s="31" t="s">
        <v>132</v>
      </c>
      <c r="E3" s="15">
        <v>44986</v>
      </c>
      <c r="F3" s="16" t="s">
        <v>200</v>
      </c>
      <c r="G3" s="17" t="str">
        <f t="shared" ref="G3:G66"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19"/>
      <c r="J3" s="19" t="s">
        <v>201</v>
      </c>
      <c r="K3" s="19">
        <f t="shared" ref="K3:K66" si="2">DAY(EOMONTH(E3,0))-DAY(E3)+1</f>
        <v>31</v>
      </c>
      <c r="L3" s="29">
        <v>59</v>
      </c>
      <c r="M3" s="29">
        <f t="shared" ref="M3:M34" si="3">IF(I3="",30/30*K3,0)</f>
        <v>31</v>
      </c>
      <c r="N3" s="29">
        <f t="shared" ref="N3:N66" si="4">SUM(L3:M3)</f>
        <v>90</v>
      </c>
      <c r="O3" s="42"/>
    </row>
    <row r="4" s="1" customFormat="1" ht="23" customHeight="1" spans="1:14">
      <c r="A4" s="45">
        <f t="shared" si="0"/>
        <v>2</v>
      </c>
      <c r="B4" s="14" t="s">
        <v>202</v>
      </c>
      <c r="C4" s="13" t="s">
        <v>203</v>
      </c>
      <c r="D4" s="31" t="s">
        <v>84</v>
      </c>
      <c r="E4" s="15">
        <v>44986</v>
      </c>
      <c r="F4" s="16" t="s">
        <v>204</v>
      </c>
      <c r="G4" s="17" t="str">
        <f t="shared" si="1"/>
        <v>男</v>
      </c>
      <c r="H4" s="13" t="str">
        <f>IF(LEN(F4)=18,(IF(LOOKUP(MOD(SUM(MID(F4,1,1)*7,MID(F4,2,1)*9,MID(F4,3,1)*10,MID(F4,4,1)*5,MID(F4,5,1)*8,MID(F4,6,1)*4,MID(F4,7,1)*2,MID(F4,8,1),MID(F4,9,1)*6,MID(F4,10,1)*3,MID(F4,11,1)*7,MID(F4,12,1)*9,MID(F4,13,1)*10,MID(F4,14,1)*5,MID(F4,15,1)*8,MID(F4,16,1)*4,MID(F4,17,1)*2),11),{0,1,2,3,4,5,6,7,8,9,10},{"1","0","x","9","8","7","6","5","4","3","2"})=RIGHT(F4,1),"√","×")),"身份证号长度不符")</f>
        <v>√</v>
      </c>
      <c r="I4" s="19"/>
      <c r="J4" s="13" t="s">
        <v>201</v>
      </c>
      <c r="K4" s="19">
        <f t="shared" si="2"/>
        <v>31</v>
      </c>
      <c r="L4" s="29">
        <v>59</v>
      </c>
      <c r="M4" s="29">
        <f t="shared" si="3"/>
        <v>31</v>
      </c>
      <c r="N4" s="29">
        <f t="shared" si="4"/>
        <v>90</v>
      </c>
    </row>
    <row r="5" s="1" customFormat="1" ht="24" customHeight="1" spans="1:14">
      <c r="A5" s="45">
        <f t="shared" si="0"/>
        <v>3</v>
      </c>
      <c r="B5" s="14" t="s">
        <v>205</v>
      </c>
      <c r="C5" s="13" t="s">
        <v>206</v>
      </c>
      <c r="D5" s="31" t="s">
        <v>128</v>
      </c>
      <c r="E5" s="15">
        <v>44986</v>
      </c>
      <c r="F5" s="16" t="s">
        <v>207</v>
      </c>
      <c r="G5" s="17" t="str">
        <f t="shared" si="1"/>
        <v>男</v>
      </c>
      <c r="H5" s="13" t="str">
        <f>IF(LEN(F5)=18,(IF(LOOKUP(MOD(SUM(MID(F5,1,1)*7,MID(F5,2,1)*9,MID(F5,3,1)*10,MID(F5,4,1)*5,MID(F5,5,1)*8,MID(F5,6,1)*4,MID(F5,7,1)*2,MID(F5,8,1),MID(F5,9,1)*6,MID(F5,10,1)*3,MID(F5,11,1)*7,MID(F5,12,1)*9,MID(F5,13,1)*10,MID(F5,14,1)*5,MID(F5,15,1)*8,MID(F5,16,1)*4,MID(F5,17,1)*2),11),{0,1,2,3,4,5,6,7,8,9,10},{"1","0","x","9","8","7","6","5","4","3","2"})=RIGHT(F5,1),"√","×")),"身份证号长度不符")</f>
        <v>√</v>
      </c>
      <c r="I5" s="19"/>
      <c r="J5" s="13" t="s">
        <v>201</v>
      </c>
      <c r="K5" s="19">
        <f t="shared" si="2"/>
        <v>31</v>
      </c>
      <c r="L5" s="29">
        <v>59</v>
      </c>
      <c r="M5" s="29">
        <f t="shared" si="3"/>
        <v>31</v>
      </c>
      <c r="N5" s="29">
        <f t="shared" si="4"/>
        <v>90</v>
      </c>
    </row>
    <row r="6" s="1" customFormat="1" ht="23" customHeight="1" spans="1:14">
      <c r="A6" s="45">
        <f t="shared" si="0"/>
        <v>4</v>
      </c>
      <c r="B6" s="21" t="s">
        <v>208</v>
      </c>
      <c r="C6" s="22" t="s">
        <v>209</v>
      </c>
      <c r="D6" s="31" t="s">
        <v>42</v>
      </c>
      <c r="E6" s="15">
        <v>44986</v>
      </c>
      <c r="F6" s="80" t="s">
        <v>210</v>
      </c>
      <c r="G6" s="17" t="str">
        <f t="shared" si="1"/>
        <v>男</v>
      </c>
      <c r="H6" s="13" t="str">
        <f>IF(LEN(F6)=18,(IF(LOOKUP(MOD(SUM(MID(F6,1,1)*7,MID(F6,2,1)*9,MID(F6,3,1)*10,MID(F6,4,1)*5,MID(F6,5,1)*8,MID(F6,6,1)*4,MID(F6,7,1)*2,MID(F6,8,1),MID(F6,9,1)*6,MID(F6,10,1)*3,MID(F6,11,1)*7,MID(F6,12,1)*9,MID(F6,13,1)*10,MID(F6,14,1)*5,MID(F6,15,1)*8,MID(F6,16,1)*4,MID(F6,17,1)*2),11),{0,1,2,3,4,5,6,7,8,9,10},{"1","0","x","9","8","7","6","5","4","3","2"})=RIGHT(F6,1),"√","×")),"身份证号长度不符")</f>
        <v>√</v>
      </c>
      <c r="I6" s="19"/>
      <c r="J6" s="13" t="s">
        <v>201</v>
      </c>
      <c r="K6" s="19">
        <f t="shared" si="2"/>
        <v>31</v>
      </c>
      <c r="L6" s="29">
        <v>59</v>
      </c>
      <c r="M6" s="29">
        <f t="shared" si="3"/>
        <v>31</v>
      </c>
      <c r="N6" s="29">
        <f t="shared" si="4"/>
        <v>90</v>
      </c>
    </row>
    <row r="7" s="1" customFormat="1" ht="23" customHeight="1" spans="1:14">
      <c r="A7" s="45">
        <f t="shared" si="0"/>
        <v>5</v>
      </c>
      <c r="B7" s="21" t="s">
        <v>211</v>
      </c>
      <c r="C7" s="14" t="s">
        <v>212</v>
      </c>
      <c r="D7" s="31" t="s">
        <v>86</v>
      </c>
      <c r="E7" s="15">
        <v>44986</v>
      </c>
      <c r="F7" s="16" t="s">
        <v>213</v>
      </c>
      <c r="G7" s="17" t="str">
        <f t="shared" si="1"/>
        <v>男</v>
      </c>
      <c r="H7" s="13" t="str">
        <f>IF(LEN(F7)=18,(IF(LOOKUP(MOD(SUM(MID(F7,1,1)*7,MID(F7,2,1)*9,MID(F7,3,1)*10,MID(F7,4,1)*5,MID(F7,5,1)*8,MID(F7,6,1)*4,MID(F7,7,1)*2,MID(F7,8,1),MID(F7,9,1)*6,MID(F7,10,1)*3,MID(F7,11,1)*7,MID(F7,12,1)*9,MID(F7,13,1)*10,MID(F7,14,1)*5,MID(F7,15,1)*8,MID(F7,16,1)*4,MID(F7,17,1)*2),11),{0,1,2,3,4,5,6,7,8,9,10},{"1","0","x","9","8","7","6","5","4","3","2"})=RIGHT(F7,1),"√","×")),"身份证号长度不符")</f>
        <v>√</v>
      </c>
      <c r="I7" s="19"/>
      <c r="J7" s="13" t="s">
        <v>201</v>
      </c>
      <c r="K7" s="19">
        <f t="shared" si="2"/>
        <v>31</v>
      </c>
      <c r="L7" s="29">
        <v>59</v>
      </c>
      <c r="M7" s="29">
        <f t="shared" si="3"/>
        <v>31</v>
      </c>
      <c r="N7" s="29">
        <f t="shared" si="4"/>
        <v>90</v>
      </c>
    </row>
    <row r="8" s="1" customFormat="1" ht="23" customHeight="1" spans="1:14">
      <c r="A8" s="45">
        <f t="shared" si="0"/>
        <v>6</v>
      </c>
      <c r="B8" s="21" t="s">
        <v>214</v>
      </c>
      <c r="C8" s="49" t="s">
        <v>199</v>
      </c>
      <c r="D8" s="31" t="s">
        <v>132</v>
      </c>
      <c r="E8" s="15">
        <v>44992</v>
      </c>
      <c r="F8" s="16" t="s">
        <v>215</v>
      </c>
      <c r="G8" s="17" t="str">
        <f t="shared" si="1"/>
        <v>男</v>
      </c>
      <c r="H8" s="13" t="str">
        <f>IF(LEN(F8)=18,(IF(LOOKUP(MOD(SUM(MID(F8,1,1)*7,MID(F8,2,1)*9,MID(F8,3,1)*10,MID(F8,4,1)*5,MID(F8,5,1)*8,MID(F8,6,1)*4,MID(F8,7,1)*2,MID(F8,8,1),MID(F8,9,1)*6,MID(F8,10,1)*3,MID(F8,11,1)*7,MID(F8,12,1)*9,MID(F8,13,1)*10,MID(F8,14,1)*5,MID(F8,15,1)*8,MID(F8,16,1)*4,MID(F8,17,1)*2),11),{0,1,2,3,4,5,6,7,8,9,10},{"1","0","x","9","8","7","6","5","4","3","2"})=RIGHT(F8,1),"√","×")),"身份证号长度不符")</f>
        <v>√</v>
      </c>
      <c r="I8" s="19" t="s">
        <v>216</v>
      </c>
      <c r="J8" s="13" t="s">
        <v>201</v>
      </c>
      <c r="K8" s="19">
        <f t="shared" si="2"/>
        <v>25</v>
      </c>
      <c r="L8" s="29">
        <f>IF(I8="",59/30*K8,0)</f>
        <v>0</v>
      </c>
      <c r="M8" s="29">
        <f t="shared" si="3"/>
        <v>0</v>
      </c>
      <c r="N8" s="29">
        <f t="shared" si="4"/>
        <v>0</v>
      </c>
    </row>
    <row r="9" s="1" customFormat="1" ht="23" customHeight="1" spans="1:14">
      <c r="A9" s="45">
        <f t="shared" si="0"/>
        <v>7</v>
      </c>
      <c r="B9" s="21" t="s">
        <v>217</v>
      </c>
      <c r="C9" s="14" t="s">
        <v>203</v>
      </c>
      <c r="D9" s="31" t="s">
        <v>84</v>
      </c>
      <c r="E9" s="15">
        <v>44986</v>
      </c>
      <c r="F9" s="16" t="s">
        <v>218</v>
      </c>
      <c r="G9" s="17" t="str">
        <f t="shared" si="1"/>
        <v>男</v>
      </c>
      <c r="H9" s="13" t="str">
        <f>IF(LEN(F9)=18,(IF(LOOKUP(MOD(SUM(MID(F9,1,1)*7,MID(F9,2,1)*9,MID(F9,3,1)*10,MID(F9,4,1)*5,MID(F9,5,1)*8,MID(F9,6,1)*4,MID(F9,7,1)*2,MID(F9,8,1),MID(F9,9,1)*6,MID(F9,10,1)*3,MID(F9,11,1)*7,MID(F9,12,1)*9,MID(F9,13,1)*10,MID(F9,14,1)*5,MID(F9,15,1)*8,MID(F9,16,1)*4,MID(F9,17,1)*2),11),{0,1,2,3,4,5,6,7,8,9,10},{"1","0","x","9","8","7","6","5","4","3","2"})=RIGHT(F9,1),"√","×")),"身份证号长度不符")</f>
        <v>√</v>
      </c>
      <c r="I9" s="19"/>
      <c r="J9" s="13" t="s">
        <v>201</v>
      </c>
      <c r="K9" s="19">
        <f t="shared" si="2"/>
        <v>31</v>
      </c>
      <c r="L9" s="29">
        <v>59</v>
      </c>
      <c r="M9" s="29">
        <f t="shared" si="3"/>
        <v>31</v>
      </c>
      <c r="N9" s="29">
        <f t="shared" si="4"/>
        <v>90</v>
      </c>
    </row>
    <row r="10" s="1" customFormat="1" ht="23" customHeight="1" spans="1:14">
      <c r="A10" s="45">
        <f t="shared" si="0"/>
        <v>8</v>
      </c>
      <c r="B10" s="21" t="s">
        <v>219</v>
      </c>
      <c r="C10" s="49" t="s">
        <v>199</v>
      </c>
      <c r="D10" s="31" t="s">
        <v>132</v>
      </c>
      <c r="E10" s="15">
        <v>44995</v>
      </c>
      <c r="F10" s="16" t="s">
        <v>220</v>
      </c>
      <c r="G10" s="17" t="str">
        <f t="shared" si="1"/>
        <v>男</v>
      </c>
      <c r="H10" s="13" t="str">
        <f>IF(LEN(F10)=18,(IF(LOOKUP(MOD(SUM(MID(F10,1,1)*7,MID(F10,2,1)*9,MID(F10,3,1)*10,MID(F10,4,1)*5,MID(F10,5,1)*8,MID(F10,6,1)*4,MID(F10,7,1)*2,MID(F10,8,1),MID(F10,9,1)*6,MID(F10,10,1)*3,MID(F10,11,1)*7,MID(F10,12,1)*9,MID(F10,13,1)*10,MID(F10,14,1)*5,MID(F10,15,1)*8,MID(F10,16,1)*4,MID(F10,17,1)*2),11),{0,1,2,3,4,5,6,7,8,9,10},{"1","0","x","9","8","7","6","5","4","3","2"})=RIGHT(F10,1),"√","×")),"身份证号长度不符")</f>
        <v>√</v>
      </c>
      <c r="I10" s="19" t="s">
        <v>221</v>
      </c>
      <c r="J10" s="13" t="s">
        <v>201</v>
      </c>
      <c r="K10" s="19">
        <f t="shared" si="2"/>
        <v>22</v>
      </c>
      <c r="L10" s="29">
        <f>IF(I10="",59/30*K10,0)</f>
        <v>0</v>
      </c>
      <c r="M10" s="29">
        <f t="shared" si="3"/>
        <v>0</v>
      </c>
      <c r="N10" s="29">
        <f t="shared" si="4"/>
        <v>0</v>
      </c>
    </row>
    <row r="11" s="1" customFormat="1" ht="23" customHeight="1" spans="1:14">
      <c r="A11" s="23">
        <f t="shared" si="0"/>
        <v>9</v>
      </c>
      <c r="B11" s="14" t="s">
        <v>222</v>
      </c>
      <c r="C11" s="13" t="s">
        <v>223</v>
      </c>
      <c r="D11" s="31" t="s">
        <v>38</v>
      </c>
      <c r="E11" s="15">
        <v>44986</v>
      </c>
      <c r="F11" s="16" t="s">
        <v>224</v>
      </c>
      <c r="G11" s="17" t="str">
        <f t="shared" si="1"/>
        <v>男</v>
      </c>
      <c r="H11" s="13" t="str">
        <f>IF(LEN(F11)=18,(IF(LOOKUP(MOD(SUM(MID(F11,1,1)*7,MID(F11,2,1)*9,MID(F11,3,1)*10,MID(F11,4,1)*5,MID(F11,5,1)*8,MID(F11,6,1)*4,MID(F11,7,1)*2,MID(F11,8,1),MID(F11,9,1)*6,MID(F11,10,1)*3,MID(F11,11,1)*7,MID(F11,12,1)*9,MID(F11,13,1)*10,MID(F11,14,1)*5,MID(F11,15,1)*8,MID(F11,16,1)*4,MID(F11,17,1)*2),11),{0,1,2,3,4,5,6,7,8,9,10},{"1","0","x","9","8","7","6","5","4","3","2"})=RIGHT(F11,1),"√","×")),"身份证号长度不符")</f>
        <v>√</v>
      </c>
      <c r="I11" s="19"/>
      <c r="J11" s="13" t="s">
        <v>201</v>
      </c>
      <c r="K11" s="19">
        <f t="shared" si="2"/>
        <v>31</v>
      </c>
      <c r="L11" s="29">
        <v>59</v>
      </c>
      <c r="M11" s="29">
        <f t="shared" si="3"/>
        <v>31</v>
      </c>
      <c r="N11" s="29">
        <f t="shared" si="4"/>
        <v>90</v>
      </c>
    </row>
    <row r="12" s="1" customFormat="1" ht="23" customHeight="1" spans="1:14">
      <c r="A12" s="23">
        <f t="shared" si="0"/>
        <v>10</v>
      </c>
      <c r="B12" s="50" t="s">
        <v>225</v>
      </c>
      <c r="C12" s="14" t="s">
        <v>226</v>
      </c>
      <c r="D12" s="31" t="s">
        <v>96</v>
      </c>
      <c r="E12" s="15">
        <v>44986</v>
      </c>
      <c r="F12" s="16" t="s">
        <v>227</v>
      </c>
      <c r="G12" s="17" t="str">
        <f t="shared" si="1"/>
        <v>女</v>
      </c>
      <c r="H12" s="13" t="str">
        <f>IF(LEN(F12)=18,(IF(LOOKUP(MOD(SUM(MID(F12,1,1)*7,MID(F12,2,1)*9,MID(F12,3,1)*10,MID(F12,4,1)*5,MID(F12,5,1)*8,MID(F12,6,1)*4,MID(F12,7,1)*2,MID(F12,8,1),MID(F12,9,1)*6,MID(F12,10,1)*3,MID(F12,11,1)*7,MID(F12,12,1)*9,MID(F12,13,1)*10,MID(F12,14,1)*5,MID(F12,15,1)*8,MID(F12,16,1)*4,MID(F12,17,1)*2),11),{0,1,2,3,4,5,6,7,8,9,10},{"1","0","x","9","8","7","6","5","4","3","2"})=RIGHT(F12,1),"√","×")),"身份证号长度不符")</f>
        <v>√</v>
      </c>
      <c r="I12" s="19"/>
      <c r="J12" s="13" t="s">
        <v>201</v>
      </c>
      <c r="K12" s="19">
        <f t="shared" si="2"/>
        <v>31</v>
      </c>
      <c r="L12" s="29">
        <v>59</v>
      </c>
      <c r="M12" s="29">
        <f t="shared" si="3"/>
        <v>31</v>
      </c>
      <c r="N12" s="29">
        <f t="shared" si="4"/>
        <v>90</v>
      </c>
    </row>
    <row r="13" s="1" customFormat="1" ht="23" customHeight="1" spans="1:14">
      <c r="A13" s="23">
        <f t="shared" si="0"/>
        <v>11</v>
      </c>
      <c r="B13" s="50" t="s">
        <v>228</v>
      </c>
      <c r="C13" s="14" t="s">
        <v>226</v>
      </c>
      <c r="D13" s="31" t="s">
        <v>144</v>
      </c>
      <c r="E13" s="15">
        <v>44986</v>
      </c>
      <c r="F13" s="16" t="s">
        <v>229</v>
      </c>
      <c r="G13" s="17" t="str">
        <f t="shared" si="1"/>
        <v>男</v>
      </c>
      <c r="H13" s="13" t="str">
        <f>IF(LEN(F13)=18,(IF(LOOKUP(MOD(SUM(MID(F13,1,1)*7,MID(F13,2,1)*9,MID(F13,3,1)*10,MID(F13,4,1)*5,MID(F13,5,1)*8,MID(F13,6,1)*4,MID(F13,7,1)*2,MID(F13,8,1),MID(F13,9,1)*6,MID(F13,10,1)*3,MID(F13,11,1)*7,MID(F13,12,1)*9,MID(F13,13,1)*10,MID(F13,14,1)*5,MID(F13,15,1)*8,MID(F13,16,1)*4,MID(F13,17,1)*2),11),{0,1,2,3,4,5,6,7,8,9,10},{"1","0","x","9","8","7","6","5","4","3","2"})=RIGHT(F13,1),"√","×")),"身份证号长度不符")</f>
        <v>√</v>
      </c>
      <c r="I13" s="19"/>
      <c r="J13" s="13" t="s">
        <v>201</v>
      </c>
      <c r="K13" s="19">
        <f t="shared" si="2"/>
        <v>31</v>
      </c>
      <c r="L13" s="29">
        <v>59</v>
      </c>
      <c r="M13" s="29">
        <f t="shared" si="3"/>
        <v>31</v>
      </c>
      <c r="N13" s="29">
        <f t="shared" si="4"/>
        <v>90</v>
      </c>
    </row>
    <row r="14" s="1" customFormat="1" ht="23" customHeight="1" spans="1:14">
      <c r="A14" s="23">
        <f t="shared" si="0"/>
        <v>12</v>
      </c>
      <c r="B14" s="50" t="s">
        <v>230</v>
      </c>
      <c r="C14" s="14" t="s">
        <v>226</v>
      </c>
      <c r="D14" s="31" t="s">
        <v>144</v>
      </c>
      <c r="E14" s="15">
        <v>44986</v>
      </c>
      <c r="F14" s="16" t="s">
        <v>231</v>
      </c>
      <c r="G14" s="17" t="str">
        <f t="shared" si="1"/>
        <v>男</v>
      </c>
      <c r="H14" s="13" t="str">
        <f>IF(LEN(F14)=18,(IF(LOOKUP(MOD(SUM(MID(F14,1,1)*7,MID(F14,2,1)*9,MID(F14,3,1)*10,MID(F14,4,1)*5,MID(F14,5,1)*8,MID(F14,6,1)*4,MID(F14,7,1)*2,MID(F14,8,1),MID(F14,9,1)*6,MID(F14,10,1)*3,MID(F14,11,1)*7,MID(F14,12,1)*9,MID(F14,13,1)*10,MID(F14,14,1)*5,MID(F14,15,1)*8,MID(F14,16,1)*4,MID(F14,17,1)*2),11),{0,1,2,3,4,5,6,7,8,9,10},{"1","0","x","9","8","7","6","5","4","3","2"})=RIGHT(F14,1),"√","×")),"身份证号长度不符")</f>
        <v>√</v>
      </c>
      <c r="I14" s="19"/>
      <c r="J14" s="13" t="s">
        <v>201</v>
      </c>
      <c r="K14" s="19">
        <f t="shared" si="2"/>
        <v>31</v>
      </c>
      <c r="L14" s="29">
        <v>59</v>
      </c>
      <c r="M14" s="29">
        <f t="shared" si="3"/>
        <v>31</v>
      </c>
      <c r="N14" s="29">
        <f t="shared" si="4"/>
        <v>90</v>
      </c>
    </row>
    <row r="15" s="1" customFormat="1" ht="23" customHeight="1" spans="1:14">
      <c r="A15" s="23">
        <f t="shared" si="0"/>
        <v>13</v>
      </c>
      <c r="B15" s="50" t="s">
        <v>232</v>
      </c>
      <c r="C15" s="14" t="s">
        <v>233</v>
      </c>
      <c r="D15" s="31" t="s">
        <v>128</v>
      </c>
      <c r="E15" s="15">
        <v>44986</v>
      </c>
      <c r="F15" s="16" t="s">
        <v>234</v>
      </c>
      <c r="G15" s="17" t="str">
        <f t="shared" si="1"/>
        <v>男</v>
      </c>
      <c r="H15" s="13" t="str">
        <f>IF(LEN(F15)=18,(IF(LOOKUP(MOD(SUM(MID(F15,1,1)*7,MID(F15,2,1)*9,MID(F15,3,1)*10,MID(F15,4,1)*5,MID(F15,5,1)*8,MID(F15,6,1)*4,MID(F15,7,1)*2,MID(F15,8,1),MID(F15,9,1)*6,MID(F15,10,1)*3,MID(F15,11,1)*7,MID(F15,12,1)*9,MID(F15,13,1)*10,MID(F15,14,1)*5,MID(F15,15,1)*8,MID(F15,16,1)*4,MID(F15,17,1)*2),11),{0,1,2,3,4,5,6,7,8,9,10},{"1","0","x","9","8","7","6","5","4","3","2"})=RIGHT(F15,1),"√","×")),"身份证号长度不符")</f>
        <v>√</v>
      </c>
      <c r="I15" s="19"/>
      <c r="J15" s="13" t="s">
        <v>201</v>
      </c>
      <c r="K15" s="19">
        <f t="shared" si="2"/>
        <v>31</v>
      </c>
      <c r="L15" s="29">
        <v>59</v>
      </c>
      <c r="M15" s="29">
        <f t="shared" si="3"/>
        <v>31</v>
      </c>
      <c r="N15" s="29">
        <f t="shared" si="4"/>
        <v>90</v>
      </c>
    </row>
    <row r="16" s="1" customFormat="1" ht="23" customHeight="1" spans="1:14">
      <c r="A16" s="23">
        <f t="shared" si="0"/>
        <v>14</v>
      </c>
      <c r="B16" s="50" t="s">
        <v>235</v>
      </c>
      <c r="C16" s="14" t="s">
        <v>233</v>
      </c>
      <c r="D16" s="31" t="s">
        <v>130</v>
      </c>
      <c r="E16" s="15">
        <v>44986</v>
      </c>
      <c r="F16" s="16" t="s">
        <v>236</v>
      </c>
      <c r="G16" s="17" t="str">
        <f t="shared" si="1"/>
        <v>男</v>
      </c>
      <c r="H16" s="13" t="str">
        <f>IF(LEN(F16)=18,(IF(LOOKUP(MOD(SUM(MID(F16,1,1)*7,MID(F16,2,1)*9,MID(F16,3,1)*10,MID(F16,4,1)*5,MID(F16,5,1)*8,MID(F16,6,1)*4,MID(F16,7,1)*2,MID(F16,8,1),MID(F16,9,1)*6,MID(F16,10,1)*3,MID(F16,11,1)*7,MID(F16,12,1)*9,MID(F16,13,1)*10,MID(F16,14,1)*5,MID(F16,15,1)*8,MID(F16,16,1)*4,MID(F16,17,1)*2),11),{0,1,2,3,4,5,6,7,8,9,10},{"1","0","x","9","8","7","6","5","4","3","2"})=RIGHT(F16,1),"√","×")),"身份证号长度不符")</f>
        <v>√</v>
      </c>
      <c r="I16" s="19"/>
      <c r="J16" s="13" t="s">
        <v>201</v>
      </c>
      <c r="K16" s="19">
        <f t="shared" si="2"/>
        <v>31</v>
      </c>
      <c r="L16" s="29">
        <v>59</v>
      </c>
      <c r="M16" s="29">
        <f t="shared" si="3"/>
        <v>31</v>
      </c>
      <c r="N16" s="29">
        <f t="shared" si="4"/>
        <v>90</v>
      </c>
    </row>
    <row r="17" s="1" customFormat="1" ht="23" customHeight="1" spans="1:14">
      <c r="A17" s="23">
        <f t="shared" si="0"/>
        <v>15</v>
      </c>
      <c r="B17" s="50" t="s">
        <v>237</v>
      </c>
      <c r="C17" s="14" t="s">
        <v>233</v>
      </c>
      <c r="D17" s="31" t="s">
        <v>128</v>
      </c>
      <c r="E17" s="15">
        <v>44986</v>
      </c>
      <c r="F17" s="16" t="s">
        <v>238</v>
      </c>
      <c r="G17" s="17" t="str">
        <f t="shared" si="1"/>
        <v>男</v>
      </c>
      <c r="H17" s="13" t="str">
        <f>IF(LEN(F17)=18,(IF(LOOKUP(MOD(SUM(MID(F17,1,1)*7,MID(F17,2,1)*9,MID(F17,3,1)*10,MID(F17,4,1)*5,MID(F17,5,1)*8,MID(F17,6,1)*4,MID(F17,7,1)*2,MID(F17,8,1),MID(F17,9,1)*6,MID(F17,10,1)*3,MID(F17,11,1)*7,MID(F17,12,1)*9,MID(F17,13,1)*10,MID(F17,14,1)*5,MID(F17,15,1)*8,MID(F17,16,1)*4,MID(F17,17,1)*2),11),{0,1,2,3,4,5,6,7,8,9,10},{"1","0","x","9","8","7","6","5","4","3","2"})=RIGHT(F17,1),"√","×")),"身份证号长度不符")</f>
        <v>√</v>
      </c>
      <c r="I17" s="19"/>
      <c r="J17" s="13" t="s">
        <v>201</v>
      </c>
      <c r="K17" s="19">
        <f t="shared" si="2"/>
        <v>31</v>
      </c>
      <c r="L17" s="29">
        <v>59</v>
      </c>
      <c r="M17" s="29">
        <f t="shared" si="3"/>
        <v>31</v>
      </c>
      <c r="N17" s="29">
        <f t="shared" si="4"/>
        <v>90</v>
      </c>
    </row>
    <row r="18" s="1" customFormat="1" ht="23" customHeight="1" spans="1:14">
      <c r="A18" s="23">
        <f t="shared" si="0"/>
        <v>16</v>
      </c>
      <c r="B18" s="50" t="s">
        <v>239</v>
      </c>
      <c r="C18" s="14" t="s">
        <v>199</v>
      </c>
      <c r="D18" s="31" t="s">
        <v>132</v>
      </c>
      <c r="E18" s="15">
        <v>44986</v>
      </c>
      <c r="F18" s="16" t="s">
        <v>240</v>
      </c>
      <c r="G18" s="17" t="str">
        <f t="shared" si="1"/>
        <v>男</v>
      </c>
      <c r="H18" s="13" t="str">
        <f>IF(LEN(F18)=18,(IF(LOOKUP(MOD(SUM(MID(F18,1,1)*7,MID(F18,2,1)*9,MID(F18,3,1)*10,MID(F18,4,1)*5,MID(F18,5,1)*8,MID(F18,6,1)*4,MID(F18,7,1)*2,MID(F18,8,1),MID(F18,9,1)*6,MID(F18,10,1)*3,MID(F18,11,1)*7,MID(F18,12,1)*9,MID(F18,13,1)*10,MID(F18,14,1)*5,MID(F18,15,1)*8,MID(F18,16,1)*4,MID(F18,17,1)*2),11),{0,1,2,3,4,5,6,7,8,9,10},{"1","0","x","9","8","7","6","5","4","3","2"})=RIGHT(F18,1),"√","×")),"身份证号长度不符")</f>
        <v>√</v>
      </c>
      <c r="I18" s="19"/>
      <c r="J18" s="13" t="s">
        <v>201</v>
      </c>
      <c r="K18" s="19">
        <f t="shared" si="2"/>
        <v>31</v>
      </c>
      <c r="L18" s="29">
        <v>59</v>
      </c>
      <c r="M18" s="29">
        <f t="shared" si="3"/>
        <v>31</v>
      </c>
      <c r="N18" s="29">
        <f t="shared" si="4"/>
        <v>90</v>
      </c>
    </row>
    <row r="19" s="1" customFormat="1" ht="23" customHeight="1" spans="1:14">
      <c r="A19" s="23">
        <f t="shared" si="0"/>
        <v>17</v>
      </c>
      <c r="B19" s="21" t="s">
        <v>241</v>
      </c>
      <c r="C19" s="14" t="s">
        <v>199</v>
      </c>
      <c r="D19" s="31" t="s">
        <v>132</v>
      </c>
      <c r="E19" s="15">
        <v>44986</v>
      </c>
      <c r="F19" s="16" t="s">
        <v>242</v>
      </c>
      <c r="G19" s="17" t="str">
        <f t="shared" si="1"/>
        <v>女</v>
      </c>
      <c r="H19" s="13" t="str">
        <f>IF(LEN(F19)=18,(IF(LOOKUP(MOD(SUM(MID(F19,1,1)*7,MID(F19,2,1)*9,MID(F19,3,1)*10,MID(F19,4,1)*5,MID(F19,5,1)*8,MID(F19,6,1)*4,MID(F19,7,1)*2,MID(F19,8,1),MID(F19,9,1)*6,MID(F19,10,1)*3,MID(F19,11,1)*7,MID(F19,12,1)*9,MID(F19,13,1)*10,MID(F19,14,1)*5,MID(F19,15,1)*8,MID(F19,16,1)*4,MID(F19,17,1)*2),11),{0,1,2,3,4,5,6,7,8,9,10},{"1","0","x","9","8","7","6","5","4","3","2"})=RIGHT(F19,1),"√","×")),"身份证号长度不符")</f>
        <v>√</v>
      </c>
      <c r="I19" s="19"/>
      <c r="J19" s="13" t="s">
        <v>201</v>
      </c>
      <c r="K19" s="19">
        <f t="shared" si="2"/>
        <v>31</v>
      </c>
      <c r="L19" s="29">
        <v>59</v>
      </c>
      <c r="M19" s="29">
        <f t="shared" si="3"/>
        <v>31</v>
      </c>
      <c r="N19" s="29">
        <f t="shared" si="4"/>
        <v>90</v>
      </c>
    </row>
    <row r="20" s="1" customFormat="1" ht="23" customHeight="1" spans="1:14">
      <c r="A20" s="23">
        <f t="shared" si="0"/>
        <v>18</v>
      </c>
      <c r="B20" s="21" t="s">
        <v>243</v>
      </c>
      <c r="C20" s="14" t="s">
        <v>199</v>
      </c>
      <c r="D20" s="31" t="s">
        <v>132</v>
      </c>
      <c r="E20" s="15">
        <v>44986</v>
      </c>
      <c r="F20" s="16" t="s">
        <v>244</v>
      </c>
      <c r="G20" s="17" t="str">
        <f t="shared" si="1"/>
        <v>女</v>
      </c>
      <c r="H20" s="13" t="str">
        <f>IF(LEN(F20)=18,(IF(LOOKUP(MOD(SUM(MID(F20,1,1)*7,MID(F20,2,1)*9,MID(F20,3,1)*10,MID(F20,4,1)*5,MID(F20,5,1)*8,MID(F20,6,1)*4,MID(F20,7,1)*2,MID(F20,8,1),MID(F20,9,1)*6,MID(F20,10,1)*3,MID(F20,11,1)*7,MID(F20,12,1)*9,MID(F20,13,1)*10,MID(F20,14,1)*5,MID(F20,15,1)*8,MID(F20,16,1)*4,MID(F20,17,1)*2),11),{0,1,2,3,4,5,6,7,8,9,10},{"1","0","x","9","8","7","6","5","4","3","2"})=RIGHT(F20,1),"√","×")),"身份证号长度不符")</f>
        <v>√</v>
      </c>
      <c r="I20" s="19"/>
      <c r="J20" s="13" t="s">
        <v>201</v>
      </c>
      <c r="K20" s="19">
        <f t="shared" si="2"/>
        <v>31</v>
      </c>
      <c r="L20" s="29">
        <v>59</v>
      </c>
      <c r="M20" s="29">
        <f t="shared" si="3"/>
        <v>31</v>
      </c>
      <c r="N20" s="29">
        <f t="shared" si="4"/>
        <v>90</v>
      </c>
    </row>
    <row r="21" s="1" customFormat="1" ht="23" customHeight="1" spans="1:14">
      <c r="A21" s="23">
        <f t="shared" si="0"/>
        <v>19</v>
      </c>
      <c r="B21" s="50" t="s">
        <v>245</v>
      </c>
      <c r="C21" s="14" t="s">
        <v>199</v>
      </c>
      <c r="D21" s="31" t="s">
        <v>132</v>
      </c>
      <c r="E21" s="15">
        <v>44986</v>
      </c>
      <c r="F21" s="16" t="s">
        <v>246</v>
      </c>
      <c r="G21" s="17" t="str">
        <f t="shared" si="1"/>
        <v>男</v>
      </c>
      <c r="H21" s="13" t="str">
        <f>IF(LEN(F21)=18,(IF(LOOKUP(MOD(SUM(MID(F21,1,1)*7,MID(F21,2,1)*9,MID(F21,3,1)*10,MID(F21,4,1)*5,MID(F21,5,1)*8,MID(F21,6,1)*4,MID(F21,7,1)*2,MID(F21,8,1),MID(F21,9,1)*6,MID(F21,10,1)*3,MID(F21,11,1)*7,MID(F21,12,1)*9,MID(F21,13,1)*10,MID(F21,14,1)*5,MID(F21,15,1)*8,MID(F21,16,1)*4,MID(F21,17,1)*2),11),{0,1,2,3,4,5,6,7,8,9,10},{"1","0","x","9","8","7","6","5","4","3","2"})=RIGHT(F21,1),"√","×")),"身份证号长度不符")</f>
        <v>√</v>
      </c>
      <c r="I21" s="19"/>
      <c r="J21" s="13" t="s">
        <v>201</v>
      </c>
      <c r="K21" s="19">
        <f t="shared" si="2"/>
        <v>31</v>
      </c>
      <c r="L21" s="29">
        <v>59</v>
      </c>
      <c r="M21" s="29">
        <f t="shared" si="3"/>
        <v>31</v>
      </c>
      <c r="N21" s="29">
        <f t="shared" si="4"/>
        <v>90</v>
      </c>
    </row>
    <row r="22" s="1" customFormat="1" ht="23" customHeight="1" spans="1:14">
      <c r="A22" s="23">
        <f t="shared" si="0"/>
        <v>20</v>
      </c>
      <c r="B22" s="50" t="s">
        <v>247</v>
      </c>
      <c r="C22" s="14" t="s">
        <v>199</v>
      </c>
      <c r="D22" s="31" t="s">
        <v>132</v>
      </c>
      <c r="E22" s="15">
        <v>44986</v>
      </c>
      <c r="F22" s="16" t="s">
        <v>248</v>
      </c>
      <c r="G22" s="17" t="str">
        <f t="shared" si="1"/>
        <v>男</v>
      </c>
      <c r="H22" s="13" t="str">
        <f>IF(LEN(F22)=18,(IF(LOOKUP(MOD(SUM(MID(F22,1,1)*7,MID(F22,2,1)*9,MID(F22,3,1)*10,MID(F22,4,1)*5,MID(F22,5,1)*8,MID(F22,6,1)*4,MID(F22,7,1)*2,MID(F22,8,1),MID(F22,9,1)*6,MID(F22,10,1)*3,MID(F22,11,1)*7,MID(F22,12,1)*9,MID(F22,13,1)*10,MID(F22,14,1)*5,MID(F22,15,1)*8,MID(F22,16,1)*4,MID(F22,17,1)*2),11),{0,1,2,3,4,5,6,7,8,9,10},{"1","0","x","9","8","7","6","5","4","3","2"})=RIGHT(F22,1),"√","×")),"身份证号长度不符")</f>
        <v>√</v>
      </c>
      <c r="I22" s="19"/>
      <c r="J22" s="13" t="s">
        <v>201</v>
      </c>
      <c r="K22" s="19">
        <f t="shared" si="2"/>
        <v>31</v>
      </c>
      <c r="L22" s="29">
        <v>59</v>
      </c>
      <c r="M22" s="29">
        <f t="shared" si="3"/>
        <v>31</v>
      </c>
      <c r="N22" s="29">
        <f t="shared" si="4"/>
        <v>90</v>
      </c>
    </row>
    <row r="23" s="1" customFormat="1" ht="23" customHeight="1" spans="1:14">
      <c r="A23" s="23">
        <f t="shared" si="0"/>
        <v>21</v>
      </c>
      <c r="B23" s="50" t="s">
        <v>249</v>
      </c>
      <c r="C23" s="14" t="s">
        <v>199</v>
      </c>
      <c r="D23" s="31" t="s">
        <v>132</v>
      </c>
      <c r="E23" s="15">
        <v>44986</v>
      </c>
      <c r="F23" s="16" t="s">
        <v>250</v>
      </c>
      <c r="G23" s="17" t="str">
        <f t="shared" si="1"/>
        <v>男</v>
      </c>
      <c r="H23" s="13" t="str">
        <f>IF(LEN(F23)=18,(IF(LOOKUP(MOD(SUM(MID(F23,1,1)*7,MID(F23,2,1)*9,MID(F23,3,1)*10,MID(F23,4,1)*5,MID(F23,5,1)*8,MID(F23,6,1)*4,MID(F23,7,1)*2,MID(F23,8,1),MID(F23,9,1)*6,MID(F23,10,1)*3,MID(F23,11,1)*7,MID(F23,12,1)*9,MID(F23,13,1)*10,MID(F23,14,1)*5,MID(F23,15,1)*8,MID(F23,16,1)*4,MID(F23,17,1)*2),11),{0,1,2,3,4,5,6,7,8,9,10},{"1","0","x","9","8","7","6","5","4","3","2"})=RIGHT(F23,1),"√","×")),"身份证号长度不符")</f>
        <v>√</v>
      </c>
      <c r="I23" s="19"/>
      <c r="J23" s="13" t="s">
        <v>201</v>
      </c>
      <c r="K23" s="19">
        <f t="shared" si="2"/>
        <v>31</v>
      </c>
      <c r="L23" s="29">
        <v>59</v>
      </c>
      <c r="M23" s="29">
        <f t="shared" si="3"/>
        <v>31</v>
      </c>
      <c r="N23" s="29">
        <f t="shared" si="4"/>
        <v>90</v>
      </c>
    </row>
    <row r="24" s="1" customFormat="1" ht="23" customHeight="1" spans="1:14">
      <c r="A24" s="23">
        <f t="shared" si="0"/>
        <v>22</v>
      </c>
      <c r="B24" s="21" t="s">
        <v>251</v>
      </c>
      <c r="C24" s="14" t="s">
        <v>199</v>
      </c>
      <c r="D24" s="31" t="s">
        <v>132</v>
      </c>
      <c r="E24" s="15">
        <v>44986</v>
      </c>
      <c r="F24" s="16" t="s">
        <v>252</v>
      </c>
      <c r="G24" s="17" t="str">
        <f t="shared" si="1"/>
        <v>女</v>
      </c>
      <c r="H24" s="13" t="str">
        <f>IF(LEN(F24)=18,(IF(LOOKUP(MOD(SUM(MID(F24,1,1)*7,MID(F24,2,1)*9,MID(F24,3,1)*10,MID(F24,4,1)*5,MID(F24,5,1)*8,MID(F24,6,1)*4,MID(F24,7,1)*2,MID(F24,8,1),MID(F24,9,1)*6,MID(F24,10,1)*3,MID(F24,11,1)*7,MID(F24,12,1)*9,MID(F24,13,1)*10,MID(F24,14,1)*5,MID(F24,15,1)*8,MID(F24,16,1)*4,MID(F24,17,1)*2),11),{0,1,2,3,4,5,6,7,8,9,10},{"1","0","x","9","8","7","6","5","4","3","2"})=RIGHT(F24,1),"√","×")),"身份证号长度不符")</f>
        <v>√</v>
      </c>
      <c r="I24" s="19"/>
      <c r="J24" s="13" t="s">
        <v>201</v>
      </c>
      <c r="K24" s="19">
        <f t="shared" si="2"/>
        <v>31</v>
      </c>
      <c r="L24" s="29">
        <v>59</v>
      </c>
      <c r="M24" s="29">
        <f t="shared" si="3"/>
        <v>31</v>
      </c>
      <c r="N24" s="29">
        <f t="shared" si="4"/>
        <v>90</v>
      </c>
    </row>
    <row r="25" s="1" customFormat="1" ht="23" customHeight="1" spans="1:14">
      <c r="A25" s="23">
        <f t="shared" si="0"/>
        <v>23</v>
      </c>
      <c r="B25" s="21" t="s">
        <v>253</v>
      </c>
      <c r="C25" s="14" t="s">
        <v>199</v>
      </c>
      <c r="D25" s="31" t="s">
        <v>132</v>
      </c>
      <c r="E25" s="15">
        <v>44986</v>
      </c>
      <c r="F25" s="16" t="s">
        <v>254</v>
      </c>
      <c r="G25" s="17" t="str">
        <f t="shared" si="1"/>
        <v>男</v>
      </c>
      <c r="H25" s="13" t="str">
        <f>IF(LEN(F25)=18,(IF(LOOKUP(MOD(SUM(MID(F25,1,1)*7,MID(F25,2,1)*9,MID(F25,3,1)*10,MID(F25,4,1)*5,MID(F25,5,1)*8,MID(F25,6,1)*4,MID(F25,7,1)*2,MID(F25,8,1),MID(F25,9,1)*6,MID(F25,10,1)*3,MID(F25,11,1)*7,MID(F25,12,1)*9,MID(F25,13,1)*10,MID(F25,14,1)*5,MID(F25,15,1)*8,MID(F25,16,1)*4,MID(F25,17,1)*2),11),{0,1,2,3,4,5,6,7,8,9,10},{"1","0","x","9","8","7","6","5","4","3","2"})=RIGHT(F25,1),"√","×")),"身份证号长度不符")</f>
        <v>√</v>
      </c>
      <c r="I25" s="19"/>
      <c r="J25" s="13" t="s">
        <v>201</v>
      </c>
      <c r="K25" s="19">
        <f t="shared" si="2"/>
        <v>31</v>
      </c>
      <c r="L25" s="29">
        <v>59</v>
      </c>
      <c r="M25" s="29">
        <f t="shared" si="3"/>
        <v>31</v>
      </c>
      <c r="N25" s="29">
        <f t="shared" si="4"/>
        <v>90</v>
      </c>
    </row>
    <row r="26" s="1" customFormat="1" ht="23" customHeight="1" spans="1:14">
      <c r="A26" s="23">
        <f t="shared" si="0"/>
        <v>24</v>
      </c>
      <c r="B26" s="21" t="s">
        <v>255</v>
      </c>
      <c r="C26" s="14" t="s">
        <v>199</v>
      </c>
      <c r="D26" s="31" t="s">
        <v>132</v>
      </c>
      <c r="E26" s="15">
        <v>44986</v>
      </c>
      <c r="F26" s="16" t="s">
        <v>256</v>
      </c>
      <c r="G26" s="17" t="str">
        <f t="shared" si="1"/>
        <v>男</v>
      </c>
      <c r="H26" s="13" t="str">
        <f>IF(LEN(F26)=18,(IF(LOOKUP(MOD(SUM(MID(F26,1,1)*7,MID(F26,2,1)*9,MID(F26,3,1)*10,MID(F26,4,1)*5,MID(F26,5,1)*8,MID(F26,6,1)*4,MID(F26,7,1)*2,MID(F26,8,1),MID(F26,9,1)*6,MID(F26,10,1)*3,MID(F26,11,1)*7,MID(F26,12,1)*9,MID(F26,13,1)*10,MID(F26,14,1)*5,MID(F26,15,1)*8,MID(F26,16,1)*4,MID(F26,17,1)*2),11),{0,1,2,3,4,5,6,7,8,9,10},{"1","0","x","9","8","7","6","5","4","3","2"})=RIGHT(F26,1),"√","×")),"身份证号长度不符")</f>
        <v>√</v>
      </c>
      <c r="I26" s="19"/>
      <c r="J26" s="13" t="s">
        <v>201</v>
      </c>
      <c r="K26" s="19">
        <f t="shared" si="2"/>
        <v>31</v>
      </c>
      <c r="L26" s="29">
        <v>59</v>
      </c>
      <c r="M26" s="29">
        <f t="shared" si="3"/>
        <v>31</v>
      </c>
      <c r="N26" s="29">
        <f t="shared" si="4"/>
        <v>90</v>
      </c>
    </row>
    <row r="27" s="1" customFormat="1" ht="23" customHeight="1" spans="1:14">
      <c r="A27" s="23">
        <f t="shared" si="0"/>
        <v>25</v>
      </c>
      <c r="B27" s="50" t="s">
        <v>257</v>
      </c>
      <c r="C27" s="14" t="s">
        <v>199</v>
      </c>
      <c r="D27" s="31" t="s">
        <v>132</v>
      </c>
      <c r="E27" s="15">
        <v>44986</v>
      </c>
      <c r="F27" s="16" t="s">
        <v>258</v>
      </c>
      <c r="G27" s="17" t="str">
        <f t="shared" si="1"/>
        <v>女</v>
      </c>
      <c r="H27" s="13" t="str">
        <f>IF(LEN(F27)=18,(IF(LOOKUP(MOD(SUM(MID(F27,1,1)*7,MID(F27,2,1)*9,MID(F27,3,1)*10,MID(F27,4,1)*5,MID(F27,5,1)*8,MID(F27,6,1)*4,MID(F27,7,1)*2,MID(F27,8,1),MID(F27,9,1)*6,MID(F27,10,1)*3,MID(F27,11,1)*7,MID(F27,12,1)*9,MID(F27,13,1)*10,MID(F27,14,1)*5,MID(F27,15,1)*8,MID(F27,16,1)*4,MID(F27,17,1)*2),11),{0,1,2,3,4,5,6,7,8,9,10},{"1","0","x","9","8","7","6","5","4","3","2"})=RIGHT(F27,1),"√","×")),"身份证号长度不符")</f>
        <v>√</v>
      </c>
      <c r="I27" s="19"/>
      <c r="J27" s="13" t="s">
        <v>201</v>
      </c>
      <c r="K27" s="19">
        <f t="shared" si="2"/>
        <v>31</v>
      </c>
      <c r="L27" s="29">
        <v>59</v>
      </c>
      <c r="M27" s="29">
        <f t="shared" si="3"/>
        <v>31</v>
      </c>
      <c r="N27" s="29">
        <f t="shared" si="4"/>
        <v>90</v>
      </c>
    </row>
    <row r="28" s="1" customFormat="1" ht="23" customHeight="1" spans="1:14">
      <c r="A28" s="23">
        <f t="shared" si="0"/>
        <v>26</v>
      </c>
      <c r="B28" s="12" t="s">
        <v>259</v>
      </c>
      <c r="C28" s="14" t="s">
        <v>199</v>
      </c>
      <c r="D28" s="31" t="s">
        <v>132</v>
      </c>
      <c r="E28" s="15">
        <v>44986</v>
      </c>
      <c r="F28" s="16" t="s">
        <v>260</v>
      </c>
      <c r="G28" s="17" t="str">
        <f t="shared" si="1"/>
        <v>男</v>
      </c>
      <c r="H28" s="13" t="str">
        <f>IF(LEN(F28)=18,(IF(LOOKUP(MOD(SUM(MID(F28,1,1)*7,MID(F28,2,1)*9,MID(F28,3,1)*10,MID(F28,4,1)*5,MID(F28,5,1)*8,MID(F28,6,1)*4,MID(F28,7,1)*2,MID(F28,8,1),MID(F28,9,1)*6,MID(F28,10,1)*3,MID(F28,11,1)*7,MID(F28,12,1)*9,MID(F28,13,1)*10,MID(F28,14,1)*5,MID(F28,15,1)*8,MID(F28,16,1)*4,MID(F28,17,1)*2),11),{0,1,2,3,4,5,6,7,8,9,10},{"1","0","x","9","8","7","6","5","4","3","2"})=RIGHT(F28,1),"√","×")),"身份证号长度不符")</f>
        <v>√</v>
      </c>
      <c r="I28" s="19"/>
      <c r="J28" s="13" t="s">
        <v>201</v>
      </c>
      <c r="K28" s="19">
        <f t="shared" si="2"/>
        <v>31</v>
      </c>
      <c r="L28" s="29">
        <v>59</v>
      </c>
      <c r="M28" s="29">
        <f t="shared" si="3"/>
        <v>31</v>
      </c>
      <c r="N28" s="29">
        <f t="shared" si="4"/>
        <v>90</v>
      </c>
    </row>
    <row r="29" s="1" customFormat="1" ht="23" customHeight="1" spans="1:14">
      <c r="A29" s="23">
        <f t="shared" si="0"/>
        <v>27</v>
      </c>
      <c r="B29" s="23" t="s">
        <v>261</v>
      </c>
      <c r="C29" s="14" t="s">
        <v>199</v>
      </c>
      <c r="D29" s="31" t="s">
        <v>132</v>
      </c>
      <c r="E29" s="15">
        <v>44986</v>
      </c>
      <c r="F29" s="16" t="s">
        <v>262</v>
      </c>
      <c r="G29" s="17" t="str">
        <f t="shared" si="1"/>
        <v>男</v>
      </c>
      <c r="H29" s="13" t="str">
        <f>IF(LEN(F29)=18,(IF(LOOKUP(MOD(SUM(MID(F29,1,1)*7,MID(F29,2,1)*9,MID(F29,3,1)*10,MID(F29,4,1)*5,MID(F29,5,1)*8,MID(F29,6,1)*4,MID(F29,7,1)*2,MID(F29,8,1),MID(F29,9,1)*6,MID(F29,10,1)*3,MID(F29,11,1)*7,MID(F29,12,1)*9,MID(F29,13,1)*10,MID(F29,14,1)*5,MID(F29,15,1)*8,MID(F29,16,1)*4,MID(F29,17,1)*2),11),{0,1,2,3,4,5,6,7,8,9,10},{"1","0","x","9","8","7","6","5","4","3","2"})=RIGHT(F29,1),"√","×")),"身份证号长度不符")</f>
        <v>√</v>
      </c>
      <c r="I29" s="19"/>
      <c r="J29" s="13" t="s">
        <v>201</v>
      </c>
      <c r="K29" s="19">
        <f t="shared" si="2"/>
        <v>31</v>
      </c>
      <c r="L29" s="29">
        <v>59</v>
      </c>
      <c r="M29" s="29">
        <f t="shared" si="3"/>
        <v>31</v>
      </c>
      <c r="N29" s="29">
        <f t="shared" si="4"/>
        <v>90</v>
      </c>
    </row>
    <row r="30" s="1" customFormat="1" ht="23" customHeight="1" spans="1:14">
      <c r="A30" s="23">
        <f t="shared" si="0"/>
        <v>28</v>
      </c>
      <c r="B30" s="50" t="s">
        <v>263</v>
      </c>
      <c r="C30" s="14" t="s">
        <v>199</v>
      </c>
      <c r="D30" s="31" t="s">
        <v>132</v>
      </c>
      <c r="E30" s="15">
        <v>44986</v>
      </c>
      <c r="F30" s="16" t="s">
        <v>264</v>
      </c>
      <c r="G30" s="17" t="str">
        <f t="shared" si="1"/>
        <v>男</v>
      </c>
      <c r="H30" s="13" t="str">
        <f>IF(LEN(F30)=18,(IF(LOOKUP(MOD(SUM(MID(F30,1,1)*7,MID(F30,2,1)*9,MID(F30,3,1)*10,MID(F30,4,1)*5,MID(F30,5,1)*8,MID(F30,6,1)*4,MID(F30,7,1)*2,MID(F30,8,1),MID(F30,9,1)*6,MID(F30,10,1)*3,MID(F30,11,1)*7,MID(F30,12,1)*9,MID(F30,13,1)*10,MID(F30,14,1)*5,MID(F30,15,1)*8,MID(F30,16,1)*4,MID(F30,17,1)*2),11),{0,1,2,3,4,5,6,7,8,9,10},{"1","0","x","9","8","7","6","5","4","3","2"})=RIGHT(F30,1),"√","×")),"身份证号长度不符")</f>
        <v>√</v>
      </c>
      <c r="I30" s="19"/>
      <c r="J30" s="13" t="s">
        <v>201</v>
      </c>
      <c r="K30" s="19">
        <f t="shared" si="2"/>
        <v>31</v>
      </c>
      <c r="L30" s="29">
        <v>59</v>
      </c>
      <c r="M30" s="29">
        <f t="shared" si="3"/>
        <v>31</v>
      </c>
      <c r="N30" s="29">
        <f t="shared" si="4"/>
        <v>90</v>
      </c>
    </row>
    <row r="31" s="1" customFormat="1" ht="23" customHeight="1" spans="1:14">
      <c r="A31" s="23">
        <f t="shared" si="0"/>
        <v>29</v>
      </c>
      <c r="B31" s="50" t="s">
        <v>265</v>
      </c>
      <c r="C31" s="14" t="s">
        <v>199</v>
      </c>
      <c r="D31" s="31" t="s">
        <v>132</v>
      </c>
      <c r="E31" s="15">
        <v>44986</v>
      </c>
      <c r="F31" s="16" t="s">
        <v>266</v>
      </c>
      <c r="G31" s="17" t="str">
        <f t="shared" si="1"/>
        <v>男</v>
      </c>
      <c r="H31" s="13" t="str">
        <f>IF(LEN(F31)=18,(IF(LOOKUP(MOD(SUM(MID(F31,1,1)*7,MID(F31,2,1)*9,MID(F31,3,1)*10,MID(F31,4,1)*5,MID(F31,5,1)*8,MID(F31,6,1)*4,MID(F31,7,1)*2,MID(F31,8,1),MID(F31,9,1)*6,MID(F31,10,1)*3,MID(F31,11,1)*7,MID(F31,12,1)*9,MID(F31,13,1)*10,MID(F31,14,1)*5,MID(F31,15,1)*8,MID(F31,16,1)*4,MID(F31,17,1)*2),11),{0,1,2,3,4,5,6,7,8,9,10},{"1","0","x","9","8","7","6","5","4","3","2"})=RIGHT(F31,1),"√","×")),"身份证号长度不符")</f>
        <v>√</v>
      </c>
      <c r="I31" s="19"/>
      <c r="J31" s="13" t="s">
        <v>201</v>
      </c>
      <c r="K31" s="19">
        <f t="shared" si="2"/>
        <v>31</v>
      </c>
      <c r="L31" s="29">
        <v>59</v>
      </c>
      <c r="M31" s="29">
        <f t="shared" si="3"/>
        <v>31</v>
      </c>
      <c r="N31" s="29">
        <f t="shared" si="4"/>
        <v>90</v>
      </c>
    </row>
    <row r="32" s="1" customFormat="1" ht="23" customHeight="1" spans="1:14">
      <c r="A32" s="23">
        <f t="shared" si="0"/>
        <v>30</v>
      </c>
      <c r="B32" s="50" t="s">
        <v>221</v>
      </c>
      <c r="C32" s="14" t="s">
        <v>199</v>
      </c>
      <c r="D32" s="31" t="s">
        <v>132</v>
      </c>
      <c r="E32" s="15">
        <v>44986</v>
      </c>
      <c r="F32" s="16" t="s">
        <v>267</v>
      </c>
      <c r="G32" s="17" t="str">
        <f t="shared" si="1"/>
        <v>男</v>
      </c>
      <c r="H32" s="13" t="str">
        <f>IF(LEN(F32)=18,(IF(LOOKUP(MOD(SUM(MID(F32,1,1)*7,MID(F32,2,1)*9,MID(F32,3,1)*10,MID(F32,4,1)*5,MID(F32,5,1)*8,MID(F32,6,1)*4,MID(F32,7,1)*2,MID(F32,8,1),MID(F32,9,1)*6,MID(F32,10,1)*3,MID(F32,11,1)*7,MID(F32,12,1)*9,MID(F32,13,1)*10,MID(F32,14,1)*5,MID(F32,15,1)*8,MID(F32,16,1)*4,MID(F32,17,1)*2),11),{0,1,2,3,4,5,6,7,8,9,10},{"1","0","x","9","8","7","6","5","4","3","2"})=RIGHT(F32,1),"√","×")),"身份证号长度不符")</f>
        <v>√</v>
      </c>
      <c r="I32" s="19"/>
      <c r="J32" s="13" t="s">
        <v>201</v>
      </c>
      <c r="K32" s="19">
        <f t="shared" si="2"/>
        <v>31</v>
      </c>
      <c r="L32" s="29">
        <v>59</v>
      </c>
      <c r="M32" s="29">
        <f t="shared" si="3"/>
        <v>31</v>
      </c>
      <c r="N32" s="29">
        <f t="shared" si="4"/>
        <v>90</v>
      </c>
    </row>
    <row r="33" s="1" customFormat="1" ht="23" customHeight="1" spans="1:14">
      <c r="A33" s="23">
        <f t="shared" si="0"/>
        <v>31</v>
      </c>
      <c r="B33" s="50" t="s">
        <v>268</v>
      </c>
      <c r="C33" s="14" t="s">
        <v>199</v>
      </c>
      <c r="D33" s="31" t="s">
        <v>132</v>
      </c>
      <c r="E33" s="15">
        <v>44986</v>
      </c>
      <c r="F33" s="16" t="s">
        <v>269</v>
      </c>
      <c r="G33" s="17" t="str">
        <f t="shared" si="1"/>
        <v>男</v>
      </c>
      <c r="H33" s="13" t="str">
        <f>IF(LEN(F33)=18,(IF(LOOKUP(MOD(SUM(MID(F33,1,1)*7,MID(F33,2,1)*9,MID(F33,3,1)*10,MID(F33,4,1)*5,MID(F33,5,1)*8,MID(F33,6,1)*4,MID(F33,7,1)*2,MID(F33,8,1),MID(F33,9,1)*6,MID(F33,10,1)*3,MID(F33,11,1)*7,MID(F33,12,1)*9,MID(F33,13,1)*10,MID(F33,14,1)*5,MID(F33,15,1)*8,MID(F33,16,1)*4,MID(F33,17,1)*2),11),{0,1,2,3,4,5,6,7,8,9,10},{"1","0","x","9","8","7","6","5","4","3","2"})=RIGHT(F33,1),"√","×")),"身份证号长度不符")</f>
        <v>√</v>
      </c>
      <c r="I33" s="19"/>
      <c r="J33" s="13" t="s">
        <v>201</v>
      </c>
      <c r="K33" s="19">
        <f t="shared" si="2"/>
        <v>31</v>
      </c>
      <c r="L33" s="29">
        <v>59</v>
      </c>
      <c r="M33" s="29">
        <f t="shared" si="3"/>
        <v>31</v>
      </c>
      <c r="N33" s="29">
        <f t="shared" si="4"/>
        <v>90</v>
      </c>
    </row>
    <row r="34" s="1" customFormat="1" ht="23" customHeight="1" spans="1:14">
      <c r="A34" s="23">
        <f t="shared" si="0"/>
        <v>32</v>
      </c>
      <c r="B34" s="50" t="s">
        <v>270</v>
      </c>
      <c r="C34" s="14" t="s">
        <v>199</v>
      </c>
      <c r="D34" s="31" t="s">
        <v>132</v>
      </c>
      <c r="E34" s="15">
        <v>44986</v>
      </c>
      <c r="F34" s="16" t="s">
        <v>271</v>
      </c>
      <c r="G34" s="17" t="str">
        <f t="shared" si="1"/>
        <v>男</v>
      </c>
      <c r="H34" s="13" t="str">
        <f>IF(LEN(F34)=18,(IF(LOOKUP(MOD(SUM(MID(F34,1,1)*7,MID(F34,2,1)*9,MID(F34,3,1)*10,MID(F34,4,1)*5,MID(F34,5,1)*8,MID(F34,6,1)*4,MID(F34,7,1)*2,MID(F34,8,1),MID(F34,9,1)*6,MID(F34,10,1)*3,MID(F34,11,1)*7,MID(F34,12,1)*9,MID(F34,13,1)*10,MID(F34,14,1)*5,MID(F34,15,1)*8,MID(F34,16,1)*4,MID(F34,17,1)*2),11),{0,1,2,3,4,5,6,7,8,9,10},{"1","0","x","9","8","7","6","5","4","3","2"})=RIGHT(F34,1),"√","×")),"身份证号长度不符")</f>
        <v>√</v>
      </c>
      <c r="I34" s="19"/>
      <c r="J34" s="13" t="s">
        <v>201</v>
      </c>
      <c r="K34" s="19">
        <f t="shared" si="2"/>
        <v>31</v>
      </c>
      <c r="L34" s="29">
        <v>59</v>
      </c>
      <c r="M34" s="29">
        <f t="shared" si="3"/>
        <v>31</v>
      </c>
      <c r="N34" s="29">
        <f t="shared" si="4"/>
        <v>90</v>
      </c>
    </row>
    <row r="35" s="1" customFormat="1" ht="23" customHeight="1" spans="1:14">
      <c r="A35" s="23">
        <f t="shared" si="0"/>
        <v>33</v>
      </c>
      <c r="B35" s="50" t="s">
        <v>272</v>
      </c>
      <c r="C35" s="14" t="s">
        <v>199</v>
      </c>
      <c r="D35" s="31" t="s">
        <v>132</v>
      </c>
      <c r="E35" s="15">
        <v>44986</v>
      </c>
      <c r="F35" s="16" t="s">
        <v>273</v>
      </c>
      <c r="G35" s="17" t="str">
        <f t="shared" si="1"/>
        <v>男</v>
      </c>
      <c r="H35" s="13" t="str">
        <f>IF(LEN(F35)=18,(IF(LOOKUP(MOD(SUM(MID(F35,1,1)*7,MID(F35,2,1)*9,MID(F35,3,1)*10,MID(F35,4,1)*5,MID(F35,5,1)*8,MID(F35,6,1)*4,MID(F35,7,1)*2,MID(F35,8,1),MID(F35,9,1)*6,MID(F35,10,1)*3,MID(F35,11,1)*7,MID(F35,12,1)*9,MID(F35,13,1)*10,MID(F35,14,1)*5,MID(F35,15,1)*8,MID(F35,16,1)*4,MID(F35,17,1)*2),11),{0,1,2,3,4,5,6,7,8,9,10},{"1","0","x","9","8","7","6","5","4","3","2"})=RIGHT(F35,1),"√","×")),"身份证号长度不符")</f>
        <v>√</v>
      </c>
      <c r="I35" s="19"/>
      <c r="J35" s="13" t="s">
        <v>201</v>
      </c>
      <c r="K35" s="19">
        <f t="shared" si="2"/>
        <v>31</v>
      </c>
      <c r="L35" s="29">
        <v>59</v>
      </c>
      <c r="M35" s="29">
        <f t="shared" ref="M35:M80" si="5">IF(I35="",30/30*K35,0)</f>
        <v>31</v>
      </c>
      <c r="N35" s="29">
        <f t="shared" si="4"/>
        <v>90</v>
      </c>
    </row>
    <row r="36" s="1" customFormat="1" ht="23" customHeight="1" spans="1:14">
      <c r="A36" s="23">
        <f t="shared" si="0"/>
        <v>34</v>
      </c>
      <c r="B36" s="50" t="s">
        <v>274</v>
      </c>
      <c r="C36" s="14" t="s">
        <v>199</v>
      </c>
      <c r="D36" s="31" t="s">
        <v>132</v>
      </c>
      <c r="E36" s="15">
        <v>44986</v>
      </c>
      <c r="F36" s="16" t="s">
        <v>275</v>
      </c>
      <c r="G36" s="17" t="str">
        <f t="shared" si="1"/>
        <v>男</v>
      </c>
      <c r="H36" s="13" t="str">
        <f>IF(LEN(F36)=18,(IF(LOOKUP(MOD(SUM(MID(F36,1,1)*7,MID(F36,2,1)*9,MID(F36,3,1)*10,MID(F36,4,1)*5,MID(F36,5,1)*8,MID(F36,6,1)*4,MID(F36,7,1)*2,MID(F36,8,1),MID(F36,9,1)*6,MID(F36,10,1)*3,MID(F36,11,1)*7,MID(F36,12,1)*9,MID(F36,13,1)*10,MID(F36,14,1)*5,MID(F36,15,1)*8,MID(F36,16,1)*4,MID(F36,17,1)*2),11),{0,1,2,3,4,5,6,7,8,9,10},{"1","0","x","9","8","7","6","5","4","3","2"})=RIGHT(F36,1),"√","×")),"身份证号长度不符")</f>
        <v>√</v>
      </c>
      <c r="I36" s="19"/>
      <c r="J36" s="13" t="s">
        <v>201</v>
      </c>
      <c r="K36" s="19">
        <f t="shared" si="2"/>
        <v>31</v>
      </c>
      <c r="L36" s="29">
        <v>59</v>
      </c>
      <c r="M36" s="29">
        <f t="shared" si="5"/>
        <v>31</v>
      </c>
      <c r="N36" s="29">
        <f t="shared" si="4"/>
        <v>90</v>
      </c>
    </row>
    <row r="37" s="1" customFormat="1" ht="23" customHeight="1" spans="1:14">
      <c r="A37" s="23">
        <f t="shared" si="0"/>
        <v>35</v>
      </c>
      <c r="B37" s="50" t="s">
        <v>276</v>
      </c>
      <c r="C37" s="14" t="s">
        <v>199</v>
      </c>
      <c r="D37" s="31" t="s">
        <v>132</v>
      </c>
      <c r="E37" s="15">
        <v>44986</v>
      </c>
      <c r="F37" s="16" t="s">
        <v>277</v>
      </c>
      <c r="G37" s="17" t="str">
        <f t="shared" si="1"/>
        <v>男</v>
      </c>
      <c r="H37" s="13" t="str">
        <f>IF(LEN(F37)=18,(IF(LOOKUP(MOD(SUM(MID(F37,1,1)*7,MID(F37,2,1)*9,MID(F37,3,1)*10,MID(F37,4,1)*5,MID(F37,5,1)*8,MID(F37,6,1)*4,MID(F37,7,1)*2,MID(F37,8,1),MID(F37,9,1)*6,MID(F37,10,1)*3,MID(F37,11,1)*7,MID(F37,12,1)*9,MID(F37,13,1)*10,MID(F37,14,1)*5,MID(F37,15,1)*8,MID(F37,16,1)*4,MID(F37,17,1)*2),11),{0,1,2,3,4,5,6,7,8,9,10},{"1","0","x","9","8","7","6","5","4","3","2"})=RIGHT(F37,1),"√","×")),"身份证号长度不符")</f>
        <v>√</v>
      </c>
      <c r="I37" s="19"/>
      <c r="J37" s="13" t="s">
        <v>201</v>
      </c>
      <c r="K37" s="19">
        <f t="shared" si="2"/>
        <v>31</v>
      </c>
      <c r="L37" s="29">
        <v>59</v>
      </c>
      <c r="M37" s="29">
        <f t="shared" si="5"/>
        <v>31</v>
      </c>
      <c r="N37" s="29">
        <f t="shared" si="4"/>
        <v>90</v>
      </c>
    </row>
    <row r="38" s="1" customFormat="1" ht="23" customHeight="1" spans="1:14">
      <c r="A38" s="23">
        <f t="shared" si="0"/>
        <v>36</v>
      </c>
      <c r="B38" s="50" t="s">
        <v>278</v>
      </c>
      <c r="C38" s="14" t="s">
        <v>199</v>
      </c>
      <c r="D38" s="31" t="s">
        <v>132</v>
      </c>
      <c r="E38" s="15">
        <v>44986</v>
      </c>
      <c r="F38" s="16" t="s">
        <v>279</v>
      </c>
      <c r="G38" s="17" t="str">
        <f t="shared" si="1"/>
        <v>男</v>
      </c>
      <c r="H38" s="13" t="str">
        <f>IF(LEN(F38)=18,(IF(LOOKUP(MOD(SUM(MID(F38,1,1)*7,MID(F38,2,1)*9,MID(F38,3,1)*10,MID(F38,4,1)*5,MID(F38,5,1)*8,MID(F38,6,1)*4,MID(F38,7,1)*2,MID(F38,8,1),MID(F38,9,1)*6,MID(F38,10,1)*3,MID(F38,11,1)*7,MID(F38,12,1)*9,MID(F38,13,1)*10,MID(F38,14,1)*5,MID(F38,15,1)*8,MID(F38,16,1)*4,MID(F38,17,1)*2),11),{0,1,2,3,4,5,6,7,8,9,10},{"1","0","x","9","8","7","6","5","4","3","2"})=RIGHT(F38,1),"√","×")),"身份证号长度不符")</f>
        <v>√</v>
      </c>
      <c r="I38" s="19"/>
      <c r="J38" s="13" t="s">
        <v>201</v>
      </c>
      <c r="K38" s="19">
        <f t="shared" si="2"/>
        <v>31</v>
      </c>
      <c r="L38" s="29">
        <v>59</v>
      </c>
      <c r="M38" s="29">
        <f t="shared" si="5"/>
        <v>31</v>
      </c>
      <c r="N38" s="29">
        <f t="shared" si="4"/>
        <v>90</v>
      </c>
    </row>
    <row r="39" s="1" customFormat="1" ht="23" customHeight="1" spans="1:14">
      <c r="A39" s="23">
        <f t="shared" si="0"/>
        <v>37</v>
      </c>
      <c r="B39" s="50" t="s">
        <v>280</v>
      </c>
      <c r="C39" s="14" t="s">
        <v>281</v>
      </c>
      <c r="D39" s="31" t="s">
        <v>136</v>
      </c>
      <c r="E39" s="15">
        <v>44986</v>
      </c>
      <c r="F39" s="16" t="s">
        <v>282</v>
      </c>
      <c r="G39" s="17" t="str">
        <f t="shared" si="1"/>
        <v>男</v>
      </c>
      <c r="H39" s="13" t="str">
        <f>IF(LEN(F39)=18,(IF(LOOKUP(MOD(SUM(MID(F39,1,1)*7,MID(F39,2,1)*9,MID(F39,3,1)*10,MID(F39,4,1)*5,MID(F39,5,1)*8,MID(F39,6,1)*4,MID(F39,7,1)*2,MID(F39,8,1),MID(F39,9,1)*6,MID(F39,10,1)*3,MID(F39,11,1)*7,MID(F39,12,1)*9,MID(F39,13,1)*10,MID(F39,14,1)*5,MID(F39,15,1)*8,MID(F39,16,1)*4,MID(F39,17,1)*2),11),{0,1,2,3,4,5,6,7,8,9,10},{"1","0","x","9","8","7","6","5","4","3","2"})=RIGHT(F39,1),"√","×")),"身份证号长度不符")</f>
        <v>√</v>
      </c>
      <c r="I39" s="19"/>
      <c r="J39" s="13" t="s">
        <v>201</v>
      </c>
      <c r="K39" s="19">
        <f t="shared" si="2"/>
        <v>31</v>
      </c>
      <c r="L39" s="29">
        <v>59</v>
      </c>
      <c r="M39" s="29">
        <f t="shared" si="5"/>
        <v>31</v>
      </c>
      <c r="N39" s="29">
        <f t="shared" si="4"/>
        <v>90</v>
      </c>
    </row>
    <row r="40" s="1" customFormat="1" ht="23" customHeight="1" spans="1:14">
      <c r="A40" s="23">
        <f t="shared" si="0"/>
        <v>38</v>
      </c>
      <c r="B40" s="50" t="s">
        <v>283</v>
      </c>
      <c r="C40" s="14" t="s">
        <v>281</v>
      </c>
      <c r="D40" s="31" t="s">
        <v>136</v>
      </c>
      <c r="E40" s="15">
        <v>44986</v>
      </c>
      <c r="F40" s="16" t="s">
        <v>284</v>
      </c>
      <c r="G40" s="17" t="str">
        <f t="shared" si="1"/>
        <v>女</v>
      </c>
      <c r="H40" s="13" t="str">
        <f>IF(LEN(F40)=18,(IF(LOOKUP(MOD(SUM(MID(F40,1,1)*7,MID(F40,2,1)*9,MID(F40,3,1)*10,MID(F40,4,1)*5,MID(F40,5,1)*8,MID(F40,6,1)*4,MID(F40,7,1)*2,MID(F40,8,1),MID(F40,9,1)*6,MID(F40,10,1)*3,MID(F40,11,1)*7,MID(F40,12,1)*9,MID(F40,13,1)*10,MID(F40,14,1)*5,MID(F40,15,1)*8,MID(F40,16,1)*4,MID(F40,17,1)*2),11),{0,1,2,3,4,5,6,7,8,9,10},{"1","0","x","9","8","7","6","5","4","3","2"})=RIGHT(F40,1),"√","×")),"身份证号长度不符")</f>
        <v>√</v>
      </c>
      <c r="I40" s="19"/>
      <c r="J40" s="13" t="s">
        <v>201</v>
      </c>
      <c r="K40" s="19">
        <f t="shared" si="2"/>
        <v>31</v>
      </c>
      <c r="L40" s="29">
        <v>59</v>
      </c>
      <c r="M40" s="29">
        <f t="shared" si="5"/>
        <v>31</v>
      </c>
      <c r="N40" s="29">
        <f t="shared" si="4"/>
        <v>90</v>
      </c>
    </row>
    <row r="41" s="1" customFormat="1" ht="23" customHeight="1" spans="1:14">
      <c r="A41" s="23">
        <f t="shared" si="0"/>
        <v>39</v>
      </c>
      <c r="B41" s="50" t="s">
        <v>285</v>
      </c>
      <c r="C41" s="14" t="s">
        <v>281</v>
      </c>
      <c r="D41" s="31" t="s">
        <v>136</v>
      </c>
      <c r="E41" s="15">
        <v>44986</v>
      </c>
      <c r="F41" s="16" t="s">
        <v>286</v>
      </c>
      <c r="G41" s="17" t="str">
        <f t="shared" si="1"/>
        <v>男</v>
      </c>
      <c r="H41" s="13" t="str">
        <f>IF(LEN(F41)=18,(IF(LOOKUP(MOD(SUM(MID(F41,1,1)*7,MID(F41,2,1)*9,MID(F41,3,1)*10,MID(F41,4,1)*5,MID(F41,5,1)*8,MID(F41,6,1)*4,MID(F41,7,1)*2,MID(F41,8,1),MID(F41,9,1)*6,MID(F41,10,1)*3,MID(F41,11,1)*7,MID(F41,12,1)*9,MID(F41,13,1)*10,MID(F41,14,1)*5,MID(F41,15,1)*8,MID(F41,16,1)*4,MID(F41,17,1)*2),11),{0,1,2,3,4,5,6,7,8,9,10},{"1","0","x","9","8","7","6","5","4","3","2"})=RIGHT(F41,1),"√","×")),"身份证号长度不符")</f>
        <v>√</v>
      </c>
      <c r="I41" s="19"/>
      <c r="J41" s="13" t="s">
        <v>201</v>
      </c>
      <c r="K41" s="19">
        <f t="shared" si="2"/>
        <v>31</v>
      </c>
      <c r="L41" s="29">
        <v>59</v>
      </c>
      <c r="M41" s="29">
        <f t="shared" si="5"/>
        <v>31</v>
      </c>
      <c r="N41" s="29">
        <f t="shared" si="4"/>
        <v>90</v>
      </c>
    </row>
    <row r="42" s="1" customFormat="1" ht="23" customHeight="1" spans="1:14">
      <c r="A42" s="23">
        <f t="shared" si="0"/>
        <v>40</v>
      </c>
      <c r="B42" s="50" t="s">
        <v>287</v>
      </c>
      <c r="C42" s="14" t="s">
        <v>281</v>
      </c>
      <c r="D42" s="31" t="s">
        <v>136</v>
      </c>
      <c r="E42" s="15">
        <v>44986</v>
      </c>
      <c r="F42" s="16" t="s">
        <v>288</v>
      </c>
      <c r="G42" s="17" t="str">
        <f t="shared" si="1"/>
        <v>男</v>
      </c>
      <c r="H42" s="13" t="str">
        <f>IF(LEN(F42)=18,(IF(LOOKUP(MOD(SUM(MID(F42,1,1)*7,MID(F42,2,1)*9,MID(F42,3,1)*10,MID(F42,4,1)*5,MID(F42,5,1)*8,MID(F42,6,1)*4,MID(F42,7,1)*2,MID(F42,8,1),MID(F42,9,1)*6,MID(F42,10,1)*3,MID(F42,11,1)*7,MID(F42,12,1)*9,MID(F42,13,1)*10,MID(F42,14,1)*5,MID(F42,15,1)*8,MID(F42,16,1)*4,MID(F42,17,1)*2),11),{0,1,2,3,4,5,6,7,8,9,10},{"1","0","x","9","8","7","6","5","4","3","2"})=RIGHT(F42,1),"√","×")),"身份证号长度不符")</f>
        <v>√</v>
      </c>
      <c r="I42" s="19"/>
      <c r="J42" s="13" t="s">
        <v>201</v>
      </c>
      <c r="K42" s="19">
        <f t="shared" si="2"/>
        <v>31</v>
      </c>
      <c r="L42" s="29">
        <v>59</v>
      </c>
      <c r="M42" s="29">
        <f t="shared" si="5"/>
        <v>31</v>
      </c>
      <c r="N42" s="29">
        <f t="shared" si="4"/>
        <v>90</v>
      </c>
    </row>
    <row r="43" s="1" customFormat="1" ht="23" customHeight="1" spans="1:14">
      <c r="A43" s="23">
        <f t="shared" si="0"/>
        <v>41</v>
      </c>
      <c r="B43" s="21" t="s">
        <v>289</v>
      </c>
      <c r="C43" s="14" t="s">
        <v>281</v>
      </c>
      <c r="D43" s="31" t="s">
        <v>136</v>
      </c>
      <c r="E43" s="15">
        <v>44986</v>
      </c>
      <c r="F43" s="16" t="s">
        <v>290</v>
      </c>
      <c r="G43" s="17" t="str">
        <f t="shared" si="1"/>
        <v>男</v>
      </c>
      <c r="H43" s="13" t="str">
        <f>IF(LEN(F43)=18,(IF(LOOKUP(MOD(SUM(MID(F43,1,1)*7,MID(F43,2,1)*9,MID(F43,3,1)*10,MID(F43,4,1)*5,MID(F43,5,1)*8,MID(F43,6,1)*4,MID(F43,7,1)*2,MID(F43,8,1),MID(F43,9,1)*6,MID(F43,10,1)*3,MID(F43,11,1)*7,MID(F43,12,1)*9,MID(F43,13,1)*10,MID(F43,14,1)*5,MID(F43,15,1)*8,MID(F43,16,1)*4,MID(F43,17,1)*2),11),{0,1,2,3,4,5,6,7,8,9,10},{"1","0","x","9","8","7","6","5","4","3","2"})=RIGHT(F43,1),"√","×")),"身份证号长度不符")</f>
        <v>√</v>
      </c>
      <c r="I43" s="19"/>
      <c r="J43" s="13" t="s">
        <v>201</v>
      </c>
      <c r="K43" s="19">
        <f t="shared" si="2"/>
        <v>31</v>
      </c>
      <c r="L43" s="29">
        <v>59</v>
      </c>
      <c r="M43" s="29">
        <f t="shared" si="5"/>
        <v>31</v>
      </c>
      <c r="N43" s="29">
        <f t="shared" si="4"/>
        <v>90</v>
      </c>
    </row>
    <row r="44" s="1" customFormat="1" ht="23" customHeight="1" spans="1:14">
      <c r="A44" s="23">
        <f t="shared" si="0"/>
        <v>42</v>
      </c>
      <c r="B44" s="50" t="s">
        <v>291</v>
      </c>
      <c r="C44" s="14" t="s">
        <v>292</v>
      </c>
      <c r="D44" s="31" t="s">
        <v>134</v>
      </c>
      <c r="E44" s="15">
        <v>44986</v>
      </c>
      <c r="F44" s="16" t="s">
        <v>293</v>
      </c>
      <c r="G44" s="17" t="str">
        <f t="shared" si="1"/>
        <v>男</v>
      </c>
      <c r="H44" s="13" t="str">
        <f>IF(LEN(F44)=18,(IF(LOOKUP(MOD(SUM(MID(F44,1,1)*7,MID(F44,2,1)*9,MID(F44,3,1)*10,MID(F44,4,1)*5,MID(F44,5,1)*8,MID(F44,6,1)*4,MID(F44,7,1)*2,MID(F44,8,1),MID(F44,9,1)*6,MID(F44,10,1)*3,MID(F44,11,1)*7,MID(F44,12,1)*9,MID(F44,13,1)*10,MID(F44,14,1)*5,MID(F44,15,1)*8,MID(F44,16,1)*4,MID(F44,17,1)*2),11),{0,1,2,3,4,5,6,7,8,9,10},{"1","0","x","9","8","7","6","5","4","3","2"})=RIGHT(F44,1),"√","×")),"身份证号长度不符")</f>
        <v>√</v>
      </c>
      <c r="I44" s="19"/>
      <c r="J44" s="13" t="s">
        <v>201</v>
      </c>
      <c r="K44" s="19">
        <f t="shared" si="2"/>
        <v>31</v>
      </c>
      <c r="L44" s="29">
        <v>59</v>
      </c>
      <c r="M44" s="29">
        <f t="shared" si="5"/>
        <v>31</v>
      </c>
      <c r="N44" s="29">
        <f t="shared" si="4"/>
        <v>90</v>
      </c>
    </row>
    <row r="45" s="1" customFormat="1" ht="23" customHeight="1" spans="1:14">
      <c r="A45" s="23">
        <f t="shared" si="0"/>
        <v>43</v>
      </c>
      <c r="B45" s="50" t="s">
        <v>294</v>
      </c>
      <c r="C45" s="14" t="s">
        <v>212</v>
      </c>
      <c r="D45" s="31" t="s">
        <v>86</v>
      </c>
      <c r="E45" s="15">
        <v>44986</v>
      </c>
      <c r="F45" s="16" t="s">
        <v>295</v>
      </c>
      <c r="G45" s="17" t="str">
        <f t="shared" si="1"/>
        <v>男</v>
      </c>
      <c r="H45" s="13" t="str">
        <f>IF(LEN(F45)=18,(IF(LOOKUP(MOD(SUM(MID(F45,1,1)*7,MID(F45,2,1)*9,MID(F45,3,1)*10,MID(F45,4,1)*5,MID(F45,5,1)*8,MID(F45,6,1)*4,MID(F45,7,1)*2,MID(F45,8,1),MID(F45,9,1)*6,MID(F45,10,1)*3,MID(F45,11,1)*7,MID(F45,12,1)*9,MID(F45,13,1)*10,MID(F45,14,1)*5,MID(F45,15,1)*8,MID(F45,16,1)*4,MID(F45,17,1)*2),11),{0,1,2,3,4,5,6,7,8,9,10},{"1","0","x","9","8","7","6","5","4","3","2"})=RIGHT(F45,1),"√","×")),"身份证号长度不符")</f>
        <v>√</v>
      </c>
      <c r="I45" s="19"/>
      <c r="J45" s="13" t="s">
        <v>201</v>
      </c>
      <c r="K45" s="19">
        <f t="shared" si="2"/>
        <v>31</v>
      </c>
      <c r="L45" s="29">
        <v>59</v>
      </c>
      <c r="M45" s="29">
        <f t="shared" si="5"/>
        <v>31</v>
      </c>
      <c r="N45" s="29">
        <f t="shared" si="4"/>
        <v>90</v>
      </c>
    </row>
    <row r="46" s="1" customFormat="1" ht="23" customHeight="1" spans="1:14">
      <c r="A46" s="23">
        <f t="shared" si="0"/>
        <v>44</v>
      </c>
      <c r="B46" s="50" t="s">
        <v>296</v>
      </c>
      <c r="C46" s="14" t="s">
        <v>212</v>
      </c>
      <c r="D46" s="31" t="s">
        <v>86</v>
      </c>
      <c r="E46" s="15">
        <v>44986</v>
      </c>
      <c r="F46" s="16" t="s">
        <v>297</v>
      </c>
      <c r="G46" s="17" t="str">
        <f t="shared" si="1"/>
        <v>男</v>
      </c>
      <c r="H46" s="13" t="str">
        <f>IF(LEN(F46)=18,(IF(LOOKUP(MOD(SUM(MID(F46,1,1)*7,MID(F46,2,1)*9,MID(F46,3,1)*10,MID(F46,4,1)*5,MID(F46,5,1)*8,MID(F46,6,1)*4,MID(F46,7,1)*2,MID(F46,8,1),MID(F46,9,1)*6,MID(F46,10,1)*3,MID(F46,11,1)*7,MID(F46,12,1)*9,MID(F46,13,1)*10,MID(F46,14,1)*5,MID(F46,15,1)*8,MID(F46,16,1)*4,MID(F46,17,1)*2),11),{0,1,2,3,4,5,6,7,8,9,10},{"1","0","x","9","8","7","6","5","4","3","2"})=RIGHT(F46,1),"√","×")),"身份证号长度不符")</f>
        <v>√</v>
      </c>
      <c r="I46" s="19"/>
      <c r="J46" s="13" t="s">
        <v>201</v>
      </c>
      <c r="K46" s="19">
        <f t="shared" si="2"/>
        <v>31</v>
      </c>
      <c r="L46" s="29">
        <v>59</v>
      </c>
      <c r="M46" s="29">
        <f t="shared" si="5"/>
        <v>31</v>
      </c>
      <c r="N46" s="29">
        <f t="shared" si="4"/>
        <v>90</v>
      </c>
    </row>
    <row r="47" s="1" customFormat="1" ht="23" customHeight="1" spans="1:14">
      <c r="A47" s="23">
        <f t="shared" si="0"/>
        <v>45</v>
      </c>
      <c r="B47" s="50" t="s">
        <v>298</v>
      </c>
      <c r="C47" s="14" t="s">
        <v>212</v>
      </c>
      <c r="D47" s="31" t="s">
        <v>86</v>
      </c>
      <c r="E47" s="15">
        <v>44986</v>
      </c>
      <c r="F47" s="16" t="s">
        <v>299</v>
      </c>
      <c r="G47" s="17" t="str">
        <f t="shared" si="1"/>
        <v>男</v>
      </c>
      <c r="H47" s="13" t="str">
        <f>IF(LEN(F47)=18,(IF(LOOKUP(MOD(SUM(MID(F47,1,1)*7,MID(F47,2,1)*9,MID(F47,3,1)*10,MID(F47,4,1)*5,MID(F47,5,1)*8,MID(F47,6,1)*4,MID(F47,7,1)*2,MID(F47,8,1),MID(F47,9,1)*6,MID(F47,10,1)*3,MID(F47,11,1)*7,MID(F47,12,1)*9,MID(F47,13,1)*10,MID(F47,14,1)*5,MID(F47,15,1)*8,MID(F47,16,1)*4,MID(F47,17,1)*2),11),{0,1,2,3,4,5,6,7,8,9,10},{"1","0","x","9","8","7","6","5","4","3","2"})=RIGHT(F47,1),"√","×")),"身份证号长度不符")</f>
        <v>√</v>
      </c>
      <c r="I47" s="19"/>
      <c r="J47" s="13" t="s">
        <v>201</v>
      </c>
      <c r="K47" s="19">
        <f t="shared" si="2"/>
        <v>31</v>
      </c>
      <c r="L47" s="29">
        <v>59</v>
      </c>
      <c r="M47" s="29">
        <f t="shared" si="5"/>
        <v>31</v>
      </c>
      <c r="N47" s="29">
        <f t="shared" si="4"/>
        <v>90</v>
      </c>
    </row>
    <row r="48" s="1" customFormat="1" ht="23" customHeight="1" spans="1:14">
      <c r="A48" s="23">
        <f t="shared" si="0"/>
        <v>46</v>
      </c>
      <c r="B48" s="50" t="s">
        <v>300</v>
      </c>
      <c r="C48" s="14" t="s">
        <v>212</v>
      </c>
      <c r="D48" s="31" t="s">
        <v>86</v>
      </c>
      <c r="E48" s="15">
        <v>44986</v>
      </c>
      <c r="F48" s="16" t="s">
        <v>301</v>
      </c>
      <c r="G48" s="17" t="str">
        <f t="shared" si="1"/>
        <v>男</v>
      </c>
      <c r="H48" s="13" t="str">
        <f>IF(LEN(F48)=18,(IF(LOOKUP(MOD(SUM(MID(F48,1,1)*7,MID(F48,2,1)*9,MID(F48,3,1)*10,MID(F48,4,1)*5,MID(F48,5,1)*8,MID(F48,6,1)*4,MID(F48,7,1)*2,MID(F48,8,1),MID(F48,9,1)*6,MID(F48,10,1)*3,MID(F48,11,1)*7,MID(F48,12,1)*9,MID(F48,13,1)*10,MID(F48,14,1)*5,MID(F48,15,1)*8,MID(F48,16,1)*4,MID(F48,17,1)*2),11),{0,1,2,3,4,5,6,7,8,9,10},{"1","0","x","9","8","7","6","5","4","3","2"})=RIGHT(F48,1),"√","×")),"身份证号长度不符")</f>
        <v>√</v>
      </c>
      <c r="I48" s="19"/>
      <c r="J48" s="13" t="s">
        <v>201</v>
      </c>
      <c r="K48" s="19">
        <f t="shared" si="2"/>
        <v>31</v>
      </c>
      <c r="L48" s="29">
        <v>59</v>
      </c>
      <c r="M48" s="29">
        <f t="shared" si="5"/>
        <v>31</v>
      </c>
      <c r="N48" s="29">
        <f t="shared" si="4"/>
        <v>90</v>
      </c>
    </row>
    <row r="49" s="1" customFormat="1" ht="23" customHeight="1" spans="1:14">
      <c r="A49" s="23">
        <f t="shared" si="0"/>
        <v>47</v>
      </c>
      <c r="B49" s="50" t="s">
        <v>302</v>
      </c>
      <c r="C49" s="14" t="s">
        <v>212</v>
      </c>
      <c r="D49" s="31" t="s">
        <v>86</v>
      </c>
      <c r="E49" s="15">
        <v>44986</v>
      </c>
      <c r="F49" s="16" t="s">
        <v>303</v>
      </c>
      <c r="G49" s="17" t="str">
        <f t="shared" si="1"/>
        <v>男</v>
      </c>
      <c r="H49" s="13" t="str">
        <f>IF(LEN(F49)=18,(IF(LOOKUP(MOD(SUM(MID(F49,1,1)*7,MID(F49,2,1)*9,MID(F49,3,1)*10,MID(F49,4,1)*5,MID(F49,5,1)*8,MID(F49,6,1)*4,MID(F49,7,1)*2,MID(F49,8,1),MID(F49,9,1)*6,MID(F49,10,1)*3,MID(F49,11,1)*7,MID(F49,12,1)*9,MID(F49,13,1)*10,MID(F49,14,1)*5,MID(F49,15,1)*8,MID(F49,16,1)*4,MID(F49,17,1)*2),11),{0,1,2,3,4,5,6,7,8,9,10},{"1","0","x","9","8","7","6","5","4","3","2"})=RIGHT(F49,1),"√","×")),"身份证号长度不符")</f>
        <v>√</v>
      </c>
      <c r="I49" s="19"/>
      <c r="J49" s="13" t="s">
        <v>201</v>
      </c>
      <c r="K49" s="19">
        <f t="shared" si="2"/>
        <v>31</v>
      </c>
      <c r="L49" s="29">
        <v>59</v>
      </c>
      <c r="M49" s="29">
        <f t="shared" si="5"/>
        <v>31</v>
      </c>
      <c r="N49" s="29">
        <f t="shared" si="4"/>
        <v>90</v>
      </c>
    </row>
    <row r="50" s="1" customFormat="1" ht="23" customHeight="1" spans="1:14">
      <c r="A50" s="23">
        <f t="shared" si="0"/>
        <v>48</v>
      </c>
      <c r="B50" s="50" t="s">
        <v>304</v>
      </c>
      <c r="C50" s="14" t="s">
        <v>212</v>
      </c>
      <c r="D50" s="31" t="s">
        <v>86</v>
      </c>
      <c r="E50" s="15">
        <v>44986</v>
      </c>
      <c r="F50" s="16" t="s">
        <v>305</v>
      </c>
      <c r="G50" s="17" t="str">
        <f t="shared" si="1"/>
        <v>女</v>
      </c>
      <c r="H50" s="13" t="str">
        <f>IF(LEN(F50)=18,(IF(LOOKUP(MOD(SUM(MID(F50,1,1)*7,MID(F50,2,1)*9,MID(F50,3,1)*10,MID(F50,4,1)*5,MID(F50,5,1)*8,MID(F50,6,1)*4,MID(F50,7,1)*2,MID(F50,8,1),MID(F50,9,1)*6,MID(F50,10,1)*3,MID(F50,11,1)*7,MID(F50,12,1)*9,MID(F50,13,1)*10,MID(F50,14,1)*5,MID(F50,15,1)*8,MID(F50,16,1)*4,MID(F50,17,1)*2),11),{0,1,2,3,4,5,6,7,8,9,10},{"1","0","x","9","8","7","6","5","4","3","2"})=RIGHT(F50,1),"√","×")),"身份证号长度不符")</f>
        <v>√</v>
      </c>
      <c r="I50" s="19"/>
      <c r="J50" s="13" t="s">
        <v>201</v>
      </c>
      <c r="K50" s="19">
        <f t="shared" si="2"/>
        <v>31</v>
      </c>
      <c r="L50" s="29">
        <v>59</v>
      </c>
      <c r="M50" s="29">
        <f t="shared" si="5"/>
        <v>31</v>
      </c>
      <c r="N50" s="29">
        <f t="shared" si="4"/>
        <v>90</v>
      </c>
    </row>
    <row r="51" s="1" customFormat="1" ht="23" customHeight="1" spans="1:14">
      <c r="A51" s="23">
        <f t="shared" si="0"/>
        <v>49</v>
      </c>
      <c r="B51" s="50" t="s">
        <v>306</v>
      </c>
      <c r="C51" s="14" t="s">
        <v>212</v>
      </c>
      <c r="D51" s="31" t="s">
        <v>86</v>
      </c>
      <c r="E51" s="15">
        <v>44986</v>
      </c>
      <c r="F51" s="16" t="s">
        <v>307</v>
      </c>
      <c r="G51" s="17" t="str">
        <f t="shared" si="1"/>
        <v>男</v>
      </c>
      <c r="H51" s="13" t="str">
        <f>IF(LEN(F51)=18,(IF(LOOKUP(MOD(SUM(MID(F51,1,1)*7,MID(F51,2,1)*9,MID(F51,3,1)*10,MID(F51,4,1)*5,MID(F51,5,1)*8,MID(F51,6,1)*4,MID(F51,7,1)*2,MID(F51,8,1),MID(F51,9,1)*6,MID(F51,10,1)*3,MID(F51,11,1)*7,MID(F51,12,1)*9,MID(F51,13,1)*10,MID(F51,14,1)*5,MID(F51,15,1)*8,MID(F51,16,1)*4,MID(F51,17,1)*2),11),{0,1,2,3,4,5,6,7,8,9,10},{"1","0","x","9","8","7","6","5","4","3","2"})=RIGHT(F51,1),"√","×")),"身份证号长度不符")</f>
        <v>√</v>
      </c>
      <c r="I51" s="19"/>
      <c r="J51" s="13" t="s">
        <v>201</v>
      </c>
      <c r="K51" s="19">
        <f t="shared" si="2"/>
        <v>31</v>
      </c>
      <c r="L51" s="29">
        <v>59</v>
      </c>
      <c r="M51" s="29">
        <f t="shared" si="5"/>
        <v>31</v>
      </c>
      <c r="N51" s="29">
        <f t="shared" si="4"/>
        <v>90</v>
      </c>
    </row>
    <row r="52" s="1" customFormat="1" ht="23" customHeight="1" spans="1:14">
      <c r="A52" s="23">
        <f t="shared" si="0"/>
        <v>50</v>
      </c>
      <c r="B52" s="50" t="s">
        <v>308</v>
      </c>
      <c r="C52" s="14" t="s">
        <v>212</v>
      </c>
      <c r="D52" s="31" t="s">
        <v>86</v>
      </c>
      <c r="E52" s="15">
        <v>44986</v>
      </c>
      <c r="F52" s="16" t="s">
        <v>309</v>
      </c>
      <c r="G52" s="17" t="str">
        <f t="shared" si="1"/>
        <v>男</v>
      </c>
      <c r="H52" s="13" t="str">
        <f>IF(LEN(F52)=18,(IF(LOOKUP(MOD(SUM(MID(F52,1,1)*7,MID(F52,2,1)*9,MID(F52,3,1)*10,MID(F52,4,1)*5,MID(F52,5,1)*8,MID(F52,6,1)*4,MID(F52,7,1)*2,MID(F52,8,1),MID(F52,9,1)*6,MID(F52,10,1)*3,MID(F52,11,1)*7,MID(F52,12,1)*9,MID(F52,13,1)*10,MID(F52,14,1)*5,MID(F52,15,1)*8,MID(F52,16,1)*4,MID(F52,17,1)*2),11),{0,1,2,3,4,5,6,7,8,9,10},{"1","0","x","9","8","7","6","5","4","3","2"})=RIGHT(F52,1),"√","×")),"身份证号长度不符")</f>
        <v>√</v>
      </c>
      <c r="I52" s="19"/>
      <c r="J52" s="13" t="s">
        <v>201</v>
      </c>
      <c r="K52" s="19">
        <f t="shared" si="2"/>
        <v>31</v>
      </c>
      <c r="L52" s="29">
        <v>59</v>
      </c>
      <c r="M52" s="29">
        <f t="shared" si="5"/>
        <v>31</v>
      </c>
      <c r="N52" s="29">
        <f t="shared" si="4"/>
        <v>90</v>
      </c>
    </row>
    <row r="53" s="1" customFormat="1" ht="23" customHeight="1" spans="1:14">
      <c r="A53" s="23">
        <f t="shared" si="0"/>
        <v>51</v>
      </c>
      <c r="B53" s="50" t="s">
        <v>310</v>
      </c>
      <c r="C53" s="14" t="s">
        <v>212</v>
      </c>
      <c r="D53" s="31" t="s">
        <v>86</v>
      </c>
      <c r="E53" s="15">
        <v>44986</v>
      </c>
      <c r="F53" s="16" t="s">
        <v>311</v>
      </c>
      <c r="G53" s="17" t="str">
        <f t="shared" si="1"/>
        <v>男</v>
      </c>
      <c r="H53" s="13" t="str">
        <f>IF(LEN(F53)=18,(IF(LOOKUP(MOD(SUM(MID(F53,1,1)*7,MID(F53,2,1)*9,MID(F53,3,1)*10,MID(F53,4,1)*5,MID(F53,5,1)*8,MID(F53,6,1)*4,MID(F53,7,1)*2,MID(F53,8,1),MID(F53,9,1)*6,MID(F53,10,1)*3,MID(F53,11,1)*7,MID(F53,12,1)*9,MID(F53,13,1)*10,MID(F53,14,1)*5,MID(F53,15,1)*8,MID(F53,16,1)*4,MID(F53,17,1)*2),11),{0,1,2,3,4,5,6,7,8,9,10},{"1","0","x","9","8","7","6","5","4","3","2"})=RIGHT(F53,1),"√","×")),"身份证号长度不符")</f>
        <v>√</v>
      </c>
      <c r="I53" s="19"/>
      <c r="J53" s="13" t="s">
        <v>201</v>
      </c>
      <c r="K53" s="19">
        <f t="shared" si="2"/>
        <v>31</v>
      </c>
      <c r="L53" s="29">
        <v>59</v>
      </c>
      <c r="M53" s="29">
        <f t="shared" si="5"/>
        <v>31</v>
      </c>
      <c r="N53" s="29">
        <f t="shared" si="4"/>
        <v>90</v>
      </c>
    </row>
    <row r="54" s="1" customFormat="1" ht="23" customHeight="1" spans="1:14">
      <c r="A54" s="23">
        <f t="shared" si="0"/>
        <v>52</v>
      </c>
      <c r="B54" s="50" t="s">
        <v>312</v>
      </c>
      <c r="C54" s="14" t="s">
        <v>212</v>
      </c>
      <c r="D54" s="31" t="s">
        <v>86</v>
      </c>
      <c r="E54" s="15">
        <v>44986</v>
      </c>
      <c r="F54" s="16" t="s">
        <v>313</v>
      </c>
      <c r="G54" s="17" t="str">
        <f t="shared" si="1"/>
        <v>男</v>
      </c>
      <c r="H54" s="13" t="str">
        <f>IF(LEN(F54)=18,(IF(LOOKUP(MOD(SUM(MID(F54,1,1)*7,MID(F54,2,1)*9,MID(F54,3,1)*10,MID(F54,4,1)*5,MID(F54,5,1)*8,MID(F54,6,1)*4,MID(F54,7,1)*2,MID(F54,8,1),MID(F54,9,1)*6,MID(F54,10,1)*3,MID(F54,11,1)*7,MID(F54,12,1)*9,MID(F54,13,1)*10,MID(F54,14,1)*5,MID(F54,15,1)*8,MID(F54,16,1)*4,MID(F54,17,1)*2),11),{0,1,2,3,4,5,6,7,8,9,10},{"1","0","x","9","8","7","6","5","4","3","2"})=RIGHT(F54,1),"√","×")),"身份证号长度不符")</f>
        <v>√</v>
      </c>
      <c r="I54" s="19"/>
      <c r="J54" s="13" t="s">
        <v>201</v>
      </c>
      <c r="K54" s="19">
        <f t="shared" si="2"/>
        <v>31</v>
      </c>
      <c r="L54" s="29">
        <v>59</v>
      </c>
      <c r="M54" s="29">
        <f t="shared" si="5"/>
        <v>31</v>
      </c>
      <c r="N54" s="29">
        <f t="shared" si="4"/>
        <v>90</v>
      </c>
    </row>
    <row r="55" s="1" customFormat="1" ht="23" customHeight="1" spans="1:14">
      <c r="A55" s="23">
        <f t="shared" si="0"/>
        <v>53</v>
      </c>
      <c r="B55" s="50" t="s">
        <v>314</v>
      </c>
      <c r="C55" s="14" t="s">
        <v>212</v>
      </c>
      <c r="D55" s="31" t="s">
        <v>86</v>
      </c>
      <c r="E55" s="15">
        <v>44986</v>
      </c>
      <c r="F55" s="16" t="s">
        <v>315</v>
      </c>
      <c r="G55" s="17" t="str">
        <f t="shared" si="1"/>
        <v>男</v>
      </c>
      <c r="H55" s="13" t="str">
        <f>IF(LEN(F55)=18,(IF(LOOKUP(MOD(SUM(MID(F55,1,1)*7,MID(F55,2,1)*9,MID(F55,3,1)*10,MID(F55,4,1)*5,MID(F55,5,1)*8,MID(F55,6,1)*4,MID(F55,7,1)*2,MID(F55,8,1),MID(F55,9,1)*6,MID(F55,10,1)*3,MID(F55,11,1)*7,MID(F55,12,1)*9,MID(F55,13,1)*10,MID(F55,14,1)*5,MID(F55,15,1)*8,MID(F55,16,1)*4,MID(F55,17,1)*2),11),{0,1,2,3,4,5,6,7,8,9,10},{"1","0","x","9","8","7","6","5","4","3","2"})=RIGHT(F55,1),"√","×")),"身份证号长度不符")</f>
        <v>√</v>
      </c>
      <c r="I55" s="19"/>
      <c r="J55" s="13" t="s">
        <v>201</v>
      </c>
      <c r="K55" s="19">
        <f t="shared" si="2"/>
        <v>31</v>
      </c>
      <c r="L55" s="29">
        <v>59</v>
      </c>
      <c r="M55" s="29">
        <f t="shared" si="5"/>
        <v>31</v>
      </c>
      <c r="N55" s="29">
        <f t="shared" si="4"/>
        <v>90</v>
      </c>
    </row>
    <row r="56" s="1" customFormat="1" ht="23" customHeight="1" spans="1:14">
      <c r="A56" s="23">
        <f t="shared" si="0"/>
        <v>54</v>
      </c>
      <c r="B56" s="50" t="s">
        <v>316</v>
      </c>
      <c r="C56" s="14" t="s">
        <v>212</v>
      </c>
      <c r="D56" s="31" t="s">
        <v>86</v>
      </c>
      <c r="E56" s="15">
        <v>44986</v>
      </c>
      <c r="F56" s="16" t="s">
        <v>317</v>
      </c>
      <c r="G56" s="17" t="str">
        <f t="shared" si="1"/>
        <v>男</v>
      </c>
      <c r="H56" s="13" t="str">
        <f>IF(LEN(F56)=18,(IF(LOOKUP(MOD(SUM(MID(F56,1,1)*7,MID(F56,2,1)*9,MID(F56,3,1)*10,MID(F56,4,1)*5,MID(F56,5,1)*8,MID(F56,6,1)*4,MID(F56,7,1)*2,MID(F56,8,1),MID(F56,9,1)*6,MID(F56,10,1)*3,MID(F56,11,1)*7,MID(F56,12,1)*9,MID(F56,13,1)*10,MID(F56,14,1)*5,MID(F56,15,1)*8,MID(F56,16,1)*4,MID(F56,17,1)*2),11),{0,1,2,3,4,5,6,7,8,9,10},{"1","0","x","9","8","7","6","5","4","3","2"})=RIGHT(F56,1),"√","×")),"身份证号长度不符")</f>
        <v>√</v>
      </c>
      <c r="I56" s="19"/>
      <c r="J56" s="13" t="s">
        <v>201</v>
      </c>
      <c r="K56" s="19">
        <f t="shared" si="2"/>
        <v>31</v>
      </c>
      <c r="L56" s="29">
        <v>59</v>
      </c>
      <c r="M56" s="29">
        <f t="shared" si="5"/>
        <v>31</v>
      </c>
      <c r="N56" s="29">
        <f t="shared" si="4"/>
        <v>90</v>
      </c>
    </row>
    <row r="57" s="1" customFormat="1" ht="23" customHeight="1" spans="1:14">
      <c r="A57" s="23">
        <f t="shared" si="0"/>
        <v>55</v>
      </c>
      <c r="B57" s="50" t="s">
        <v>318</v>
      </c>
      <c r="C57" s="14" t="s">
        <v>212</v>
      </c>
      <c r="D57" s="31" t="s">
        <v>86</v>
      </c>
      <c r="E57" s="15">
        <v>44986</v>
      </c>
      <c r="F57" s="16" t="s">
        <v>319</v>
      </c>
      <c r="G57" s="17" t="str">
        <f t="shared" si="1"/>
        <v>男</v>
      </c>
      <c r="H57" s="13" t="str">
        <f>IF(LEN(F57)=18,(IF(LOOKUP(MOD(SUM(MID(F57,1,1)*7,MID(F57,2,1)*9,MID(F57,3,1)*10,MID(F57,4,1)*5,MID(F57,5,1)*8,MID(F57,6,1)*4,MID(F57,7,1)*2,MID(F57,8,1),MID(F57,9,1)*6,MID(F57,10,1)*3,MID(F57,11,1)*7,MID(F57,12,1)*9,MID(F57,13,1)*10,MID(F57,14,1)*5,MID(F57,15,1)*8,MID(F57,16,1)*4,MID(F57,17,1)*2),11),{0,1,2,3,4,5,6,7,8,9,10},{"1","0","x","9","8","7","6","5","4","3","2"})=RIGHT(F57,1),"√","×")),"身份证号长度不符")</f>
        <v>√</v>
      </c>
      <c r="I57" s="19"/>
      <c r="J57" s="13" t="s">
        <v>201</v>
      </c>
      <c r="K57" s="19">
        <f t="shared" si="2"/>
        <v>31</v>
      </c>
      <c r="L57" s="29">
        <v>59</v>
      </c>
      <c r="M57" s="29">
        <f t="shared" si="5"/>
        <v>31</v>
      </c>
      <c r="N57" s="29">
        <f t="shared" si="4"/>
        <v>90</v>
      </c>
    </row>
    <row r="58" s="1" customFormat="1" ht="23" customHeight="1" spans="1:14">
      <c r="A58" s="23">
        <f t="shared" si="0"/>
        <v>56</v>
      </c>
      <c r="B58" s="21" t="s">
        <v>320</v>
      </c>
      <c r="C58" s="14" t="s">
        <v>212</v>
      </c>
      <c r="D58" s="31" t="s">
        <v>86</v>
      </c>
      <c r="E58" s="15">
        <v>44986</v>
      </c>
      <c r="F58" s="81" t="s">
        <v>321</v>
      </c>
      <c r="G58" s="17" t="str">
        <f t="shared" si="1"/>
        <v>男</v>
      </c>
      <c r="H58" s="13" t="str">
        <f>IF(LEN(F58)=18,(IF(LOOKUP(MOD(SUM(MID(F58,1,1)*7,MID(F58,2,1)*9,MID(F58,3,1)*10,MID(F58,4,1)*5,MID(F58,5,1)*8,MID(F58,6,1)*4,MID(F58,7,1)*2,MID(F58,8,1),MID(F58,9,1)*6,MID(F58,10,1)*3,MID(F58,11,1)*7,MID(F58,12,1)*9,MID(F58,13,1)*10,MID(F58,14,1)*5,MID(F58,15,1)*8,MID(F58,16,1)*4,MID(F58,17,1)*2),11),{0,1,2,3,4,5,6,7,8,9,10},{"1","0","x","9","8","7","6","5","4","3","2"})=RIGHT(F58,1),"√","×")),"身份证号长度不符")</f>
        <v>√</v>
      </c>
      <c r="I58" s="19"/>
      <c r="J58" s="13" t="s">
        <v>201</v>
      </c>
      <c r="K58" s="19">
        <f t="shared" si="2"/>
        <v>31</v>
      </c>
      <c r="L58" s="29">
        <v>59</v>
      </c>
      <c r="M58" s="29">
        <f t="shared" si="5"/>
        <v>31</v>
      </c>
      <c r="N58" s="29">
        <f t="shared" si="4"/>
        <v>90</v>
      </c>
    </row>
    <row r="59" s="1" customFormat="1" ht="23" customHeight="1" spans="1:14">
      <c r="A59" s="23">
        <f t="shared" si="0"/>
        <v>57</v>
      </c>
      <c r="B59" s="21" t="s">
        <v>322</v>
      </c>
      <c r="C59" s="14" t="s">
        <v>212</v>
      </c>
      <c r="D59" s="31" t="s">
        <v>86</v>
      </c>
      <c r="E59" s="15">
        <v>44986</v>
      </c>
      <c r="F59" s="16" t="s">
        <v>323</v>
      </c>
      <c r="G59" s="17" t="str">
        <f t="shared" si="1"/>
        <v>男</v>
      </c>
      <c r="H59" s="13" t="str">
        <f>IF(LEN(F59)=18,(IF(LOOKUP(MOD(SUM(MID(F59,1,1)*7,MID(F59,2,1)*9,MID(F59,3,1)*10,MID(F59,4,1)*5,MID(F59,5,1)*8,MID(F59,6,1)*4,MID(F59,7,1)*2,MID(F59,8,1),MID(F59,9,1)*6,MID(F59,10,1)*3,MID(F59,11,1)*7,MID(F59,12,1)*9,MID(F59,13,1)*10,MID(F59,14,1)*5,MID(F59,15,1)*8,MID(F59,16,1)*4,MID(F59,17,1)*2),11),{0,1,2,3,4,5,6,7,8,9,10},{"1","0","x","9","8","7","6","5","4","3","2"})=RIGHT(F59,1),"√","×")),"身份证号长度不符")</f>
        <v>√</v>
      </c>
      <c r="I59" s="19"/>
      <c r="J59" s="13" t="s">
        <v>201</v>
      </c>
      <c r="K59" s="19">
        <f t="shared" si="2"/>
        <v>31</v>
      </c>
      <c r="L59" s="29">
        <v>59</v>
      </c>
      <c r="M59" s="29">
        <f t="shared" si="5"/>
        <v>31</v>
      </c>
      <c r="N59" s="29">
        <f t="shared" si="4"/>
        <v>90</v>
      </c>
    </row>
    <row r="60" s="1" customFormat="1" ht="23" customHeight="1" spans="1:14">
      <c r="A60" s="23">
        <f t="shared" si="0"/>
        <v>58</v>
      </c>
      <c r="B60" s="21" t="s">
        <v>324</v>
      </c>
      <c r="C60" s="14" t="s">
        <v>212</v>
      </c>
      <c r="D60" s="31" t="s">
        <v>86</v>
      </c>
      <c r="E60" s="15">
        <v>44986</v>
      </c>
      <c r="F60" s="81" t="s">
        <v>325</v>
      </c>
      <c r="G60" s="17" t="str">
        <f t="shared" si="1"/>
        <v>男</v>
      </c>
      <c r="H60" s="13" t="str">
        <f>IF(LEN(F60)=18,(IF(LOOKUP(MOD(SUM(MID(F60,1,1)*7,MID(F60,2,1)*9,MID(F60,3,1)*10,MID(F60,4,1)*5,MID(F60,5,1)*8,MID(F60,6,1)*4,MID(F60,7,1)*2,MID(F60,8,1),MID(F60,9,1)*6,MID(F60,10,1)*3,MID(F60,11,1)*7,MID(F60,12,1)*9,MID(F60,13,1)*10,MID(F60,14,1)*5,MID(F60,15,1)*8,MID(F60,16,1)*4,MID(F60,17,1)*2),11),{0,1,2,3,4,5,6,7,8,9,10},{"1","0","x","9","8","7","6","5","4","3","2"})=RIGHT(F60,1),"√","×")),"身份证号长度不符")</f>
        <v>√</v>
      </c>
      <c r="I60" s="19"/>
      <c r="J60" s="13" t="s">
        <v>201</v>
      </c>
      <c r="K60" s="19">
        <f t="shared" si="2"/>
        <v>31</v>
      </c>
      <c r="L60" s="29">
        <v>59</v>
      </c>
      <c r="M60" s="29">
        <f t="shared" si="5"/>
        <v>31</v>
      </c>
      <c r="N60" s="29">
        <f t="shared" si="4"/>
        <v>90</v>
      </c>
    </row>
    <row r="61" s="1" customFormat="1" ht="23" customHeight="1" spans="1:14">
      <c r="A61" s="23">
        <f t="shared" si="0"/>
        <v>59</v>
      </c>
      <c r="B61" s="21" t="s">
        <v>326</v>
      </c>
      <c r="C61" s="14" t="s">
        <v>212</v>
      </c>
      <c r="D61" s="31" t="s">
        <v>86</v>
      </c>
      <c r="E61" s="15">
        <v>44986</v>
      </c>
      <c r="F61" s="81" t="s">
        <v>327</v>
      </c>
      <c r="G61" s="17" t="str">
        <f t="shared" si="1"/>
        <v>男</v>
      </c>
      <c r="H61" s="13" t="str">
        <f>IF(LEN(F61)=18,(IF(LOOKUP(MOD(SUM(MID(F61,1,1)*7,MID(F61,2,1)*9,MID(F61,3,1)*10,MID(F61,4,1)*5,MID(F61,5,1)*8,MID(F61,6,1)*4,MID(F61,7,1)*2,MID(F61,8,1),MID(F61,9,1)*6,MID(F61,10,1)*3,MID(F61,11,1)*7,MID(F61,12,1)*9,MID(F61,13,1)*10,MID(F61,14,1)*5,MID(F61,15,1)*8,MID(F61,16,1)*4,MID(F61,17,1)*2),11),{0,1,2,3,4,5,6,7,8,9,10},{"1","0","x","9","8","7","6","5","4","3","2"})=RIGHT(F61,1),"√","×")),"身份证号长度不符")</f>
        <v>√</v>
      </c>
      <c r="I61" s="19"/>
      <c r="J61" s="13" t="s">
        <v>201</v>
      </c>
      <c r="K61" s="19">
        <f t="shared" si="2"/>
        <v>31</v>
      </c>
      <c r="L61" s="29">
        <v>59</v>
      </c>
      <c r="M61" s="29">
        <f t="shared" si="5"/>
        <v>31</v>
      </c>
      <c r="N61" s="29">
        <f t="shared" si="4"/>
        <v>90</v>
      </c>
    </row>
    <row r="62" s="1" customFormat="1" ht="23" customHeight="1" spans="1:14">
      <c r="A62" s="23">
        <f t="shared" si="0"/>
        <v>60</v>
      </c>
      <c r="B62" s="21" t="s">
        <v>328</v>
      </c>
      <c r="C62" s="14" t="s">
        <v>212</v>
      </c>
      <c r="D62" s="31" t="s">
        <v>86</v>
      </c>
      <c r="E62" s="15">
        <v>44986</v>
      </c>
      <c r="F62" s="81" t="s">
        <v>329</v>
      </c>
      <c r="G62" s="17" t="str">
        <f t="shared" si="1"/>
        <v>男</v>
      </c>
      <c r="H62" s="13" t="str">
        <f>IF(LEN(F62)=18,(IF(LOOKUP(MOD(SUM(MID(F62,1,1)*7,MID(F62,2,1)*9,MID(F62,3,1)*10,MID(F62,4,1)*5,MID(F62,5,1)*8,MID(F62,6,1)*4,MID(F62,7,1)*2,MID(F62,8,1),MID(F62,9,1)*6,MID(F62,10,1)*3,MID(F62,11,1)*7,MID(F62,12,1)*9,MID(F62,13,1)*10,MID(F62,14,1)*5,MID(F62,15,1)*8,MID(F62,16,1)*4,MID(F62,17,1)*2),11),{0,1,2,3,4,5,6,7,8,9,10},{"1","0","x","9","8","7","6","5","4","3","2"})=RIGHT(F62,1),"√","×")),"身份证号长度不符")</f>
        <v>√</v>
      </c>
      <c r="I62" s="19"/>
      <c r="J62" s="13" t="s">
        <v>201</v>
      </c>
      <c r="K62" s="19">
        <f t="shared" si="2"/>
        <v>31</v>
      </c>
      <c r="L62" s="29">
        <v>59</v>
      </c>
      <c r="M62" s="29">
        <f t="shared" si="5"/>
        <v>31</v>
      </c>
      <c r="N62" s="29">
        <f t="shared" si="4"/>
        <v>90</v>
      </c>
    </row>
    <row r="63" s="1" customFormat="1" ht="23" customHeight="1" spans="1:14">
      <c r="A63" s="23">
        <f t="shared" si="0"/>
        <v>61</v>
      </c>
      <c r="B63" s="21" t="s">
        <v>330</v>
      </c>
      <c r="C63" s="14" t="s">
        <v>212</v>
      </c>
      <c r="D63" s="31" t="s">
        <v>86</v>
      </c>
      <c r="E63" s="15">
        <v>44986</v>
      </c>
      <c r="F63" s="81" t="s">
        <v>331</v>
      </c>
      <c r="G63" s="17" t="str">
        <f t="shared" si="1"/>
        <v>男</v>
      </c>
      <c r="H63" s="13" t="str">
        <f>IF(LEN(F63)=18,(IF(LOOKUP(MOD(SUM(MID(F63,1,1)*7,MID(F63,2,1)*9,MID(F63,3,1)*10,MID(F63,4,1)*5,MID(F63,5,1)*8,MID(F63,6,1)*4,MID(F63,7,1)*2,MID(F63,8,1),MID(F63,9,1)*6,MID(F63,10,1)*3,MID(F63,11,1)*7,MID(F63,12,1)*9,MID(F63,13,1)*10,MID(F63,14,1)*5,MID(F63,15,1)*8,MID(F63,16,1)*4,MID(F63,17,1)*2),11),{0,1,2,3,4,5,6,7,8,9,10},{"1","0","x","9","8","7","6","5","4","3","2"})=RIGHT(F63,1),"√","×")),"身份证号长度不符")</f>
        <v>√</v>
      </c>
      <c r="I63" s="19"/>
      <c r="J63" s="13" t="s">
        <v>201</v>
      </c>
      <c r="K63" s="19">
        <f t="shared" si="2"/>
        <v>31</v>
      </c>
      <c r="L63" s="29">
        <v>59</v>
      </c>
      <c r="M63" s="29">
        <f t="shared" si="5"/>
        <v>31</v>
      </c>
      <c r="N63" s="29">
        <f t="shared" si="4"/>
        <v>90</v>
      </c>
    </row>
    <row r="64" s="1" customFormat="1" ht="23" customHeight="1" spans="1:14">
      <c r="A64" s="23">
        <f t="shared" si="0"/>
        <v>62</v>
      </c>
      <c r="B64" s="21" t="s">
        <v>332</v>
      </c>
      <c r="C64" s="14" t="s">
        <v>212</v>
      </c>
      <c r="D64" s="31" t="s">
        <v>86</v>
      </c>
      <c r="E64" s="15">
        <v>44986</v>
      </c>
      <c r="F64" s="16" t="s">
        <v>333</v>
      </c>
      <c r="G64" s="17" t="str">
        <f t="shared" si="1"/>
        <v>男</v>
      </c>
      <c r="H64" s="13" t="str">
        <f>IF(LEN(F64)=18,(IF(LOOKUP(MOD(SUM(MID(F64,1,1)*7,MID(F64,2,1)*9,MID(F64,3,1)*10,MID(F64,4,1)*5,MID(F64,5,1)*8,MID(F64,6,1)*4,MID(F64,7,1)*2,MID(F64,8,1),MID(F64,9,1)*6,MID(F64,10,1)*3,MID(F64,11,1)*7,MID(F64,12,1)*9,MID(F64,13,1)*10,MID(F64,14,1)*5,MID(F64,15,1)*8,MID(F64,16,1)*4,MID(F64,17,1)*2),11),{0,1,2,3,4,5,6,7,8,9,10},{"1","0","x","9","8","7","6","5","4","3","2"})=RIGHT(F64,1),"√","×")),"身份证号长度不符")</f>
        <v>√</v>
      </c>
      <c r="I64" s="19"/>
      <c r="J64" s="13" t="s">
        <v>201</v>
      </c>
      <c r="K64" s="19">
        <f t="shared" si="2"/>
        <v>31</v>
      </c>
      <c r="L64" s="29">
        <v>59</v>
      </c>
      <c r="M64" s="29">
        <f t="shared" si="5"/>
        <v>31</v>
      </c>
      <c r="N64" s="29">
        <f t="shared" si="4"/>
        <v>90</v>
      </c>
    </row>
    <row r="65" s="1" customFormat="1" ht="23" customHeight="1" spans="1:14">
      <c r="A65" s="23">
        <f t="shared" si="0"/>
        <v>63</v>
      </c>
      <c r="B65" s="21" t="s">
        <v>334</v>
      </c>
      <c r="C65" s="14" t="s">
        <v>212</v>
      </c>
      <c r="D65" s="31" t="s">
        <v>86</v>
      </c>
      <c r="E65" s="15">
        <v>44986</v>
      </c>
      <c r="F65" s="81" t="s">
        <v>335</v>
      </c>
      <c r="G65" s="17" t="str">
        <f t="shared" si="1"/>
        <v>男</v>
      </c>
      <c r="H65" s="13" t="str">
        <f>IF(LEN(F65)=18,(IF(LOOKUP(MOD(SUM(MID(F65,1,1)*7,MID(F65,2,1)*9,MID(F65,3,1)*10,MID(F65,4,1)*5,MID(F65,5,1)*8,MID(F65,6,1)*4,MID(F65,7,1)*2,MID(F65,8,1),MID(F65,9,1)*6,MID(F65,10,1)*3,MID(F65,11,1)*7,MID(F65,12,1)*9,MID(F65,13,1)*10,MID(F65,14,1)*5,MID(F65,15,1)*8,MID(F65,16,1)*4,MID(F65,17,1)*2),11),{0,1,2,3,4,5,6,7,8,9,10},{"1","0","x","9","8","7","6","5","4","3","2"})=RIGHT(F65,1),"√","×")),"身份证号长度不符")</f>
        <v>√</v>
      </c>
      <c r="I65" s="19"/>
      <c r="J65" s="13" t="s">
        <v>201</v>
      </c>
      <c r="K65" s="19">
        <f t="shared" si="2"/>
        <v>31</v>
      </c>
      <c r="L65" s="29">
        <v>59</v>
      </c>
      <c r="M65" s="29">
        <f t="shared" si="5"/>
        <v>31</v>
      </c>
      <c r="N65" s="29">
        <f t="shared" si="4"/>
        <v>90</v>
      </c>
    </row>
    <row r="66" s="1" customFormat="1" ht="23" customHeight="1" spans="1:14">
      <c r="A66" s="23">
        <f t="shared" si="0"/>
        <v>64</v>
      </c>
      <c r="B66" s="21" t="s">
        <v>336</v>
      </c>
      <c r="C66" s="14" t="s">
        <v>212</v>
      </c>
      <c r="D66" s="31" t="s">
        <v>86</v>
      </c>
      <c r="E66" s="15">
        <v>44986</v>
      </c>
      <c r="F66" s="81" t="s">
        <v>337</v>
      </c>
      <c r="G66" s="17" t="str">
        <f t="shared" si="1"/>
        <v>男</v>
      </c>
      <c r="H66" s="13" t="str">
        <f>IF(LEN(F66)=18,(IF(LOOKUP(MOD(SUM(MID(F66,1,1)*7,MID(F66,2,1)*9,MID(F66,3,1)*10,MID(F66,4,1)*5,MID(F66,5,1)*8,MID(F66,6,1)*4,MID(F66,7,1)*2,MID(F66,8,1),MID(F66,9,1)*6,MID(F66,10,1)*3,MID(F66,11,1)*7,MID(F66,12,1)*9,MID(F66,13,1)*10,MID(F66,14,1)*5,MID(F66,15,1)*8,MID(F66,16,1)*4,MID(F66,17,1)*2),11),{0,1,2,3,4,5,6,7,8,9,10},{"1","0","x","9","8","7","6","5","4","3","2"})=RIGHT(F66,1),"√","×")),"身份证号长度不符")</f>
        <v>√</v>
      </c>
      <c r="I66" s="19"/>
      <c r="J66" s="13" t="s">
        <v>201</v>
      </c>
      <c r="K66" s="19">
        <f t="shared" si="2"/>
        <v>31</v>
      </c>
      <c r="L66" s="29">
        <v>59</v>
      </c>
      <c r="M66" s="29">
        <f t="shared" si="5"/>
        <v>31</v>
      </c>
      <c r="N66" s="29">
        <f t="shared" si="4"/>
        <v>90</v>
      </c>
    </row>
    <row r="67" s="1" customFormat="1" ht="23" customHeight="1" spans="1:14">
      <c r="A67" s="23">
        <f t="shared" ref="A67:A122" si="6">ROW()-2</f>
        <v>65</v>
      </c>
      <c r="B67" s="21" t="s">
        <v>338</v>
      </c>
      <c r="C67" s="14" t="s">
        <v>212</v>
      </c>
      <c r="D67" s="31" t="s">
        <v>86</v>
      </c>
      <c r="E67" s="15">
        <v>44986</v>
      </c>
      <c r="F67" s="81" t="s">
        <v>339</v>
      </c>
      <c r="G67" s="17" t="str">
        <f t="shared" ref="G67:G122" si="7">IF(MOD(MID(F67,17,1),2)=0,"女","男")</f>
        <v>男</v>
      </c>
      <c r="H67" s="13" t="str">
        <f>IF(LEN(F67)=18,(IF(LOOKUP(MOD(SUM(MID(F67,1,1)*7,MID(F67,2,1)*9,MID(F67,3,1)*10,MID(F67,4,1)*5,MID(F67,5,1)*8,MID(F67,6,1)*4,MID(F67,7,1)*2,MID(F67,8,1),MID(F67,9,1)*6,MID(F67,10,1)*3,MID(F67,11,1)*7,MID(F67,12,1)*9,MID(F67,13,1)*10,MID(F67,14,1)*5,MID(F67,15,1)*8,MID(F67,16,1)*4,MID(F67,17,1)*2),11),{0,1,2,3,4,5,6,7,8,9,10},{"1","0","x","9","8","7","6","5","4","3","2"})=RIGHT(F67,1),"√","×")),"身份证号长度不符")</f>
        <v>√</v>
      </c>
      <c r="I67" s="19"/>
      <c r="J67" s="13" t="s">
        <v>201</v>
      </c>
      <c r="K67" s="19">
        <f t="shared" ref="K67:K122" si="8">DAY(EOMONTH(E67,0))-DAY(E67)+1</f>
        <v>31</v>
      </c>
      <c r="L67" s="29">
        <v>59</v>
      </c>
      <c r="M67" s="29">
        <f t="shared" si="5"/>
        <v>31</v>
      </c>
      <c r="N67" s="29">
        <f t="shared" ref="N67:N122" si="9">SUM(L67:M67)</f>
        <v>90</v>
      </c>
    </row>
    <row r="68" s="1" customFormat="1" ht="23" customHeight="1" spans="1:14">
      <c r="A68" s="23">
        <f t="shared" si="6"/>
        <v>66</v>
      </c>
      <c r="B68" s="21" t="s">
        <v>216</v>
      </c>
      <c r="C68" s="14" t="s">
        <v>203</v>
      </c>
      <c r="D68" s="31" t="s">
        <v>84</v>
      </c>
      <c r="E68" s="15">
        <v>44986</v>
      </c>
      <c r="F68" s="81" t="s">
        <v>340</v>
      </c>
      <c r="G68" s="17" t="str">
        <f t="shared" si="7"/>
        <v>男</v>
      </c>
      <c r="H68" s="13" t="str">
        <f>IF(LEN(F68)=18,(IF(LOOKUP(MOD(SUM(MID(F68,1,1)*7,MID(F68,2,1)*9,MID(F68,3,1)*10,MID(F68,4,1)*5,MID(F68,5,1)*8,MID(F68,6,1)*4,MID(F68,7,1)*2,MID(F68,8,1),MID(F68,9,1)*6,MID(F68,10,1)*3,MID(F68,11,1)*7,MID(F68,12,1)*9,MID(F68,13,1)*10,MID(F68,14,1)*5,MID(F68,15,1)*8,MID(F68,16,1)*4,MID(F68,17,1)*2),11),{0,1,2,3,4,5,6,7,8,9,10},{"1","0","x","9","8","7","6","5","4","3","2"})=RIGHT(F68,1),"√","×")),"身份证号长度不符")</f>
        <v>√</v>
      </c>
      <c r="I68" s="19"/>
      <c r="J68" s="13" t="s">
        <v>201</v>
      </c>
      <c r="K68" s="19">
        <f t="shared" si="8"/>
        <v>31</v>
      </c>
      <c r="L68" s="29">
        <v>59</v>
      </c>
      <c r="M68" s="29">
        <f t="shared" si="5"/>
        <v>31</v>
      </c>
      <c r="N68" s="29">
        <f t="shared" si="9"/>
        <v>90</v>
      </c>
    </row>
    <row r="69" s="1" customFormat="1" ht="23" customHeight="1" spans="1:14">
      <c r="A69" s="23">
        <f t="shared" si="6"/>
        <v>67</v>
      </c>
      <c r="B69" s="50" t="s">
        <v>341</v>
      </c>
      <c r="C69" s="14" t="s">
        <v>203</v>
      </c>
      <c r="D69" s="31" t="s">
        <v>84</v>
      </c>
      <c r="E69" s="15">
        <v>44986</v>
      </c>
      <c r="F69" s="16" t="s">
        <v>342</v>
      </c>
      <c r="G69" s="17" t="str">
        <f t="shared" si="7"/>
        <v>女</v>
      </c>
      <c r="H69" s="13" t="str">
        <f>IF(LEN(F69)=18,(IF(LOOKUP(MOD(SUM(MID(F69,1,1)*7,MID(F69,2,1)*9,MID(F69,3,1)*10,MID(F69,4,1)*5,MID(F69,5,1)*8,MID(F69,6,1)*4,MID(F69,7,1)*2,MID(F69,8,1),MID(F69,9,1)*6,MID(F69,10,1)*3,MID(F69,11,1)*7,MID(F69,12,1)*9,MID(F69,13,1)*10,MID(F69,14,1)*5,MID(F69,15,1)*8,MID(F69,16,1)*4,MID(F69,17,1)*2),11),{0,1,2,3,4,5,6,7,8,9,10},{"1","0","x","9","8","7","6","5","4","3","2"})=RIGHT(F69,1),"√","×")),"身份证号长度不符")</f>
        <v>√</v>
      </c>
      <c r="I69" s="19"/>
      <c r="J69" s="13" t="s">
        <v>201</v>
      </c>
      <c r="K69" s="19">
        <f t="shared" si="8"/>
        <v>31</v>
      </c>
      <c r="L69" s="29">
        <v>59</v>
      </c>
      <c r="M69" s="29">
        <f t="shared" si="5"/>
        <v>31</v>
      </c>
      <c r="N69" s="29">
        <f t="shared" si="9"/>
        <v>90</v>
      </c>
    </row>
    <row r="70" s="1" customFormat="1" ht="23" customHeight="1" spans="1:14">
      <c r="A70" s="23">
        <f t="shared" si="6"/>
        <v>68</v>
      </c>
      <c r="B70" s="50" t="s">
        <v>343</v>
      </c>
      <c r="C70" s="14" t="s">
        <v>203</v>
      </c>
      <c r="D70" s="31" t="s">
        <v>84</v>
      </c>
      <c r="E70" s="15">
        <v>44986</v>
      </c>
      <c r="F70" s="16" t="s">
        <v>344</v>
      </c>
      <c r="G70" s="17" t="str">
        <f t="shared" si="7"/>
        <v>男</v>
      </c>
      <c r="H70" s="13" t="str">
        <f>IF(LEN(F70)=18,(IF(LOOKUP(MOD(SUM(MID(F70,1,1)*7,MID(F70,2,1)*9,MID(F70,3,1)*10,MID(F70,4,1)*5,MID(F70,5,1)*8,MID(F70,6,1)*4,MID(F70,7,1)*2,MID(F70,8,1),MID(F70,9,1)*6,MID(F70,10,1)*3,MID(F70,11,1)*7,MID(F70,12,1)*9,MID(F70,13,1)*10,MID(F70,14,1)*5,MID(F70,15,1)*8,MID(F70,16,1)*4,MID(F70,17,1)*2),11),{0,1,2,3,4,5,6,7,8,9,10},{"1","0","x","9","8","7","6","5","4","3","2"})=RIGHT(F70,1),"√","×")),"身份证号长度不符")</f>
        <v>√</v>
      </c>
      <c r="I70" s="19"/>
      <c r="J70" s="13" t="s">
        <v>201</v>
      </c>
      <c r="K70" s="19">
        <f t="shared" si="8"/>
        <v>31</v>
      </c>
      <c r="L70" s="29">
        <v>59</v>
      </c>
      <c r="M70" s="29">
        <f t="shared" si="5"/>
        <v>31</v>
      </c>
      <c r="N70" s="29">
        <f t="shared" si="9"/>
        <v>90</v>
      </c>
    </row>
    <row r="71" s="1" customFormat="1" ht="23" customHeight="1" spans="1:14">
      <c r="A71" s="23">
        <f t="shared" si="6"/>
        <v>69</v>
      </c>
      <c r="B71" s="50" t="s">
        <v>345</v>
      </c>
      <c r="C71" s="14" t="s">
        <v>203</v>
      </c>
      <c r="D71" s="31" t="s">
        <v>84</v>
      </c>
      <c r="E71" s="15">
        <v>44986</v>
      </c>
      <c r="F71" s="16" t="s">
        <v>346</v>
      </c>
      <c r="G71" s="17" t="str">
        <f t="shared" si="7"/>
        <v>男</v>
      </c>
      <c r="H71" s="13" t="str">
        <f>IF(LEN(F71)=18,(IF(LOOKUP(MOD(SUM(MID(F71,1,1)*7,MID(F71,2,1)*9,MID(F71,3,1)*10,MID(F71,4,1)*5,MID(F71,5,1)*8,MID(F71,6,1)*4,MID(F71,7,1)*2,MID(F71,8,1),MID(F71,9,1)*6,MID(F71,10,1)*3,MID(F71,11,1)*7,MID(F71,12,1)*9,MID(F71,13,1)*10,MID(F71,14,1)*5,MID(F71,15,1)*8,MID(F71,16,1)*4,MID(F71,17,1)*2),11),{0,1,2,3,4,5,6,7,8,9,10},{"1","0","x","9","8","7","6","5","4","3","2"})=RIGHT(F71,1),"√","×")),"身份证号长度不符")</f>
        <v>√</v>
      </c>
      <c r="I71" s="19"/>
      <c r="J71" s="13" t="s">
        <v>201</v>
      </c>
      <c r="K71" s="19">
        <f t="shared" si="8"/>
        <v>31</v>
      </c>
      <c r="L71" s="29">
        <v>59</v>
      </c>
      <c r="M71" s="29">
        <f t="shared" si="5"/>
        <v>31</v>
      </c>
      <c r="N71" s="29">
        <f t="shared" si="9"/>
        <v>90</v>
      </c>
    </row>
    <row r="72" s="1" customFormat="1" ht="23" customHeight="1" spans="1:14">
      <c r="A72" s="23">
        <f t="shared" si="6"/>
        <v>70</v>
      </c>
      <c r="B72" s="21" t="s">
        <v>347</v>
      </c>
      <c r="C72" s="14" t="s">
        <v>203</v>
      </c>
      <c r="D72" s="31" t="s">
        <v>84</v>
      </c>
      <c r="E72" s="15">
        <v>44986</v>
      </c>
      <c r="F72" s="16" t="s">
        <v>348</v>
      </c>
      <c r="G72" s="17" t="str">
        <f t="shared" si="7"/>
        <v>男</v>
      </c>
      <c r="H72" s="13" t="str">
        <f>IF(LEN(F72)=18,(IF(LOOKUP(MOD(SUM(MID(F72,1,1)*7,MID(F72,2,1)*9,MID(F72,3,1)*10,MID(F72,4,1)*5,MID(F72,5,1)*8,MID(F72,6,1)*4,MID(F72,7,1)*2,MID(F72,8,1),MID(F72,9,1)*6,MID(F72,10,1)*3,MID(F72,11,1)*7,MID(F72,12,1)*9,MID(F72,13,1)*10,MID(F72,14,1)*5,MID(F72,15,1)*8,MID(F72,16,1)*4,MID(F72,17,1)*2),11),{0,1,2,3,4,5,6,7,8,9,10},{"1","0","x","9","8","7","6","5","4","3","2"})=RIGHT(F72,1),"√","×")),"身份证号长度不符")</f>
        <v>√</v>
      </c>
      <c r="I72" s="19"/>
      <c r="J72" s="13" t="s">
        <v>201</v>
      </c>
      <c r="K72" s="19">
        <f t="shared" si="8"/>
        <v>31</v>
      </c>
      <c r="L72" s="29">
        <v>59</v>
      </c>
      <c r="M72" s="29">
        <f t="shared" si="5"/>
        <v>31</v>
      </c>
      <c r="N72" s="29">
        <f t="shared" si="9"/>
        <v>90</v>
      </c>
    </row>
    <row r="73" s="1" customFormat="1" ht="23" customHeight="1" spans="1:14">
      <c r="A73" s="23">
        <f t="shared" si="6"/>
        <v>71</v>
      </c>
      <c r="B73" s="21" t="s">
        <v>349</v>
      </c>
      <c r="C73" s="14" t="s">
        <v>203</v>
      </c>
      <c r="D73" s="31" t="s">
        <v>84</v>
      </c>
      <c r="E73" s="15">
        <v>44986</v>
      </c>
      <c r="F73" s="82" t="s">
        <v>350</v>
      </c>
      <c r="G73" s="17" t="str">
        <f t="shared" si="7"/>
        <v>男</v>
      </c>
      <c r="H73" s="13" t="str">
        <f>IF(LEN(F73)=18,(IF(LOOKUP(MOD(SUM(MID(F73,1,1)*7,MID(F73,2,1)*9,MID(F73,3,1)*10,MID(F73,4,1)*5,MID(F73,5,1)*8,MID(F73,6,1)*4,MID(F73,7,1)*2,MID(F73,8,1),MID(F73,9,1)*6,MID(F73,10,1)*3,MID(F73,11,1)*7,MID(F73,12,1)*9,MID(F73,13,1)*10,MID(F73,14,1)*5,MID(F73,15,1)*8,MID(F73,16,1)*4,MID(F73,17,1)*2),11),{0,1,2,3,4,5,6,7,8,9,10},{"1","0","x","9","8","7","6","5","4","3","2"})=RIGHT(F73,1),"√","×")),"身份证号长度不符")</f>
        <v>√</v>
      </c>
      <c r="I73" s="19"/>
      <c r="J73" s="13" t="s">
        <v>201</v>
      </c>
      <c r="K73" s="19">
        <f t="shared" si="8"/>
        <v>31</v>
      </c>
      <c r="L73" s="29">
        <v>59</v>
      </c>
      <c r="M73" s="29">
        <f t="shared" si="5"/>
        <v>31</v>
      </c>
      <c r="N73" s="29">
        <f t="shared" si="9"/>
        <v>90</v>
      </c>
    </row>
    <row r="74" s="1" customFormat="1" ht="23" customHeight="1" spans="1:14">
      <c r="A74" s="23">
        <f t="shared" si="6"/>
        <v>72</v>
      </c>
      <c r="B74" s="21" t="s">
        <v>351</v>
      </c>
      <c r="C74" s="14" t="s">
        <v>203</v>
      </c>
      <c r="D74" s="31" t="s">
        <v>84</v>
      </c>
      <c r="E74" s="15">
        <v>44986</v>
      </c>
      <c r="F74" s="82" t="s">
        <v>352</v>
      </c>
      <c r="G74" s="17" t="str">
        <f t="shared" si="7"/>
        <v>男</v>
      </c>
      <c r="H74" s="13" t="str">
        <f>IF(LEN(F74)=18,(IF(LOOKUP(MOD(SUM(MID(F74,1,1)*7,MID(F74,2,1)*9,MID(F74,3,1)*10,MID(F74,4,1)*5,MID(F74,5,1)*8,MID(F74,6,1)*4,MID(F74,7,1)*2,MID(F74,8,1),MID(F74,9,1)*6,MID(F74,10,1)*3,MID(F74,11,1)*7,MID(F74,12,1)*9,MID(F74,13,1)*10,MID(F74,14,1)*5,MID(F74,15,1)*8,MID(F74,16,1)*4,MID(F74,17,1)*2),11),{0,1,2,3,4,5,6,7,8,9,10},{"1","0","x","9","8","7","6","5","4","3","2"})=RIGHT(F74,1),"√","×")),"身份证号长度不符")</f>
        <v>√</v>
      </c>
      <c r="I74" s="19"/>
      <c r="J74" s="13" t="s">
        <v>201</v>
      </c>
      <c r="K74" s="19">
        <f t="shared" si="8"/>
        <v>31</v>
      </c>
      <c r="L74" s="29">
        <v>59</v>
      </c>
      <c r="M74" s="29">
        <f t="shared" si="5"/>
        <v>31</v>
      </c>
      <c r="N74" s="29">
        <f t="shared" si="9"/>
        <v>90</v>
      </c>
    </row>
    <row r="75" s="1" customFormat="1" ht="23" customHeight="1" spans="1:14">
      <c r="A75" s="23">
        <f t="shared" si="6"/>
        <v>73</v>
      </c>
      <c r="B75" s="21" t="s">
        <v>353</v>
      </c>
      <c r="C75" s="14" t="s">
        <v>203</v>
      </c>
      <c r="D75" s="31" t="s">
        <v>84</v>
      </c>
      <c r="E75" s="15">
        <v>44986</v>
      </c>
      <c r="F75" s="16" t="s">
        <v>354</v>
      </c>
      <c r="G75" s="17" t="str">
        <f t="shared" si="7"/>
        <v>男</v>
      </c>
      <c r="H75" s="13" t="str">
        <f>IF(LEN(F75)=18,(IF(LOOKUP(MOD(SUM(MID(F75,1,1)*7,MID(F75,2,1)*9,MID(F75,3,1)*10,MID(F75,4,1)*5,MID(F75,5,1)*8,MID(F75,6,1)*4,MID(F75,7,1)*2,MID(F75,8,1),MID(F75,9,1)*6,MID(F75,10,1)*3,MID(F75,11,1)*7,MID(F75,12,1)*9,MID(F75,13,1)*10,MID(F75,14,1)*5,MID(F75,15,1)*8,MID(F75,16,1)*4,MID(F75,17,1)*2),11),{0,1,2,3,4,5,6,7,8,9,10},{"1","0","x","9","8","7","6","5","4","3","2"})=RIGHT(F75,1),"√","×")),"身份证号长度不符")</f>
        <v>√</v>
      </c>
      <c r="I75" s="19"/>
      <c r="J75" s="13" t="s">
        <v>201</v>
      </c>
      <c r="K75" s="19">
        <f t="shared" si="8"/>
        <v>31</v>
      </c>
      <c r="L75" s="29">
        <v>59</v>
      </c>
      <c r="M75" s="29">
        <f t="shared" si="5"/>
        <v>31</v>
      </c>
      <c r="N75" s="29">
        <f t="shared" si="9"/>
        <v>90</v>
      </c>
    </row>
    <row r="76" s="1" customFormat="1" ht="23" customHeight="1" spans="1:14">
      <c r="A76" s="23">
        <f t="shared" si="6"/>
        <v>74</v>
      </c>
      <c r="B76" s="50" t="s">
        <v>355</v>
      </c>
      <c r="C76" s="14" t="s">
        <v>356</v>
      </c>
      <c r="D76" s="31" t="s">
        <v>82</v>
      </c>
      <c r="E76" s="15">
        <v>44986</v>
      </c>
      <c r="F76" s="16" t="s">
        <v>357</v>
      </c>
      <c r="G76" s="17" t="str">
        <f t="shared" si="7"/>
        <v>女</v>
      </c>
      <c r="H76" s="13" t="str">
        <f>IF(LEN(F76)=18,(IF(LOOKUP(MOD(SUM(MID(F76,1,1)*7,MID(F76,2,1)*9,MID(F76,3,1)*10,MID(F76,4,1)*5,MID(F76,5,1)*8,MID(F76,6,1)*4,MID(F76,7,1)*2,MID(F76,8,1),MID(F76,9,1)*6,MID(F76,10,1)*3,MID(F76,11,1)*7,MID(F76,12,1)*9,MID(F76,13,1)*10,MID(F76,14,1)*5,MID(F76,15,1)*8,MID(F76,16,1)*4,MID(F76,17,1)*2),11),{0,1,2,3,4,5,6,7,8,9,10},{"1","0","x","9","8","7","6","5","4","3","2"})=RIGHT(F76,1),"√","×")),"身份证号长度不符")</f>
        <v>√</v>
      </c>
      <c r="I76" s="19"/>
      <c r="J76" s="13" t="s">
        <v>201</v>
      </c>
      <c r="K76" s="19">
        <f t="shared" si="8"/>
        <v>31</v>
      </c>
      <c r="L76" s="29">
        <v>59</v>
      </c>
      <c r="M76" s="29">
        <f t="shared" si="5"/>
        <v>31</v>
      </c>
      <c r="N76" s="29">
        <f t="shared" si="9"/>
        <v>90</v>
      </c>
    </row>
    <row r="77" s="1" customFormat="1" ht="23" customHeight="1" spans="1:14">
      <c r="A77" s="23">
        <f t="shared" si="6"/>
        <v>75</v>
      </c>
      <c r="B77" s="21" t="s">
        <v>358</v>
      </c>
      <c r="C77" s="14" t="s">
        <v>356</v>
      </c>
      <c r="D77" s="31" t="s">
        <v>82</v>
      </c>
      <c r="E77" s="15">
        <v>44986</v>
      </c>
      <c r="F77" s="16" t="s">
        <v>359</v>
      </c>
      <c r="G77" s="17" t="str">
        <f t="shared" si="7"/>
        <v>女</v>
      </c>
      <c r="H77" s="13" t="str">
        <f>IF(LEN(F77)=18,(IF(LOOKUP(MOD(SUM(MID(F77,1,1)*7,MID(F77,2,1)*9,MID(F77,3,1)*10,MID(F77,4,1)*5,MID(F77,5,1)*8,MID(F77,6,1)*4,MID(F77,7,1)*2,MID(F77,8,1),MID(F77,9,1)*6,MID(F77,10,1)*3,MID(F77,11,1)*7,MID(F77,12,1)*9,MID(F77,13,1)*10,MID(F77,14,1)*5,MID(F77,15,1)*8,MID(F77,16,1)*4,MID(F77,17,1)*2),11),{0,1,2,3,4,5,6,7,8,9,10},{"1","0","x","9","8","7","6","5","4","3","2"})=RIGHT(F77,1),"√","×")),"身份证号长度不符")</f>
        <v>√</v>
      </c>
      <c r="I77" s="19"/>
      <c r="J77" s="13" t="s">
        <v>201</v>
      </c>
      <c r="K77" s="19">
        <f t="shared" si="8"/>
        <v>31</v>
      </c>
      <c r="L77" s="29">
        <v>59</v>
      </c>
      <c r="M77" s="29">
        <f t="shared" si="5"/>
        <v>31</v>
      </c>
      <c r="N77" s="29">
        <f t="shared" si="9"/>
        <v>90</v>
      </c>
    </row>
    <row r="78" s="1" customFormat="1" ht="23" customHeight="1" spans="1:14">
      <c r="A78" s="23">
        <f t="shared" si="6"/>
        <v>76</v>
      </c>
      <c r="B78" s="50" t="s">
        <v>360</v>
      </c>
      <c r="C78" s="14" t="s">
        <v>356</v>
      </c>
      <c r="D78" s="31" t="s">
        <v>82</v>
      </c>
      <c r="E78" s="15">
        <v>44986</v>
      </c>
      <c r="F78" s="16" t="s">
        <v>361</v>
      </c>
      <c r="G78" s="17" t="str">
        <f t="shared" si="7"/>
        <v>女</v>
      </c>
      <c r="H78" s="13" t="str">
        <f>IF(LEN(F78)=18,(IF(LOOKUP(MOD(SUM(MID(F78,1,1)*7,MID(F78,2,1)*9,MID(F78,3,1)*10,MID(F78,4,1)*5,MID(F78,5,1)*8,MID(F78,6,1)*4,MID(F78,7,1)*2,MID(F78,8,1),MID(F78,9,1)*6,MID(F78,10,1)*3,MID(F78,11,1)*7,MID(F78,12,1)*9,MID(F78,13,1)*10,MID(F78,14,1)*5,MID(F78,15,1)*8,MID(F78,16,1)*4,MID(F78,17,1)*2),11),{0,1,2,3,4,5,6,7,8,9,10},{"1","0","x","9","8","7","6","5","4","3","2"})=RIGHT(F78,1),"√","×")),"身份证号长度不符")</f>
        <v>√</v>
      </c>
      <c r="I78" s="19"/>
      <c r="J78" s="13" t="s">
        <v>201</v>
      </c>
      <c r="K78" s="19">
        <f t="shared" si="8"/>
        <v>31</v>
      </c>
      <c r="L78" s="29">
        <v>59</v>
      </c>
      <c r="M78" s="29">
        <f t="shared" si="5"/>
        <v>31</v>
      </c>
      <c r="N78" s="29">
        <f t="shared" si="9"/>
        <v>90</v>
      </c>
    </row>
    <row r="79" s="1" customFormat="1" ht="23" customHeight="1" spans="1:14">
      <c r="A79" s="23">
        <f t="shared" si="6"/>
        <v>77</v>
      </c>
      <c r="B79" s="50" t="s">
        <v>362</v>
      </c>
      <c r="C79" s="14" t="s">
        <v>209</v>
      </c>
      <c r="D79" s="31" t="s">
        <v>42</v>
      </c>
      <c r="E79" s="15">
        <v>44986</v>
      </c>
      <c r="F79" s="16" t="s">
        <v>363</v>
      </c>
      <c r="G79" s="17" t="str">
        <f t="shared" si="7"/>
        <v>男</v>
      </c>
      <c r="H79" s="13" t="str">
        <f>IF(LEN(F79)=18,(IF(LOOKUP(MOD(SUM(MID(F79,1,1)*7,MID(F79,2,1)*9,MID(F79,3,1)*10,MID(F79,4,1)*5,MID(F79,5,1)*8,MID(F79,6,1)*4,MID(F79,7,1)*2,MID(F79,8,1),MID(F79,9,1)*6,MID(F79,10,1)*3,MID(F79,11,1)*7,MID(F79,12,1)*9,MID(F79,13,1)*10,MID(F79,14,1)*5,MID(F79,15,1)*8,MID(F79,16,1)*4,MID(F79,17,1)*2),11),{0,1,2,3,4,5,6,7,8,9,10},{"1","0","x","9","8","7","6","5","4","3","2"})=RIGHT(F79,1),"√","×")),"身份证号长度不符")</f>
        <v>√</v>
      </c>
      <c r="I79" s="19"/>
      <c r="J79" s="13" t="s">
        <v>201</v>
      </c>
      <c r="K79" s="19">
        <f t="shared" si="8"/>
        <v>31</v>
      </c>
      <c r="L79" s="29">
        <v>59</v>
      </c>
      <c r="M79" s="29">
        <f t="shared" si="5"/>
        <v>31</v>
      </c>
      <c r="N79" s="29">
        <f t="shared" si="9"/>
        <v>90</v>
      </c>
    </row>
    <row r="80" s="1" customFormat="1" ht="23" customHeight="1" spans="1:14">
      <c r="A80" s="23">
        <f t="shared" si="6"/>
        <v>78</v>
      </c>
      <c r="B80" s="50" t="s">
        <v>364</v>
      </c>
      <c r="C80" s="14" t="s">
        <v>209</v>
      </c>
      <c r="D80" s="31" t="s">
        <v>42</v>
      </c>
      <c r="E80" s="15">
        <v>44986</v>
      </c>
      <c r="F80" s="16" t="s">
        <v>365</v>
      </c>
      <c r="G80" s="17" t="str">
        <f t="shared" si="7"/>
        <v>男</v>
      </c>
      <c r="H80" s="13" t="str">
        <f>IF(LEN(F80)=18,(IF(LOOKUP(MOD(SUM(MID(F80,1,1)*7,MID(F80,2,1)*9,MID(F80,3,1)*10,MID(F80,4,1)*5,MID(F80,5,1)*8,MID(F80,6,1)*4,MID(F80,7,1)*2,MID(F80,8,1),MID(F80,9,1)*6,MID(F80,10,1)*3,MID(F80,11,1)*7,MID(F80,12,1)*9,MID(F80,13,1)*10,MID(F80,14,1)*5,MID(F80,15,1)*8,MID(F80,16,1)*4,MID(F80,17,1)*2),11),{0,1,2,3,4,5,6,7,8,9,10},{"1","0","x","9","8","7","6","5","4","3","2"})=RIGHT(F80,1),"√","×")),"身份证号长度不符")</f>
        <v>√</v>
      </c>
      <c r="I80" s="19"/>
      <c r="J80" s="13" t="s">
        <v>201</v>
      </c>
      <c r="K80" s="19">
        <f t="shared" si="8"/>
        <v>31</v>
      </c>
      <c r="L80" s="29">
        <v>59</v>
      </c>
      <c r="M80" s="29">
        <f t="shared" si="5"/>
        <v>31</v>
      </c>
      <c r="N80" s="29">
        <f t="shared" si="9"/>
        <v>90</v>
      </c>
    </row>
    <row r="81" s="1" customFormat="1" ht="23" customHeight="1" spans="1:14">
      <c r="A81" s="23">
        <f t="shared" si="6"/>
        <v>79</v>
      </c>
      <c r="B81" s="21" t="s">
        <v>366</v>
      </c>
      <c r="C81" s="14" t="s">
        <v>199</v>
      </c>
      <c r="D81" s="31" t="s">
        <v>132</v>
      </c>
      <c r="E81" s="15">
        <v>44986</v>
      </c>
      <c r="F81" s="16" t="s">
        <v>367</v>
      </c>
      <c r="G81" s="17" t="str">
        <f t="shared" si="7"/>
        <v>男</v>
      </c>
      <c r="H81" s="13" t="str">
        <f>IF(LEN(F81)=18,(IF(LOOKUP(MOD(SUM(MID(F81,1,1)*7,MID(F81,2,1)*9,MID(F81,3,1)*10,MID(F81,4,1)*5,MID(F81,5,1)*8,MID(F81,6,1)*4,MID(F81,7,1)*2,MID(F81,8,1),MID(F81,9,1)*6,MID(F81,10,1)*3,MID(F81,11,1)*7,MID(F81,12,1)*9,MID(F81,13,1)*10,MID(F81,14,1)*5,MID(F81,15,1)*8,MID(F81,16,1)*4,MID(F81,17,1)*2),11),{0,1,2,3,4,5,6,7,8,9,10},{"1","0","x","9","8","7","6","5","4","3","2"})=RIGHT(F81,1),"√","×")),"身份证号长度不符")</f>
        <v>√</v>
      </c>
      <c r="I81" s="19" t="s">
        <v>347</v>
      </c>
      <c r="J81" s="13" t="s">
        <v>201</v>
      </c>
      <c r="K81" s="19">
        <f t="shared" si="8"/>
        <v>31</v>
      </c>
      <c r="L81" s="29">
        <f t="shared" ref="L67:L122" si="10">IF(I81="",59/30*K81,0)</f>
        <v>0</v>
      </c>
      <c r="M81" s="29">
        <f t="shared" ref="M67:M122" si="11">IF(I81="",30/30*K81,0)</f>
        <v>0</v>
      </c>
      <c r="N81" s="29">
        <f t="shared" si="9"/>
        <v>0</v>
      </c>
    </row>
    <row r="82" s="1" customFormat="1" ht="23" customHeight="1" spans="1:14">
      <c r="A82" s="23">
        <f t="shared" si="6"/>
        <v>80</v>
      </c>
      <c r="B82" s="21" t="s">
        <v>368</v>
      </c>
      <c r="C82" s="14" t="s">
        <v>199</v>
      </c>
      <c r="D82" s="31" t="s">
        <v>132</v>
      </c>
      <c r="E82" s="15">
        <v>44986</v>
      </c>
      <c r="F82" s="16" t="s">
        <v>369</v>
      </c>
      <c r="G82" s="17" t="str">
        <f t="shared" si="7"/>
        <v>男</v>
      </c>
      <c r="H82" s="13" t="str">
        <f>IF(LEN(F82)=18,(IF(LOOKUP(MOD(SUM(MID(F82,1,1)*7,MID(F82,2,1)*9,MID(F82,3,1)*10,MID(F82,4,1)*5,MID(F82,5,1)*8,MID(F82,6,1)*4,MID(F82,7,1)*2,MID(F82,8,1),MID(F82,9,1)*6,MID(F82,10,1)*3,MID(F82,11,1)*7,MID(F82,12,1)*9,MID(F82,13,1)*10,MID(F82,14,1)*5,MID(F82,15,1)*8,MID(F82,16,1)*4,MID(F82,17,1)*2),11),{0,1,2,3,4,5,6,7,8,9,10},{"1","0","x","9","8","7","6","5","4","3","2"})=RIGHT(F82,1),"√","×")),"身份证号长度不符")</f>
        <v>√</v>
      </c>
      <c r="I82" s="19" t="s">
        <v>353</v>
      </c>
      <c r="J82" s="13" t="s">
        <v>201</v>
      </c>
      <c r="K82" s="19">
        <f t="shared" si="8"/>
        <v>31</v>
      </c>
      <c r="L82" s="29">
        <f t="shared" si="10"/>
        <v>0</v>
      </c>
      <c r="M82" s="29">
        <f t="shared" si="11"/>
        <v>0</v>
      </c>
      <c r="N82" s="29">
        <f t="shared" si="9"/>
        <v>0</v>
      </c>
    </row>
    <row r="83" s="1" customFormat="1" ht="23" customHeight="1" spans="1:14">
      <c r="A83" s="23">
        <f t="shared" si="6"/>
        <v>81</v>
      </c>
      <c r="B83" s="21" t="s">
        <v>370</v>
      </c>
      <c r="C83" s="14" t="s">
        <v>199</v>
      </c>
      <c r="D83" s="31" t="s">
        <v>132</v>
      </c>
      <c r="E83" s="15">
        <v>44987</v>
      </c>
      <c r="F83" s="16" t="s">
        <v>371</v>
      </c>
      <c r="G83" s="17" t="str">
        <f t="shared" si="7"/>
        <v>男</v>
      </c>
      <c r="H83" s="13" t="str">
        <f>IF(LEN(F83)=18,(IF(LOOKUP(MOD(SUM(MID(F83,1,1)*7,MID(F83,2,1)*9,MID(F83,3,1)*10,MID(F83,4,1)*5,MID(F83,5,1)*8,MID(F83,6,1)*4,MID(F83,7,1)*2,MID(F83,8,1),MID(F83,9,1)*6,MID(F83,10,1)*3,MID(F83,11,1)*7,MID(F83,12,1)*9,MID(F83,13,1)*10,MID(F83,14,1)*5,MID(F83,15,1)*8,MID(F83,16,1)*4,MID(F83,17,1)*2),11),{0,1,2,3,4,5,6,7,8,9,10},{"1","0","x","9","8","7","6","5","4","3","2"})=RIGHT(F83,1),"√","×")),"身份证号长度不符")</f>
        <v>√</v>
      </c>
      <c r="I83" s="19"/>
      <c r="J83" s="13" t="s">
        <v>201</v>
      </c>
      <c r="K83" s="19">
        <f t="shared" si="8"/>
        <v>30</v>
      </c>
      <c r="L83" s="29">
        <f t="shared" si="10"/>
        <v>59</v>
      </c>
      <c r="M83" s="29">
        <f t="shared" si="11"/>
        <v>30</v>
      </c>
      <c r="N83" s="29">
        <f t="shared" si="9"/>
        <v>89</v>
      </c>
    </row>
    <row r="84" s="1" customFormat="1" ht="23" customHeight="1" spans="1:14">
      <c r="A84" s="23">
        <f t="shared" si="6"/>
        <v>82</v>
      </c>
      <c r="B84" s="21" t="s">
        <v>372</v>
      </c>
      <c r="C84" s="14" t="s">
        <v>199</v>
      </c>
      <c r="D84" s="31" t="s">
        <v>132</v>
      </c>
      <c r="E84" s="15">
        <v>44987</v>
      </c>
      <c r="F84" s="16" t="s">
        <v>373</v>
      </c>
      <c r="G84" s="17" t="str">
        <f t="shared" si="7"/>
        <v>男</v>
      </c>
      <c r="H84" s="13" t="str">
        <f>IF(LEN(F84)=18,(IF(LOOKUP(MOD(SUM(MID(F84,1,1)*7,MID(F84,2,1)*9,MID(F84,3,1)*10,MID(F84,4,1)*5,MID(F84,5,1)*8,MID(F84,6,1)*4,MID(F84,7,1)*2,MID(F84,8,1),MID(F84,9,1)*6,MID(F84,10,1)*3,MID(F84,11,1)*7,MID(F84,12,1)*9,MID(F84,13,1)*10,MID(F84,14,1)*5,MID(F84,15,1)*8,MID(F84,16,1)*4,MID(F84,17,1)*2),11),{0,1,2,3,4,5,6,7,8,9,10},{"1","0","x","9","8","7","6","5","4","3","2"})=RIGHT(F84,1),"√","×")),"身份证号长度不符")</f>
        <v>√</v>
      </c>
      <c r="I84" s="19"/>
      <c r="J84" s="13" t="s">
        <v>201</v>
      </c>
      <c r="K84" s="19">
        <f t="shared" si="8"/>
        <v>30</v>
      </c>
      <c r="L84" s="29">
        <f t="shared" si="10"/>
        <v>59</v>
      </c>
      <c r="M84" s="29">
        <f t="shared" si="11"/>
        <v>30</v>
      </c>
      <c r="N84" s="29">
        <f t="shared" si="9"/>
        <v>89</v>
      </c>
    </row>
    <row r="85" s="1" customFormat="1" ht="23" customHeight="1" spans="1:14">
      <c r="A85" s="23">
        <f t="shared" si="6"/>
        <v>83</v>
      </c>
      <c r="B85" s="21" t="s">
        <v>374</v>
      </c>
      <c r="C85" s="14" t="s">
        <v>212</v>
      </c>
      <c r="D85" s="31" t="s">
        <v>86</v>
      </c>
      <c r="E85" s="15">
        <v>44987</v>
      </c>
      <c r="F85" s="16" t="s">
        <v>375</v>
      </c>
      <c r="G85" s="17" t="str">
        <f t="shared" si="7"/>
        <v>男</v>
      </c>
      <c r="H85" s="13" t="str">
        <f>IF(LEN(F85)=18,(IF(LOOKUP(MOD(SUM(MID(F85,1,1)*7,MID(F85,2,1)*9,MID(F85,3,1)*10,MID(F85,4,1)*5,MID(F85,5,1)*8,MID(F85,6,1)*4,MID(F85,7,1)*2,MID(F85,8,1),MID(F85,9,1)*6,MID(F85,10,1)*3,MID(F85,11,1)*7,MID(F85,12,1)*9,MID(F85,13,1)*10,MID(F85,14,1)*5,MID(F85,15,1)*8,MID(F85,16,1)*4,MID(F85,17,1)*2),11),{0,1,2,3,4,5,6,7,8,9,10},{"1","0","x","9","8","7","6","5","4","3","2"})=RIGHT(F85,1),"√","×")),"身份证号长度不符")</f>
        <v>√</v>
      </c>
      <c r="I85" s="19"/>
      <c r="J85" s="13" t="s">
        <v>201</v>
      </c>
      <c r="K85" s="19">
        <f t="shared" si="8"/>
        <v>30</v>
      </c>
      <c r="L85" s="29">
        <f t="shared" si="10"/>
        <v>59</v>
      </c>
      <c r="M85" s="29">
        <f t="shared" si="11"/>
        <v>30</v>
      </c>
      <c r="N85" s="29">
        <f t="shared" si="9"/>
        <v>89</v>
      </c>
    </row>
    <row r="86" s="1" customFormat="1" ht="23" customHeight="1" spans="1:14">
      <c r="A86" s="23">
        <f t="shared" si="6"/>
        <v>84</v>
      </c>
      <c r="B86" s="21" t="s">
        <v>376</v>
      </c>
      <c r="C86" s="14" t="s">
        <v>212</v>
      </c>
      <c r="D86" s="31" t="s">
        <v>86</v>
      </c>
      <c r="E86" s="15">
        <v>44987</v>
      </c>
      <c r="F86" s="16" t="s">
        <v>377</v>
      </c>
      <c r="G86" s="17" t="str">
        <f t="shared" si="7"/>
        <v>男</v>
      </c>
      <c r="H86" s="13" t="str">
        <f>IF(LEN(F86)=18,(IF(LOOKUP(MOD(SUM(MID(F86,1,1)*7,MID(F86,2,1)*9,MID(F86,3,1)*10,MID(F86,4,1)*5,MID(F86,5,1)*8,MID(F86,6,1)*4,MID(F86,7,1)*2,MID(F86,8,1),MID(F86,9,1)*6,MID(F86,10,1)*3,MID(F86,11,1)*7,MID(F86,12,1)*9,MID(F86,13,1)*10,MID(F86,14,1)*5,MID(F86,15,1)*8,MID(F86,16,1)*4,MID(F86,17,1)*2),11),{0,1,2,3,4,5,6,7,8,9,10},{"1","0","x","9","8","7","6","5","4","3","2"})=RIGHT(F86,1),"√","×")),"身份证号长度不符")</f>
        <v>√</v>
      </c>
      <c r="I86" s="19"/>
      <c r="J86" s="13" t="s">
        <v>201</v>
      </c>
      <c r="K86" s="19">
        <f t="shared" si="8"/>
        <v>30</v>
      </c>
      <c r="L86" s="29">
        <f t="shared" si="10"/>
        <v>59</v>
      </c>
      <c r="M86" s="29">
        <f t="shared" si="11"/>
        <v>30</v>
      </c>
      <c r="N86" s="29">
        <f t="shared" si="9"/>
        <v>89</v>
      </c>
    </row>
    <row r="87" s="1" customFormat="1" ht="50" customHeight="1" spans="1:14">
      <c r="A87" s="23">
        <f t="shared" si="6"/>
        <v>85</v>
      </c>
      <c r="B87" s="21" t="s">
        <v>378</v>
      </c>
      <c r="C87" s="14" t="s">
        <v>379</v>
      </c>
      <c r="D87" s="31" t="s">
        <v>173</v>
      </c>
      <c r="E87" s="15">
        <v>44988</v>
      </c>
      <c r="F87" s="16" t="s">
        <v>380</v>
      </c>
      <c r="G87" s="17" t="str">
        <f t="shared" si="7"/>
        <v>女</v>
      </c>
      <c r="H87" s="13" t="str">
        <f>IF(LEN(F87)=18,(IF(LOOKUP(MOD(SUM(MID(F87,1,1)*7,MID(F87,2,1)*9,MID(F87,3,1)*10,MID(F87,4,1)*5,MID(F87,5,1)*8,MID(F87,6,1)*4,MID(F87,7,1)*2,MID(F87,8,1),MID(F87,9,1)*6,MID(F87,10,1)*3,MID(F87,11,1)*7,MID(F87,12,1)*9,MID(F87,13,1)*10,MID(F87,14,1)*5,MID(F87,15,1)*8,MID(F87,16,1)*4,MID(F87,17,1)*2),11),{0,1,2,3,4,5,6,7,8,9,10},{"1","0","x","9","8","7","6","5","4","3","2"})=RIGHT(F87,1),"√","×")),"身份证号长度不符")</f>
        <v>√</v>
      </c>
      <c r="I87" s="19"/>
      <c r="J87" s="13" t="s">
        <v>201</v>
      </c>
      <c r="K87" s="19">
        <f t="shared" si="8"/>
        <v>29</v>
      </c>
      <c r="L87" s="29">
        <f t="shared" si="10"/>
        <v>57.0333333333333</v>
      </c>
      <c r="M87" s="29">
        <f t="shared" si="11"/>
        <v>29</v>
      </c>
      <c r="N87" s="29">
        <f t="shared" si="9"/>
        <v>86.0333333333333</v>
      </c>
    </row>
    <row r="88" s="1" customFormat="1" ht="23" customHeight="1" spans="1:14">
      <c r="A88" s="23">
        <f t="shared" si="6"/>
        <v>86</v>
      </c>
      <c r="B88" s="21" t="s">
        <v>381</v>
      </c>
      <c r="C88" s="14" t="s">
        <v>203</v>
      </c>
      <c r="D88" s="31" t="s">
        <v>84</v>
      </c>
      <c r="E88" s="15">
        <v>44988</v>
      </c>
      <c r="F88" s="16" t="s">
        <v>382</v>
      </c>
      <c r="G88" s="17" t="str">
        <f t="shared" si="7"/>
        <v>女</v>
      </c>
      <c r="H88" s="13" t="str">
        <f>IF(LEN(F88)=18,(IF(LOOKUP(MOD(SUM(MID(F88,1,1)*7,MID(F88,2,1)*9,MID(F88,3,1)*10,MID(F88,4,1)*5,MID(F88,5,1)*8,MID(F88,6,1)*4,MID(F88,7,1)*2,MID(F88,8,1),MID(F88,9,1)*6,MID(F88,10,1)*3,MID(F88,11,1)*7,MID(F88,12,1)*9,MID(F88,13,1)*10,MID(F88,14,1)*5,MID(F88,15,1)*8,MID(F88,16,1)*4,MID(F88,17,1)*2),11),{0,1,2,3,4,5,6,7,8,9,10},{"1","0","x","9","8","7","6","5","4","3","2"})=RIGHT(F88,1),"√","×")),"身份证号长度不符")</f>
        <v>√</v>
      </c>
      <c r="I88" s="19"/>
      <c r="J88" s="13" t="s">
        <v>201</v>
      </c>
      <c r="K88" s="19">
        <f t="shared" si="8"/>
        <v>29</v>
      </c>
      <c r="L88" s="29">
        <f t="shared" si="10"/>
        <v>57.0333333333333</v>
      </c>
      <c r="M88" s="29">
        <f t="shared" si="11"/>
        <v>29</v>
      </c>
      <c r="N88" s="29">
        <f t="shared" si="9"/>
        <v>86.0333333333333</v>
      </c>
    </row>
    <row r="89" s="1" customFormat="1" ht="23" customHeight="1" spans="1:14">
      <c r="A89" s="23">
        <f t="shared" si="6"/>
        <v>87</v>
      </c>
      <c r="B89" s="21" t="s">
        <v>383</v>
      </c>
      <c r="C89" s="14" t="s">
        <v>292</v>
      </c>
      <c r="D89" s="31" t="s">
        <v>134</v>
      </c>
      <c r="E89" s="15">
        <v>44991</v>
      </c>
      <c r="F89" s="16" t="s">
        <v>384</v>
      </c>
      <c r="G89" s="17" t="str">
        <f t="shared" si="7"/>
        <v>女</v>
      </c>
      <c r="H89" s="13" t="str">
        <f>IF(LEN(F89)=18,(IF(LOOKUP(MOD(SUM(MID(F89,1,1)*7,MID(F89,2,1)*9,MID(F89,3,1)*10,MID(F89,4,1)*5,MID(F89,5,1)*8,MID(F89,6,1)*4,MID(F89,7,1)*2,MID(F89,8,1),MID(F89,9,1)*6,MID(F89,10,1)*3,MID(F89,11,1)*7,MID(F89,12,1)*9,MID(F89,13,1)*10,MID(F89,14,1)*5,MID(F89,15,1)*8,MID(F89,16,1)*4,MID(F89,17,1)*2),11),{0,1,2,3,4,5,6,7,8,9,10},{"1","0","x","9","8","7","6","5","4","3","2"})=RIGHT(F89,1),"√","×")),"身份证号长度不符")</f>
        <v>√</v>
      </c>
      <c r="I89" s="19"/>
      <c r="J89" s="13" t="s">
        <v>201</v>
      </c>
      <c r="K89" s="19">
        <f t="shared" si="8"/>
        <v>26</v>
      </c>
      <c r="L89" s="29">
        <f t="shared" si="10"/>
        <v>51.1333333333333</v>
      </c>
      <c r="M89" s="29">
        <f t="shared" si="11"/>
        <v>26</v>
      </c>
      <c r="N89" s="29">
        <f t="shared" si="9"/>
        <v>77.1333333333333</v>
      </c>
    </row>
    <row r="90" s="1" customFormat="1" ht="23" customHeight="1" spans="1:14">
      <c r="A90" s="23">
        <f t="shared" si="6"/>
        <v>88</v>
      </c>
      <c r="B90" s="21" t="s">
        <v>385</v>
      </c>
      <c r="C90" s="14" t="s">
        <v>199</v>
      </c>
      <c r="D90" s="31" t="s">
        <v>132</v>
      </c>
      <c r="E90" s="15">
        <v>44992</v>
      </c>
      <c r="F90" s="16" t="s">
        <v>386</v>
      </c>
      <c r="G90" s="17" t="str">
        <f t="shared" si="7"/>
        <v>男</v>
      </c>
      <c r="H90" s="13" t="str">
        <f>IF(LEN(F90)=18,(IF(LOOKUP(MOD(SUM(MID(F90,1,1)*7,MID(F90,2,1)*9,MID(F90,3,1)*10,MID(F90,4,1)*5,MID(F90,5,1)*8,MID(F90,6,1)*4,MID(F90,7,1)*2,MID(F90,8,1),MID(F90,9,1)*6,MID(F90,10,1)*3,MID(F90,11,1)*7,MID(F90,12,1)*9,MID(F90,13,1)*10,MID(F90,14,1)*5,MID(F90,15,1)*8,MID(F90,16,1)*4,MID(F90,17,1)*2),11),{0,1,2,3,4,5,6,7,8,9,10},{"1","0","x","9","8","7","6","5","4","3","2"})=RIGHT(F90,1),"√","×")),"身份证号长度不符")</f>
        <v>√</v>
      </c>
      <c r="I90" s="19" t="s">
        <v>225</v>
      </c>
      <c r="J90" s="13" t="s">
        <v>201</v>
      </c>
      <c r="K90" s="19">
        <f t="shared" si="8"/>
        <v>25</v>
      </c>
      <c r="L90" s="29">
        <f t="shared" si="10"/>
        <v>0</v>
      </c>
      <c r="M90" s="29">
        <f t="shared" si="11"/>
        <v>0</v>
      </c>
      <c r="N90" s="29">
        <f t="shared" si="9"/>
        <v>0</v>
      </c>
    </row>
    <row r="91" s="1" customFormat="1" ht="23" customHeight="1" spans="1:14">
      <c r="A91" s="23">
        <f t="shared" si="6"/>
        <v>89</v>
      </c>
      <c r="B91" s="21" t="s">
        <v>387</v>
      </c>
      <c r="C91" s="14" t="s">
        <v>199</v>
      </c>
      <c r="D91" s="31" t="s">
        <v>132</v>
      </c>
      <c r="E91" s="15">
        <v>44992</v>
      </c>
      <c r="F91" s="16" t="s">
        <v>388</v>
      </c>
      <c r="G91" s="17" t="str">
        <f t="shared" si="7"/>
        <v>男</v>
      </c>
      <c r="H91" s="13" t="str">
        <f>IF(LEN(F91)=18,(IF(LOOKUP(MOD(SUM(MID(F91,1,1)*7,MID(F91,2,1)*9,MID(F91,3,1)*10,MID(F91,4,1)*5,MID(F91,5,1)*8,MID(F91,6,1)*4,MID(F91,7,1)*2,MID(F91,8,1),MID(F91,9,1)*6,MID(F91,10,1)*3,MID(F91,11,1)*7,MID(F91,12,1)*9,MID(F91,13,1)*10,MID(F91,14,1)*5,MID(F91,15,1)*8,MID(F91,16,1)*4,MID(F91,17,1)*2),11),{0,1,2,3,4,5,6,7,8,9,10},{"1","0","x","9","8","7","6","5","4","3","2"})=RIGHT(F91,1),"√","×")),"身份证号长度不符")</f>
        <v>√</v>
      </c>
      <c r="I91" s="19" t="s">
        <v>228</v>
      </c>
      <c r="J91" s="13" t="s">
        <v>201</v>
      </c>
      <c r="K91" s="19">
        <f t="shared" si="8"/>
        <v>25</v>
      </c>
      <c r="L91" s="29">
        <f t="shared" si="10"/>
        <v>0</v>
      </c>
      <c r="M91" s="29">
        <f t="shared" si="11"/>
        <v>0</v>
      </c>
      <c r="N91" s="29">
        <f t="shared" si="9"/>
        <v>0</v>
      </c>
    </row>
    <row r="92" s="1" customFormat="1" ht="23" customHeight="1" spans="1:14">
      <c r="A92" s="23">
        <f t="shared" si="6"/>
        <v>90</v>
      </c>
      <c r="B92" s="21" t="s">
        <v>389</v>
      </c>
      <c r="C92" s="14" t="s">
        <v>199</v>
      </c>
      <c r="D92" s="31" t="s">
        <v>132</v>
      </c>
      <c r="E92" s="15">
        <v>44994</v>
      </c>
      <c r="F92" s="16" t="s">
        <v>390</v>
      </c>
      <c r="G92" s="17" t="str">
        <f t="shared" si="7"/>
        <v>男</v>
      </c>
      <c r="H92" s="13" t="str">
        <f>IF(LEN(F92)=18,(IF(LOOKUP(MOD(SUM(MID(F92,1,1)*7,MID(F92,2,1)*9,MID(F92,3,1)*10,MID(F92,4,1)*5,MID(F92,5,1)*8,MID(F92,6,1)*4,MID(F92,7,1)*2,MID(F92,8,1),MID(F92,9,1)*6,MID(F92,10,1)*3,MID(F92,11,1)*7,MID(F92,12,1)*9,MID(F92,13,1)*10,MID(F92,14,1)*5,MID(F92,15,1)*8,MID(F92,16,1)*4,MID(F92,17,1)*2),11),{0,1,2,3,4,5,6,7,8,9,10},{"1","0","x","9","8","7","6","5","4","3","2"})=RIGHT(F92,1),"√","×")),"身份证号长度不符")</f>
        <v>√</v>
      </c>
      <c r="I92" s="19" t="s">
        <v>230</v>
      </c>
      <c r="J92" s="13" t="s">
        <v>201</v>
      </c>
      <c r="K92" s="19">
        <f t="shared" si="8"/>
        <v>23</v>
      </c>
      <c r="L92" s="29">
        <f t="shared" si="10"/>
        <v>0</v>
      </c>
      <c r="M92" s="29">
        <f t="shared" si="11"/>
        <v>0</v>
      </c>
      <c r="N92" s="29">
        <f t="shared" si="9"/>
        <v>0</v>
      </c>
    </row>
    <row r="93" s="1" customFormat="1" ht="23" customHeight="1" spans="1:14">
      <c r="A93" s="23">
        <f t="shared" si="6"/>
        <v>91</v>
      </c>
      <c r="B93" s="21" t="s">
        <v>391</v>
      </c>
      <c r="C93" s="14" t="s">
        <v>281</v>
      </c>
      <c r="D93" s="31" t="s">
        <v>136</v>
      </c>
      <c r="E93" s="15">
        <v>44995</v>
      </c>
      <c r="F93" s="16" t="s">
        <v>392</v>
      </c>
      <c r="G93" s="17" t="str">
        <f t="shared" si="7"/>
        <v>男</v>
      </c>
      <c r="H93" s="13" t="str">
        <f>IF(LEN(F93)=18,(IF(LOOKUP(MOD(SUM(MID(F93,1,1)*7,MID(F93,2,1)*9,MID(F93,3,1)*10,MID(F93,4,1)*5,MID(F93,5,1)*8,MID(F93,6,1)*4,MID(F93,7,1)*2,MID(F93,8,1),MID(F93,9,1)*6,MID(F93,10,1)*3,MID(F93,11,1)*7,MID(F93,12,1)*9,MID(F93,13,1)*10,MID(F93,14,1)*5,MID(F93,15,1)*8,MID(F93,16,1)*4,MID(F93,17,1)*2),11),{0,1,2,3,4,5,6,7,8,9,10},{"1","0","x","9","8","7","6","5","4","3","2"})=RIGHT(F93,1),"√","×")),"身份证号长度不符")</f>
        <v>√</v>
      </c>
      <c r="I93" s="19" t="s">
        <v>341</v>
      </c>
      <c r="J93" s="13" t="s">
        <v>201</v>
      </c>
      <c r="K93" s="19">
        <f t="shared" si="8"/>
        <v>22</v>
      </c>
      <c r="L93" s="29">
        <f t="shared" si="10"/>
        <v>0</v>
      </c>
      <c r="M93" s="29">
        <f t="shared" si="11"/>
        <v>0</v>
      </c>
      <c r="N93" s="29">
        <f t="shared" si="9"/>
        <v>0</v>
      </c>
    </row>
    <row r="94" s="1" customFormat="1" ht="23" customHeight="1" spans="1:14">
      <c r="A94" s="23">
        <f t="shared" si="6"/>
        <v>92</v>
      </c>
      <c r="B94" s="21" t="s">
        <v>393</v>
      </c>
      <c r="C94" s="14" t="s">
        <v>199</v>
      </c>
      <c r="D94" s="31" t="s">
        <v>132</v>
      </c>
      <c r="E94" s="15">
        <v>44995</v>
      </c>
      <c r="F94" s="16" t="s">
        <v>394</v>
      </c>
      <c r="G94" s="17" t="str">
        <f t="shared" si="7"/>
        <v>男</v>
      </c>
      <c r="H94" s="13" t="str">
        <f>IF(LEN(F94)=18,(IF(LOOKUP(MOD(SUM(MID(F94,1,1)*7,MID(F94,2,1)*9,MID(F94,3,1)*10,MID(F94,4,1)*5,MID(F94,5,1)*8,MID(F94,6,1)*4,MID(F94,7,1)*2,MID(F94,8,1),MID(F94,9,1)*6,MID(F94,10,1)*3,MID(F94,11,1)*7,MID(F94,12,1)*9,MID(F94,13,1)*10,MID(F94,14,1)*5,MID(F94,15,1)*8,MID(F94,16,1)*4,MID(F94,17,1)*2),11),{0,1,2,3,4,5,6,7,8,9,10},{"1","0","x","9","8","7","6","5","4","3","2"})=RIGHT(F94,1),"√","×")),"身份证号长度不符")</f>
        <v>√</v>
      </c>
      <c r="I94" s="19" t="s">
        <v>294</v>
      </c>
      <c r="J94" s="13" t="s">
        <v>201</v>
      </c>
      <c r="K94" s="19">
        <f t="shared" si="8"/>
        <v>22</v>
      </c>
      <c r="L94" s="29">
        <f t="shared" si="10"/>
        <v>0</v>
      </c>
      <c r="M94" s="29">
        <f t="shared" si="11"/>
        <v>0</v>
      </c>
      <c r="N94" s="29">
        <f t="shared" si="9"/>
        <v>0</v>
      </c>
    </row>
    <row r="95" s="1" customFormat="1" ht="23" customHeight="1" spans="1:14">
      <c r="A95" s="23">
        <f t="shared" si="6"/>
        <v>93</v>
      </c>
      <c r="B95" s="21" t="s">
        <v>395</v>
      </c>
      <c r="C95" s="14" t="s">
        <v>356</v>
      </c>
      <c r="D95" s="31" t="s">
        <v>82</v>
      </c>
      <c r="E95" s="15">
        <v>44995</v>
      </c>
      <c r="F95" s="16" t="s">
        <v>396</v>
      </c>
      <c r="G95" s="17" t="str">
        <f t="shared" si="7"/>
        <v>女</v>
      </c>
      <c r="H95" s="13" t="str">
        <f>IF(LEN(F95)=18,(IF(LOOKUP(MOD(SUM(MID(F95,1,1)*7,MID(F95,2,1)*9,MID(F95,3,1)*10,MID(F95,4,1)*5,MID(F95,5,1)*8,MID(F95,6,1)*4,MID(F95,7,1)*2,MID(F95,8,1),MID(F95,9,1)*6,MID(F95,10,1)*3,MID(F95,11,1)*7,MID(F95,12,1)*9,MID(F95,13,1)*10,MID(F95,14,1)*5,MID(F95,15,1)*8,MID(F95,16,1)*4,MID(F95,17,1)*2),11),{0,1,2,3,4,5,6,7,8,9,10},{"1","0","x","9","8","7","6","5","4","3","2"})=RIGHT(F95,1),"√","×")),"身份证号长度不符")</f>
        <v>√</v>
      </c>
      <c r="I95" s="19" t="s">
        <v>239</v>
      </c>
      <c r="J95" s="13" t="s">
        <v>201</v>
      </c>
      <c r="K95" s="19">
        <f t="shared" si="8"/>
        <v>22</v>
      </c>
      <c r="L95" s="29">
        <f t="shared" si="10"/>
        <v>0</v>
      </c>
      <c r="M95" s="29">
        <f t="shared" si="11"/>
        <v>0</v>
      </c>
      <c r="N95" s="29">
        <f t="shared" si="9"/>
        <v>0</v>
      </c>
    </row>
    <row r="96" s="1" customFormat="1" ht="23" customHeight="1" spans="1:14">
      <c r="A96" s="23">
        <f t="shared" si="6"/>
        <v>94</v>
      </c>
      <c r="B96" s="21" t="s">
        <v>397</v>
      </c>
      <c r="C96" s="14" t="s">
        <v>212</v>
      </c>
      <c r="D96" s="31" t="s">
        <v>86</v>
      </c>
      <c r="E96" s="15">
        <v>44998</v>
      </c>
      <c r="F96" s="16" t="s">
        <v>398</v>
      </c>
      <c r="G96" s="17" t="str">
        <f t="shared" si="7"/>
        <v>男</v>
      </c>
      <c r="H96" s="13" t="str">
        <f>IF(LEN(F96)=18,(IF(LOOKUP(MOD(SUM(MID(F96,1,1)*7,MID(F96,2,1)*9,MID(F96,3,1)*10,MID(F96,4,1)*5,MID(F96,5,1)*8,MID(F96,6,1)*4,MID(F96,7,1)*2,MID(F96,8,1),MID(F96,9,1)*6,MID(F96,10,1)*3,MID(F96,11,1)*7,MID(F96,12,1)*9,MID(F96,13,1)*10,MID(F96,14,1)*5,MID(F96,15,1)*8,MID(F96,16,1)*4,MID(F96,17,1)*2),11),{0,1,2,3,4,5,6,7,8,9,10},{"1","0","x","9","8","7","6","5","4","3","2"})=RIGHT(F96,1),"√","×")),"身份证号长度不符")</f>
        <v>√</v>
      </c>
      <c r="I96" s="19" t="s">
        <v>222</v>
      </c>
      <c r="J96" s="13" t="s">
        <v>201</v>
      </c>
      <c r="K96" s="19">
        <f t="shared" si="8"/>
        <v>19</v>
      </c>
      <c r="L96" s="29">
        <f t="shared" si="10"/>
        <v>0</v>
      </c>
      <c r="M96" s="29">
        <f t="shared" si="11"/>
        <v>0</v>
      </c>
      <c r="N96" s="29">
        <f t="shared" si="9"/>
        <v>0</v>
      </c>
    </row>
    <row r="97" s="1" customFormat="1" ht="23" customHeight="1" spans="1:14">
      <c r="A97" s="23">
        <f t="shared" si="6"/>
        <v>95</v>
      </c>
      <c r="B97" s="21" t="s">
        <v>399</v>
      </c>
      <c r="C97" s="14" t="s">
        <v>212</v>
      </c>
      <c r="D97" s="31" t="s">
        <v>86</v>
      </c>
      <c r="E97" s="15">
        <v>44999</v>
      </c>
      <c r="F97" s="16" t="s">
        <v>400</v>
      </c>
      <c r="G97" s="17" t="str">
        <f t="shared" si="7"/>
        <v>男</v>
      </c>
      <c r="H97" s="13" t="str">
        <f>IF(LEN(F97)=18,(IF(LOOKUP(MOD(SUM(MID(F97,1,1)*7,MID(F97,2,1)*9,MID(F97,3,1)*10,MID(F97,4,1)*5,MID(F97,5,1)*8,MID(F97,6,1)*4,MID(F97,7,1)*2,MID(F97,8,1),MID(F97,9,1)*6,MID(F97,10,1)*3,MID(F97,11,1)*7,MID(F97,12,1)*9,MID(F97,13,1)*10,MID(F97,14,1)*5,MID(F97,15,1)*8,MID(F97,16,1)*4,MID(F97,17,1)*2),11),{0,1,2,3,4,5,6,7,8,9,10},{"1","0","x","9","8","7","6","5","4","3","2"})=RIGHT(F97,1),"√","×")),"身份证号长度不符")</f>
        <v>√</v>
      </c>
      <c r="I97" s="19" t="s">
        <v>355</v>
      </c>
      <c r="J97" s="13" t="s">
        <v>201</v>
      </c>
      <c r="K97" s="19">
        <f t="shared" si="8"/>
        <v>18</v>
      </c>
      <c r="L97" s="29">
        <f t="shared" si="10"/>
        <v>0</v>
      </c>
      <c r="M97" s="29">
        <f t="shared" si="11"/>
        <v>0</v>
      </c>
      <c r="N97" s="29">
        <f t="shared" si="9"/>
        <v>0</v>
      </c>
    </row>
    <row r="98" s="1" customFormat="1" ht="23" customHeight="1" spans="1:14">
      <c r="A98" s="23">
        <f t="shared" si="6"/>
        <v>96</v>
      </c>
      <c r="B98" s="21" t="s">
        <v>401</v>
      </c>
      <c r="C98" s="14" t="s">
        <v>212</v>
      </c>
      <c r="D98" s="31" t="s">
        <v>86</v>
      </c>
      <c r="E98" s="15">
        <v>45000</v>
      </c>
      <c r="F98" s="16" t="s">
        <v>402</v>
      </c>
      <c r="G98" s="17" t="str">
        <f t="shared" si="7"/>
        <v>女</v>
      </c>
      <c r="H98" s="13" t="str">
        <f>IF(LEN(F98)=18,(IF(LOOKUP(MOD(SUM(MID(F98,1,1)*7,MID(F98,2,1)*9,MID(F98,3,1)*10,MID(F98,4,1)*5,MID(F98,5,1)*8,MID(F98,6,1)*4,MID(F98,7,1)*2,MID(F98,8,1),MID(F98,9,1)*6,MID(F98,10,1)*3,MID(F98,11,1)*7,MID(F98,12,1)*9,MID(F98,13,1)*10,MID(F98,14,1)*5,MID(F98,15,1)*8,MID(F98,16,1)*4,MID(F98,17,1)*2),11),{0,1,2,3,4,5,6,7,8,9,10},{"1","0","x","9","8","7","6","5","4","3","2"})=RIGHT(F98,1),"√","×")),"身份证号长度不符")</f>
        <v>√</v>
      </c>
      <c r="I98" s="19" t="s">
        <v>360</v>
      </c>
      <c r="J98" s="13" t="s">
        <v>201</v>
      </c>
      <c r="K98" s="19">
        <f t="shared" si="8"/>
        <v>17</v>
      </c>
      <c r="L98" s="29">
        <f t="shared" si="10"/>
        <v>0</v>
      </c>
      <c r="M98" s="29">
        <f t="shared" si="11"/>
        <v>0</v>
      </c>
      <c r="N98" s="29">
        <f t="shared" si="9"/>
        <v>0</v>
      </c>
    </row>
    <row r="99" s="1" customFormat="1" ht="23" customHeight="1" spans="1:14">
      <c r="A99" s="23">
        <f t="shared" si="6"/>
        <v>97</v>
      </c>
      <c r="B99" s="21" t="s">
        <v>403</v>
      </c>
      <c r="C99" s="14" t="s">
        <v>212</v>
      </c>
      <c r="D99" s="31" t="s">
        <v>86</v>
      </c>
      <c r="E99" s="15">
        <v>45000</v>
      </c>
      <c r="F99" s="16" t="s">
        <v>404</v>
      </c>
      <c r="G99" s="17" t="str">
        <f t="shared" si="7"/>
        <v>男</v>
      </c>
      <c r="H99" s="13" t="str">
        <f>IF(LEN(F99)=18,(IF(LOOKUP(MOD(SUM(MID(F99,1,1)*7,MID(F99,2,1)*9,MID(F99,3,1)*10,MID(F99,4,1)*5,MID(F99,5,1)*8,MID(F99,6,1)*4,MID(F99,7,1)*2,MID(F99,8,1),MID(F99,9,1)*6,MID(F99,10,1)*3,MID(F99,11,1)*7,MID(F99,12,1)*9,MID(F99,13,1)*10,MID(F99,14,1)*5,MID(F99,15,1)*8,MID(F99,16,1)*4,MID(F99,17,1)*2),11),{0,1,2,3,4,5,6,7,8,9,10},{"1","0","x","9","8","7","6","5","4","3","2"})=RIGHT(F99,1),"√","×")),"身份证号长度不符")</f>
        <v>√</v>
      </c>
      <c r="I99" s="19" t="s">
        <v>362</v>
      </c>
      <c r="J99" s="13" t="s">
        <v>201</v>
      </c>
      <c r="K99" s="19">
        <f t="shared" si="8"/>
        <v>17</v>
      </c>
      <c r="L99" s="29">
        <f t="shared" si="10"/>
        <v>0</v>
      </c>
      <c r="M99" s="29">
        <f t="shared" si="11"/>
        <v>0</v>
      </c>
      <c r="N99" s="29">
        <f t="shared" si="9"/>
        <v>0</v>
      </c>
    </row>
    <row r="100" s="1" customFormat="1" ht="23" customHeight="1" spans="1:14">
      <c r="A100" s="23">
        <f t="shared" si="6"/>
        <v>98</v>
      </c>
      <c r="B100" s="21" t="s">
        <v>405</v>
      </c>
      <c r="C100" s="14" t="s">
        <v>212</v>
      </c>
      <c r="D100" s="31" t="s">
        <v>86</v>
      </c>
      <c r="E100" s="15">
        <v>45001</v>
      </c>
      <c r="F100" s="16" t="s">
        <v>406</v>
      </c>
      <c r="G100" s="17" t="str">
        <f t="shared" si="7"/>
        <v>男</v>
      </c>
      <c r="H100" s="13"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9" t="s">
        <v>296</v>
      </c>
      <c r="J100" s="13" t="s">
        <v>201</v>
      </c>
      <c r="K100" s="19">
        <f t="shared" si="8"/>
        <v>16</v>
      </c>
      <c r="L100" s="29">
        <f t="shared" si="10"/>
        <v>0</v>
      </c>
      <c r="M100" s="29">
        <f t="shared" si="11"/>
        <v>0</v>
      </c>
      <c r="N100" s="29">
        <f t="shared" si="9"/>
        <v>0</v>
      </c>
    </row>
    <row r="101" s="1" customFormat="1" ht="23" customHeight="1" spans="1:14">
      <c r="A101" s="23">
        <f t="shared" si="6"/>
        <v>99</v>
      </c>
      <c r="B101" s="21" t="s">
        <v>407</v>
      </c>
      <c r="C101" s="14" t="s">
        <v>281</v>
      </c>
      <c r="D101" s="31" t="s">
        <v>136</v>
      </c>
      <c r="E101" s="15">
        <v>45001</v>
      </c>
      <c r="F101" s="16" t="s">
        <v>408</v>
      </c>
      <c r="G101" s="17" t="str">
        <f t="shared" si="7"/>
        <v>男</v>
      </c>
      <c r="H101" s="13"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9" t="s">
        <v>276</v>
      </c>
      <c r="J101" s="13" t="s">
        <v>201</v>
      </c>
      <c r="K101" s="19">
        <f t="shared" si="8"/>
        <v>16</v>
      </c>
      <c r="L101" s="29">
        <f t="shared" si="10"/>
        <v>0</v>
      </c>
      <c r="M101" s="29">
        <f t="shared" si="11"/>
        <v>0</v>
      </c>
      <c r="N101" s="29">
        <f t="shared" si="9"/>
        <v>0</v>
      </c>
    </row>
    <row r="102" s="1" customFormat="1" ht="23" customHeight="1" spans="1:14">
      <c r="A102" s="23">
        <f t="shared" si="6"/>
        <v>100</v>
      </c>
      <c r="B102" s="21" t="s">
        <v>409</v>
      </c>
      <c r="C102" s="14" t="s">
        <v>199</v>
      </c>
      <c r="D102" s="31" t="s">
        <v>132</v>
      </c>
      <c r="E102" s="15">
        <v>45002</v>
      </c>
      <c r="F102" s="16" t="s">
        <v>410</v>
      </c>
      <c r="G102" s="17" t="str">
        <f t="shared" si="7"/>
        <v>男</v>
      </c>
      <c r="H102" s="13"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9" t="s">
        <v>298</v>
      </c>
      <c r="J102" s="13" t="s">
        <v>201</v>
      </c>
      <c r="K102" s="19">
        <f t="shared" si="8"/>
        <v>15</v>
      </c>
      <c r="L102" s="29">
        <f t="shared" si="10"/>
        <v>0</v>
      </c>
      <c r="M102" s="29">
        <f t="shared" si="11"/>
        <v>0</v>
      </c>
      <c r="N102" s="29">
        <f t="shared" si="9"/>
        <v>0</v>
      </c>
    </row>
    <row r="103" s="1" customFormat="1" ht="23" customHeight="1" spans="1:14">
      <c r="A103" s="23">
        <f t="shared" si="6"/>
        <v>101</v>
      </c>
      <c r="B103" s="21" t="s">
        <v>411</v>
      </c>
      <c r="C103" s="14" t="s">
        <v>209</v>
      </c>
      <c r="D103" s="31" t="s">
        <v>42</v>
      </c>
      <c r="E103" s="15">
        <v>45005</v>
      </c>
      <c r="F103" s="16" t="s">
        <v>412</v>
      </c>
      <c r="G103" s="17" t="str">
        <f t="shared" si="7"/>
        <v>男</v>
      </c>
      <c r="H103" s="13"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9" t="s">
        <v>300</v>
      </c>
      <c r="J103" s="13" t="s">
        <v>201</v>
      </c>
      <c r="K103" s="19">
        <f t="shared" si="8"/>
        <v>12</v>
      </c>
      <c r="L103" s="29">
        <f t="shared" si="10"/>
        <v>0</v>
      </c>
      <c r="M103" s="29">
        <f t="shared" si="11"/>
        <v>0</v>
      </c>
      <c r="N103" s="29">
        <f t="shared" si="9"/>
        <v>0</v>
      </c>
    </row>
    <row r="104" s="1" customFormat="1" ht="23" customHeight="1" spans="1:14">
      <c r="A104" s="23">
        <f t="shared" si="6"/>
        <v>102</v>
      </c>
      <c r="B104" s="21" t="s">
        <v>413</v>
      </c>
      <c r="C104" s="14" t="s">
        <v>281</v>
      </c>
      <c r="D104" s="31" t="s">
        <v>136</v>
      </c>
      <c r="E104" s="15">
        <v>45005</v>
      </c>
      <c r="F104" s="16" t="s">
        <v>414</v>
      </c>
      <c r="G104" s="17" t="str">
        <f t="shared" si="7"/>
        <v>男</v>
      </c>
      <c r="H104" s="13"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9" t="s">
        <v>245</v>
      </c>
      <c r="J104" s="13" t="s">
        <v>201</v>
      </c>
      <c r="K104" s="19">
        <f t="shared" si="8"/>
        <v>12</v>
      </c>
      <c r="L104" s="29">
        <f t="shared" si="10"/>
        <v>0</v>
      </c>
      <c r="M104" s="29">
        <f t="shared" si="11"/>
        <v>0</v>
      </c>
      <c r="N104" s="29">
        <f t="shared" si="9"/>
        <v>0</v>
      </c>
    </row>
    <row r="105" s="1" customFormat="1" ht="23" customHeight="1" spans="1:14">
      <c r="A105" s="23">
        <f t="shared" si="6"/>
        <v>103</v>
      </c>
      <c r="B105" s="21" t="s">
        <v>415</v>
      </c>
      <c r="C105" s="14" t="s">
        <v>199</v>
      </c>
      <c r="D105" s="31" t="s">
        <v>132</v>
      </c>
      <c r="E105" s="15">
        <v>45006</v>
      </c>
      <c r="F105" s="16" t="s">
        <v>416</v>
      </c>
      <c r="G105" s="17" t="str">
        <f t="shared" si="7"/>
        <v>男</v>
      </c>
      <c r="H105" s="13"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9" t="s">
        <v>283</v>
      </c>
      <c r="J105" s="13" t="s">
        <v>201</v>
      </c>
      <c r="K105" s="19">
        <f t="shared" si="8"/>
        <v>11</v>
      </c>
      <c r="L105" s="29">
        <f t="shared" si="10"/>
        <v>0</v>
      </c>
      <c r="M105" s="29">
        <f t="shared" si="11"/>
        <v>0</v>
      </c>
      <c r="N105" s="29">
        <f t="shared" si="9"/>
        <v>0</v>
      </c>
    </row>
    <row r="106" s="1" customFormat="1" ht="23" customHeight="1" spans="1:14">
      <c r="A106" s="23">
        <f t="shared" si="6"/>
        <v>104</v>
      </c>
      <c r="B106" s="21" t="s">
        <v>417</v>
      </c>
      <c r="C106" s="14" t="s">
        <v>292</v>
      </c>
      <c r="D106" s="31" t="s">
        <v>134</v>
      </c>
      <c r="E106" s="15">
        <v>45006</v>
      </c>
      <c r="F106" s="16" t="s">
        <v>418</v>
      </c>
      <c r="G106" s="17" t="str">
        <f t="shared" si="7"/>
        <v>男</v>
      </c>
      <c r="H106" s="13"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9" t="s">
        <v>278</v>
      </c>
      <c r="J106" s="13" t="s">
        <v>201</v>
      </c>
      <c r="K106" s="19">
        <f t="shared" si="8"/>
        <v>11</v>
      </c>
      <c r="L106" s="29">
        <f t="shared" si="10"/>
        <v>0</v>
      </c>
      <c r="M106" s="29">
        <f t="shared" si="11"/>
        <v>0</v>
      </c>
      <c r="N106" s="29">
        <f t="shared" si="9"/>
        <v>0</v>
      </c>
    </row>
    <row r="107" s="1" customFormat="1" ht="23" customHeight="1" spans="1:14">
      <c r="A107" s="23">
        <f t="shared" si="6"/>
        <v>105</v>
      </c>
      <c r="B107" s="21" t="s">
        <v>419</v>
      </c>
      <c r="C107" s="14" t="s">
        <v>292</v>
      </c>
      <c r="D107" s="31" t="s">
        <v>134</v>
      </c>
      <c r="E107" s="15">
        <v>45007</v>
      </c>
      <c r="F107" s="16" t="s">
        <v>420</v>
      </c>
      <c r="G107" s="17" t="str">
        <f t="shared" si="7"/>
        <v>男</v>
      </c>
      <c r="H107" s="13"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9" t="s">
        <v>343</v>
      </c>
      <c r="J107" s="13" t="s">
        <v>201</v>
      </c>
      <c r="K107" s="19">
        <f t="shared" si="8"/>
        <v>10</v>
      </c>
      <c r="L107" s="29">
        <f t="shared" si="10"/>
        <v>0</v>
      </c>
      <c r="M107" s="29">
        <f t="shared" si="11"/>
        <v>0</v>
      </c>
      <c r="N107" s="29">
        <f t="shared" si="9"/>
        <v>0</v>
      </c>
    </row>
    <row r="108" s="1" customFormat="1" ht="23" customHeight="1" spans="1:14">
      <c r="A108" s="23">
        <f t="shared" si="6"/>
        <v>106</v>
      </c>
      <c r="B108" s="21" t="s">
        <v>421</v>
      </c>
      <c r="C108" s="14" t="s">
        <v>199</v>
      </c>
      <c r="D108" s="31" t="s">
        <v>132</v>
      </c>
      <c r="E108" s="15">
        <v>45007</v>
      </c>
      <c r="F108" s="16" t="s">
        <v>422</v>
      </c>
      <c r="G108" s="17" t="str">
        <f t="shared" si="7"/>
        <v>男</v>
      </c>
      <c r="H108" s="13"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9" t="s">
        <v>247</v>
      </c>
      <c r="J108" s="13" t="s">
        <v>201</v>
      </c>
      <c r="K108" s="19">
        <f t="shared" si="8"/>
        <v>10</v>
      </c>
      <c r="L108" s="29">
        <f t="shared" si="10"/>
        <v>0</v>
      </c>
      <c r="M108" s="29">
        <f t="shared" si="11"/>
        <v>0</v>
      </c>
      <c r="N108" s="29">
        <f t="shared" si="9"/>
        <v>0</v>
      </c>
    </row>
    <row r="109" s="1" customFormat="1" ht="23" customHeight="1" spans="1:14">
      <c r="A109" s="23">
        <f t="shared" si="6"/>
        <v>107</v>
      </c>
      <c r="B109" s="52" t="s">
        <v>423</v>
      </c>
      <c r="C109" s="14" t="s">
        <v>424</v>
      </c>
      <c r="D109" s="31" t="s">
        <v>54</v>
      </c>
      <c r="E109" s="15">
        <v>45008</v>
      </c>
      <c r="F109" s="16" t="s">
        <v>425</v>
      </c>
      <c r="G109" s="17" t="str">
        <f t="shared" si="7"/>
        <v>男</v>
      </c>
      <c r="H109" s="13"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9" t="s">
        <v>263</v>
      </c>
      <c r="J109" s="13" t="s">
        <v>201</v>
      </c>
      <c r="K109" s="19">
        <f t="shared" si="8"/>
        <v>9</v>
      </c>
      <c r="L109" s="29">
        <f t="shared" si="10"/>
        <v>0</v>
      </c>
      <c r="M109" s="29">
        <f t="shared" si="11"/>
        <v>0</v>
      </c>
      <c r="N109" s="29">
        <f t="shared" si="9"/>
        <v>0</v>
      </c>
    </row>
    <row r="110" s="1" customFormat="1" ht="23" customHeight="1" spans="1:14">
      <c r="A110" s="23">
        <f t="shared" si="6"/>
        <v>108</v>
      </c>
      <c r="B110" s="52" t="s">
        <v>426</v>
      </c>
      <c r="C110" s="14" t="s">
        <v>226</v>
      </c>
      <c r="D110" s="31" t="s">
        <v>144</v>
      </c>
      <c r="E110" s="15">
        <v>45009</v>
      </c>
      <c r="F110" s="16" t="s">
        <v>427</v>
      </c>
      <c r="G110" s="17" t="str">
        <f t="shared" si="7"/>
        <v>女</v>
      </c>
      <c r="H110" s="13"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9" t="s">
        <v>274</v>
      </c>
      <c r="J110" s="13" t="s">
        <v>201</v>
      </c>
      <c r="K110" s="19">
        <f t="shared" si="8"/>
        <v>8</v>
      </c>
      <c r="L110" s="29">
        <f t="shared" si="10"/>
        <v>0</v>
      </c>
      <c r="M110" s="29">
        <f t="shared" si="11"/>
        <v>0</v>
      </c>
      <c r="N110" s="29">
        <f t="shared" si="9"/>
        <v>0</v>
      </c>
    </row>
    <row r="111" s="1" customFormat="1" ht="23" customHeight="1" spans="1:14">
      <c r="A111" s="23">
        <f t="shared" si="6"/>
        <v>109</v>
      </c>
      <c r="B111" s="52" t="s">
        <v>428</v>
      </c>
      <c r="C111" s="14" t="s">
        <v>281</v>
      </c>
      <c r="D111" s="31" t="s">
        <v>136</v>
      </c>
      <c r="E111" s="15">
        <v>45012</v>
      </c>
      <c r="F111" s="16" t="s">
        <v>429</v>
      </c>
      <c r="G111" s="17" t="str">
        <f t="shared" si="7"/>
        <v>男</v>
      </c>
      <c r="H111" s="13"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9" t="s">
        <v>312</v>
      </c>
      <c r="J111" s="13" t="s">
        <v>201</v>
      </c>
      <c r="K111" s="19">
        <f t="shared" si="8"/>
        <v>5</v>
      </c>
      <c r="L111" s="29">
        <f t="shared" si="10"/>
        <v>0</v>
      </c>
      <c r="M111" s="29">
        <f t="shared" si="11"/>
        <v>0</v>
      </c>
      <c r="N111" s="29">
        <f t="shared" si="9"/>
        <v>0</v>
      </c>
    </row>
    <row r="112" s="1" customFormat="1" ht="23" customHeight="1" spans="1:14">
      <c r="A112" s="23">
        <f t="shared" si="6"/>
        <v>110</v>
      </c>
      <c r="B112" s="52" t="s">
        <v>430</v>
      </c>
      <c r="C112" s="14" t="s">
        <v>212</v>
      </c>
      <c r="D112" s="31" t="s">
        <v>86</v>
      </c>
      <c r="E112" s="15">
        <v>45012</v>
      </c>
      <c r="F112" s="16" t="s">
        <v>431</v>
      </c>
      <c r="G112" s="17" t="str">
        <f t="shared" si="7"/>
        <v>男</v>
      </c>
      <c r="H112" s="13"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9" t="s">
        <v>310</v>
      </c>
      <c r="J112" s="13" t="s">
        <v>201</v>
      </c>
      <c r="K112" s="19">
        <f t="shared" si="8"/>
        <v>5</v>
      </c>
      <c r="L112" s="29">
        <f t="shared" si="10"/>
        <v>0</v>
      </c>
      <c r="M112" s="29">
        <f t="shared" si="11"/>
        <v>0</v>
      </c>
      <c r="N112" s="29">
        <f t="shared" si="9"/>
        <v>0</v>
      </c>
    </row>
    <row r="113" s="1" customFormat="1" ht="23" customHeight="1" spans="1:14">
      <c r="A113" s="23">
        <f t="shared" si="6"/>
        <v>111</v>
      </c>
      <c r="B113" s="52" t="s">
        <v>432</v>
      </c>
      <c r="C113" s="14" t="s">
        <v>212</v>
      </c>
      <c r="D113" s="31" t="s">
        <v>86</v>
      </c>
      <c r="E113" s="15">
        <v>45012</v>
      </c>
      <c r="F113" s="16" t="s">
        <v>433</v>
      </c>
      <c r="G113" s="17" t="str">
        <f t="shared" si="7"/>
        <v>男</v>
      </c>
      <c r="H113" s="13"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9" t="s">
        <v>318</v>
      </c>
      <c r="J113" s="13" t="s">
        <v>201</v>
      </c>
      <c r="K113" s="19">
        <f t="shared" si="8"/>
        <v>5</v>
      </c>
      <c r="L113" s="29">
        <f t="shared" si="10"/>
        <v>0</v>
      </c>
      <c r="M113" s="29">
        <f t="shared" si="11"/>
        <v>0</v>
      </c>
      <c r="N113" s="29">
        <f t="shared" si="9"/>
        <v>0</v>
      </c>
    </row>
    <row r="114" s="1" customFormat="1" ht="23" customHeight="1" spans="1:14">
      <c r="A114" s="23">
        <f t="shared" si="6"/>
        <v>112</v>
      </c>
      <c r="B114" s="52" t="s">
        <v>434</v>
      </c>
      <c r="C114" s="14" t="s">
        <v>212</v>
      </c>
      <c r="D114" s="31" t="s">
        <v>86</v>
      </c>
      <c r="E114" s="15">
        <v>45012</v>
      </c>
      <c r="F114" s="16" t="s">
        <v>435</v>
      </c>
      <c r="G114" s="17" t="str">
        <f t="shared" si="7"/>
        <v>男</v>
      </c>
      <c r="H114" s="13"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9" t="s">
        <v>285</v>
      </c>
      <c r="J114" s="13" t="s">
        <v>201</v>
      </c>
      <c r="K114" s="19">
        <f t="shared" si="8"/>
        <v>5</v>
      </c>
      <c r="L114" s="29">
        <f t="shared" si="10"/>
        <v>0</v>
      </c>
      <c r="M114" s="29">
        <f t="shared" si="11"/>
        <v>0</v>
      </c>
      <c r="N114" s="29">
        <f t="shared" si="9"/>
        <v>0</v>
      </c>
    </row>
    <row r="115" s="1" customFormat="1" ht="23" customHeight="1" spans="1:14">
      <c r="A115" s="23">
        <f t="shared" si="6"/>
        <v>113</v>
      </c>
      <c r="B115" s="52" t="s">
        <v>436</v>
      </c>
      <c r="C115" s="14" t="s">
        <v>212</v>
      </c>
      <c r="D115" s="31" t="s">
        <v>86</v>
      </c>
      <c r="E115" s="15">
        <v>45012</v>
      </c>
      <c r="F115" s="16" t="s">
        <v>437</v>
      </c>
      <c r="G115" s="17" t="str">
        <f t="shared" si="7"/>
        <v>男</v>
      </c>
      <c r="H115" s="13"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9" t="s">
        <v>259</v>
      </c>
      <c r="J115" s="13" t="s">
        <v>201</v>
      </c>
      <c r="K115" s="19">
        <f t="shared" si="8"/>
        <v>5</v>
      </c>
      <c r="L115" s="29">
        <f t="shared" si="10"/>
        <v>0</v>
      </c>
      <c r="M115" s="29">
        <f t="shared" si="11"/>
        <v>0</v>
      </c>
      <c r="N115" s="29">
        <f t="shared" si="9"/>
        <v>0</v>
      </c>
    </row>
    <row r="116" s="1" customFormat="1" ht="23" customHeight="1" spans="1:14">
      <c r="A116" s="23">
        <f t="shared" si="6"/>
        <v>114</v>
      </c>
      <c r="B116" s="52" t="s">
        <v>438</v>
      </c>
      <c r="C116" s="14" t="s">
        <v>233</v>
      </c>
      <c r="D116" s="31" t="s">
        <v>128</v>
      </c>
      <c r="E116" s="15">
        <v>45012</v>
      </c>
      <c r="F116" s="16" t="s">
        <v>439</v>
      </c>
      <c r="G116" s="17" t="str">
        <f t="shared" si="7"/>
        <v>男</v>
      </c>
      <c r="H116" s="13"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9" t="s">
        <v>332</v>
      </c>
      <c r="J116" s="13" t="s">
        <v>201</v>
      </c>
      <c r="K116" s="19">
        <f t="shared" si="8"/>
        <v>5</v>
      </c>
      <c r="L116" s="29">
        <f t="shared" si="10"/>
        <v>0</v>
      </c>
      <c r="M116" s="29">
        <f t="shared" si="11"/>
        <v>0</v>
      </c>
      <c r="N116" s="29">
        <f t="shared" si="9"/>
        <v>0</v>
      </c>
    </row>
    <row r="117" s="1" customFormat="1" ht="23" customHeight="1" spans="1:14">
      <c r="A117" s="23">
        <f t="shared" si="6"/>
        <v>115</v>
      </c>
      <c r="B117" s="52" t="s">
        <v>440</v>
      </c>
      <c r="C117" s="14" t="s">
        <v>199</v>
      </c>
      <c r="D117" s="31" t="s">
        <v>132</v>
      </c>
      <c r="E117" s="15">
        <v>45013</v>
      </c>
      <c r="F117" s="16" t="s">
        <v>441</v>
      </c>
      <c r="G117" s="17" t="str">
        <f t="shared" si="7"/>
        <v>男</v>
      </c>
      <c r="H117" s="13"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9" t="s">
        <v>334</v>
      </c>
      <c r="J117" s="13" t="s">
        <v>201</v>
      </c>
      <c r="K117" s="19">
        <f t="shared" si="8"/>
        <v>4</v>
      </c>
      <c r="L117" s="29">
        <f t="shared" si="10"/>
        <v>0</v>
      </c>
      <c r="M117" s="29">
        <f t="shared" si="11"/>
        <v>0</v>
      </c>
      <c r="N117" s="29">
        <f t="shared" si="9"/>
        <v>0</v>
      </c>
    </row>
    <row r="118" s="1" customFormat="1" ht="23" customHeight="1" spans="1:14">
      <c r="A118" s="23">
        <f t="shared" si="6"/>
        <v>116</v>
      </c>
      <c r="B118" s="52" t="s">
        <v>442</v>
      </c>
      <c r="C118" s="14" t="s">
        <v>199</v>
      </c>
      <c r="D118" s="31" t="s">
        <v>132</v>
      </c>
      <c r="E118" s="15">
        <v>45013</v>
      </c>
      <c r="F118" s="16" t="s">
        <v>443</v>
      </c>
      <c r="G118" s="17" t="str">
        <f t="shared" si="7"/>
        <v>男</v>
      </c>
      <c r="H118" s="13"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9" t="s">
        <v>330</v>
      </c>
      <c r="J118" s="13" t="s">
        <v>201</v>
      </c>
      <c r="K118" s="19">
        <f t="shared" si="8"/>
        <v>4</v>
      </c>
      <c r="L118" s="29">
        <f t="shared" si="10"/>
        <v>0</v>
      </c>
      <c r="M118" s="29">
        <f t="shared" si="11"/>
        <v>0</v>
      </c>
      <c r="N118" s="29">
        <f t="shared" si="9"/>
        <v>0</v>
      </c>
    </row>
    <row r="119" s="1" customFormat="1" ht="23" customHeight="1" spans="1:14">
      <c r="A119" s="23">
        <f t="shared" si="6"/>
        <v>117</v>
      </c>
      <c r="B119" s="52" t="s">
        <v>444</v>
      </c>
      <c r="C119" s="14" t="s">
        <v>212</v>
      </c>
      <c r="D119" s="31" t="s">
        <v>86</v>
      </c>
      <c r="E119" s="15">
        <v>45009</v>
      </c>
      <c r="F119" s="16" t="s">
        <v>445</v>
      </c>
      <c r="G119" s="17" t="str">
        <f t="shared" si="7"/>
        <v>男</v>
      </c>
      <c r="H119" s="13"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9" t="s">
        <v>308</v>
      </c>
      <c r="J119" s="13" t="s">
        <v>201</v>
      </c>
      <c r="K119" s="19">
        <f t="shared" si="8"/>
        <v>8</v>
      </c>
      <c r="L119" s="29">
        <f t="shared" si="10"/>
        <v>0</v>
      </c>
      <c r="M119" s="29">
        <f t="shared" si="11"/>
        <v>0</v>
      </c>
      <c r="N119" s="29">
        <f t="shared" si="9"/>
        <v>0</v>
      </c>
    </row>
    <row r="120" s="1" customFormat="1" ht="23" customHeight="1" spans="1:14">
      <c r="A120" s="23">
        <f t="shared" si="6"/>
        <v>118</v>
      </c>
      <c r="B120" s="52" t="s">
        <v>446</v>
      </c>
      <c r="C120" s="14" t="s">
        <v>212</v>
      </c>
      <c r="D120" s="31" t="s">
        <v>86</v>
      </c>
      <c r="E120" s="15">
        <v>45013</v>
      </c>
      <c r="F120" s="16" t="s">
        <v>447</v>
      </c>
      <c r="G120" s="17" t="str">
        <f t="shared" si="7"/>
        <v>男</v>
      </c>
      <c r="H120" s="13"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9" t="s">
        <v>322</v>
      </c>
      <c r="J120" s="13" t="s">
        <v>201</v>
      </c>
      <c r="K120" s="19">
        <f t="shared" si="8"/>
        <v>4</v>
      </c>
      <c r="L120" s="29">
        <f t="shared" si="10"/>
        <v>0</v>
      </c>
      <c r="M120" s="29">
        <f t="shared" si="11"/>
        <v>0</v>
      </c>
      <c r="N120" s="29">
        <f t="shared" si="9"/>
        <v>0</v>
      </c>
    </row>
    <row r="121" s="1" customFormat="1" ht="23" customHeight="1" spans="1:14">
      <c r="A121" s="23">
        <f t="shared" si="6"/>
        <v>119</v>
      </c>
      <c r="B121" s="21" t="s">
        <v>448</v>
      </c>
      <c r="C121" s="14" t="s">
        <v>203</v>
      </c>
      <c r="D121" s="31" t="s">
        <v>84</v>
      </c>
      <c r="E121" s="15">
        <v>45000</v>
      </c>
      <c r="F121" s="16" t="s">
        <v>449</v>
      </c>
      <c r="G121" s="17" t="str">
        <f t="shared" si="7"/>
        <v>男</v>
      </c>
      <c r="H121" s="13"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9"/>
      <c r="J121" s="13" t="s">
        <v>201</v>
      </c>
      <c r="K121" s="19">
        <f t="shared" si="8"/>
        <v>17</v>
      </c>
      <c r="L121" s="29">
        <f t="shared" si="10"/>
        <v>33.4333333333333</v>
      </c>
      <c r="M121" s="29">
        <f t="shared" si="11"/>
        <v>17</v>
      </c>
      <c r="N121" s="29">
        <f t="shared" si="9"/>
        <v>50.4333333333333</v>
      </c>
    </row>
    <row r="122" s="1" customFormat="1" ht="23" customHeight="1" spans="1:14">
      <c r="A122" s="23">
        <f t="shared" si="6"/>
        <v>120</v>
      </c>
      <c r="B122" s="21" t="s">
        <v>450</v>
      </c>
      <c r="C122" s="14" t="s">
        <v>212</v>
      </c>
      <c r="D122" s="31" t="s">
        <v>86</v>
      </c>
      <c r="E122" s="15">
        <v>45000</v>
      </c>
      <c r="F122" s="16" t="s">
        <v>451</v>
      </c>
      <c r="G122" s="17" t="str">
        <f t="shared" si="7"/>
        <v>男</v>
      </c>
      <c r="H122" s="13"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9"/>
      <c r="J122" s="13" t="s">
        <v>201</v>
      </c>
      <c r="K122" s="19">
        <f t="shared" si="8"/>
        <v>17</v>
      </c>
      <c r="L122" s="29">
        <f t="shared" si="10"/>
        <v>33.4333333333333</v>
      </c>
      <c r="M122" s="29">
        <f t="shared" si="11"/>
        <v>17</v>
      </c>
      <c r="N122" s="29">
        <f t="shared" si="9"/>
        <v>50.4333333333333</v>
      </c>
    </row>
    <row r="123" s="1" customFormat="1" ht="23" customHeight="1" spans="1:14">
      <c r="A123" s="38" t="s">
        <v>452</v>
      </c>
      <c r="B123" s="27"/>
      <c r="C123" s="14"/>
      <c r="D123" s="31"/>
      <c r="E123" s="27"/>
      <c r="F123" s="27"/>
      <c r="G123" s="27"/>
      <c r="H123" s="27"/>
      <c r="I123" s="27"/>
      <c r="J123" s="13"/>
      <c r="K123" s="32"/>
      <c r="L123" s="29">
        <f t="shared" ref="L123:N123" si="12">SUM(L3:L122)</f>
        <v>4952.06666666667</v>
      </c>
      <c r="M123" s="29">
        <f t="shared" si="12"/>
        <v>2594</v>
      </c>
      <c r="N123" s="35">
        <f t="shared" si="12"/>
        <v>7546.06666666667</v>
      </c>
    </row>
  </sheetData>
  <autoFilter ref="A1:N123">
    <extLst/>
  </autoFilter>
  <mergeCells count="1">
    <mergeCell ref="A1:N1"/>
  </mergeCells>
  <conditionalFormatting sqref="I2:I1048576 B2:B1048576">
    <cfRule type="duplicateValues" dxfId="138"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topLeftCell="A32" workbookViewId="0">
      <selection activeCell="L41" sqref="L41"/>
    </sheetView>
  </sheetViews>
  <sheetFormatPr defaultColWidth="9" defaultRowHeight="16.5"/>
  <cols>
    <col min="1" max="1" width="5.125" style="1" customWidth="1"/>
    <col min="2" max="2" width="6.25" style="2" customWidth="1"/>
    <col min="3" max="3" width="13" style="1" customWidth="1"/>
    <col min="4" max="4" width="26.125" style="5" hidden="1" customWidth="1"/>
    <col min="5" max="5" width="11" style="1" customWidth="1"/>
    <col min="6" max="6" width="17.875" style="3" customWidth="1"/>
    <col min="7" max="7" width="5.75" style="1" customWidth="1"/>
    <col min="8" max="8" width="4.375" style="1" customWidth="1"/>
    <col min="9" max="9" width="6.75" style="1" customWidth="1"/>
    <col min="10" max="10" width="4.375" style="1" customWidth="1"/>
    <col min="11" max="11" width="6.625" style="1" customWidth="1"/>
    <col min="12" max="12" width="7.5" style="4" customWidth="1"/>
    <col min="13" max="13" width="7.625" style="4" customWidth="1"/>
    <col min="14" max="14" width="9.375" style="4" customWidth="1"/>
    <col min="15" max="15" width="9.875" style="1" hidden="1" customWidth="1"/>
    <col min="16" max="16384" width="9" style="1"/>
  </cols>
  <sheetData>
    <row r="1" ht="20" customHeight="1" spans="1:14">
      <c r="A1" s="44" t="s">
        <v>453</v>
      </c>
      <c r="B1" s="44"/>
      <c r="C1" s="44"/>
      <c r="D1" s="44"/>
      <c r="E1" s="44"/>
      <c r="F1" s="44"/>
      <c r="G1" s="44"/>
      <c r="H1" s="44"/>
      <c r="I1" s="44"/>
      <c r="J1" s="44"/>
      <c r="K1" s="44"/>
      <c r="L1" s="44"/>
      <c r="M1" s="44"/>
      <c r="N1" s="44"/>
    </row>
    <row r="2" ht="29" customHeight="1" spans="1:14">
      <c r="A2" s="8" t="s">
        <v>186</v>
      </c>
      <c r="B2" s="9" t="s">
        <v>187</v>
      </c>
      <c r="C2" s="9" t="s">
        <v>188</v>
      </c>
      <c r="D2" s="9" t="s">
        <v>169</v>
      </c>
      <c r="E2" s="10" t="s">
        <v>189</v>
      </c>
      <c r="F2" s="10" t="s">
        <v>190</v>
      </c>
      <c r="G2" s="9" t="s">
        <v>191</v>
      </c>
      <c r="H2" s="10" t="s">
        <v>192</v>
      </c>
      <c r="I2" s="11" t="s">
        <v>193</v>
      </c>
      <c r="J2" s="11" t="s">
        <v>194</v>
      </c>
      <c r="K2" s="11" t="s">
        <v>195</v>
      </c>
      <c r="L2" s="11" t="s">
        <v>454</v>
      </c>
      <c r="M2" s="11" t="s">
        <v>455</v>
      </c>
      <c r="N2" s="11" t="s">
        <v>175</v>
      </c>
    </row>
    <row r="3" s="1" customFormat="1" ht="24" customHeight="1" spans="1:15">
      <c r="A3" s="12">
        <f t="shared" ref="A3:A16" si="0">ROW()-2</f>
        <v>1</v>
      </c>
      <c r="B3" s="13" t="s">
        <v>198</v>
      </c>
      <c r="C3" s="14" t="s">
        <v>199</v>
      </c>
      <c r="D3" s="31" t="s">
        <v>132</v>
      </c>
      <c r="E3" s="15">
        <v>45017</v>
      </c>
      <c r="F3" s="16" t="s">
        <v>200</v>
      </c>
      <c r="G3" s="17" t="str">
        <f t="shared" ref="G3:G16"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19"/>
      <c r="J3" s="19" t="s">
        <v>201</v>
      </c>
      <c r="K3" s="19">
        <f t="shared" ref="K3:K16" si="2">DAY(EOMONTH(E3,0))-DAY(E3)+1</f>
        <v>30</v>
      </c>
      <c r="L3" s="29">
        <f t="shared" ref="L3:L16" si="3">IF(I3="",59/30*K3,0)</f>
        <v>59</v>
      </c>
      <c r="M3" s="29">
        <f t="shared" ref="M3:M16" si="4">IF(I3="",30/30*K3,0)</f>
        <v>30</v>
      </c>
      <c r="N3" s="29">
        <f t="shared" ref="N3:N16" si="5">SUM(L3:M3)</f>
        <v>89</v>
      </c>
      <c r="O3" s="42"/>
    </row>
    <row r="4" s="1" customFormat="1" ht="24" customHeight="1" spans="1:14">
      <c r="A4" s="12">
        <f t="shared" si="0"/>
        <v>2</v>
      </c>
      <c r="B4" s="14" t="s">
        <v>205</v>
      </c>
      <c r="C4" s="13" t="s">
        <v>206</v>
      </c>
      <c r="D4" s="31" t="s">
        <v>128</v>
      </c>
      <c r="E4" s="15">
        <v>45017</v>
      </c>
      <c r="F4" s="16" t="s">
        <v>207</v>
      </c>
      <c r="G4" s="17" t="str">
        <f t="shared" si="1"/>
        <v>男</v>
      </c>
      <c r="H4" s="13" t="str">
        <f>IF(LEN(F4)=18,(IF(LOOKUP(MOD(SUM(MID(F4,1,1)*7,MID(F4,2,1)*9,MID(F4,3,1)*10,MID(F4,4,1)*5,MID(F4,5,1)*8,MID(F4,6,1)*4,MID(F4,7,1)*2,MID(F4,8,1),MID(F4,9,1)*6,MID(F4,10,1)*3,MID(F4,11,1)*7,MID(F4,12,1)*9,MID(F4,13,1)*10,MID(F4,14,1)*5,MID(F4,15,1)*8,MID(F4,16,1)*4,MID(F4,17,1)*2),11),{0,1,2,3,4,5,6,7,8,9,10},{"1","0","x","9","8","7","6","5","4","3","2"})=RIGHT(F4,1),"√","×")),"身份证号长度不符")</f>
        <v>√</v>
      </c>
      <c r="I4" s="19"/>
      <c r="J4" s="13" t="s">
        <v>201</v>
      </c>
      <c r="K4" s="19">
        <f t="shared" si="2"/>
        <v>30</v>
      </c>
      <c r="L4" s="29">
        <f t="shared" si="3"/>
        <v>59</v>
      </c>
      <c r="M4" s="29">
        <f t="shared" si="4"/>
        <v>30</v>
      </c>
      <c r="N4" s="29">
        <f t="shared" si="5"/>
        <v>89</v>
      </c>
    </row>
    <row r="5" s="1" customFormat="1" ht="23" customHeight="1" spans="1:14">
      <c r="A5" s="20">
        <f t="shared" si="0"/>
        <v>3</v>
      </c>
      <c r="B5" s="14" t="s">
        <v>202</v>
      </c>
      <c r="C5" s="13" t="s">
        <v>203</v>
      </c>
      <c r="D5" s="31" t="s">
        <v>84</v>
      </c>
      <c r="E5" s="15">
        <v>45017</v>
      </c>
      <c r="F5" s="16" t="s">
        <v>204</v>
      </c>
      <c r="G5" s="17" t="str">
        <f t="shared" si="1"/>
        <v>男</v>
      </c>
      <c r="H5" s="13" t="str">
        <f>IF(LEN(F5)=18,(IF(LOOKUP(MOD(SUM(MID(F5,1,1)*7,MID(F5,2,1)*9,MID(F5,3,1)*10,MID(F5,4,1)*5,MID(F5,5,1)*8,MID(F5,6,1)*4,MID(F5,7,1)*2,MID(F5,8,1),MID(F5,9,1)*6,MID(F5,10,1)*3,MID(F5,11,1)*7,MID(F5,12,1)*9,MID(F5,13,1)*10,MID(F5,14,1)*5,MID(F5,15,1)*8,MID(F5,16,1)*4,MID(F5,17,1)*2),11),{0,1,2,3,4,5,6,7,8,9,10},{"1","0","x","9","8","7","6","5","4","3","2"})=RIGHT(F5,1),"√","×")),"身份证号长度不符")</f>
        <v>√</v>
      </c>
      <c r="I5" s="19"/>
      <c r="J5" s="13" t="s">
        <v>201</v>
      </c>
      <c r="K5" s="19">
        <f t="shared" si="2"/>
        <v>30</v>
      </c>
      <c r="L5" s="29">
        <f t="shared" si="3"/>
        <v>59</v>
      </c>
      <c r="M5" s="29">
        <f t="shared" si="4"/>
        <v>30</v>
      </c>
      <c r="N5" s="29">
        <f t="shared" si="5"/>
        <v>89</v>
      </c>
    </row>
    <row r="6" s="1" customFormat="1" ht="23" customHeight="1" spans="1:14">
      <c r="A6" s="20">
        <f t="shared" si="0"/>
        <v>4</v>
      </c>
      <c r="B6" s="21" t="s">
        <v>208</v>
      </c>
      <c r="C6" s="22" t="s">
        <v>209</v>
      </c>
      <c r="D6" s="31" t="s">
        <v>42</v>
      </c>
      <c r="E6" s="15">
        <v>45017</v>
      </c>
      <c r="F6" s="80" t="s">
        <v>210</v>
      </c>
      <c r="G6" s="17" t="str">
        <f t="shared" si="1"/>
        <v>男</v>
      </c>
      <c r="H6" s="13" t="str">
        <f>IF(LEN(F6)=18,(IF(LOOKUP(MOD(SUM(MID(F6,1,1)*7,MID(F6,2,1)*9,MID(F6,3,1)*10,MID(F6,4,1)*5,MID(F6,5,1)*8,MID(F6,6,1)*4,MID(F6,7,1)*2,MID(F6,8,1),MID(F6,9,1)*6,MID(F6,10,1)*3,MID(F6,11,1)*7,MID(F6,12,1)*9,MID(F6,13,1)*10,MID(F6,14,1)*5,MID(F6,15,1)*8,MID(F6,16,1)*4,MID(F6,17,1)*2),11),{0,1,2,3,4,5,6,7,8,9,10},{"1","0","x","9","8","7","6","5","4","3","2"})=RIGHT(F6,1),"√","×")),"身份证号长度不符")</f>
        <v>√</v>
      </c>
      <c r="I6" s="19"/>
      <c r="J6" s="13" t="s">
        <v>201</v>
      </c>
      <c r="K6" s="19">
        <f t="shared" si="2"/>
        <v>30</v>
      </c>
      <c r="L6" s="29">
        <f t="shared" si="3"/>
        <v>59</v>
      </c>
      <c r="M6" s="29">
        <f t="shared" si="4"/>
        <v>30</v>
      </c>
      <c r="N6" s="29">
        <f t="shared" si="5"/>
        <v>89</v>
      </c>
    </row>
    <row r="7" s="1" customFormat="1" ht="23" customHeight="1" spans="1:14">
      <c r="A7" s="20">
        <f t="shared" si="0"/>
        <v>5</v>
      </c>
      <c r="B7" s="21" t="s">
        <v>211</v>
      </c>
      <c r="C7" s="14" t="s">
        <v>212</v>
      </c>
      <c r="D7" s="31" t="s">
        <v>86</v>
      </c>
      <c r="E7" s="15">
        <v>45017</v>
      </c>
      <c r="F7" s="16" t="s">
        <v>213</v>
      </c>
      <c r="G7" s="17" t="str">
        <f t="shared" si="1"/>
        <v>男</v>
      </c>
      <c r="H7" s="13" t="str">
        <f>IF(LEN(F7)=18,(IF(LOOKUP(MOD(SUM(MID(F7,1,1)*7,MID(F7,2,1)*9,MID(F7,3,1)*10,MID(F7,4,1)*5,MID(F7,5,1)*8,MID(F7,6,1)*4,MID(F7,7,1)*2,MID(F7,8,1),MID(F7,9,1)*6,MID(F7,10,1)*3,MID(F7,11,1)*7,MID(F7,12,1)*9,MID(F7,13,1)*10,MID(F7,14,1)*5,MID(F7,15,1)*8,MID(F7,16,1)*4,MID(F7,17,1)*2),11),{0,1,2,3,4,5,6,7,8,9,10},{"1","0","x","9","8","7","6","5","4","3","2"})=RIGHT(F7,1),"√","×")),"身份证号长度不符")</f>
        <v>√</v>
      </c>
      <c r="I7" s="19"/>
      <c r="J7" s="13" t="s">
        <v>201</v>
      </c>
      <c r="K7" s="19">
        <f t="shared" si="2"/>
        <v>30</v>
      </c>
      <c r="L7" s="29">
        <f t="shared" si="3"/>
        <v>59</v>
      </c>
      <c r="M7" s="29">
        <f t="shared" si="4"/>
        <v>30</v>
      </c>
      <c r="N7" s="29">
        <f t="shared" si="5"/>
        <v>89</v>
      </c>
    </row>
    <row r="8" s="1" customFormat="1" ht="23" customHeight="1" spans="1:14">
      <c r="A8" s="20">
        <f t="shared" si="0"/>
        <v>6</v>
      </c>
      <c r="B8" s="21" t="s">
        <v>328</v>
      </c>
      <c r="C8" s="14" t="s">
        <v>212</v>
      </c>
      <c r="D8" s="31" t="s">
        <v>86</v>
      </c>
      <c r="E8" s="15">
        <v>45017</v>
      </c>
      <c r="F8" s="81" t="s">
        <v>329</v>
      </c>
      <c r="G8" s="17" t="str">
        <f t="shared" si="1"/>
        <v>男</v>
      </c>
      <c r="H8" s="13" t="str">
        <f>IF(LEN(F8)=18,(IF(LOOKUP(MOD(SUM(MID(F8,1,1)*7,MID(F8,2,1)*9,MID(F8,3,1)*10,MID(F8,4,1)*5,MID(F8,5,1)*8,MID(F8,6,1)*4,MID(F8,7,1)*2,MID(F8,8,1),MID(F8,9,1)*6,MID(F8,10,1)*3,MID(F8,11,1)*7,MID(F8,12,1)*9,MID(F8,13,1)*10,MID(F8,14,1)*5,MID(F8,15,1)*8,MID(F8,16,1)*4,MID(F8,17,1)*2),11),{0,1,2,3,4,5,6,7,8,9,10},{"1","0","x","9","8","7","6","5","4","3","2"})=RIGHT(F8,1),"√","×")),"身份证号长度不符")</f>
        <v>√</v>
      </c>
      <c r="I8" s="19"/>
      <c r="J8" s="13" t="s">
        <v>201</v>
      </c>
      <c r="K8" s="19">
        <f t="shared" si="2"/>
        <v>30</v>
      </c>
      <c r="L8" s="29">
        <f t="shared" si="3"/>
        <v>59</v>
      </c>
      <c r="M8" s="29">
        <f t="shared" si="4"/>
        <v>30</v>
      </c>
      <c r="N8" s="29">
        <f t="shared" si="5"/>
        <v>89</v>
      </c>
    </row>
    <row r="9" s="1" customFormat="1" ht="23" customHeight="1" spans="1:14">
      <c r="A9" s="20">
        <f t="shared" si="0"/>
        <v>7</v>
      </c>
      <c r="B9" s="21" t="s">
        <v>336</v>
      </c>
      <c r="C9" s="14" t="s">
        <v>212</v>
      </c>
      <c r="D9" s="31" t="s">
        <v>86</v>
      </c>
      <c r="E9" s="15">
        <v>45017</v>
      </c>
      <c r="F9" s="81" t="s">
        <v>337</v>
      </c>
      <c r="G9" s="17" t="str">
        <f t="shared" si="1"/>
        <v>男</v>
      </c>
      <c r="H9" s="13" t="str">
        <f>IF(LEN(F9)=18,(IF(LOOKUP(MOD(SUM(MID(F9,1,1)*7,MID(F9,2,1)*9,MID(F9,3,1)*10,MID(F9,4,1)*5,MID(F9,5,1)*8,MID(F9,6,1)*4,MID(F9,7,1)*2,MID(F9,8,1),MID(F9,9,1)*6,MID(F9,10,1)*3,MID(F9,11,1)*7,MID(F9,12,1)*9,MID(F9,13,1)*10,MID(F9,14,1)*5,MID(F9,15,1)*8,MID(F9,16,1)*4,MID(F9,17,1)*2),11),{0,1,2,3,4,5,6,7,8,9,10},{"1","0","x","9","8","7","6","5","4","3","2"})=RIGHT(F9,1),"√","×")),"身份证号长度不符")</f>
        <v>√</v>
      </c>
      <c r="I9" s="19"/>
      <c r="J9" s="13" t="s">
        <v>201</v>
      </c>
      <c r="K9" s="19">
        <f t="shared" si="2"/>
        <v>30</v>
      </c>
      <c r="L9" s="29">
        <f t="shared" si="3"/>
        <v>59</v>
      </c>
      <c r="M9" s="29">
        <f t="shared" si="4"/>
        <v>30</v>
      </c>
      <c r="N9" s="29">
        <f t="shared" si="5"/>
        <v>89</v>
      </c>
    </row>
    <row r="10" s="1" customFormat="1" ht="23" customHeight="1" spans="1:14">
      <c r="A10" s="20">
        <f t="shared" si="0"/>
        <v>8</v>
      </c>
      <c r="B10" s="21" t="s">
        <v>338</v>
      </c>
      <c r="C10" s="14" t="s">
        <v>212</v>
      </c>
      <c r="D10" s="31" t="s">
        <v>86</v>
      </c>
      <c r="E10" s="15">
        <v>45017</v>
      </c>
      <c r="F10" s="81" t="s">
        <v>339</v>
      </c>
      <c r="G10" s="17" t="str">
        <f t="shared" si="1"/>
        <v>男</v>
      </c>
      <c r="H10" s="13" t="str">
        <f>IF(LEN(F10)=18,(IF(LOOKUP(MOD(SUM(MID(F10,1,1)*7,MID(F10,2,1)*9,MID(F10,3,1)*10,MID(F10,4,1)*5,MID(F10,5,1)*8,MID(F10,6,1)*4,MID(F10,7,1)*2,MID(F10,8,1),MID(F10,9,1)*6,MID(F10,10,1)*3,MID(F10,11,1)*7,MID(F10,12,1)*9,MID(F10,13,1)*10,MID(F10,14,1)*5,MID(F10,15,1)*8,MID(F10,16,1)*4,MID(F10,17,1)*2),11),{0,1,2,3,4,5,6,7,8,9,10},{"1","0","x","9","8","7","6","5","4","3","2"})=RIGHT(F10,1),"√","×")),"身份证号长度不符")</f>
        <v>√</v>
      </c>
      <c r="I10" s="19"/>
      <c r="J10" s="13" t="s">
        <v>201</v>
      </c>
      <c r="K10" s="19">
        <f t="shared" si="2"/>
        <v>30</v>
      </c>
      <c r="L10" s="29">
        <f t="shared" si="3"/>
        <v>59</v>
      </c>
      <c r="M10" s="29">
        <f t="shared" si="4"/>
        <v>30</v>
      </c>
      <c r="N10" s="29">
        <f t="shared" si="5"/>
        <v>89</v>
      </c>
    </row>
    <row r="11" s="1" customFormat="1" ht="23" customHeight="1" spans="1:14">
      <c r="A11" s="45">
        <f t="shared" si="0"/>
        <v>9</v>
      </c>
      <c r="B11" s="21" t="s">
        <v>217</v>
      </c>
      <c r="C11" s="14" t="s">
        <v>203</v>
      </c>
      <c r="D11" s="31" t="s">
        <v>84</v>
      </c>
      <c r="E11" s="15">
        <v>45017</v>
      </c>
      <c r="F11" s="16" t="s">
        <v>218</v>
      </c>
      <c r="G11" s="17" t="str">
        <f t="shared" si="1"/>
        <v>男</v>
      </c>
      <c r="H11" s="13" t="str">
        <f>IF(LEN(F11)=18,(IF(LOOKUP(MOD(SUM(MID(F11,1,1)*7,MID(F11,2,1)*9,MID(F11,3,1)*10,MID(F11,4,1)*5,MID(F11,5,1)*8,MID(F11,6,1)*4,MID(F11,7,1)*2,MID(F11,8,1),MID(F11,9,1)*6,MID(F11,10,1)*3,MID(F11,11,1)*7,MID(F11,12,1)*9,MID(F11,13,1)*10,MID(F11,14,1)*5,MID(F11,15,1)*8,MID(F11,16,1)*4,MID(F11,17,1)*2),11),{0,1,2,3,4,5,6,7,8,9,10},{"1","0","x","9","8","7","6","5","4","3","2"})=RIGHT(F11,1),"√","×")),"身份证号长度不符")</f>
        <v>√</v>
      </c>
      <c r="I11" s="19"/>
      <c r="J11" s="13" t="s">
        <v>201</v>
      </c>
      <c r="K11" s="19">
        <f t="shared" si="2"/>
        <v>30</v>
      </c>
      <c r="L11" s="29">
        <f t="shared" si="3"/>
        <v>59</v>
      </c>
      <c r="M11" s="29">
        <f t="shared" si="4"/>
        <v>30</v>
      </c>
      <c r="N11" s="29">
        <f t="shared" si="5"/>
        <v>89</v>
      </c>
    </row>
    <row r="12" s="1" customFormat="1" ht="23" customHeight="1" spans="1:14">
      <c r="A12" s="23">
        <f t="shared" si="0"/>
        <v>10</v>
      </c>
      <c r="B12" s="36" t="s">
        <v>219</v>
      </c>
      <c r="C12" s="14" t="s">
        <v>199</v>
      </c>
      <c r="D12" s="31" t="s">
        <v>132</v>
      </c>
      <c r="E12" s="15">
        <v>45017</v>
      </c>
      <c r="F12" s="16" t="s">
        <v>220</v>
      </c>
      <c r="G12" s="17" t="str">
        <f t="shared" si="1"/>
        <v>男</v>
      </c>
      <c r="H12" s="13" t="str">
        <f>IF(LEN(F12)=18,(IF(LOOKUP(MOD(SUM(MID(F12,1,1)*7,MID(F12,2,1)*9,MID(F12,3,1)*10,MID(F12,4,1)*5,MID(F12,5,1)*8,MID(F12,6,1)*4,MID(F12,7,1)*2,MID(F12,8,1),MID(F12,9,1)*6,MID(F12,10,1)*3,MID(F12,11,1)*7,MID(F12,12,1)*9,MID(F12,13,1)*10,MID(F12,14,1)*5,MID(F12,15,1)*8,MID(F12,16,1)*4,MID(F12,17,1)*2),11),{0,1,2,3,4,5,6,7,8,9,10},{"1","0","x","9","8","7","6","5","4","3","2"})=RIGHT(F12,1),"√","×")),"身份证号长度不符")</f>
        <v>√</v>
      </c>
      <c r="I12" s="19"/>
      <c r="J12" s="13" t="s">
        <v>201</v>
      </c>
      <c r="K12" s="19">
        <f t="shared" si="2"/>
        <v>30</v>
      </c>
      <c r="L12" s="29">
        <f t="shared" si="3"/>
        <v>59</v>
      </c>
      <c r="M12" s="29">
        <f t="shared" si="4"/>
        <v>30</v>
      </c>
      <c r="N12" s="29">
        <f t="shared" si="5"/>
        <v>89</v>
      </c>
    </row>
    <row r="13" s="1" customFormat="1" ht="23" customHeight="1" spans="1:15">
      <c r="A13" s="45">
        <f t="shared" si="0"/>
        <v>11</v>
      </c>
      <c r="B13" s="36" t="s">
        <v>374</v>
      </c>
      <c r="C13" s="14" t="s">
        <v>212</v>
      </c>
      <c r="D13" s="31" t="s">
        <v>86</v>
      </c>
      <c r="E13" s="15">
        <v>45017</v>
      </c>
      <c r="F13" s="16" t="s">
        <v>375</v>
      </c>
      <c r="G13" s="17" t="str">
        <f t="shared" si="1"/>
        <v>男</v>
      </c>
      <c r="H13" s="13" t="str">
        <f>IF(LEN(F13)=18,(IF(LOOKUP(MOD(SUM(MID(F13,1,1)*7,MID(F13,2,1)*9,MID(F13,3,1)*10,MID(F13,4,1)*5,MID(F13,5,1)*8,MID(F13,6,1)*4,MID(F13,7,1)*2,MID(F13,8,1),MID(F13,9,1)*6,MID(F13,10,1)*3,MID(F13,11,1)*7,MID(F13,12,1)*9,MID(F13,13,1)*10,MID(F13,14,1)*5,MID(F13,15,1)*8,MID(F13,16,1)*4,MID(F13,17,1)*2),11),{0,1,2,3,4,5,6,7,8,9,10},{"1","0","x","9","8","7","6","5","4","3","2"})=RIGHT(F13,1),"√","×")),"身份证号长度不符")</f>
        <v>√</v>
      </c>
      <c r="I13" s="19"/>
      <c r="J13" s="13" t="s">
        <v>201</v>
      </c>
      <c r="K13" s="19">
        <f t="shared" si="2"/>
        <v>30</v>
      </c>
      <c r="L13" s="29">
        <f t="shared" si="3"/>
        <v>59</v>
      </c>
      <c r="M13" s="29">
        <f t="shared" si="4"/>
        <v>30</v>
      </c>
      <c r="N13" s="29">
        <f t="shared" si="5"/>
        <v>89</v>
      </c>
      <c r="O13" s="1" t="s">
        <v>456</v>
      </c>
    </row>
    <row r="14" s="1" customFormat="1" ht="23" customHeight="1" spans="1:14">
      <c r="A14" s="45">
        <f t="shared" si="0"/>
        <v>12</v>
      </c>
      <c r="B14" s="21" t="s">
        <v>370</v>
      </c>
      <c r="C14" s="14" t="s">
        <v>199</v>
      </c>
      <c r="D14" s="31" t="s">
        <v>132</v>
      </c>
      <c r="E14" s="15">
        <v>45017</v>
      </c>
      <c r="F14" s="16" t="s">
        <v>371</v>
      </c>
      <c r="G14" s="17" t="str">
        <f t="shared" si="1"/>
        <v>男</v>
      </c>
      <c r="H14" s="13" t="str">
        <f>IF(LEN(F14)=18,(IF(LOOKUP(MOD(SUM(MID(F14,1,1)*7,MID(F14,2,1)*9,MID(F14,3,1)*10,MID(F14,4,1)*5,MID(F14,5,1)*8,MID(F14,6,1)*4,MID(F14,7,1)*2,MID(F14,8,1),MID(F14,9,1)*6,MID(F14,10,1)*3,MID(F14,11,1)*7,MID(F14,12,1)*9,MID(F14,13,1)*10,MID(F14,14,1)*5,MID(F14,15,1)*8,MID(F14,16,1)*4,MID(F14,17,1)*2),11),{0,1,2,3,4,5,6,7,8,9,10},{"1","0","x","9","8","7","6","5","4","3","2"})=RIGHT(F14,1),"√","×")),"身份证号长度不符")</f>
        <v>√</v>
      </c>
      <c r="I14" s="19"/>
      <c r="J14" s="13" t="s">
        <v>201</v>
      </c>
      <c r="K14" s="19">
        <f t="shared" si="2"/>
        <v>30</v>
      </c>
      <c r="L14" s="29">
        <f t="shared" si="3"/>
        <v>59</v>
      </c>
      <c r="M14" s="29">
        <f t="shared" si="4"/>
        <v>30</v>
      </c>
      <c r="N14" s="29">
        <f t="shared" si="5"/>
        <v>89</v>
      </c>
    </row>
    <row r="15" s="1" customFormat="1" ht="23" customHeight="1" spans="1:15">
      <c r="A15" s="23">
        <f t="shared" si="0"/>
        <v>13</v>
      </c>
      <c r="B15" s="36" t="s">
        <v>366</v>
      </c>
      <c r="C15" s="14" t="s">
        <v>199</v>
      </c>
      <c r="D15" s="31" t="s">
        <v>132</v>
      </c>
      <c r="E15" s="15">
        <v>45017</v>
      </c>
      <c r="F15" s="16" t="s">
        <v>367</v>
      </c>
      <c r="G15" s="17" t="str">
        <f t="shared" si="1"/>
        <v>男</v>
      </c>
      <c r="H15" s="13" t="str">
        <f>IF(LEN(F15)=18,(IF(LOOKUP(MOD(SUM(MID(F15,1,1)*7,MID(F15,2,1)*9,MID(F15,3,1)*10,MID(F15,4,1)*5,MID(F15,5,1)*8,MID(F15,6,1)*4,MID(F15,7,1)*2,MID(F15,8,1),MID(F15,9,1)*6,MID(F15,10,1)*3,MID(F15,11,1)*7,MID(F15,12,1)*9,MID(F15,13,1)*10,MID(F15,14,1)*5,MID(F15,15,1)*8,MID(F15,16,1)*4,MID(F15,17,1)*2),11),{0,1,2,3,4,5,6,7,8,9,10},{"1","0","x","9","8","7","6","5","4","3","2"})=RIGHT(F15,1),"√","×")),"身份证号长度不符")</f>
        <v>√</v>
      </c>
      <c r="I15" s="19"/>
      <c r="J15" s="13" t="s">
        <v>201</v>
      </c>
      <c r="K15" s="19">
        <f t="shared" si="2"/>
        <v>30</v>
      </c>
      <c r="L15" s="29">
        <f t="shared" si="3"/>
        <v>59</v>
      </c>
      <c r="M15" s="29">
        <f t="shared" si="4"/>
        <v>30</v>
      </c>
      <c r="N15" s="29">
        <f t="shared" si="5"/>
        <v>89</v>
      </c>
      <c r="O15" s="1" t="s">
        <v>457</v>
      </c>
    </row>
    <row r="16" s="1" customFormat="1" ht="23" customHeight="1" spans="1:15">
      <c r="A16" s="23">
        <f t="shared" si="0"/>
        <v>14</v>
      </c>
      <c r="B16" s="46" t="s">
        <v>430</v>
      </c>
      <c r="C16" s="14" t="s">
        <v>212</v>
      </c>
      <c r="D16" s="31" t="s">
        <v>86</v>
      </c>
      <c r="E16" s="15">
        <v>45017</v>
      </c>
      <c r="F16" s="16" t="s">
        <v>431</v>
      </c>
      <c r="G16" s="17" t="str">
        <f t="shared" si="1"/>
        <v>男</v>
      </c>
      <c r="H16" s="13" t="str">
        <f>IF(LEN(F16)=18,(IF(LOOKUP(MOD(SUM(MID(F16,1,1)*7,MID(F16,2,1)*9,MID(F16,3,1)*10,MID(F16,4,1)*5,MID(F16,5,1)*8,MID(F16,6,1)*4,MID(F16,7,1)*2,MID(F16,8,1),MID(F16,9,1)*6,MID(F16,10,1)*3,MID(F16,11,1)*7,MID(F16,12,1)*9,MID(F16,13,1)*10,MID(F16,14,1)*5,MID(F16,15,1)*8,MID(F16,16,1)*4,MID(F16,17,1)*2),11),{0,1,2,3,4,5,6,7,8,9,10},{"1","0","x","9","8","7","6","5","4","3","2"})=RIGHT(F16,1),"√","×")),"身份证号长度不符")</f>
        <v>√</v>
      </c>
      <c r="I16" s="19"/>
      <c r="J16" s="13" t="s">
        <v>201</v>
      </c>
      <c r="K16" s="19">
        <f t="shared" si="2"/>
        <v>30</v>
      </c>
      <c r="L16" s="29">
        <f t="shared" si="3"/>
        <v>59</v>
      </c>
      <c r="M16" s="29">
        <f t="shared" si="4"/>
        <v>30</v>
      </c>
      <c r="N16" s="29">
        <f t="shared" si="5"/>
        <v>89</v>
      </c>
      <c r="O16" s="1" t="s">
        <v>457</v>
      </c>
    </row>
    <row r="17" s="1" customFormat="1" ht="24" customHeight="1" spans="1:14">
      <c r="A17" s="23">
        <f t="shared" ref="A17:A32" si="6">ROW()-2</f>
        <v>15</v>
      </c>
      <c r="B17" s="20" t="s">
        <v>261</v>
      </c>
      <c r="C17" s="14" t="s">
        <v>199</v>
      </c>
      <c r="D17" s="31" t="s">
        <v>132</v>
      </c>
      <c r="E17" s="15">
        <v>45017</v>
      </c>
      <c r="F17" s="16" t="s">
        <v>262</v>
      </c>
      <c r="G17" s="17" t="str">
        <f t="shared" ref="G17:G32" si="7">IF(MOD(MID(F17,17,1),2)=0,"女","男")</f>
        <v>男</v>
      </c>
      <c r="H17" s="13" t="str">
        <f>IF(LEN(F17)=18,(IF(LOOKUP(MOD(SUM(MID(F17,1,1)*7,MID(F17,2,1)*9,MID(F17,3,1)*10,MID(F17,4,1)*5,MID(F17,5,1)*8,MID(F17,6,1)*4,MID(F17,7,1)*2,MID(F17,8,1),MID(F17,9,1)*6,MID(F17,10,1)*3,MID(F17,11,1)*7,MID(F17,12,1)*9,MID(F17,13,1)*10,MID(F17,14,1)*5,MID(F17,15,1)*8,MID(F17,16,1)*4,MID(F17,17,1)*2),11),{0,1,2,3,4,5,6,7,8,9,10},{"1","0","x","9","8","7","6","5","4","3","2"})=RIGHT(F17,1),"√","×")),"身份证号长度不符")</f>
        <v>√</v>
      </c>
      <c r="I17" s="19"/>
      <c r="J17" s="13" t="s">
        <v>201</v>
      </c>
      <c r="K17" s="19">
        <f t="shared" ref="K17:K32" si="8">DAY(EOMONTH(E17,0))-DAY(E17)+1</f>
        <v>30</v>
      </c>
      <c r="L17" s="29">
        <f t="shared" ref="L17:L32" si="9">IF(I17="",59/30*K17,0)</f>
        <v>59</v>
      </c>
      <c r="M17" s="29">
        <f t="shared" ref="M17:M32" si="10">IF(I17="",30/30*K17,0)</f>
        <v>30</v>
      </c>
      <c r="N17" s="29">
        <f t="shared" ref="N17:N32" si="11">SUM(L17:M17)</f>
        <v>89</v>
      </c>
    </row>
    <row r="18" s="1" customFormat="1" ht="18" customHeight="1" spans="1:14">
      <c r="A18" s="23">
        <f t="shared" si="6"/>
        <v>16</v>
      </c>
      <c r="B18" s="36" t="s">
        <v>378</v>
      </c>
      <c r="C18" s="14" t="s">
        <v>379</v>
      </c>
      <c r="D18" s="31" t="s">
        <v>173</v>
      </c>
      <c r="E18" s="15">
        <v>45017</v>
      </c>
      <c r="F18" s="16" t="s">
        <v>380</v>
      </c>
      <c r="G18" s="17" t="str">
        <f t="shared" si="7"/>
        <v>女</v>
      </c>
      <c r="H18" s="13" t="str">
        <f>IF(LEN(F18)=18,(IF(LOOKUP(MOD(SUM(MID(F18,1,1)*7,MID(F18,2,1)*9,MID(F18,3,1)*10,MID(F18,4,1)*5,MID(F18,5,1)*8,MID(F18,6,1)*4,MID(F18,7,1)*2,MID(F18,8,1),MID(F18,9,1)*6,MID(F18,10,1)*3,MID(F18,11,1)*7,MID(F18,12,1)*9,MID(F18,13,1)*10,MID(F18,14,1)*5,MID(F18,15,1)*8,MID(F18,16,1)*4,MID(F18,17,1)*2),11),{0,1,2,3,4,5,6,7,8,9,10},{"1","0","x","9","8","7","6","5","4","3","2"})=RIGHT(F18,1),"√","×")),"身份证号长度不符")</f>
        <v>√</v>
      </c>
      <c r="I18" s="19"/>
      <c r="J18" s="13" t="s">
        <v>201</v>
      </c>
      <c r="K18" s="19">
        <f t="shared" si="8"/>
        <v>30</v>
      </c>
      <c r="L18" s="29">
        <f t="shared" si="9"/>
        <v>59</v>
      </c>
      <c r="M18" s="29">
        <f t="shared" si="10"/>
        <v>30</v>
      </c>
      <c r="N18" s="29">
        <f t="shared" si="11"/>
        <v>89</v>
      </c>
    </row>
    <row r="19" s="1" customFormat="1" ht="23" customHeight="1" spans="1:14">
      <c r="A19" s="23">
        <f t="shared" si="6"/>
        <v>17</v>
      </c>
      <c r="B19" s="36" t="s">
        <v>385</v>
      </c>
      <c r="C19" s="14" t="s">
        <v>199</v>
      </c>
      <c r="D19" s="31" t="s">
        <v>132</v>
      </c>
      <c r="E19" s="15">
        <v>45017</v>
      </c>
      <c r="F19" s="16" t="s">
        <v>386</v>
      </c>
      <c r="G19" s="17" t="str">
        <f t="shared" si="7"/>
        <v>男</v>
      </c>
      <c r="H19" s="13" t="str">
        <f>IF(LEN(F19)=18,(IF(LOOKUP(MOD(SUM(MID(F19,1,1)*7,MID(F19,2,1)*9,MID(F19,3,1)*10,MID(F19,4,1)*5,MID(F19,5,1)*8,MID(F19,6,1)*4,MID(F19,7,1)*2,MID(F19,8,1),MID(F19,9,1)*6,MID(F19,10,1)*3,MID(F19,11,1)*7,MID(F19,12,1)*9,MID(F19,13,1)*10,MID(F19,14,1)*5,MID(F19,15,1)*8,MID(F19,16,1)*4,MID(F19,17,1)*2),11),{0,1,2,3,4,5,6,7,8,9,10},{"1","0","x","9","8","7","6","5","4","3","2"})=RIGHT(F19,1),"√","×")),"身份证号长度不符")</f>
        <v>√</v>
      </c>
      <c r="I19" s="19"/>
      <c r="J19" s="13" t="s">
        <v>201</v>
      </c>
      <c r="K19" s="19">
        <f t="shared" si="8"/>
        <v>30</v>
      </c>
      <c r="L19" s="29">
        <f t="shared" si="9"/>
        <v>59</v>
      </c>
      <c r="M19" s="29">
        <f t="shared" si="10"/>
        <v>30</v>
      </c>
      <c r="N19" s="29">
        <f t="shared" si="11"/>
        <v>89</v>
      </c>
    </row>
    <row r="20" s="1" customFormat="1" ht="23" customHeight="1" spans="1:14">
      <c r="A20" s="23">
        <f t="shared" si="6"/>
        <v>18</v>
      </c>
      <c r="B20" s="36" t="s">
        <v>391</v>
      </c>
      <c r="C20" s="14" t="s">
        <v>281</v>
      </c>
      <c r="D20" s="31" t="s">
        <v>136</v>
      </c>
      <c r="E20" s="15">
        <v>45017</v>
      </c>
      <c r="F20" s="16" t="s">
        <v>392</v>
      </c>
      <c r="G20" s="17" t="str">
        <f t="shared" si="7"/>
        <v>男</v>
      </c>
      <c r="H20" s="13" t="str">
        <f>IF(LEN(F20)=18,(IF(LOOKUP(MOD(SUM(MID(F20,1,1)*7,MID(F20,2,1)*9,MID(F20,3,1)*10,MID(F20,4,1)*5,MID(F20,5,1)*8,MID(F20,6,1)*4,MID(F20,7,1)*2,MID(F20,8,1),MID(F20,9,1)*6,MID(F20,10,1)*3,MID(F20,11,1)*7,MID(F20,12,1)*9,MID(F20,13,1)*10,MID(F20,14,1)*5,MID(F20,15,1)*8,MID(F20,16,1)*4,MID(F20,17,1)*2),11),{0,1,2,3,4,5,6,7,8,9,10},{"1","0","x","9","8","7","6","5","4","3","2"})=RIGHT(F20,1),"√","×")),"身份证号长度不符")</f>
        <v>√</v>
      </c>
      <c r="I20" s="19"/>
      <c r="J20" s="13" t="s">
        <v>201</v>
      </c>
      <c r="K20" s="19">
        <f t="shared" si="8"/>
        <v>30</v>
      </c>
      <c r="L20" s="29">
        <f t="shared" si="9"/>
        <v>59</v>
      </c>
      <c r="M20" s="29">
        <f t="shared" si="10"/>
        <v>30</v>
      </c>
      <c r="N20" s="29">
        <f t="shared" si="11"/>
        <v>89</v>
      </c>
    </row>
    <row r="21" s="1" customFormat="1" ht="23" customHeight="1" spans="1:14">
      <c r="A21" s="23">
        <f t="shared" si="6"/>
        <v>19</v>
      </c>
      <c r="B21" s="36" t="s">
        <v>395</v>
      </c>
      <c r="C21" s="14" t="s">
        <v>356</v>
      </c>
      <c r="D21" s="31" t="s">
        <v>82</v>
      </c>
      <c r="E21" s="15">
        <v>45017</v>
      </c>
      <c r="F21" s="16" t="s">
        <v>396</v>
      </c>
      <c r="G21" s="17" t="str">
        <f t="shared" si="7"/>
        <v>女</v>
      </c>
      <c r="H21" s="13" t="str">
        <f>IF(LEN(F21)=18,(IF(LOOKUP(MOD(SUM(MID(F21,1,1)*7,MID(F21,2,1)*9,MID(F21,3,1)*10,MID(F21,4,1)*5,MID(F21,5,1)*8,MID(F21,6,1)*4,MID(F21,7,1)*2,MID(F21,8,1),MID(F21,9,1)*6,MID(F21,10,1)*3,MID(F21,11,1)*7,MID(F21,12,1)*9,MID(F21,13,1)*10,MID(F21,14,1)*5,MID(F21,15,1)*8,MID(F21,16,1)*4,MID(F21,17,1)*2),11),{0,1,2,3,4,5,6,7,8,9,10},{"1","0","x","9","8","7","6","5","4","3","2"})=RIGHT(F21,1),"√","×")),"身份证号长度不符")</f>
        <v>√</v>
      </c>
      <c r="I21" s="19"/>
      <c r="J21" s="13" t="s">
        <v>201</v>
      </c>
      <c r="K21" s="19">
        <f t="shared" si="8"/>
        <v>30</v>
      </c>
      <c r="L21" s="29">
        <f t="shared" si="9"/>
        <v>59</v>
      </c>
      <c r="M21" s="29">
        <f t="shared" si="10"/>
        <v>30</v>
      </c>
      <c r="N21" s="29">
        <f t="shared" si="11"/>
        <v>89</v>
      </c>
    </row>
    <row r="22" s="1" customFormat="1" ht="23" customHeight="1" spans="1:14">
      <c r="A22" s="23">
        <f t="shared" si="6"/>
        <v>20</v>
      </c>
      <c r="B22" s="36" t="s">
        <v>401</v>
      </c>
      <c r="C22" s="14" t="s">
        <v>212</v>
      </c>
      <c r="D22" s="31" t="s">
        <v>86</v>
      </c>
      <c r="E22" s="15">
        <v>45017</v>
      </c>
      <c r="F22" s="16" t="s">
        <v>402</v>
      </c>
      <c r="G22" s="17" t="str">
        <f t="shared" si="7"/>
        <v>女</v>
      </c>
      <c r="H22" s="13" t="str">
        <f>IF(LEN(F22)=18,(IF(LOOKUP(MOD(SUM(MID(F22,1,1)*7,MID(F22,2,1)*9,MID(F22,3,1)*10,MID(F22,4,1)*5,MID(F22,5,1)*8,MID(F22,6,1)*4,MID(F22,7,1)*2,MID(F22,8,1),MID(F22,9,1)*6,MID(F22,10,1)*3,MID(F22,11,1)*7,MID(F22,12,1)*9,MID(F22,13,1)*10,MID(F22,14,1)*5,MID(F22,15,1)*8,MID(F22,16,1)*4,MID(F22,17,1)*2),11),{0,1,2,3,4,5,6,7,8,9,10},{"1","0","x","9","8","7","6","5","4","3","2"})=RIGHT(F22,1),"√","×")),"身份证号长度不符")</f>
        <v>√</v>
      </c>
      <c r="I22" s="19"/>
      <c r="J22" s="13" t="s">
        <v>201</v>
      </c>
      <c r="K22" s="19">
        <f t="shared" si="8"/>
        <v>30</v>
      </c>
      <c r="L22" s="29">
        <f t="shared" si="9"/>
        <v>59</v>
      </c>
      <c r="M22" s="29">
        <f t="shared" si="10"/>
        <v>30</v>
      </c>
      <c r="N22" s="29">
        <f t="shared" si="11"/>
        <v>89</v>
      </c>
    </row>
    <row r="23" s="1" customFormat="1" ht="23" customHeight="1" spans="1:14">
      <c r="A23" s="23">
        <f t="shared" si="6"/>
        <v>21</v>
      </c>
      <c r="B23" s="36" t="s">
        <v>403</v>
      </c>
      <c r="C23" s="14" t="s">
        <v>212</v>
      </c>
      <c r="D23" s="31" t="s">
        <v>86</v>
      </c>
      <c r="E23" s="15">
        <v>45017</v>
      </c>
      <c r="F23" s="16" t="s">
        <v>404</v>
      </c>
      <c r="G23" s="17" t="str">
        <f t="shared" si="7"/>
        <v>男</v>
      </c>
      <c r="H23" s="13" t="str">
        <f>IF(LEN(F23)=18,(IF(LOOKUP(MOD(SUM(MID(F23,1,1)*7,MID(F23,2,1)*9,MID(F23,3,1)*10,MID(F23,4,1)*5,MID(F23,5,1)*8,MID(F23,6,1)*4,MID(F23,7,1)*2,MID(F23,8,1),MID(F23,9,1)*6,MID(F23,10,1)*3,MID(F23,11,1)*7,MID(F23,12,1)*9,MID(F23,13,1)*10,MID(F23,14,1)*5,MID(F23,15,1)*8,MID(F23,16,1)*4,MID(F23,17,1)*2),11),{0,1,2,3,4,5,6,7,8,9,10},{"1","0","x","9","8","7","6","5","4","3","2"})=RIGHT(F23,1),"√","×")),"身份证号长度不符")</f>
        <v>√</v>
      </c>
      <c r="I23" s="19"/>
      <c r="J23" s="13" t="s">
        <v>201</v>
      </c>
      <c r="K23" s="19">
        <f t="shared" si="8"/>
        <v>30</v>
      </c>
      <c r="L23" s="29">
        <f t="shared" si="9"/>
        <v>59</v>
      </c>
      <c r="M23" s="29">
        <f t="shared" si="10"/>
        <v>30</v>
      </c>
      <c r="N23" s="29">
        <f t="shared" si="11"/>
        <v>89</v>
      </c>
    </row>
    <row r="24" s="1" customFormat="1" ht="23" customHeight="1" spans="1:14">
      <c r="A24" s="23">
        <f t="shared" si="6"/>
        <v>22</v>
      </c>
      <c r="B24" s="36" t="s">
        <v>405</v>
      </c>
      <c r="C24" s="14" t="s">
        <v>212</v>
      </c>
      <c r="D24" s="31" t="s">
        <v>86</v>
      </c>
      <c r="E24" s="15">
        <v>45017</v>
      </c>
      <c r="F24" s="16" t="s">
        <v>406</v>
      </c>
      <c r="G24" s="17" t="str">
        <f t="shared" si="7"/>
        <v>男</v>
      </c>
      <c r="H24" s="13" t="str">
        <f>IF(LEN(F24)=18,(IF(LOOKUP(MOD(SUM(MID(F24,1,1)*7,MID(F24,2,1)*9,MID(F24,3,1)*10,MID(F24,4,1)*5,MID(F24,5,1)*8,MID(F24,6,1)*4,MID(F24,7,1)*2,MID(F24,8,1),MID(F24,9,1)*6,MID(F24,10,1)*3,MID(F24,11,1)*7,MID(F24,12,1)*9,MID(F24,13,1)*10,MID(F24,14,1)*5,MID(F24,15,1)*8,MID(F24,16,1)*4,MID(F24,17,1)*2),11),{0,1,2,3,4,5,6,7,8,9,10},{"1","0","x","9","8","7","6","5","4","3","2"})=RIGHT(F24,1),"√","×")),"身份证号长度不符")</f>
        <v>√</v>
      </c>
      <c r="I24" s="19"/>
      <c r="J24" s="13" t="s">
        <v>201</v>
      </c>
      <c r="K24" s="19">
        <f t="shared" si="8"/>
        <v>30</v>
      </c>
      <c r="L24" s="29">
        <f t="shared" si="9"/>
        <v>59</v>
      </c>
      <c r="M24" s="29">
        <f t="shared" si="10"/>
        <v>30</v>
      </c>
      <c r="N24" s="29">
        <f t="shared" si="11"/>
        <v>89</v>
      </c>
    </row>
    <row r="25" s="1" customFormat="1" ht="23" customHeight="1" spans="1:14">
      <c r="A25" s="23">
        <f t="shared" si="6"/>
        <v>23</v>
      </c>
      <c r="B25" s="36" t="s">
        <v>407</v>
      </c>
      <c r="C25" s="14" t="s">
        <v>281</v>
      </c>
      <c r="D25" s="31" t="s">
        <v>136</v>
      </c>
      <c r="E25" s="15">
        <v>45017</v>
      </c>
      <c r="F25" s="16" t="s">
        <v>408</v>
      </c>
      <c r="G25" s="17" t="str">
        <f t="shared" si="7"/>
        <v>男</v>
      </c>
      <c r="H25" s="13" t="str">
        <f>IF(LEN(F25)=18,(IF(LOOKUP(MOD(SUM(MID(F25,1,1)*7,MID(F25,2,1)*9,MID(F25,3,1)*10,MID(F25,4,1)*5,MID(F25,5,1)*8,MID(F25,6,1)*4,MID(F25,7,1)*2,MID(F25,8,1),MID(F25,9,1)*6,MID(F25,10,1)*3,MID(F25,11,1)*7,MID(F25,12,1)*9,MID(F25,13,1)*10,MID(F25,14,1)*5,MID(F25,15,1)*8,MID(F25,16,1)*4,MID(F25,17,1)*2),11),{0,1,2,3,4,5,6,7,8,9,10},{"1","0","x","9","8","7","6","5","4","3","2"})=RIGHT(F25,1),"√","×")),"身份证号长度不符")</f>
        <v>√</v>
      </c>
      <c r="I25" s="19"/>
      <c r="J25" s="13" t="s">
        <v>201</v>
      </c>
      <c r="K25" s="19">
        <f t="shared" si="8"/>
        <v>30</v>
      </c>
      <c r="L25" s="29">
        <f t="shared" si="9"/>
        <v>59</v>
      </c>
      <c r="M25" s="29">
        <f t="shared" si="10"/>
        <v>30</v>
      </c>
      <c r="N25" s="29">
        <f t="shared" si="11"/>
        <v>89</v>
      </c>
    </row>
    <row r="26" s="1" customFormat="1" ht="21" customHeight="1" spans="1:14">
      <c r="A26" s="23">
        <f t="shared" si="6"/>
        <v>24</v>
      </c>
      <c r="B26" s="36" t="s">
        <v>413</v>
      </c>
      <c r="C26" s="14" t="s">
        <v>281</v>
      </c>
      <c r="D26" s="31" t="s">
        <v>136</v>
      </c>
      <c r="E26" s="15">
        <v>45017</v>
      </c>
      <c r="F26" s="16" t="s">
        <v>414</v>
      </c>
      <c r="G26" s="17" t="str">
        <f t="shared" si="7"/>
        <v>男</v>
      </c>
      <c r="H26" s="13" t="str">
        <f>IF(LEN(F26)=18,(IF(LOOKUP(MOD(SUM(MID(F26,1,1)*7,MID(F26,2,1)*9,MID(F26,3,1)*10,MID(F26,4,1)*5,MID(F26,5,1)*8,MID(F26,6,1)*4,MID(F26,7,1)*2,MID(F26,8,1),MID(F26,9,1)*6,MID(F26,10,1)*3,MID(F26,11,1)*7,MID(F26,12,1)*9,MID(F26,13,1)*10,MID(F26,14,1)*5,MID(F26,15,1)*8,MID(F26,16,1)*4,MID(F26,17,1)*2),11),{0,1,2,3,4,5,6,7,8,9,10},{"1","0","x","9","8","7","6","5","4","3","2"})=RIGHT(F26,1),"√","×")),"身份证号长度不符")</f>
        <v>√</v>
      </c>
      <c r="I26" s="19"/>
      <c r="J26" s="13" t="s">
        <v>201</v>
      </c>
      <c r="K26" s="19">
        <f t="shared" si="8"/>
        <v>30</v>
      </c>
      <c r="L26" s="29">
        <f t="shared" si="9"/>
        <v>59</v>
      </c>
      <c r="M26" s="29">
        <f t="shared" si="10"/>
        <v>30</v>
      </c>
      <c r="N26" s="29">
        <f t="shared" si="11"/>
        <v>89</v>
      </c>
    </row>
    <row r="27" s="1" customFormat="1" ht="21" customHeight="1" spans="1:14">
      <c r="A27" s="23">
        <f t="shared" si="6"/>
        <v>25</v>
      </c>
      <c r="B27" s="36" t="s">
        <v>415</v>
      </c>
      <c r="C27" s="14" t="s">
        <v>199</v>
      </c>
      <c r="D27" s="31" t="s">
        <v>132</v>
      </c>
      <c r="E27" s="15">
        <v>45017</v>
      </c>
      <c r="F27" s="16" t="s">
        <v>416</v>
      </c>
      <c r="G27" s="17" t="str">
        <f t="shared" si="7"/>
        <v>男</v>
      </c>
      <c r="H27" s="13" t="str">
        <f>IF(LEN(F27)=18,(IF(LOOKUP(MOD(SUM(MID(F27,1,1)*7,MID(F27,2,1)*9,MID(F27,3,1)*10,MID(F27,4,1)*5,MID(F27,5,1)*8,MID(F27,6,1)*4,MID(F27,7,1)*2,MID(F27,8,1),MID(F27,9,1)*6,MID(F27,10,1)*3,MID(F27,11,1)*7,MID(F27,12,1)*9,MID(F27,13,1)*10,MID(F27,14,1)*5,MID(F27,15,1)*8,MID(F27,16,1)*4,MID(F27,17,1)*2),11),{0,1,2,3,4,5,6,7,8,9,10},{"1","0","x","9","8","7","6","5","4","3","2"})=RIGHT(F27,1),"√","×")),"身份证号长度不符")</f>
        <v>√</v>
      </c>
      <c r="I27" s="19"/>
      <c r="J27" s="13" t="s">
        <v>201</v>
      </c>
      <c r="K27" s="19">
        <f t="shared" si="8"/>
        <v>30</v>
      </c>
      <c r="L27" s="29">
        <f t="shared" si="9"/>
        <v>59</v>
      </c>
      <c r="M27" s="29">
        <f t="shared" si="10"/>
        <v>30</v>
      </c>
      <c r="N27" s="29">
        <f t="shared" si="11"/>
        <v>89</v>
      </c>
    </row>
    <row r="28" s="1" customFormat="1" ht="23" customHeight="1" spans="1:15">
      <c r="A28" s="23">
        <f t="shared" si="6"/>
        <v>26</v>
      </c>
      <c r="B28" s="36" t="s">
        <v>417</v>
      </c>
      <c r="C28" s="14" t="s">
        <v>292</v>
      </c>
      <c r="D28" s="31" t="s">
        <v>134</v>
      </c>
      <c r="E28" s="15">
        <v>45017</v>
      </c>
      <c r="F28" s="16" t="s">
        <v>418</v>
      </c>
      <c r="G28" s="17" t="str">
        <f t="shared" si="7"/>
        <v>男</v>
      </c>
      <c r="H28" s="13" t="str">
        <f>IF(LEN(F28)=18,(IF(LOOKUP(MOD(SUM(MID(F28,1,1)*7,MID(F28,2,1)*9,MID(F28,3,1)*10,MID(F28,4,1)*5,MID(F28,5,1)*8,MID(F28,6,1)*4,MID(F28,7,1)*2,MID(F28,8,1),MID(F28,9,1)*6,MID(F28,10,1)*3,MID(F28,11,1)*7,MID(F28,12,1)*9,MID(F28,13,1)*10,MID(F28,14,1)*5,MID(F28,15,1)*8,MID(F28,16,1)*4,MID(F28,17,1)*2),11),{0,1,2,3,4,5,6,7,8,9,10},{"1","0","x","9","8","7","6","5","4","3","2"})=RIGHT(F28,1),"√","×")),"身份证号长度不符")</f>
        <v>√</v>
      </c>
      <c r="I28" s="19"/>
      <c r="J28" s="13" t="s">
        <v>201</v>
      </c>
      <c r="K28" s="19">
        <f t="shared" si="8"/>
        <v>30</v>
      </c>
      <c r="L28" s="29">
        <f t="shared" si="9"/>
        <v>59</v>
      </c>
      <c r="M28" s="29">
        <f t="shared" si="10"/>
        <v>30</v>
      </c>
      <c r="N28" s="29">
        <f t="shared" si="11"/>
        <v>89</v>
      </c>
      <c r="O28" s="1" t="s">
        <v>457</v>
      </c>
    </row>
    <row r="29" s="1" customFormat="1" ht="23" customHeight="1" spans="1:14">
      <c r="A29" s="23">
        <f t="shared" si="6"/>
        <v>27</v>
      </c>
      <c r="B29" s="36" t="s">
        <v>419</v>
      </c>
      <c r="C29" s="14" t="s">
        <v>292</v>
      </c>
      <c r="D29" s="31" t="s">
        <v>134</v>
      </c>
      <c r="E29" s="15">
        <v>45017</v>
      </c>
      <c r="F29" s="16" t="s">
        <v>420</v>
      </c>
      <c r="G29" s="17" t="str">
        <f t="shared" si="7"/>
        <v>男</v>
      </c>
      <c r="H29" s="13" t="str">
        <f>IF(LEN(F29)=18,(IF(LOOKUP(MOD(SUM(MID(F29,1,1)*7,MID(F29,2,1)*9,MID(F29,3,1)*10,MID(F29,4,1)*5,MID(F29,5,1)*8,MID(F29,6,1)*4,MID(F29,7,1)*2,MID(F29,8,1),MID(F29,9,1)*6,MID(F29,10,1)*3,MID(F29,11,1)*7,MID(F29,12,1)*9,MID(F29,13,1)*10,MID(F29,14,1)*5,MID(F29,15,1)*8,MID(F29,16,1)*4,MID(F29,17,1)*2),11),{0,1,2,3,4,5,6,7,8,9,10},{"1","0","x","9","8","7","6","5","4","3","2"})=RIGHT(F29,1),"√","×")),"身份证号长度不符")</f>
        <v>√</v>
      </c>
      <c r="I29" s="19"/>
      <c r="J29" s="13" t="s">
        <v>201</v>
      </c>
      <c r="K29" s="19">
        <f t="shared" si="8"/>
        <v>30</v>
      </c>
      <c r="L29" s="29">
        <f t="shared" si="9"/>
        <v>59</v>
      </c>
      <c r="M29" s="29">
        <f t="shared" si="10"/>
        <v>30</v>
      </c>
      <c r="N29" s="29">
        <f t="shared" si="11"/>
        <v>89</v>
      </c>
    </row>
    <row r="30" s="1" customFormat="1" ht="23" customHeight="1" spans="1:14">
      <c r="A30" s="23">
        <f t="shared" si="6"/>
        <v>28</v>
      </c>
      <c r="B30" s="46" t="s">
        <v>423</v>
      </c>
      <c r="C30" s="14" t="s">
        <v>424</v>
      </c>
      <c r="D30" s="31" t="s">
        <v>54</v>
      </c>
      <c r="E30" s="15">
        <v>45017</v>
      </c>
      <c r="F30" s="16" t="s">
        <v>425</v>
      </c>
      <c r="G30" s="17" t="str">
        <f t="shared" si="7"/>
        <v>男</v>
      </c>
      <c r="H30" s="13" t="str">
        <f>IF(LEN(F30)=18,(IF(LOOKUP(MOD(SUM(MID(F30,1,1)*7,MID(F30,2,1)*9,MID(F30,3,1)*10,MID(F30,4,1)*5,MID(F30,5,1)*8,MID(F30,6,1)*4,MID(F30,7,1)*2,MID(F30,8,1),MID(F30,9,1)*6,MID(F30,10,1)*3,MID(F30,11,1)*7,MID(F30,12,1)*9,MID(F30,13,1)*10,MID(F30,14,1)*5,MID(F30,15,1)*8,MID(F30,16,1)*4,MID(F30,17,1)*2),11),{0,1,2,3,4,5,6,7,8,9,10},{"1","0","x","9","8","7","6","5","4","3","2"})=RIGHT(F30,1),"√","×")),"身份证号长度不符")</f>
        <v>√</v>
      </c>
      <c r="I30" s="19"/>
      <c r="J30" s="13" t="s">
        <v>201</v>
      </c>
      <c r="K30" s="19">
        <f t="shared" si="8"/>
        <v>30</v>
      </c>
      <c r="L30" s="29">
        <f t="shared" si="9"/>
        <v>59</v>
      </c>
      <c r="M30" s="29">
        <f t="shared" si="10"/>
        <v>30</v>
      </c>
      <c r="N30" s="29">
        <f t="shared" si="11"/>
        <v>89</v>
      </c>
    </row>
    <row r="31" s="1" customFormat="1" ht="23" customHeight="1" spans="1:14">
      <c r="A31" s="23">
        <f t="shared" si="6"/>
        <v>29</v>
      </c>
      <c r="B31" s="46" t="s">
        <v>426</v>
      </c>
      <c r="C31" s="14" t="s">
        <v>226</v>
      </c>
      <c r="D31" s="31" t="s">
        <v>144</v>
      </c>
      <c r="E31" s="15">
        <v>45017</v>
      </c>
      <c r="F31" s="16" t="s">
        <v>427</v>
      </c>
      <c r="G31" s="17" t="str">
        <f t="shared" si="7"/>
        <v>女</v>
      </c>
      <c r="H31" s="13" t="str">
        <f>IF(LEN(F31)=18,(IF(LOOKUP(MOD(SUM(MID(F31,1,1)*7,MID(F31,2,1)*9,MID(F31,3,1)*10,MID(F31,4,1)*5,MID(F31,5,1)*8,MID(F31,6,1)*4,MID(F31,7,1)*2,MID(F31,8,1),MID(F31,9,1)*6,MID(F31,10,1)*3,MID(F31,11,1)*7,MID(F31,12,1)*9,MID(F31,13,1)*10,MID(F31,14,1)*5,MID(F31,15,1)*8,MID(F31,16,1)*4,MID(F31,17,1)*2),11),{0,1,2,3,4,5,6,7,8,9,10},{"1","0","x","9","8","7","6","5","4","3","2"})=RIGHT(F31,1),"√","×")),"身份证号长度不符")</f>
        <v>√</v>
      </c>
      <c r="I31" s="19"/>
      <c r="J31" s="13" t="s">
        <v>201</v>
      </c>
      <c r="K31" s="19">
        <f t="shared" si="8"/>
        <v>30</v>
      </c>
      <c r="L31" s="29">
        <f t="shared" si="9"/>
        <v>59</v>
      </c>
      <c r="M31" s="29">
        <f t="shared" si="10"/>
        <v>30</v>
      </c>
      <c r="N31" s="29">
        <f t="shared" si="11"/>
        <v>89</v>
      </c>
    </row>
    <row r="32" s="1" customFormat="1" ht="23" customHeight="1" spans="1:14">
      <c r="A32" s="23">
        <f t="shared" si="6"/>
        <v>30</v>
      </c>
      <c r="B32" s="46" t="s">
        <v>428</v>
      </c>
      <c r="C32" s="14" t="s">
        <v>281</v>
      </c>
      <c r="D32" s="31" t="s">
        <v>136</v>
      </c>
      <c r="E32" s="15">
        <v>45017</v>
      </c>
      <c r="F32" s="16" t="s">
        <v>429</v>
      </c>
      <c r="G32" s="17" t="str">
        <f t="shared" si="7"/>
        <v>男</v>
      </c>
      <c r="H32" s="13" t="str">
        <f>IF(LEN(F32)=18,(IF(LOOKUP(MOD(SUM(MID(F32,1,1)*7,MID(F32,2,1)*9,MID(F32,3,1)*10,MID(F32,4,1)*5,MID(F32,5,1)*8,MID(F32,6,1)*4,MID(F32,7,1)*2,MID(F32,8,1),MID(F32,9,1)*6,MID(F32,10,1)*3,MID(F32,11,1)*7,MID(F32,12,1)*9,MID(F32,13,1)*10,MID(F32,14,1)*5,MID(F32,15,1)*8,MID(F32,16,1)*4,MID(F32,17,1)*2),11),{0,1,2,3,4,5,6,7,8,9,10},{"1","0","x","9","8","7","6","5","4","3","2"})=RIGHT(F32,1),"√","×")),"身份证号长度不符")</f>
        <v>√</v>
      </c>
      <c r="I32" s="19"/>
      <c r="J32" s="13" t="s">
        <v>201</v>
      </c>
      <c r="K32" s="19">
        <f t="shared" si="8"/>
        <v>30</v>
      </c>
      <c r="L32" s="29">
        <f t="shared" si="9"/>
        <v>59</v>
      </c>
      <c r="M32" s="29">
        <f t="shared" si="10"/>
        <v>30</v>
      </c>
      <c r="N32" s="29">
        <f t="shared" si="11"/>
        <v>89</v>
      </c>
    </row>
    <row r="33" s="1" customFormat="1" ht="23" customHeight="1" spans="1:15">
      <c r="A33" s="23">
        <f t="shared" ref="A33:A60" si="12">ROW()-2</f>
        <v>31</v>
      </c>
      <c r="B33" s="46" t="s">
        <v>434</v>
      </c>
      <c r="C33" s="14" t="s">
        <v>212</v>
      </c>
      <c r="D33" s="31" t="s">
        <v>86</v>
      </c>
      <c r="E33" s="15">
        <v>45017</v>
      </c>
      <c r="F33" s="16" t="s">
        <v>435</v>
      </c>
      <c r="G33" s="17" t="str">
        <f t="shared" ref="G33:G60" si="13">IF(MOD(MID(F33,17,1),2)=0,"女","男")</f>
        <v>男</v>
      </c>
      <c r="H33" s="13" t="str">
        <f>IF(LEN(F33)=18,(IF(LOOKUP(MOD(SUM(MID(F33,1,1)*7,MID(F33,2,1)*9,MID(F33,3,1)*10,MID(F33,4,1)*5,MID(F33,5,1)*8,MID(F33,6,1)*4,MID(F33,7,1)*2,MID(F33,8,1),MID(F33,9,1)*6,MID(F33,10,1)*3,MID(F33,11,1)*7,MID(F33,12,1)*9,MID(F33,13,1)*10,MID(F33,14,1)*5,MID(F33,15,1)*8,MID(F33,16,1)*4,MID(F33,17,1)*2),11),{0,1,2,3,4,5,6,7,8,9,10},{"1","0","x","9","8","7","6","5","4","3","2"})=RIGHT(F33,1),"√","×")),"身份证号长度不符")</f>
        <v>√</v>
      </c>
      <c r="I33" s="19"/>
      <c r="J33" s="13" t="s">
        <v>201</v>
      </c>
      <c r="K33" s="19">
        <f t="shared" ref="K33:K60" si="14">DAY(EOMONTH(E33,0))-DAY(E33)+1</f>
        <v>30</v>
      </c>
      <c r="L33" s="29">
        <f t="shared" ref="L33:L60" si="15">IF(I33="",59/30*K33,0)</f>
        <v>59</v>
      </c>
      <c r="M33" s="29">
        <f t="shared" ref="M33:M60" si="16">IF(I33="",30/30*K33,0)</f>
        <v>30</v>
      </c>
      <c r="N33" s="29">
        <f t="shared" ref="N33:N60" si="17">SUM(L33:M33)</f>
        <v>89</v>
      </c>
      <c r="O33" s="1" t="s">
        <v>457</v>
      </c>
    </row>
    <row r="34" s="1" customFormat="1" ht="23" customHeight="1" spans="1:15">
      <c r="A34" s="23">
        <f t="shared" si="12"/>
        <v>32</v>
      </c>
      <c r="B34" s="46" t="s">
        <v>438</v>
      </c>
      <c r="C34" s="14" t="s">
        <v>233</v>
      </c>
      <c r="D34" s="31" t="s">
        <v>128</v>
      </c>
      <c r="E34" s="15">
        <v>45017</v>
      </c>
      <c r="F34" s="16" t="s">
        <v>439</v>
      </c>
      <c r="G34" s="17" t="str">
        <f t="shared" si="13"/>
        <v>男</v>
      </c>
      <c r="H34" s="13" t="str">
        <f>IF(LEN(F34)=18,(IF(LOOKUP(MOD(SUM(MID(F34,1,1)*7,MID(F34,2,1)*9,MID(F34,3,1)*10,MID(F34,4,1)*5,MID(F34,5,1)*8,MID(F34,6,1)*4,MID(F34,7,1)*2,MID(F34,8,1),MID(F34,9,1)*6,MID(F34,10,1)*3,MID(F34,11,1)*7,MID(F34,12,1)*9,MID(F34,13,1)*10,MID(F34,14,1)*5,MID(F34,15,1)*8,MID(F34,16,1)*4,MID(F34,17,1)*2),11),{0,1,2,3,4,5,6,7,8,9,10},{"1","0","x","9","8","7","6","5","4","3","2"})=RIGHT(F34,1),"√","×")),"身份证号长度不符")</f>
        <v>√</v>
      </c>
      <c r="I34" s="19"/>
      <c r="J34" s="13" t="s">
        <v>201</v>
      </c>
      <c r="K34" s="19">
        <f t="shared" si="14"/>
        <v>30</v>
      </c>
      <c r="L34" s="29">
        <f t="shared" si="15"/>
        <v>59</v>
      </c>
      <c r="M34" s="29">
        <f t="shared" si="16"/>
        <v>30</v>
      </c>
      <c r="N34" s="29">
        <f t="shared" si="17"/>
        <v>89</v>
      </c>
      <c r="O34" s="1" t="s">
        <v>457</v>
      </c>
    </row>
    <row r="35" s="1" customFormat="1" ht="23" customHeight="1" spans="1:14">
      <c r="A35" s="23">
        <f t="shared" si="12"/>
        <v>33</v>
      </c>
      <c r="B35" s="46" t="s">
        <v>444</v>
      </c>
      <c r="C35" s="14" t="s">
        <v>212</v>
      </c>
      <c r="D35" s="31" t="s">
        <v>86</v>
      </c>
      <c r="E35" s="15">
        <v>45017</v>
      </c>
      <c r="F35" s="16" t="s">
        <v>445</v>
      </c>
      <c r="G35" s="17" t="str">
        <f t="shared" si="13"/>
        <v>男</v>
      </c>
      <c r="H35" s="13" t="str">
        <f>IF(LEN(F35)=18,(IF(LOOKUP(MOD(SUM(MID(F35,1,1)*7,MID(F35,2,1)*9,MID(F35,3,1)*10,MID(F35,4,1)*5,MID(F35,5,1)*8,MID(F35,6,1)*4,MID(F35,7,1)*2,MID(F35,8,1),MID(F35,9,1)*6,MID(F35,10,1)*3,MID(F35,11,1)*7,MID(F35,12,1)*9,MID(F35,13,1)*10,MID(F35,14,1)*5,MID(F35,15,1)*8,MID(F35,16,1)*4,MID(F35,17,1)*2),11),{0,1,2,3,4,5,6,7,8,9,10},{"1","0","x","9","8","7","6","5","4","3","2"})=RIGHT(F35,1),"√","×")),"身份证号长度不符")</f>
        <v>√</v>
      </c>
      <c r="I35" s="19"/>
      <c r="J35" s="13" t="s">
        <v>201</v>
      </c>
      <c r="K35" s="19">
        <f t="shared" si="14"/>
        <v>30</v>
      </c>
      <c r="L35" s="29">
        <f t="shared" si="15"/>
        <v>59</v>
      </c>
      <c r="M35" s="29">
        <f t="shared" si="16"/>
        <v>30</v>
      </c>
      <c r="N35" s="29">
        <f t="shared" si="17"/>
        <v>89</v>
      </c>
    </row>
    <row r="36" s="1" customFormat="1" ht="23" customHeight="1" spans="1:14">
      <c r="A36" s="23">
        <f t="shared" si="12"/>
        <v>34</v>
      </c>
      <c r="B36" s="46" t="s">
        <v>440</v>
      </c>
      <c r="C36" s="14" t="s">
        <v>199</v>
      </c>
      <c r="D36" s="31" t="s">
        <v>132</v>
      </c>
      <c r="E36" s="15">
        <v>45017</v>
      </c>
      <c r="F36" s="16" t="s">
        <v>441</v>
      </c>
      <c r="G36" s="17" t="str">
        <f t="shared" si="13"/>
        <v>男</v>
      </c>
      <c r="H36" s="13" t="str">
        <f>IF(LEN(F36)=18,(IF(LOOKUP(MOD(SUM(MID(F36,1,1)*7,MID(F36,2,1)*9,MID(F36,3,1)*10,MID(F36,4,1)*5,MID(F36,5,1)*8,MID(F36,6,1)*4,MID(F36,7,1)*2,MID(F36,8,1),MID(F36,9,1)*6,MID(F36,10,1)*3,MID(F36,11,1)*7,MID(F36,12,1)*9,MID(F36,13,1)*10,MID(F36,14,1)*5,MID(F36,15,1)*8,MID(F36,16,1)*4,MID(F36,17,1)*2),11),{0,1,2,3,4,5,6,7,8,9,10},{"1","0","x","9","8","7","6","5","4","3","2"})=RIGHT(F36,1),"√","×")),"身份证号长度不符")</f>
        <v>√</v>
      </c>
      <c r="I36" s="19"/>
      <c r="J36" s="13" t="s">
        <v>201</v>
      </c>
      <c r="K36" s="19">
        <f t="shared" si="14"/>
        <v>30</v>
      </c>
      <c r="L36" s="29">
        <f t="shared" si="15"/>
        <v>59</v>
      </c>
      <c r="M36" s="29">
        <f t="shared" si="16"/>
        <v>30</v>
      </c>
      <c r="N36" s="29">
        <f t="shared" si="17"/>
        <v>89</v>
      </c>
    </row>
    <row r="37" s="1" customFormat="1" ht="23" customHeight="1" spans="1:14">
      <c r="A37" s="23">
        <f t="shared" si="12"/>
        <v>35</v>
      </c>
      <c r="B37" s="46" t="s">
        <v>442</v>
      </c>
      <c r="C37" s="14" t="s">
        <v>199</v>
      </c>
      <c r="D37" s="31" t="s">
        <v>132</v>
      </c>
      <c r="E37" s="15">
        <v>45017</v>
      </c>
      <c r="F37" s="16" t="s">
        <v>443</v>
      </c>
      <c r="G37" s="17" t="str">
        <f t="shared" si="13"/>
        <v>男</v>
      </c>
      <c r="H37" s="13" t="str">
        <f>IF(LEN(F37)=18,(IF(LOOKUP(MOD(SUM(MID(F37,1,1)*7,MID(F37,2,1)*9,MID(F37,3,1)*10,MID(F37,4,1)*5,MID(F37,5,1)*8,MID(F37,6,1)*4,MID(F37,7,1)*2,MID(F37,8,1),MID(F37,9,1)*6,MID(F37,10,1)*3,MID(F37,11,1)*7,MID(F37,12,1)*9,MID(F37,13,1)*10,MID(F37,14,1)*5,MID(F37,15,1)*8,MID(F37,16,1)*4,MID(F37,17,1)*2),11),{0,1,2,3,4,5,6,7,8,9,10},{"1","0","x","9","8","7","6","5","4","3","2"})=RIGHT(F37,1),"√","×")),"身份证号长度不符")</f>
        <v>√</v>
      </c>
      <c r="I37" s="19"/>
      <c r="J37" s="13" t="s">
        <v>201</v>
      </c>
      <c r="K37" s="19">
        <f t="shared" si="14"/>
        <v>30</v>
      </c>
      <c r="L37" s="29">
        <f t="shared" si="15"/>
        <v>59</v>
      </c>
      <c r="M37" s="29">
        <f t="shared" si="16"/>
        <v>30</v>
      </c>
      <c r="N37" s="29">
        <f t="shared" si="17"/>
        <v>89</v>
      </c>
    </row>
    <row r="38" s="1" customFormat="1" ht="23" customHeight="1" spans="1:15">
      <c r="A38" s="23">
        <f t="shared" si="12"/>
        <v>36</v>
      </c>
      <c r="B38" s="47" t="s">
        <v>446</v>
      </c>
      <c r="C38" s="14" t="s">
        <v>212</v>
      </c>
      <c r="D38" s="31" t="s">
        <v>86</v>
      </c>
      <c r="E38" s="15">
        <v>45017</v>
      </c>
      <c r="F38" s="16" t="s">
        <v>447</v>
      </c>
      <c r="G38" s="17" t="str">
        <f t="shared" si="13"/>
        <v>男</v>
      </c>
      <c r="H38" s="13" t="str">
        <f>IF(LEN(F38)=18,(IF(LOOKUP(MOD(SUM(MID(F38,1,1)*7,MID(F38,2,1)*9,MID(F38,3,1)*10,MID(F38,4,1)*5,MID(F38,5,1)*8,MID(F38,6,1)*4,MID(F38,7,1)*2,MID(F38,8,1),MID(F38,9,1)*6,MID(F38,10,1)*3,MID(F38,11,1)*7,MID(F38,12,1)*9,MID(F38,13,1)*10,MID(F38,14,1)*5,MID(F38,15,1)*8,MID(F38,16,1)*4,MID(F38,17,1)*2),11),{0,1,2,3,4,5,6,7,8,9,10},{"1","0","x","9","8","7","6","5","4","3","2"})=RIGHT(F38,1),"√","×")),"身份证号长度不符")</f>
        <v>√</v>
      </c>
      <c r="I38" s="19"/>
      <c r="J38" s="13" t="s">
        <v>201</v>
      </c>
      <c r="K38" s="19">
        <f t="shared" si="14"/>
        <v>30</v>
      </c>
      <c r="L38" s="29">
        <f t="shared" si="15"/>
        <v>59</v>
      </c>
      <c r="M38" s="29">
        <f t="shared" si="16"/>
        <v>30</v>
      </c>
      <c r="N38" s="29">
        <f t="shared" si="17"/>
        <v>89</v>
      </c>
      <c r="O38" s="1" t="s">
        <v>457</v>
      </c>
    </row>
    <row r="39" s="1" customFormat="1" ht="23" customHeight="1" spans="1:14">
      <c r="A39" s="23">
        <f t="shared" si="12"/>
        <v>37</v>
      </c>
      <c r="B39" s="33" t="s">
        <v>458</v>
      </c>
      <c r="C39" s="14" t="s">
        <v>212</v>
      </c>
      <c r="D39" s="31" t="s">
        <v>86</v>
      </c>
      <c r="E39" s="15">
        <v>45017</v>
      </c>
      <c r="F39" s="16" t="s">
        <v>459</v>
      </c>
      <c r="G39" s="17" t="str">
        <f t="shared" si="13"/>
        <v>女</v>
      </c>
      <c r="H39" s="13" t="str">
        <f>IF(LEN(F39)=18,(IF(LOOKUP(MOD(SUM(MID(F39,1,1)*7,MID(F39,2,1)*9,MID(F39,3,1)*10,MID(F39,4,1)*5,MID(F39,5,1)*8,MID(F39,6,1)*4,MID(F39,7,1)*2,MID(F39,8,1),MID(F39,9,1)*6,MID(F39,10,1)*3,MID(F39,11,1)*7,MID(F39,12,1)*9,MID(F39,13,1)*10,MID(F39,14,1)*5,MID(F39,15,1)*8,MID(F39,16,1)*4,MID(F39,17,1)*2),11),{0,1,2,3,4,5,6,7,8,9,10},{"1","0","x","9","8","7","6","5","4","3","2"})=RIGHT(F39,1),"√","×")),"身份证号长度不符")</f>
        <v>√</v>
      </c>
      <c r="I39" s="19" t="s">
        <v>419</v>
      </c>
      <c r="J39" s="13" t="s">
        <v>201</v>
      </c>
      <c r="K39" s="19">
        <f t="shared" si="14"/>
        <v>30</v>
      </c>
      <c r="L39" s="29">
        <f t="shared" si="15"/>
        <v>0</v>
      </c>
      <c r="M39" s="29">
        <f t="shared" si="16"/>
        <v>0</v>
      </c>
      <c r="N39" s="29">
        <f t="shared" si="17"/>
        <v>0</v>
      </c>
    </row>
    <row r="40" s="1" customFormat="1" ht="23" customHeight="1" spans="1:14">
      <c r="A40" s="23">
        <f t="shared" si="12"/>
        <v>38</v>
      </c>
      <c r="B40" s="33" t="s">
        <v>460</v>
      </c>
      <c r="C40" s="14" t="s">
        <v>212</v>
      </c>
      <c r="D40" s="31" t="s">
        <v>86</v>
      </c>
      <c r="E40" s="15">
        <v>45017</v>
      </c>
      <c r="F40" s="16" t="s">
        <v>461</v>
      </c>
      <c r="G40" s="17" t="str">
        <f t="shared" si="13"/>
        <v>男</v>
      </c>
      <c r="H40" s="13" t="str">
        <f>IF(LEN(F40)=18,(IF(LOOKUP(MOD(SUM(MID(F40,1,1)*7,MID(F40,2,1)*9,MID(F40,3,1)*10,MID(F40,4,1)*5,MID(F40,5,1)*8,MID(F40,6,1)*4,MID(F40,7,1)*2,MID(F40,8,1),MID(F40,9,1)*6,MID(F40,10,1)*3,MID(F40,11,1)*7,MID(F40,12,1)*9,MID(F40,13,1)*10,MID(F40,14,1)*5,MID(F40,15,1)*8,MID(F40,16,1)*4,MID(F40,17,1)*2),11),{0,1,2,3,4,5,6,7,8,9,10},{"1","0","x","9","8","7","6","5","4","3","2"})=RIGHT(F40,1),"√","×")),"身份证号长度不符")</f>
        <v>√</v>
      </c>
      <c r="I40" s="19" t="s">
        <v>446</v>
      </c>
      <c r="J40" s="13" t="s">
        <v>201</v>
      </c>
      <c r="K40" s="19">
        <f t="shared" si="14"/>
        <v>30</v>
      </c>
      <c r="L40" s="29">
        <f t="shared" si="15"/>
        <v>0</v>
      </c>
      <c r="M40" s="29">
        <f t="shared" si="16"/>
        <v>0</v>
      </c>
      <c r="N40" s="29">
        <f t="shared" si="17"/>
        <v>0</v>
      </c>
    </row>
    <row r="41" s="1" customFormat="1" ht="23" customHeight="1" spans="1:14">
      <c r="A41" s="23">
        <f t="shared" si="12"/>
        <v>39</v>
      </c>
      <c r="B41" s="33" t="s">
        <v>462</v>
      </c>
      <c r="C41" s="14" t="s">
        <v>199</v>
      </c>
      <c r="D41" s="31" t="s">
        <v>132</v>
      </c>
      <c r="E41" s="15">
        <v>45017</v>
      </c>
      <c r="F41" s="16" t="s">
        <v>463</v>
      </c>
      <c r="G41" s="17" t="str">
        <f t="shared" si="13"/>
        <v>男</v>
      </c>
      <c r="H41" s="13" t="str">
        <f>IF(LEN(F41)=18,(IF(LOOKUP(MOD(SUM(MID(F41,1,1)*7,MID(F41,2,1)*9,MID(F41,3,1)*10,MID(F41,4,1)*5,MID(F41,5,1)*8,MID(F41,6,1)*4,MID(F41,7,1)*2,MID(F41,8,1),MID(F41,9,1)*6,MID(F41,10,1)*3,MID(F41,11,1)*7,MID(F41,12,1)*9,MID(F41,13,1)*10,MID(F41,14,1)*5,MID(F41,15,1)*8,MID(F41,16,1)*4,MID(F41,17,1)*2),11),{0,1,2,3,4,5,6,7,8,9,10},{"1","0","x","9","8","7","6","5","4","3","2"})=RIGHT(F41,1),"√","×")),"身份证号长度不符")</f>
        <v>√</v>
      </c>
      <c r="I41" s="19"/>
      <c r="J41" s="13" t="s">
        <v>201</v>
      </c>
      <c r="K41" s="19">
        <f t="shared" si="14"/>
        <v>30</v>
      </c>
      <c r="L41" s="29">
        <f t="shared" si="15"/>
        <v>59</v>
      </c>
      <c r="M41" s="29">
        <f t="shared" si="16"/>
        <v>30</v>
      </c>
      <c r="N41" s="29">
        <f t="shared" si="17"/>
        <v>89</v>
      </c>
    </row>
    <row r="42" s="1" customFormat="1" ht="23" customHeight="1" spans="1:14">
      <c r="A42" s="23">
        <f t="shared" si="12"/>
        <v>40</v>
      </c>
      <c r="B42" s="33" t="s">
        <v>464</v>
      </c>
      <c r="C42" s="14" t="s">
        <v>199</v>
      </c>
      <c r="D42" s="31" t="s">
        <v>132</v>
      </c>
      <c r="E42" s="15">
        <v>45017</v>
      </c>
      <c r="F42" s="16" t="s">
        <v>465</v>
      </c>
      <c r="G42" s="17" t="str">
        <f t="shared" si="13"/>
        <v>男</v>
      </c>
      <c r="H42" s="13" t="str">
        <f>IF(LEN(F42)=18,(IF(LOOKUP(MOD(SUM(MID(F42,1,1)*7,MID(F42,2,1)*9,MID(F42,3,1)*10,MID(F42,4,1)*5,MID(F42,5,1)*8,MID(F42,6,1)*4,MID(F42,7,1)*2,MID(F42,8,1),MID(F42,9,1)*6,MID(F42,10,1)*3,MID(F42,11,1)*7,MID(F42,12,1)*9,MID(F42,13,1)*10,MID(F42,14,1)*5,MID(F42,15,1)*8,MID(F42,16,1)*4,MID(F42,17,1)*2),11),{0,1,2,3,4,5,6,7,8,9,10},{"1","0","x","9","8","7","6","5","4","3","2"})=RIGHT(F42,1),"√","×")),"身份证号长度不符")</f>
        <v>√</v>
      </c>
      <c r="I42" s="19"/>
      <c r="J42" s="13" t="s">
        <v>201</v>
      </c>
      <c r="K42" s="19">
        <f t="shared" si="14"/>
        <v>30</v>
      </c>
      <c r="L42" s="29">
        <f t="shared" si="15"/>
        <v>59</v>
      </c>
      <c r="M42" s="29">
        <f t="shared" si="16"/>
        <v>30</v>
      </c>
      <c r="N42" s="29">
        <f t="shared" si="17"/>
        <v>89</v>
      </c>
    </row>
    <row r="43" s="1" customFormat="1" ht="23" customHeight="1" spans="1:14">
      <c r="A43" s="23">
        <f t="shared" si="12"/>
        <v>41</v>
      </c>
      <c r="B43" s="24" t="s">
        <v>466</v>
      </c>
      <c r="C43" s="14" t="s">
        <v>212</v>
      </c>
      <c r="D43" s="31" t="s">
        <v>86</v>
      </c>
      <c r="E43" s="15">
        <v>45019</v>
      </c>
      <c r="F43" s="16" t="s">
        <v>467</v>
      </c>
      <c r="G43" s="17" t="str">
        <f t="shared" si="13"/>
        <v>男</v>
      </c>
      <c r="H43" s="13" t="str">
        <f>IF(LEN(F43)=18,(IF(LOOKUP(MOD(SUM(MID(F43,1,1)*7,MID(F43,2,1)*9,MID(F43,3,1)*10,MID(F43,4,1)*5,MID(F43,5,1)*8,MID(F43,6,1)*4,MID(F43,7,1)*2,MID(F43,8,1),MID(F43,9,1)*6,MID(F43,10,1)*3,MID(F43,11,1)*7,MID(F43,12,1)*9,MID(F43,13,1)*10,MID(F43,14,1)*5,MID(F43,15,1)*8,MID(F43,16,1)*4,MID(F43,17,1)*2),11),{0,1,2,3,4,5,6,7,8,9,10},{"1","0","x","9","8","7","6","5","4","3","2"})=RIGHT(F43,1),"√","×")),"身份证号长度不符")</f>
        <v>√</v>
      </c>
      <c r="I43" s="19" t="s">
        <v>434</v>
      </c>
      <c r="J43" s="13" t="s">
        <v>201</v>
      </c>
      <c r="K43" s="19">
        <f t="shared" si="14"/>
        <v>28</v>
      </c>
      <c r="L43" s="29">
        <f t="shared" si="15"/>
        <v>0</v>
      </c>
      <c r="M43" s="29">
        <f t="shared" si="16"/>
        <v>0</v>
      </c>
      <c r="N43" s="29">
        <f t="shared" si="17"/>
        <v>0</v>
      </c>
    </row>
    <row r="44" s="1" customFormat="1" ht="23" customHeight="1" spans="1:14">
      <c r="A44" s="23">
        <f t="shared" si="12"/>
        <v>42</v>
      </c>
      <c r="B44" s="24" t="s">
        <v>468</v>
      </c>
      <c r="C44" s="14" t="s">
        <v>212</v>
      </c>
      <c r="D44" s="31" t="s">
        <v>86</v>
      </c>
      <c r="E44" s="15">
        <v>45019</v>
      </c>
      <c r="F44" s="16" t="s">
        <v>469</v>
      </c>
      <c r="G44" s="17" t="str">
        <f t="shared" si="13"/>
        <v>女</v>
      </c>
      <c r="H44" s="13" t="str">
        <f>IF(LEN(F44)=18,(IF(LOOKUP(MOD(SUM(MID(F44,1,1)*7,MID(F44,2,1)*9,MID(F44,3,1)*10,MID(F44,4,1)*5,MID(F44,5,1)*8,MID(F44,6,1)*4,MID(F44,7,1)*2,MID(F44,8,1),MID(F44,9,1)*6,MID(F44,10,1)*3,MID(F44,11,1)*7,MID(F44,12,1)*9,MID(F44,13,1)*10,MID(F44,14,1)*5,MID(F44,15,1)*8,MID(F44,16,1)*4,MID(F44,17,1)*2),11),{0,1,2,3,4,5,6,7,8,9,10},{"1","0","x","9","8","7","6","5","4","3","2"})=RIGHT(F44,1),"√","×")),"身份证号长度不符")</f>
        <v>√</v>
      </c>
      <c r="I44" s="19" t="s">
        <v>438</v>
      </c>
      <c r="J44" s="13" t="s">
        <v>201</v>
      </c>
      <c r="K44" s="19">
        <f t="shared" si="14"/>
        <v>28</v>
      </c>
      <c r="L44" s="29">
        <f t="shared" si="15"/>
        <v>0</v>
      </c>
      <c r="M44" s="29">
        <f t="shared" si="16"/>
        <v>0</v>
      </c>
      <c r="N44" s="29">
        <f t="shared" si="17"/>
        <v>0</v>
      </c>
    </row>
    <row r="45" s="1" customFormat="1" ht="23" customHeight="1" spans="1:15">
      <c r="A45" s="23">
        <f t="shared" si="12"/>
        <v>43</v>
      </c>
      <c r="B45" s="48" t="s">
        <v>470</v>
      </c>
      <c r="C45" s="14" t="s">
        <v>203</v>
      </c>
      <c r="D45" s="31" t="s">
        <v>84</v>
      </c>
      <c r="E45" s="15">
        <v>45022</v>
      </c>
      <c r="F45" s="16" t="s">
        <v>471</v>
      </c>
      <c r="G45" s="17" t="str">
        <f t="shared" si="13"/>
        <v>男</v>
      </c>
      <c r="H45" s="13" t="str">
        <f>IF(LEN(F45)=18,(IF(LOOKUP(MOD(SUM(MID(F45,1,1)*7,MID(F45,2,1)*9,MID(F45,3,1)*10,MID(F45,4,1)*5,MID(F45,5,1)*8,MID(F45,6,1)*4,MID(F45,7,1)*2,MID(F45,8,1),MID(F45,9,1)*6,MID(F45,10,1)*3,MID(F45,11,1)*7,MID(F45,12,1)*9,MID(F45,13,1)*10,MID(F45,14,1)*5,MID(F45,15,1)*8,MID(F45,16,1)*4,MID(F45,17,1)*2),11),{0,1,2,3,4,5,6,7,8,9,10},{"1","0","x","9","8","7","6","5","4","3","2"})=RIGHT(F45,1),"√","×")),"身份证号长度不符")</f>
        <v>√</v>
      </c>
      <c r="I45" s="19" t="s">
        <v>440</v>
      </c>
      <c r="J45" s="13" t="s">
        <v>201</v>
      </c>
      <c r="K45" s="19">
        <f t="shared" si="14"/>
        <v>25</v>
      </c>
      <c r="L45" s="29">
        <f t="shared" si="15"/>
        <v>0</v>
      </c>
      <c r="M45" s="29">
        <f t="shared" si="16"/>
        <v>0</v>
      </c>
      <c r="N45" s="29">
        <f t="shared" si="17"/>
        <v>0</v>
      </c>
      <c r="O45" s="1" t="s">
        <v>457</v>
      </c>
    </row>
    <row r="46" s="1" customFormat="1" ht="23" customHeight="1" spans="1:14">
      <c r="A46" s="23">
        <f t="shared" si="12"/>
        <v>44</v>
      </c>
      <c r="B46" s="24" t="s">
        <v>472</v>
      </c>
      <c r="C46" s="14" t="s">
        <v>212</v>
      </c>
      <c r="D46" s="31" t="s">
        <v>86</v>
      </c>
      <c r="E46" s="15">
        <v>45022</v>
      </c>
      <c r="F46" s="16" t="s">
        <v>473</v>
      </c>
      <c r="G46" s="17" t="str">
        <f t="shared" si="13"/>
        <v>男</v>
      </c>
      <c r="H46" s="13" t="str">
        <f>IF(LEN(F46)=18,(IF(LOOKUP(MOD(SUM(MID(F46,1,1)*7,MID(F46,2,1)*9,MID(F46,3,1)*10,MID(F46,4,1)*5,MID(F46,5,1)*8,MID(F46,6,1)*4,MID(F46,7,1)*2,MID(F46,8,1),MID(F46,9,1)*6,MID(F46,10,1)*3,MID(F46,11,1)*7,MID(F46,12,1)*9,MID(F46,13,1)*10,MID(F46,14,1)*5,MID(F46,15,1)*8,MID(F46,16,1)*4,MID(F46,17,1)*2),11),{0,1,2,3,4,5,6,7,8,9,10},{"1","0","x","9","8","7","6","5","4","3","2"})=RIGHT(F46,1),"√","×")),"身份证号长度不符")</f>
        <v>√</v>
      </c>
      <c r="I46" s="19" t="s">
        <v>442</v>
      </c>
      <c r="J46" s="13" t="s">
        <v>201</v>
      </c>
      <c r="K46" s="19">
        <f t="shared" si="14"/>
        <v>25</v>
      </c>
      <c r="L46" s="29">
        <f t="shared" si="15"/>
        <v>0</v>
      </c>
      <c r="M46" s="29">
        <f t="shared" si="16"/>
        <v>0</v>
      </c>
      <c r="N46" s="29">
        <f t="shared" si="17"/>
        <v>0</v>
      </c>
    </row>
    <row r="47" s="1" customFormat="1" ht="23" customHeight="1" spans="1:14">
      <c r="A47" s="23">
        <f t="shared" si="12"/>
        <v>45</v>
      </c>
      <c r="B47" s="33" t="s">
        <v>474</v>
      </c>
      <c r="C47" s="14" t="s">
        <v>475</v>
      </c>
      <c r="D47" s="31" t="s">
        <v>54</v>
      </c>
      <c r="E47" s="15">
        <v>45022</v>
      </c>
      <c r="F47" s="16" t="s">
        <v>476</v>
      </c>
      <c r="G47" s="17" t="str">
        <f t="shared" si="13"/>
        <v>女</v>
      </c>
      <c r="H47" s="13" t="str">
        <f>IF(LEN(F47)=18,(IF(LOOKUP(MOD(SUM(MID(F47,1,1)*7,MID(F47,2,1)*9,MID(F47,3,1)*10,MID(F47,4,1)*5,MID(F47,5,1)*8,MID(F47,6,1)*4,MID(F47,7,1)*2,MID(F47,8,1),MID(F47,9,1)*6,MID(F47,10,1)*3,MID(F47,11,1)*7,MID(F47,12,1)*9,MID(F47,13,1)*10,MID(F47,14,1)*5,MID(F47,15,1)*8,MID(F47,16,1)*4,MID(F47,17,1)*2),11),{0,1,2,3,4,5,6,7,8,9,10},{"1","0","x","9","8","7","6","5","4","3","2"})=RIGHT(F47,1),"√","×")),"身份证号长度不符")</f>
        <v>√</v>
      </c>
      <c r="I47" s="19" t="s">
        <v>378</v>
      </c>
      <c r="J47" s="13" t="s">
        <v>201</v>
      </c>
      <c r="K47" s="19">
        <f t="shared" si="14"/>
        <v>25</v>
      </c>
      <c r="L47" s="29">
        <f t="shared" si="15"/>
        <v>0</v>
      </c>
      <c r="M47" s="29">
        <f t="shared" si="16"/>
        <v>0</v>
      </c>
      <c r="N47" s="29">
        <f t="shared" si="17"/>
        <v>0</v>
      </c>
    </row>
    <row r="48" s="1" customFormat="1" ht="23" customHeight="1" spans="1:14">
      <c r="A48" s="23">
        <f t="shared" si="12"/>
        <v>46</v>
      </c>
      <c r="B48" s="33" t="s">
        <v>477</v>
      </c>
      <c r="C48" s="14" t="s">
        <v>478</v>
      </c>
      <c r="D48" s="31" t="s">
        <v>142</v>
      </c>
      <c r="E48" s="15">
        <v>45022</v>
      </c>
      <c r="F48" s="16" t="s">
        <v>479</v>
      </c>
      <c r="G48" s="17" t="str">
        <f t="shared" si="13"/>
        <v>男</v>
      </c>
      <c r="H48" s="13" t="str">
        <f>IF(LEN(F48)=18,(IF(LOOKUP(MOD(SUM(MID(F48,1,1)*7,MID(F48,2,1)*9,MID(F48,3,1)*10,MID(F48,4,1)*5,MID(F48,5,1)*8,MID(F48,6,1)*4,MID(F48,7,1)*2,MID(F48,8,1),MID(F48,9,1)*6,MID(F48,10,1)*3,MID(F48,11,1)*7,MID(F48,12,1)*9,MID(F48,13,1)*10,MID(F48,14,1)*5,MID(F48,15,1)*8,MID(F48,16,1)*4,MID(F48,17,1)*2),11),{0,1,2,3,4,5,6,7,8,9,10},{"1","0","x","9","8","7","6","5","4","3","2"})=RIGHT(F48,1),"√","×")),"身份证号长度不符")</f>
        <v>√</v>
      </c>
      <c r="I48" s="19" t="s">
        <v>261</v>
      </c>
      <c r="J48" s="13" t="s">
        <v>201</v>
      </c>
      <c r="K48" s="19">
        <f t="shared" si="14"/>
        <v>25</v>
      </c>
      <c r="L48" s="29">
        <f t="shared" si="15"/>
        <v>0</v>
      </c>
      <c r="M48" s="29">
        <f t="shared" si="16"/>
        <v>0</v>
      </c>
      <c r="N48" s="29">
        <f t="shared" si="17"/>
        <v>0</v>
      </c>
    </row>
    <row r="49" s="1" customFormat="1" ht="23" customHeight="1" spans="1:15">
      <c r="A49" s="23">
        <f t="shared" si="12"/>
        <v>47</v>
      </c>
      <c r="B49" s="47" t="s">
        <v>480</v>
      </c>
      <c r="C49" s="14" t="s">
        <v>206</v>
      </c>
      <c r="D49" s="31" t="s">
        <v>130</v>
      </c>
      <c r="E49" s="15">
        <v>45022</v>
      </c>
      <c r="F49" s="16" t="s">
        <v>481</v>
      </c>
      <c r="G49" s="17" t="str">
        <f t="shared" si="13"/>
        <v>男</v>
      </c>
      <c r="H49" s="13" t="str">
        <f>IF(LEN(F49)=18,(IF(LOOKUP(MOD(SUM(MID(F49,1,1)*7,MID(F49,2,1)*9,MID(F49,3,1)*10,MID(F49,4,1)*5,MID(F49,5,1)*8,MID(F49,6,1)*4,MID(F49,7,1)*2,MID(F49,8,1),MID(F49,9,1)*6,MID(F49,10,1)*3,MID(F49,11,1)*7,MID(F49,12,1)*9,MID(F49,13,1)*10,MID(F49,14,1)*5,MID(F49,15,1)*8,MID(F49,16,1)*4,MID(F49,17,1)*2),11),{0,1,2,3,4,5,6,7,8,9,10},{"1","0","x","9","8","7","6","5","4","3","2"})=RIGHT(F49,1),"√","×")),"身份证号长度不符")</f>
        <v>√</v>
      </c>
      <c r="I49" s="19" t="s">
        <v>385</v>
      </c>
      <c r="J49" s="13" t="s">
        <v>201</v>
      </c>
      <c r="K49" s="19">
        <f t="shared" si="14"/>
        <v>25</v>
      </c>
      <c r="L49" s="29">
        <f t="shared" si="15"/>
        <v>0</v>
      </c>
      <c r="M49" s="29">
        <f t="shared" si="16"/>
        <v>0</v>
      </c>
      <c r="N49" s="29">
        <f t="shared" si="17"/>
        <v>0</v>
      </c>
      <c r="O49" s="1" t="s">
        <v>457</v>
      </c>
    </row>
    <row r="50" s="1" customFormat="1" ht="23" customHeight="1" spans="1:14">
      <c r="A50" s="23">
        <f t="shared" si="12"/>
        <v>48</v>
      </c>
      <c r="B50" s="33" t="s">
        <v>482</v>
      </c>
      <c r="C50" s="14" t="s">
        <v>483</v>
      </c>
      <c r="D50" s="31" t="s">
        <v>40</v>
      </c>
      <c r="E50" s="15">
        <v>45026</v>
      </c>
      <c r="F50" s="16" t="s">
        <v>484</v>
      </c>
      <c r="G50" s="17" t="str">
        <f t="shared" si="13"/>
        <v>男</v>
      </c>
      <c r="H50" s="13" t="str">
        <f>IF(LEN(F50)=18,(IF(LOOKUP(MOD(SUM(MID(F50,1,1)*7,MID(F50,2,1)*9,MID(F50,3,1)*10,MID(F50,4,1)*5,MID(F50,5,1)*8,MID(F50,6,1)*4,MID(F50,7,1)*2,MID(F50,8,1),MID(F50,9,1)*6,MID(F50,10,1)*3,MID(F50,11,1)*7,MID(F50,12,1)*9,MID(F50,13,1)*10,MID(F50,14,1)*5,MID(F50,15,1)*8,MID(F50,16,1)*4,MID(F50,17,1)*2),11),{0,1,2,3,4,5,6,7,8,9,10},{"1","0","x","9","8","7","6","5","4","3","2"})=RIGHT(F50,1),"√","×")),"身份证号长度不符")</f>
        <v>√</v>
      </c>
      <c r="I50" s="19" t="s">
        <v>395</v>
      </c>
      <c r="J50" s="13" t="s">
        <v>201</v>
      </c>
      <c r="K50" s="19">
        <f t="shared" si="14"/>
        <v>21</v>
      </c>
      <c r="L50" s="29">
        <f t="shared" si="15"/>
        <v>0</v>
      </c>
      <c r="M50" s="29">
        <f t="shared" si="16"/>
        <v>0</v>
      </c>
      <c r="N50" s="29">
        <f t="shared" si="17"/>
        <v>0</v>
      </c>
    </row>
    <row r="51" s="1" customFormat="1" ht="23" customHeight="1" spans="1:14">
      <c r="A51" s="23">
        <f t="shared" si="12"/>
        <v>49</v>
      </c>
      <c r="B51" s="33" t="s">
        <v>485</v>
      </c>
      <c r="C51" s="14" t="s">
        <v>486</v>
      </c>
      <c r="D51" s="31" t="s">
        <v>100</v>
      </c>
      <c r="E51" s="15">
        <v>45031</v>
      </c>
      <c r="F51" s="16" t="s">
        <v>487</v>
      </c>
      <c r="G51" s="17" t="str">
        <f t="shared" si="13"/>
        <v>男</v>
      </c>
      <c r="H51" s="13" t="str">
        <f>IF(LEN(F51)=18,(IF(LOOKUP(MOD(SUM(MID(F51,1,1)*7,MID(F51,2,1)*9,MID(F51,3,1)*10,MID(F51,4,1)*5,MID(F51,5,1)*8,MID(F51,6,1)*4,MID(F51,7,1)*2,MID(F51,8,1),MID(F51,9,1)*6,MID(F51,10,1)*3,MID(F51,11,1)*7,MID(F51,12,1)*9,MID(F51,13,1)*10,MID(F51,14,1)*5,MID(F51,15,1)*8,MID(F51,16,1)*4,MID(F51,17,1)*2),11),{0,1,2,3,4,5,6,7,8,9,10},{"1","0","x","9","8","7","6","5","4","3","2"})=RIGHT(F51,1),"√","×")),"身份证号长度不符")</f>
        <v>√</v>
      </c>
      <c r="I51" s="19" t="s">
        <v>401</v>
      </c>
      <c r="J51" s="13" t="s">
        <v>201</v>
      </c>
      <c r="K51" s="19">
        <f t="shared" si="14"/>
        <v>16</v>
      </c>
      <c r="L51" s="29">
        <f t="shared" si="15"/>
        <v>0</v>
      </c>
      <c r="M51" s="29">
        <f t="shared" si="16"/>
        <v>0</v>
      </c>
      <c r="N51" s="29">
        <f t="shared" si="17"/>
        <v>0</v>
      </c>
    </row>
    <row r="52" s="1" customFormat="1" ht="23" customHeight="1" spans="1:14">
      <c r="A52" s="23">
        <f t="shared" si="12"/>
        <v>50</v>
      </c>
      <c r="B52" s="33" t="s">
        <v>488</v>
      </c>
      <c r="C52" s="14" t="s">
        <v>203</v>
      </c>
      <c r="D52" s="31" t="s">
        <v>84</v>
      </c>
      <c r="E52" s="15">
        <v>45033</v>
      </c>
      <c r="F52" s="16" t="s">
        <v>489</v>
      </c>
      <c r="G52" s="17" t="str">
        <f t="shared" si="13"/>
        <v>男</v>
      </c>
      <c r="H52" s="13" t="str">
        <f>IF(LEN(F52)=18,(IF(LOOKUP(MOD(SUM(MID(F52,1,1)*7,MID(F52,2,1)*9,MID(F52,3,1)*10,MID(F52,4,1)*5,MID(F52,5,1)*8,MID(F52,6,1)*4,MID(F52,7,1)*2,MID(F52,8,1),MID(F52,9,1)*6,MID(F52,10,1)*3,MID(F52,11,1)*7,MID(F52,12,1)*9,MID(F52,13,1)*10,MID(F52,14,1)*5,MID(F52,15,1)*8,MID(F52,16,1)*4,MID(F52,17,1)*2),11),{0,1,2,3,4,5,6,7,8,9,10},{"1","0","x","9","8","7","6","5","4","3","2"})=RIGHT(F52,1),"√","×")),"身份证号长度不符")</f>
        <v>√</v>
      </c>
      <c r="I52" s="19" t="s">
        <v>403</v>
      </c>
      <c r="J52" s="13" t="s">
        <v>201</v>
      </c>
      <c r="K52" s="19">
        <f t="shared" si="14"/>
        <v>14</v>
      </c>
      <c r="L52" s="29">
        <f t="shared" si="15"/>
        <v>0</v>
      </c>
      <c r="M52" s="29">
        <f t="shared" si="16"/>
        <v>0</v>
      </c>
      <c r="N52" s="29">
        <f t="shared" si="17"/>
        <v>0</v>
      </c>
    </row>
    <row r="53" s="1" customFormat="1" ht="23" customHeight="1" spans="1:14">
      <c r="A53" s="23">
        <f t="shared" si="12"/>
        <v>51</v>
      </c>
      <c r="B53" s="33" t="s">
        <v>490</v>
      </c>
      <c r="C53" s="14" t="s">
        <v>209</v>
      </c>
      <c r="D53" s="31" t="s">
        <v>42</v>
      </c>
      <c r="E53" s="15">
        <v>45034</v>
      </c>
      <c r="F53" s="16" t="s">
        <v>491</v>
      </c>
      <c r="G53" s="17" t="str">
        <f t="shared" si="13"/>
        <v>男</v>
      </c>
      <c r="H53" s="13" t="str">
        <f>IF(LEN(F53)=18,(IF(LOOKUP(MOD(SUM(MID(F53,1,1)*7,MID(F53,2,1)*9,MID(F53,3,1)*10,MID(F53,4,1)*5,MID(F53,5,1)*8,MID(F53,6,1)*4,MID(F53,7,1)*2,MID(F53,8,1),MID(F53,9,1)*6,MID(F53,10,1)*3,MID(F53,11,1)*7,MID(F53,12,1)*9,MID(F53,13,1)*10,MID(F53,14,1)*5,MID(F53,15,1)*8,MID(F53,16,1)*4,MID(F53,17,1)*2),11),{0,1,2,3,4,5,6,7,8,9,10},{"1","0","x","9","8","7","6","5","4","3","2"})=RIGHT(F53,1),"√","×")),"身份证号长度不符")</f>
        <v>√</v>
      </c>
      <c r="I53" s="19" t="s">
        <v>405</v>
      </c>
      <c r="J53" s="13" t="s">
        <v>201</v>
      </c>
      <c r="K53" s="19">
        <f t="shared" si="14"/>
        <v>13</v>
      </c>
      <c r="L53" s="29">
        <f t="shared" si="15"/>
        <v>0</v>
      </c>
      <c r="M53" s="29">
        <f t="shared" si="16"/>
        <v>0</v>
      </c>
      <c r="N53" s="29">
        <f t="shared" si="17"/>
        <v>0</v>
      </c>
    </row>
    <row r="54" s="1" customFormat="1" ht="23" customHeight="1" spans="1:14">
      <c r="A54" s="23">
        <f t="shared" si="12"/>
        <v>52</v>
      </c>
      <c r="B54" s="33" t="s">
        <v>492</v>
      </c>
      <c r="C54" s="14" t="s">
        <v>199</v>
      </c>
      <c r="D54" s="31" t="s">
        <v>132</v>
      </c>
      <c r="E54" s="15">
        <v>45035</v>
      </c>
      <c r="F54" s="16" t="s">
        <v>493</v>
      </c>
      <c r="G54" s="17" t="str">
        <f t="shared" si="13"/>
        <v>男</v>
      </c>
      <c r="H54" s="13" t="str">
        <f>IF(LEN(F54)=18,(IF(LOOKUP(MOD(SUM(MID(F54,1,1)*7,MID(F54,2,1)*9,MID(F54,3,1)*10,MID(F54,4,1)*5,MID(F54,5,1)*8,MID(F54,6,1)*4,MID(F54,7,1)*2,MID(F54,8,1),MID(F54,9,1)*6,MID(F54,10,1)*3,MID(F54,11,1)*7,MID(F54,12,1)*9,MID(F54,13,1)*10,MID(F54,14,1)*5,MID(F54,15,1)*8,MID(F54,16,1)*4,MID(F54,17,1)*2),11),{0,1,2,3,4,5,6,7,8,9,10},{"1","0","x","9","8","7","6","5","4","3","2"})=RIGHT(F54,1),"√","×")),"身份证号长度不符")</f>
        <v>√</v>
      </c>
      <c r="I54" s="19" t="s">
        <v>423</v>
      </c>
      <c r="J54" s="13" t="s">
        <v>201</v>
      </c>
      <c r="K54" s="19">
        <f t="shared" si="14"/>
        <v>12</v>
      </c>
      <c r="L54" s="29">
        <f t="shared" si="15"/>
        <v>0</v>
      </c>
      <c r="M54" s="29">
        <f t="shared" si="16"/>
        <v>0</v>
      </c>
      <c r="N54" s="29">
        <f t="shared" si="17"/>
        <v>0</v>
      </c>
    </row>
    <row r="55" s="1" customFormat="1" ht="23" customHeight="1" spans="1:14">
      <c r="A55" s="23">
        <f t="shared" si="12"/>
        <v>53</v>
      </c>
      <c r="B55" s="33" t="s">
        <v>494</v>
      </c>
      <c r="C55" s="14" t="s">
        <v>203</v>
      </c>
      <c r="D55" s="31" t="s">
        <v>84</v>
      </c>
      <c r="E55" s="15">
        <v>45035</v>
      </c>
      <c r="F55" s="16" t="s">
        <v>495</v>
      </c>
      <c r="G55" s="17" t="str">
        <f t="shared" si="13"/>
        <v>女</v>
      </c>
      <c r="H55" s="13" t="str">
        <f>IF(LEN(F55)=18,(IF(LOOKUP(MOD(SUM(MID(F55,1,1)*7,MID(F55,2,1)*9,MID(F55,3,1)*10,MID(F55,4,1)*5,MID(F55,5,1)*8,MID(F55,6,1)*4,MID(F55,7,1)*2,MID(F55,8,1),MID(F55,9,1)*6,MID(F55,10,1)*3,MID(F55,11,1)*7,MID(F55,12,1)*9,MID(F55,13,1)*10,MID(F55,14,1)*5,MID(F55,15,1)*8,MID(F55,16,1)*4,MID(F55,17,1)*2),11),{0,1,2,3,4,5,6,7,8,9,10},{"1","0","x","9","8","7","6","5","4","3","2"})=RIGHT(F55,1),"√","×")),"身份证号长度不符")</f>
        <v>√</v>
      </c>
      <c r="I55" s="19" t="s">
        <v>426</v>
      </c>
      <c r="J55" s="13" t="s">
        <v>201</v>
      </c>
      <c r="K55" s="19">
        <f t="shared" si="14"/>
        <v>12</v>
      </c>
      <c r="L55" s="29">
        <f t="shared" si="15"/>
        <v>0</v>
      </c>
      <c r="M55" s="29">
        <f t="shared" si="16"/>
        <v>0</v>
      </c>
      <c r="N55" s="29">
        <f t="shared" si="17"/>
        <v>0</v>
      </c>
    </row>
    <row r="56" s="1" customFormat="1" ht="23" customHeight="1" spans="1:14">
      <c r="A56" s="23">
        <f t="shared" si="12"/>
        <v>54</v>
      </c>
      <c r="B56" s="33" t="s">
        <v>496</v>
      </c>
      <c r="C56" s="14" t="s">
        <v>199</v>
      </c>
      <c r="D56" s="31" t="s">
        <v>132</v>
      </c>
      <c r="E56" s="15">
        <v>45035</v>
      </c>
      <c r="F56" s="16" t="s">
        <v>497</v>
      </c>
      <c r="G56" s="17" t="str">
        <f t="shared" si="13"/>
        <v>男</v>
      </c>
      <c r="H56" s="13" t="str">
        <f>IF(LEN(F56)=18,(IF(LOOKUP(MOD(SUM(MID(F56,1,1)*7,MID(F56,2,1)*9,MID(F56,3,1)*10,MID(F56,4,1)*5,MID(F56,5,1)*8,MID(F56,6,1)*4,MID(F56,7,1)*2,MID(F56,8,1),MID(F56,9,1)*6,MID(F56,10,1)*3,MID(F56,11,1)*7,MID(F56,12,1)*9,MID(F56,13,1)*10,MID(F56,14,1)*5,MID(F56,15,1)*8,MID(F56,16,1)*4,MID(F56,17,1)*2),11),{0,1,2,3,4,5,6,7,8,9,10},{"1","0","x","9","8","7","6","5","4","3","2"})=RIGHT(F56,1),"√","×")),"身份证号长度不符")</f>
        <v>√</v>
      </c>
      <c r="I56" s="19" t="s">
        <v>444</v>
      </c>
      <c r="J56" s="13" t="s">
        <v>201</v>
      </c>
      <c r="K56" s="19">
        <f t="shared" si="14"/>
        <v>12</v>
      </c>
      <c r="L56" s="29">
        <f t="shared" si="15"/>
        <v>0</v>
      </c>
      <c r="M56" s="29">
        <f t="shared" si="16"/>
        <v>0</v>
      </c>
      <c r="N56" s="29">
        <f t="shared" si="17"/>
        <v>0</v>
      </c>
    </row>
    <row r="57" s="1" customFormat="1" ht="24" customHeight="1" spans="1:14">
      <c r="A57" s="23">
        <f t="shared" si="12"/>
        <v>55</v>
      </c>
      <c r="B57" s="33" t="s">
        <v>498</v>
      </c>
      <c r="C57" s="14" t="s">
        <v>206</v>
      </c>
      <c r="D57" s="31" t="s">
        <v>130</v>
      </c>
      <c r="E57" s="15">
        <v>45037</v>
      </c>
      <c r="F57" s="16" t="s">
        <v>499</v>
      </c>
      <c r="G57" s="17" t="str">
        <f t="shared" si="13"/>
        <v>男</v>
      </c>
      <c r="H57" s="13" t="str">
        <f>IF(LEN(F57)=18,(IF(LOOKUP(MOD(SUM(MID(F57,1,1)*7,MID(F57,2,1)*9,MID(F57,3,1)*10,MID(F57,4,1)*5,MID(F57,5,1)*8,MID(F57,6,1)*4,MID(F57,7,1)*2,MID(F57,8,1),MID(F57,9,1)*6,MID(F57,10,1)*3,MID(F57,11,1)*7,MID(F57,12,1)*9,MID(F57,13,1)*10,MID(F57,14,1)*5,MID(F57,15,1)*8,MID(F57,16,1)*4,MID(F57,17,1)*2),11),{0,1,2,3,4,5,6,7,8,9,10},{"1","0","x","9","8","7","6","5","4","3","2"})=RIGHT(F57,1),"√","×")),"身份证号长度不符")</f>
        <v>√</v>
      </c>
      <c r="I57" s="19" t="s">
        <v>417</v>
      </c>
      <c r="J57" s="13" t="s">
        <v>201</v>
      </c>
      <c r="K57" s="19">
        <f t="shared" si="14"/>
        <v>10</v>
      </c>
      <c r="L57" s="29">
        <f t="shared" si="15"/>
        <v>0</v>
      </c>
      <c r="M57" s="29">
        <f t="shared" si="16"/>
        <v>0</v>
      </c>
      <c r="N57" s="29">
        <f t="shared" si="17"/>
        <v>0</v>
      </c>
    </row>
    <row r="58" s="1" customFormat="1" ht="15" customHeight="1" spans="1:14">
      <c r="A58" s="23">
        <f t="shared" si="12"/>
        <v>56</v>
      </c>
      <c r="B58" s="33" t="s">
        <v>500</v>
      </c>
      <c r="C58" s="14" t="s">
        <v>501</v>
      </c>
      <c r="D58" s="31" t="s">
        <v>174</v>
      </c>
      <c r="E58" s="15">
        <v>45039</v>
      </c>
      <c r="F58" s="16" t="s">
        <v>502</v>
      </c>
      <c r="G58" s="17" t="str">
        <f t="shared" si="13"/>
        <v>男</v>
      </c>
      <c r="H58" s="13" t="str">
        <f>IF(LEN(F58)=18,(IF(LOOKUP(MOD(SUM(MID(F58,1,1)*7,MID(F58,2,1)*9,MID(F58,3,1)*10,MID(F58,4,1)*5,MID(F58,5,1)*8,MID(F58,6,1)*4,MID(F58,7,1)*2,MID(F58,8,1),MID(F58,9,1)*6,MID(F58,10,1)*3,MID(F58,11,1)*7,MID(F58,12,1)*9,MID(F58,13,1)*10,MID(F58,14,1)*5,MID(F58,15,1)*8,MID(F58,16,1)*4,MID(F58,17,1)*2),11),{0,1,2,3,4,5,6,7,8,9,10},{"1","0","x","9","8","7","6","5","4","3","2"})=RIGHT(F58,1),"√","×")),"身份证号长度不符")</f>
        <v>√</v>
      </c>
      <c r="I58" s="19" t="s">
        <v>428</v>
      </c>
      <c r="J58" s="13" t="s">
        <v>201</v>
      </c>
      <c r="K58" s="19">
        <f t="shared" si="14"/>
        <v>8</v>
      </c>
      <c r="L58" s="29">
        <f t="shared" si="15"/>
        <v>0</v>
      </c>
      <c r="M58" s="29">
        <f t="shared" si="16"/>
        <v>0</v>
      </c>
      <c r="N58" s="29">
        <f t="shared" si="17"/>
        <v>0</v>
      </c>
    </row>
    <row r="59" s="1" customFormat="1" ht="30" customHeight="1" spans="1:14">
      <c r="A59" s="23">
        <f t="shared" si="12"/>
        <v>57</v>
      </c>
      <c r="B59" s="33" t="s">
        <v>503</v>
      </c>
      <c r="C59" s="14" t="s">
        <v>212</v>
      </c>
      <c r="D59" s="31" t="s">
        <v>86</v>
      </c>
      <c r="E59" s="15">
        <v>45041</v>
      </c>
      <c r="F59" s="16" t="s">
        <v>504</v>
      </c>
      <c r="G59" s="17" t="str">
        <f t="shared" si="13"/>
        <v>男</v>
      </c>
      <c r="H59" s="13" t="str">
        <f>IF(LEN(F59)=18,(IF(LOOKUP(MOD(SUM(MID(F59,1,1)*7,MID(F59,2,1)*9,MID(F59,3,1)*10,MID(F59,4,1)*5,MID(F59,5,1)*8,MID(F59,6,1)*4,MID(F59,7,1)*2,MID(F59,8,1),MID(F59,9,1)*6,MID(F59,10,1)*3,MID(F59,11,1)*7,MID(F59,12,1)*9,MID(F59,13,1)*10,MID(F59,14,1)*5,MID(F59,15,1)*8,MID(F59,16,1)*4,MID(F59,17,1)*2),11),{0,1,2,3,4,5,6,7,8,9,10},{"1","0","x","9","8","7","6","5","4","3","2"})=RIGHT(F59,1),"√","×")),"身份证号长度不符")</f>
        <v>√</v>
      </c>
      <c r="I59" s="19" t="s">
        <v>407</v>
      </c>
      <c r="J59" s="13" t="s">
        <v>201</v>
      </c>
      <c r="K59" s="19">
        <f t="shared" si="14"/>
        <v>6</v>
      </c>
      <c r="L59" s="29">
        <f t="shared" si="15"/>
        <v>0</v>
      </c>
      <c r="M59" s="29">
        <f t="shared" si="16"/>
        <v>0</v>
      </c>
      <c r="N59" s="29">
        <f t="shared" si="17"/>
        <v>0</v>
      </c>
    </row>
    <row r="60" s="1" customFormat="1" ht="22" customHeight="1" spans="1:14">
      <c r="A60" s="23">
        <f t="shared" si="12"/>
        <v>58</v>
      </c>
      <c r="B60" s="33" t="s">
        <v>505</v>
      </c>
      <c r="C60" s="14" t="s">
        <v>212</v>
      </c>
      <c r="D60" s="31" t="s">
        <v>86</v>
      </c>
      <c r="E60" s="15">
        <v>45040</v>
      </c>
      <c r="F60" s="16" t="s">
        <v>506</v>
      </c>
      <c r="G60" s="17" t="str">
        <f t="shared" si="13"/>
        <v>男</v>
      </c>
      <c r="H60" s="13" t="str">
        <f>IF(LEN(F60)=18,(IF(LOOKUP(MOD(SUM(MID(F60,1,1)*7,MID(F60,2,1)*9,MID(F60,3,1)*10,MID(F60,4,1)*5,MID(F60,5,1)*8,MID(F60,6,1)*4,MID(F60,7,1)*2,MID(F60,8,1),MID(F60,9,1)*6,MID(F60,10,1)*3,MID(F60,11,1)*7,MID(F60,12,1)*9,MID(F60,13,1)*10,MID(F60,14,1)*5,MID(F60,15,1)*8,MID(F60,16,1)*4,MID(F60,17,1)*2),11),{0,1,2,3,4,5,6,7,8,9,10},{"1","0","x","9","8","7","6","5","4","3","2"})=RIGHT(F60,1),"√","×")),"身份证号长度不符")</f>
        <v>√</v>
      </c>
      <c r="I60" s="19" t="s">
        <v>391</v>
      </c>
      <c r="J60" s="13" t="s">
        <v>201</v>
      </c>
      <c r="K60" s="19">
        <f t="shared" si="14"/>
        <v>7</v>
      </c>
      <c r="L60" s="29">
        <f t="shared" si="15"/>
        <v>0</v>
      </c>
      <c r="M60" s="29">
        <f t="shared" si="16"/>
        <v>0</v>
      </c>
      <c r="N60" s="29">
        <f t="shared" si="17"/>
        <v>0</v>
      </c>
    </row>
    <row r="61" s="1" customFormat="1" ht="23" customHeight="1" spans="1:14">
      <c r="A61" s="38" t="s">
        <v>452</v>
      </c>
      <c r="B61" s="27"/>
      <c r="C61" s="14"/>
      <c r="D61" s="31"/>
      <c r="E61" s="27"/>
      <c r="F61" s="27"/>
      <c r="G61" s="27"/>
      <c r="H61" s="27"/>
      <c r="I61" s="27"/>
      <c r="J61" s="13"/>
      <c r="K61" s="32"/>
      <c r="L61" s="29">
        <f>SUM(L3:L60)</f>
        <v>2242</v>
      </c>
      <c r="M61" s="29">
        <f>SUM(M3:M60)</f>
        <v>1140</v>
      </c>
      <c r="N61" s="29">
        <f>SUM(N3:N60)</f>
        <v>3382</v>
      </c>
    </row>
    <row r="62" s="1" customFormat="1" ht="23" customHeight="1" spans="2:14">
      <c r="B62" s="2"/>
      <c r="D62" s="5"/>
      <c r="F62" s="3"/>
      <c r="L62" s="4"/>
      <c r="M62" s="4"/>
      <c r="N62" s="4"/>
    </row>
    <row r="63" s="1" customFormat="1" ht="23" customHeight="1" spans="2:14">
      <c r="B63" s="2"/>
      <c r="D63" s="5"/>
      <c r="F63" s="3"/>
      <c r="L63" s="4"/>
      <c r="M63" s="4"/>
      <c r="N63" s="4"/>
    </row>
    <row r="64" s="1" customFormat="1" ht="23" customHeight="1" spans="2:14">
      <c r="B64" s="2"/>
      <c r="D64" s="5"/>
      <c r="F64" s="3"/>
      <c r="L64" s="4"/>
      <c r="M64" s="4"/>
      <c r="N64" s="4"/>
    </row>
    <row r="65" s="1" customFormat="1" ht="23" customHeight="1" spans="2:14">
      <c r="B65" s="2"/>
      <c r="D65" s="5"/>
      <c r="F65" s="3"/>
      <c r="L65" s="4"/>
      <c r="M65" s="4"/>
      <c r="N65" s="4"/>
    </row>
    <row r="66" s="1" customFormat="1" ht="23" customHeight="1" spans="2:14">
      <c r="B66" s="2"/>
      <c r="D66" s="5"/>
      <c r="F66" s="3"/>
      <c r="L66" s="4"/>
      <c r="M66" s="4"/>
      <c r="N66" s="4"/>
    </row>
    <row r="67" s="1" customFormat="1" ht="23" customHeight="1" spans="2:14">
      <c r="B67" s="2"/>
      <c r="D67" s="5"/>
      <c r="F67" s="3"/>
      <c r="L67" s="4"/>
      <c r="M67" s="4"/>
      <c r="N67" s="4"/>
    </row>
    <row r="68" s="1" customFormat="1" ht="23" customHeight="1" spans="2:14">
      <c r="B68" s="2"/>
      <c r="D68" s="5"/>
      <c r="F68" s="3"/>
      <c r="L68" s="4"/>
      <c r="M68" s="4"/>
      <c r="N68" s="4"/>
    </row>
    <row r="69" s="1" customFormat="1" ht="23" customHeight="1" spans="2:14">
      <c r="B69" s="2"/>
      <c r="D69" s="5"/>
      <c r="F69" s="3"/>
      <c r="L69" s="4"/>
      <c r="M69" s="4"/>
      <c r="N69" s="4"/>
    </row>
    <row r="70" s="1" customFormat="1" ht="23" customHeight="1" spans="2:14">
      <c r="B70" s="2"/>
      <c r="D70" s="5"/>
      <c r="F70" s="3"/>
      <c r="L70" s="4"/>
      <c r="M70" s="4"/>
      <c r="N70" s="4"/>
    </row>
    <row r="71" s="1" customFormat="1" ht="23" customHeight="1" spans="2:14">
      <c r="B71" s="2"/>
      <c r="D71" s="5"/>
      <c r="F71" s="3"/>
      <c r="L71" s="4"/>
      <c r="M71" s="4"/>
      <c r="N71" s="4"/>
    </row>
    <row r="72" s="1" customFormat="1" ht="23" customHeight="1" spans="2:14">
      <c r="B72" s="2"/>
      <c r="D72" s="5"/>
      <c r="F72" s="3"/>
      <c r="L72" s="4"/>
      <c r="M72" s="4"/>
      <c r="N72" s="4"/>
    </row>
    <row r="73" s="1" customFormat="1" ht="23" customHeight="1" spans="2:14">
      <c r="B73" s="2"/>
      <c r="D73" s="5"/>
      <c r="F73" s="3"/>
      <c r="L73" s="4"/>
      <c r="M73" s="4"/>
      <c r="N73" s="4"/>
    </row>
    <row r="74" s="1" customFormat="1" ht="23" customHeight="1" spans="2:14">
      <c r="B74" s="2"/>
      <c r="D74" s="5"/>
      <c r="F74" s="3"/>
      <c r="L74" s="4"/>
      <c r="M74" s="4"/>
      <c r="N74" s="4"/>
    </row>
    <row r="75" s="1" customFormat="1" ht="23" customHeight="1" spans="2:14">
      <c r="B75" s="2"/>
      <c r="D75" s="5"/>
      <c r="F75" s="3"/>
      <c r="L75" s="4"/>
      <c r="M75" s="4"/>
      <c r="N75" s="4"/>
    </row>
    <row r="76" s="1" customFormat="1" ht="23" customHeight="1" spans="2:14">
      <c r="B76" s="2"/>
      <c r="D76" s="5"/>
      <c r="F76" s="3"/>
      <c r="L76" s="4"/>
      <c r="M76" s="4"/>
      <c r="N76" s="4"/>
    </row>
    <row r="77" s="1" customFormat="1" ht="23" customHeight="1" spans="2:14">
      <c r="B77" s="2"/>
      <c r="D77" s="5"/>
      <c r="F77" s="3"/>
      <c r="L77" s="4"/>
      <c r="M77" s="4"/>
      <c r="N77" s="4"/>
    </row>
    <row r="78" s="1" customFormat="1" ht="23" customHeight="1" spans="2:14">
      <c r="B78" s="2"/>
      <c r="D78" s="5"/>
      <c r="F78" s="3"/>
      <c r="L78" s="4"/>
      <c r="M78" s="4"/>
      <c r="N78" s="4"/>
    </row>
  </sheetData>
  <autoFilter ref="A1:N61">
    <extLst/>
  </autoFilter>
  <mergeCells count="1">
    <mergeCell ref="A1:N1"/>
  </mergeCells>
  <conditionalFormatting sqref="B$1:B$1048576">
    <cfRule type="duplicateValues" dxfId="138" priority="2"/>
    <cfRule type="duplicateValues" dxfId="138" priority="5"/>
    <cfRule type="duplicateValues" dxfId="138" priority="6"/>
  </conditionalFormatting>
  <conditionalFormatting sqref="F3:F60">
    <cfRule type="duplicateValues" dxfId="138" priority="1"/>
  </conditionalFormatting>
  <conditionalFormatting sqref="B$1:B$1048576 I$1:I$1048576">
    <cfRule type="duplicateValues" dxfId="138" priority="4"/>
  </conditionalFormatting>
  <conditionalFormatting sqref="B1:B35 B61:B1048576">
    <cfRule type="duplicateValues" dxfId="138" priority="10"/>
    <cfRule type="duplicateValues" dxfId="138" priority="11"/>
    <cfRule type="duplicateValues" dxfId="138" priority="12"/>
    <cfRule type="duplicateValues" dxfId="138" priority="727"/>
    <cfRule type="duplicateValues" dxfId="138" priority="1442"/>
  </conditionalFormatting>
  <conditionalFormatting sqref="I2:I35 B2:B35 B61:B1048576 I61:I1048576">
    <cfRule type="duplicateValues" dxfId="138" priority="2665"/>
  </conditionalFormatting>
  <conditionalFormatting sqref="B36:B37 I36:I37">
    <cfRule type="duplicateValues" dxfId="138" priority="9"/>
  </conditionalFormatting>
  <conditionalFormatting sqref="B38:B60 I38:I60">
    <cfRule type="duplicateValues" dxfId="138"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0"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5" customWidth="1"/>
    <col min="5" max="5" width="11" style="1" customWidth="1"/>
    <col min="6" max="6" width="18.125" style="3" customWidth="1"/>
    <col min="7" max="7" width="5.75" style="1" customWidth="1"/>
    <col min="8" max="8" width="4.375" style="1" customWidth="1"/>
    <col min="9" max="9" width="8.125" style="1" customWidth="1"/>
    <col min="10" max="11" width="4.375" style="1" customWidth="1"/>
    <col min="12" max="12" width="6.25" style="4" customWidth="1"/>
    <col min="13" max="13" width="6.75" style="4" customWidth="1"/>
    <col min="14" max="14" width="9.125" style="4" customWidth="1"/>
    <col min="15" max="15" width="9.875" style="1" hidden="1" customWidth="1"/>
    <col min="16" max="16384" width="9" style="1"/>
  </cols>
  <sheetData>
    <row r="1" ht="18" spans="1:14">
      <c r="A1" s="6" t="s">
        <v>507</v>
      </c>
      <c r="B1" s="7"/>
      <c r="C1" s="7"/>
      <c r="D1" s="7"/>
      <c r="E1" s="7"/>
      <c r="F1" s="7"/>
      <c r="G1" s="7"/>
      <c r="H1" s="7"/>
      <c r="I1" s="7"/>
      <c r="J1" s="7"/>
      <c r="K1" s="7"/>
      <c r="L1" s="7"/>
      <c r="M1" s="7"/>
      <c r="N1" s="39"/>
    </row>
    <row r="2" ht="24" customHeight="1" spans="1:14">
      <c r="A2" s="8" t="s">
        <v>186</v>
      </c>
      <c r="B2" s="9" t="s">
        <v>187</v>
      </c>
      <c r="C2" s="9" t="s">
        <v>188</v>
      </c>
      <c r="D2" s="9" t="s">
        <v>169</v>
      </c>
      <c r="E2" s="10" t="s">
        <v>189</v>
      </c>
      <c r="F2" s="10" t="s">
        <v>190</v>
      </c>
      <c r="G2" s="9" t="s">
        <v>191</v>
      </c>
      <c r="H2" s="10" t="s">
        <v>192</v>
      </c>
      <c r="I2" s="11" t="s">
        <v>193</v>
      </c>
      <c r="J2" s="11" t="s">
        <v>194</v>
      </c>
      <c r="K2" s="11" t="s">
        <v>195</v>
      </c>
      <c r="L2" s="11" t="s">
        <v>454</v>
      </c>
      <c r="M2" s="11" t="s">
        <v>455</v>
      </c>
      <c r="N2" s="11" t="s">
        <v>175</v>
      </c>
    </row>
    <row r="3" s="1" customFormat="1" ht="24" customHeight="1" spans="1:15">
      <c r="A3" s="12">
        <f>ROW()-2</f>
        <v>1</v>
      </c>
      <c r="B3" s="13" t="s">
        <v>198</v>
      </c>
      <c r="C3" s="14" t="s">
        <v>199</v>
      </c>
      <c r="D3" s="31" t="s">
        <v>132</v>
      </c>
      <c r="E3" s="15">
        <v>45047</v>
      </c>
      <c r="F3" s="16" t="s">
        <v>200</v>
      </c>
      <c r="G3" s="17" t="str">
        <f>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19"/>
      <c r="J3" s="19" t="s">
        <v>201</v>
      </c>
      <c r="K3" s="19">
        <f>DAY(EOMONTH(E3,0))-DAY(E3)+1</f>
        <v>31</v>
      </c>
      <c r="L3" s="29">
        <v>59</v>
      </c>
      <c r="M3" s="29">
        <f>IF(I3="",30/30*K3,0)</f>
        <v>31</v>
      </c>
      <c r="N3" s="29">
        <f>SUM(L3:M3)</f>
        <v>90</v>
      </c>
      <c r="O3" s="42"/>
    </row>
    <row r="4" s="1" customFormat="1" ht="24" customHeight="1" spans="1:15">
      <c r="A4" s="23">
        <f>ROW()-2</f>
        <v>2</v>
      </c>
      <c r="B4" s="14" t="s">
        <v>205</v>
      </c>
      <c r="C4" s="13" t="s">
        <v>206</v>
      </c>
      <c r="D4" s="31" t="s">
        <v>128</v>
      </c>
      <c r="E4" s="15">
        <v>45047</v>
      </c>
      <c r="F4" s="16" t="s">
        <v>207</v>
      </c>
      <c r="G4" s="17" t="str">
        <f>IF(MOD(MID(F4,17,1),2)=0,"女","男")</f>
        <v>男</v>
      </c>
      <c r="H4" s="13" t="str">
        <f>IF(LEN(F4)=18,(IF(LOOKUP(MOD(SUM(MID(F4,1,1)*7,MID(F4,2,1)*9,MID(F4,3,1)*10,MID(F4,4,1)*5,MID(F4,5,1)*8,MID(F4,6,1)*4,MID(F4,7,1)*2,MID(F4,8,1),MID(F4,9,1)*6,MID(F4,10,1)*3,MID(F4,11,1)*7,MID(F4,12,1)*9,MID(F4,13,1)*10,MID(F4,14,1)*5,MID(F4,15,1)*8,MID(F4,16,1)*4,MID(F4,17,1)*2),11),{0,1,2,3,4,5,6,7,8,9,10},{"1","0","x","9","8","7","6","5","4","3","2"})=RIGHT(F4,1),"√","×")),"身份证号长度不符")</f>
        <v>√</v>
      </c>
      <c r="I4" s="19"/>
      <c r="J4" s="13" t="s">
        <v>201</v>
      </c>
      <c r="K4" s="19">
        <f>DAY(EOMONTH(E4,0))-DAY(E4)+1</f>
        <v>31</v>
      </c>
      <c r="L4" s="29">
        <v>59</v>
      </c>
      <c r="M4" s="29">
        <f>IF(I4="",30/30*K4,0)</f>
        <v>31</v>
      </c>
      <c r="N4" s="29">
        <f>SUM(L4:M4)</f>
        <v>90</v>
      </c>
      <c r="O4" s="1" t="s">
        <v>457</v>
      </c>
    </row>
    <row r="5" s="1" customFormat="1" ht="23" customHeight="1" spans="1:14">
      <c r="A5" s="20">
        <f>ROW()-2</f>
        <v>3</v>
      </c>
      <c r="B5" s="14" t="s">
        <v>202</v>
      </c>
      <c r="C5" s="13" t="s">
        <v>203</v>
      </c>
      <c r="D5" s="31" t="s">
        <v>84</v>
      </c>
      <c r="E5" s="15">
        <v>45047</v>
      </c>
      <c r="F5" s="16" t="s">
        <v>204</v>
      </c>
      <c r="G5" s="17" t="str">
        <f>IF(MOD(MID(F5,17,1),2)=0,"女","男")</f>
        <v>男</v>
      </c>
      <c r="H5" s="13" t="str">
        <f>IF(LEN(F5)=18,(IF(LOOKUP(MOD(SUM(MID(F5,1,1)*7,MID(F5,2,1)*9,MID(F5,3,1)*10,MID(F5,4,1)*5,MID(F5,5,1)*8,MID(F5,6,1)*4,MID(F5,7,1)*2,MID(F5,8,1),MID(F5,9,1)*6,MID(F5,10,1)*3,MID(F5,11,1)*7,MID(F5,12,1)*9,MID(F5,13,1)*10,MID(F5,14,1)*5,MID(F5,15,1)*8,MID(F5,16,1)*4,MID(F5,17,1)*2),11),{0,1,2,3,4,5,6,7,8,9,10},{"1","0","x","9","8","7","6","5","4","3","2"})=RIGHT(F5,1),"√","×")),"身份证号长度不符")</f>
        <v>√</v>
      </c>
      <c r="I5" s="19"/>
      <c r="J5" s="13" t="s">
        <v>201</v>
      </c>
      <c r="K5" s="19">
        <f>DAY(EOMONTH(E5,0))-DAY(E5)+1</f>
        <v>31</v>
      </c>
      <c r="L5" s="29">
        <v>59</v>
      </c>
      <c r="M5" s="29">
        <f>IF(I5="",30/30*K5,0)</f>
        <v>31</v>
      </c>
      <c r="N5" s="29">
        <f>SUM(L5:M5)</f>
        <v>90</v>
      </c>
    </row>
    <row r="6" s="1" customFormat="1" ht="23" customHeight="1" spans="1:14">
      <c r="A6" s="20">
        <f t="shared" ref="A6:A11" si="0">ROW()-2</f>
        <v>4</v>
      </c>
      <c r="B6" s="21" t="s">
        <v>208</v>
      </c>
      <c r="C6" s="22" t="s">
        <v>209</v>
      </c>
      <c r="D6" s="31" t="s">
        <v>42</v>
      </c>
      <c r="E6" s="15">
        <v>45047</v>
      </c>
      <c r="F6" s="80" t="s">
        <v>210</v>
      </c>
      <c r="G6" s="17" t="str">
        <f t="shared" ref="G6:G11" si="1">IF(MOD(MID(F6,17,1),2)=0,"女","男")</f>
        <v>男</v>
      </c>
      <c r="H6" s="13" t="str">
        <f>IF(LEN(F6)=18,(IF(LOOKUP(MOD(SUM(MID(F6,1,1)*7,MID(F6,2,1)*9,MID(F6,3,1)*10,MID(F6,4,1)*5,MID(F6,5,1)*8,MID(F6,6,1)*4,MID(F6,7,1)*2,MID(F6,8,1),MID(F6,9,1)*6,MID(F6,10,1)*3,MID(F6,11,1)*7,MID(F6,12,1)*9,MID(F6,13,1)*10,MID(F6,14,1)*5,MID(F6,15,1)*8,MID(F6,16,1)*4,MID(F6,17,1)*2),11),{0,1,2,3,4,5,6,7,8,9,10},{"1","0","x","9","8","7","6","5","4","3","2"})=RIGHT(F6,1),"√","×")),"身份证号长度不符")</f>
        <v>√</v>
      </c>
      <c r="I6" s="19"/>
      <c r="J6" s="13" t="s">
        <v>201</v>
      </c>
      <c r="K6" s="19">
        <f t="shared" ref="K6:K11" si="2">DAY(EOMONTH(E6,0))-DAY(E6)+1</f>
        <v>31</v>
      </c>
      <c r="L6" s="29">
        <v>59</v>
      </c>
      <c r="M6" s="29">
        <f t="shared" ref="M6:M11" si="3">IF(I6="",30/30*K6,0)</f>
        <v>31</v>
      </c>
      <c r="N6" s="29">
        <f t="shared" ref="N6:N11" si="4">SUM(L6:M6)</f>
        <v>90</v>
      </c>
    </row>
    <row r="7" s="1" customFormat="1" ht="23" customHeight="1" spans="1:14">
      <c r="A7" s="20">
        <f t="shared" si="0"/>
        <v>5</v>
      </c>
      <c r="B7" s="21" t="s">
        <v>211</v>
      </c>
      <c r="C7" s="14" t="s">
        <v>212</v>
      </c>
      <c r="D7" s="31" t="s">
        <v>86</v>
      </c>
      <c r="E7" s="15">
        <v>45047</v>
      </c>
      <c r="F7" s="16" t="s">
        <v>213</v>
      </c>
      <c r="G7" s="17" t="str">
        <f t="shared" si="1"/>
        <v>男</v>
      </c>
      <c r="H7" s="13" t="str">
        <f>IF(LEN(F7)=18,(IF(LOOKUP(MOD(SUM(MID(F7,1,1)*7,MID(F7,2,1)*9,MID(F7,3,1)*10,MID(F7,4,1)*5,MID(F7,5,1)*8,MID(F7,6,1)*4,MID(F7,7,1)*2,MID(F7,8,1),MID(F7,9,1)*6,MID(F7,10,1)*3,MID(F7,11,1)*7,MID(F7,12,1)*9,MID(F7,13,1)*10,MID(F7,14,1)*5,MID(F7,15,1)*8,MID(F7,16,1)*4,MID(F7,17,1)*2),11),{0,1,2,3,4,5,6,7,8,9,10},{"1","0","x","9","8","7","6","5","4","3","2"})=RIGHT(F7,1),"√","×")),"身份证号长度不符")</f>
        <v>√</v>
      </c>
      <c r="I7" s="19"/>
      <c r="J7" s="13" t="s">
        <v>201</v>
      </c>
      <c r="K7" s="19">
        <f t="shared" si="2"/>
        <v>31</v>
      </c>
      <c r="L7" s="29">
        <v>59</v>
      </c>
      <c r="M7" s="29">
        <f t="shared" si="3"/>
        <v>31</v>
      </c>
      <c r="N7" s="29">
        <f t="shared" si="4"/>
        <v>90</v>
      </c>
    </row>
    <row r="8" s="1" customFormat="1" ht="23" customHeight="1" spans="1:14">
      <c r="A8" s="20">
        <f t="shared" si="0"/>
        <v>6</v>
      </c>
      <c r="B8" s="21" t="s">
        <v>328</v>
      </c>
      <c r="C8" s="14" t="s">
        <v>212</v>
      </c>
      <c r="D8" s="31" t="s">
        <v>86</v>
      </c>
      <c r="E8" s="15">
        <v>45047</v>
      </c>
      <c r="F8" s="81" t="s">
        <v>329</v>
      </c>
      <c r="G8" s="17" t="str">
        <f t="shared" si="1"/>
        <v>男</v>
      </c>
      <c r="H8" s="13" t="str">
        <f>IF(LEN(F8)=18,(IF(LOOKUP(MOD(SUM(MID(F8,1,1)*7,MID(F8,2,1)*9,MID(F8,3,1)*10,MID(F8,4,1)*5,MID(F8,5,1)*8,MID(F8,6,1)*4,MID(F8,7,1)*2,MID(F8,8,1),MID(F8,9,1)*6,MID(F8,10,1)*3,MID(F8,11,1)*7,MID(F8,12,1)*9,MID(F8,13,1)*10,MID(F8,14,1)*5,MID(F8,15,1)*8,MID(F8,16,1)*4,MID(F8,17,1)*2),11),{0,1,2,3,4,5,6,7,8,9,10},{"1","0","x","9","8","7","6","5","4","3","2"})=RIGHT(F8,1),"√","×")),"身份证号长度不符")</f>
        <v>√</v>
      </c>
      <c r="I8" s="19"/>
      <c r="J8" s="13" t="s">
        <v>201</v>
      </c>
      <c r="K8" s="19">
        <f t="shared" si="2"/>
        <v>31</v>
      </c>
      <c r="L8" s="29">
        <v>59</v>
      </c>
      <c r="M8" s="29">
        <f t="shared" si="3"/>
        <v>31</v>
      </c>
      <c r="N8" s="29">
        <f t="shared" si="4"/>
        <v>90</v>
      </c>
    </row>
    <row r="9" s="1" customFormat="1" ht="23" customHeight="1" spans="1:15">
      <c r="A9" s="23">
        <f t="shared" si="0"/>
        <v>7</v>
      </c>
      <c r="B9" s="21" t="s">
        <v>336</v>
      </c>
      <c r="C9" s="14" t="s">
        <v>212</v>
      </c>
      <c r="D9" s="31" t="s">
        <v>86</v>
      </c>
      <c r="E9" s="15">
        <v>45047</v>
      </c>
      <c r="F9" s="81" t="s">
        <v>337</v>
      </c>
      <c r="G9" s="17" t="str">
        <f t="shared" si="1"/>
        <v>男</v>
      </c>
      <c r="H9" s="13" t="str">
        <f>IF(LEN(F9)=18,(IF(LOOKUP(MOD(SUM(MID(F9,1,1)*7,MID(F9,2,1)*9,MID(F9,3,1)*10,MID(F9,4,1)*5,MID(F9,5,1)*8,MID(F9,6,1)*4,MID(F9,7,1)*2,MID(F9,8,1),MID(F9,9,1)*6,MID(F9,10,1)*3,MID(F9,11,1)*7,MID(F9,12,1)*9,MID(F9,13,1)*10,MID(F9,14,1)*5,MID(F9,15,1)*8,MID(F9,16,1)*4,MID(F9,17,1)*2),11),{0,1,2,3,4,5,6,7,8,9,10},{"1","0","x","9","8","7","6","5","4","3","2"})=RIGHT(F9,1),"√","×")),"身份证号长度不符")</f>
        <v>√</v>
      </c>
      <c r="I9" s="19"/>
      <c r="J9" s="13" t="s">
        <v>201</v>
      </c>
      <c r="K9" s="19">
        <f t="shared" si="2"/>
        <v>31</v>
      </c>
      <c r="L9" s="29">
        <v>59</v>
      </c>
      <c r="M9" s="29">
        <f t="shared" si="3"/>
        <v>31</v>
      </c>
      <c r="N9" s="29">
        <f t="shared" si="4"/>
        <v>90</v>
      </c>
      <c r="O9" s="1" t="s">
        <v>457</v>
      </c>
    </row>
    <row r="10" s="1" customFormat="1" ht="23" customHeight="1" spans="1:14">
      <c r="A10" s="20">
        <f t="shared" si="0"/>
        <v>8</v>
      </c>
      <c r="B10" s="21" t="s">
        <v>338</v>
      </c>
      <c r="C10" s="14" t="s">
        <v>212</v>
      </c>
      <c r="D10" s="31" t="s">
        <v>86</v>
      </c>
      <c r="E10" s="15">
        <v>45047</v>
      </c>
      <c r="F10" s="81" t="s">
        <v>339</v>
      </c>
      <c r="G10" s="17" t="str">
        <f t="shared" si="1"/>
        <v>男</v>
      </c>
      <c r="H10" s="13" t="str">
        <f>IF(LEN(F10)=18,(IF(LOOKUP(MOD(SUM(MID(F10,1,1)*7,MID(F10,2,1)*9,MID(F10,3,1)*10,MID(F10,4,1)*5,MID(F10,5,1)*8,MID(F10,6,1)*4,MID(F10,7,1)*2,MID(F10,8,1),MID(F10,9,1)*6,MID(F10,10,1)*3,MID(F10,11,1)*7,MID(F10,12,1)*9,MID(F10,13,1)*10,MID(F10,14,1)*5,MID(F10,15,1)*8,MID(F10,16,1)*4,MID(F10,17,1)*2),11),{0,1,2,3,4,5,6,7,8,9,10},{"1","0","x","9","8","7","6","5","4","3","2"})=RIGHT(F10,1),"√","×")),"身份证号长度不符")</f>
        <v>√</v>
      </c>
      <c r="I10" s="19"/>
      <c r="J10" s="13" t="s">
        <v>201</v>
      </c>
      <c r="K10" s="19">
        <f t="shared" si="2"/>
        <v>31</v>
      </c>
      <c r="L10" s="29">
        <v>59</v>
      </c>
      <c r="M10" s="29">
        <f t="shared" si="3"/>
        <v>31</v>
      </c>
      <c r="N10" s="29">
        <f t="shared" si="4"/>
        <v>90</v>
      </c>
    </row>
    <row r="11" s="1" customFormat="1" ht="18" customHeight="1" spans="1:15">
      <c r="A11" s="23">
        <f t="shared" si="0"/>
        <v>9</v>
      </c>
      <c r="B11" s="21" t="s">
        <v>217</v>
      </c>
      <c r="C11" s="14" t="s">
        <v>203</v>
      </c>
      <c r="D11" s="31" t="s">
        <v>84</v>
      </c>
      <c r="E11" s="15">
        <v>45047</v>
      </c>
      <c r="F11" s="16" t="s">
        <v>218</v>
      </c>
      <c r="G11" s="17" t="str">
        <f t="shared" si="1"/>
        <v>男</v>
      </c>
      <c r="H11" s="13" t="str">
        <f>IF(LEN(F11)=18,(IF(LOOKUP(MOD(SUM(MID(F11,1,1)*7,MID(F11,2,1)*9,MID(F11,3,1)*10,MID(F11,4,1)*5,MID(F11,5,1)*8,MID(F11,6,1)*4,MID(F11,7,1)*2,MID(F11,8,1),MID(F11,9,1)*6,MID(F11,10,1)*3,MID(F11,11,1)*7,MID(F11,12,1)*9,MID(F11,13,1)*10,MID(F11,14,1)*5,MID(F11,15,1)*8,MID(F11,16,1)*4,MID(F11,17,1)*2),11),{0,1,2,3,4,5,6,7,8,9,10},{"1","0","x","9","8","7","6","5","4","3","2"})=RIGHT(F11,1),"√","×")),"身份证号长度不符")</f>
        <v>√</v>
      </c>
      <c r="I11" s="19"/>
      <c r="J11" s="13" t="s">
        <v>201</v>
      </c>
      <c r="K11" s="19">
        <f t="shared" si="2"/>
        <v>31</v>
      </c>
      <c r="L11" s="29">
        <f>IF(I11="",59/30*K11,0)</f>
        <v>60.9666666666667</v>
      </c>
      <c r="M11" s="29">
        <f t="shared" si="3"/>
        <v>31</v>
      </c>
      <c r="N11" s="29">
        <f t="shared" si="4"/>
        <v>91.9666666666667</v>
      </c>
      <c r="O11" s="1" t="s">
        <v>457</v>
      </c>
    </row>
    <row r="12" s="1" customFormat="1" ht="23" customHeight="1" spans="1:14">
      <c r="A12" s="23">
        <f t="shared" ref="A12:A21" si="5">ROW()-2</f>
        <v>10</v>
      </c>
      <c r="B12" s="33" t="s">
        <v>458</v>
      </c>
      <c r="C12" s="14" t="s">
        <v>212</v>
      </c>
      <c r="D12" s="31" t="s">
        <v>86</v>
      </c>
      <c r="E12" s="15">
        <v>45047</v>
      </c>
      <c r="F12" s="16" t="s">
        <v>459</v>
      </c>
      <c r="G12" s="17" t="str">
        <f t="shared" ref="G12:G21" si="6">IF(MOD(MID(F12,17,1),2)=0,"女","男")</f>
        <v>女</v>
      </c>
      <c r="H12" s="13" t="str">
        <f>IF(LEN(F12)=18,(IF(LOOKUP(MOD(SUM(MID(F12,1,1)*7,MID(F12,2,1)*9,MID(F12,3,1)*10,MID(F12,4,1)*5,MID(F12,5,1)*8,MID(F12,6,1)*4,MID(F12,7,1)*2,MID(F12,8,1),MID(F12,9,1)*6,MID(F12,10,1)*3,MID(F12,11,1)*7,MID(F12,12,1)*9,MID(F12,13,1)*10,MID(F12,14,1)*5,MID(F12,15,1)*8,MID(F12,16,1)*4,MID(F12,17,1)*2),11),{0,1,2,3,4,5,6,7,8,9,10},{"1","0","x","9","8","7","6","5","4","3","2"})=RIGHT(F12,1),"√","×")),"身份证号长度不符")</f>
        <v>√</v>
      </c>
      <c r="I12" s="19"/>
      <c r="J12" s="13" t="s">
        <v>201</v>
      </c>
      <c r="K12" s="19">
        <f t="shared" ref="K12:K20" si="7">DAY(EOMONTH(E12,0))-DAY(E12)+1</f>
        <v>31</v>
      </c>
      <c r="L12" s="29">
        <v>59</v>
      </c>
      <c r="M12" s="29">
        <f t="shared" ref="M12:M41" si="8">IF(I12="",30/30*K12,0)</f>
        <v>31</v>
      </c>
      <c r="N12" s="29">
        <f t="shared" ref="N12:N21" si="9">SUM(L12:M12)</f>
        <v>90</v>
      </c>
    </row>
    <row r="13" s="1" customFormat="1" ht="23" customHeight="1" spans="1:14">
      <c r="A13" s="23">
        <f t="shared" si="5"/>
        <v>11</v>
      </c>
      <c r="B13" s="33" t="s">
        <v>460</v>
      </c>
      <c r="C13" s="14" t="s">
        <v>212</v>
      </c>
      <c r="D13" s="31" t="s">
        <v>86</v>
      </c>
      <c r="E13" s="15">
        <v>45047</v>
      </c>
      <c r="F13" s="16" t="s">
        <v>461</v>
      </c>
      <c r="G13" s="17" t="str">
        <f t="shared" si="6"/>
        <v>男</v>
      </c>
      <c r="H13" s="13" t="str">
        <f>IF(LEN(F13)=18,(IF(LOOKUP(MOD(SUM(MID(F13,1,1)*7,MID(F13,2,1)*9,MID(F13,3,1)*10,MID(F13,4,1)*5,MID(F13,5,1)*8,MID(F13,6,1)*4,MID(F13,7,1)*2,MID(F13,8,1),MID(F13,9,1)*6,MID(F13,10,1)*3,MID(F13,11,1)*7,MID(F13,12,1)*9,MID(F13,13,1)*10,MID(F13,14,1)*5,MID(F13,15,1)*8,MID(F13,16,1)*4,MID(F13,17,1)*2),11),{0,1,2,3,4,5,6,7,8,9,10},{"1","0","x","9","8","7","6","5","4","3","2"})=RIGHT(F13,1),"√","×")),"身份证号长度不符")</f>
        <v>√</v>
      </c>
      <c r="I13" s="19"/>
      <c r="J13" s="13" t="s">
        <v>201</v>
      </c>
      <c r="K13" s="19">
        <f t="shared" si="7"/>
        <v>31</v>
      </c>
      <c r="L13" s="29">
        <v>59</v>
      </c>
      <c r="M13" s="29">
        <f t="shared" si="8"/>
        <v>31</v>
      </c>
      <c r="N13" s="29">
        <f t="shared" si="9"/>
        <v>90</v>
      </c>
    </row>
    <row r="14" s="1" customFormat="1" ht="23" customHeight="1" spans="1:14">
      <c r="A14" s="23">
        <f t="shared" si="5"/>
        <v>12</v>
      </c>
      <c r="B14" s="33" t="s">
        <v>462</v>
      </c>
      <c r="C14" s="14" t="s">
        <v>199</v>
      </c>
      <c r="D14" s="31" t="s">
        <v>132</v>
      </c>
      <c r="E14" s="15">
        <v>45047</v>
      </c>
      <c r="F14" s="16" t="s">
        <v>463</v>
      </c>
      <c r="G14" s="17" t="str">
        <f t="shared" si="6"/>
        <v>男</v>
      </c>
      <c r="H14" s="13" t="str">
        <f>IF(LEN(F14)=18,(IF(LOOKUP(MOD(SUM(MID(F14,1,1)*7,MID(F14,2,1)*9,MID(F14,3,1)*10,MID(F14,4,1)*5,MID(F14,5,1)*8,MID(F14,6,1)*4,MID(F14,7,1)*2,MID(F14,8,1),MID(F14,9,1)*6,MID(F14,10,1)*3,MID(F14,11,1)*7,MID(F14,12,1)*9,MID(F14,13,1)*10,MID(F14,14,1)*5,MID(F14,15,1)*8,MID(F14,16,1)*4,MID(F14,17,1)*2),11),{0,1,2,3,4,5,6,7,8,9,10},{"1","0","x","9","8","7","6","5","4","3","2"})=RIGHT(F14,1),"√","×")),"身份证号长度不符")</f>
        <v>√</v>
      </c>
      <c r="I14" s="19"/>
      <c r="J14" s="13" t="s">
        <v>201</v>
      </c>
      <c r="K14" s="19">
        <f t="shared" si="7"/>
        <v>31</v>
      </c>
      <c r="L14" s="29">
        <v>59</v>
      </c>
      <c r="M14" s="29">
        <f t="shared" si="8"/>
        <v>31</v>
      </c>
      <c r="N14" s="29">
        <f t="shared" si="9"/>
        <v>90</v>
      </c>
    </row>
    <row r="15" s="1" customFormat="1" ht="23" customHeight="1" spans="1:15">
      <c r="A15" s="23">
        <f t="shared" si="5"/>
        <v>13</v>
      </c>
      <c r="B15" s="24" t="s">
        <v>466</v>
      </c>
      <c r="C15" s="14" t="s">
        <v>212</v>
      </c>
      <c r="D15" s="31" t="s">
        <v>86</v>
      </c>
      <c r="E15" s="15">
        <v>45047</v>
      </c>
      <c r="F15" s="16" t="s">
        <v>467</v>
      </c>
      <c r="G15" s="17" t="str">
        <f t="shared" si="6"/>
        <v>男</v>
      </c>
      <c r="H15" s="13" t="str">
        <f>IF(LEN(F15)=18,(IF(LOOKUP(MOD(SUM(MID(F15,1,1)*7,MID(F15,2,1)*9,MID(F15,3,1)*10,MID(F15,4,1)*5,MID(F15,5,1)*8,MID(F15,6,1)*4,MID(F15,7,1)*2,MID(F15,8,1),MID(F15,9,1)*6,MID(F15,10,1)*3,MID(F15,11,1)*7,MID(F15,12,1)*9,MID(F15,13,1)*10,MID(F15,14,1)*5,MID(F15,15,1)*8,MID(F15,16,1)*4,MID(F15,17,1)*2),11),{0,1,2,3,4,5,6,7,8,9,10},{"1","0","x","9","8","7","6","5","4","3","2"})=RIGHT(F15,1),"√","×")),"身份证号长度不符")</f>
        <v>√</v>
      </c>
      <c r="I15" s="19"/>
      <c r="J15" s="13" t="s">
        <v>201</v>
      </c>
      <c r="K15" s="19">
        <f t="shared" si="7"/>
        <v>31</v>
      </c>
      <c r="L15" s="29">
        <v>59</v>
      </c>
      <c r="M15" s="29">
        <f t="shared" si="8"/>
        <v>31</v>
      </c>
      <c r="N15" s="29">
        <f t="shared" si="9"/>
        <v>90</v>
      </c>
      <c r="O15" s="1" t="s">
        <v>457</v>
      </c>
    </row>
    <row r="16" s="1" customFormat="1" ht="23" customHeight="1" spans="1:15">
      <c r="A16" s="23">
        <f t="shared" si="5"/>
        <v>14</v>
      </c>
      <c r="B16" s="24" t="s">
        <v>468</v>
      </c>
      <c r="C16" s="14" t="s">
        <v>212</v>
      </c>
      <c r="D16" s="31" t="s">
        <v>86</v>
      </c>
      <c r="E16" s="15">
        <v>45047</v>
      </c>
      <c r="F16" s="16" t="s">
        <v>469</v>
      </c>
      <c r="G16" s="17" t="str">
        <f t="shared" si="6"/>
        <v>女</v>
      </c>
      <c r="H16" s="13" t="str">
        <f>IF(LEN(F16)=18,(IF(LOOKUP(MOD(SUM(MID(F16,1,1)*7,MID(F16,2,1)*9,MID(F16,3,1)*10,MID(F16,4,1)*5,MID(F16,5,1)*8,MID(F16,6,1)*4,MID(F16,7,1)*2,MID(F16,8,1),MID(F16,9,1)*6,MID(F16,10,1)*3,MID(F16,11,1)*7,MID(F16,12,1)*9,MID(F16,13,1)*10,MID(F16,14,1)*5,MID(F16,15,1)*8,MID(F16,16,1)*4,MID(F16,17,1)*2),11),{0,1,2,3,4,5,6,7,8,9,10},{"1","0","x","9","8","7","6","5","4","3","2"})=RIGHT(F16,1),"√","×")),"身份证号长度不符")</f>
        <v>√</v>
      </c>
      <c r="I16" s="19"/>
      <c r="J16" s="13" t="s">
        <v>201</v>
      </c>
      <c r="K16" s="19">
        <f t="shared" si="7"/>
        <v>31</v>
      </c>
      <c r="L16" s="29">
        <v>59</v>
      </c>
      <c r="M16" s="29">
        <f t="shared" si="8"/>
        <v>31</v>
      </c>
      <c r="N16" s="29">
        <f t="shared" si="9"/>
        <v>90</v>
      </c>
      <c r="O16" s="1" t="s">
        <v>457</v>
      </c>
    </row>
    <row r="17" s="1" customFormat="1" ht="23" customHeight="1" spans="1:14">
      <c r="A17" s="23">
        <f t="shared" si="5"/>
        <v>15</v>
      </c>
      <c r="B17" s="24" t="s">
        <v>472</v>
      </c>
      <c r="C17" s="14" t="s">
        <v>212</v>
      </c>
      <c r="D17" s="31" t="s">
        <v>86</v>
      </c>
      <c r="E17" s="15">
        <v>45047</v>
      </c>
      <c r="F17" s="16" t="s">
        <v>473</v>
      </c>
      <c r="G17" s="17" t="str">
        <f t="shared" si="6"/>
        <v>男</v>
      </c>
      <c r="H17" s="13" t="str">
        <f>IF(LEN(F17)=18,(IF(LOOKUP(MOD(SUM(MID(F17,1,1)*7,MID(F17,2,1)*9,MID(F17,3,1)*10,MID(F17,4,1)*5,MID(F17,5,1)*8,MID(F17,6,1)*4,MID(F17,7,1)*2,MID(F17,8,1),MID(F17,9,1)*6,MID(F17,10,1)*3,MID(F17,11,1)*7,MID(F17,12,1)*9,MID(F17,13,1)*10,MID(F17,14,1)*5,MID(F17,15,1)*8,MID(F17,16,1)*4,MID(F17,17,1)*2),11),{0,1,2,3,4,5,6,7,8,9,10},{"1","0","x","9","8","7","6","5","4","3","2"})=RIGHT(F17,1),"√","×")),"身份证号长度不符")</f>
        <v>√</v>
      </c>
      <c r="I17" s="19"/>
      <c r="J17" s="13" t="s">
        <v>201</v>
      </c>
      <c r="K17" s="19">
        <f t="shared" si="7"/>
        <v>31</v>
      </c>
      <c r="L17" s="29">
        <v>59</v>
      </c>
      <c r="M17" s="29">
        <f t="shared" si="8"/>
        <v>31</v>
      </c>
      <c r="N17" s="29">
        <f t="shared" si="9"/>
        <v>90</v>
      </c>
    </row>
    <row r="18" s="1" customFormat="1" ht="23" customHeight="1" spans="1:14">
      <c r="A18" s="23">
        <f t="shared" si="5"/>
        <v>16</v>
      </c>
      <c r="B18" s="33" t="s">
        <v>474</v>
      </c>
      <c r="C18" s="14" t="s">
        <v>475</v>
      </c>
      <c r="D18" s="31" t="s">
        <v>54</v>
      </c>
      <c r="E18" s="15">
        <v>45047</v>
      </c>
      <c r="F18" s="16" t="s">
        <v>476</v>
      </c>
      <c r="G18" s="17" t="str">
        <f t="shared" si="6"/>
        <v>女</v>
      </c>
      <c r="H18" s="13" t="str">
        <f>IF(LEN(F18)=18,(IF(LOOKUP(MOD(SUM(MID(F18,1,1)*7,MID(F18,2,1)*9,MID(F18,3,1)*10,MID(F18,4,1)*5,MID(F18,5,1)*8,MID(F18,6,1)*4,MID(F18,7,1)*2,MID(F18,8,1),MID(F18,9,1)*6,MID(F18,10,1)*3,MID(F18,11,1)*7,MID(F18,12,1)*9,MID(F18,13,1)*10,MID(F18,14,1)*5,MID(F18,15,1)*8,MID(F18,16,1)*4,MID(F18,17,1)*2),11),{0,1,2,3,4,5,6,7,8,9,10},{"1","0","x","9","8","7","6","5","4","3","2"})=RIGHT(F18,1),"√","×")),"身份证号长度不符")</f>
        <v>√</v>
      </c>
      <c r="I18" s="19"/>
      <c r="J18" s="13" t="s">
        <v>201</v>
      </c>
      <c r="K18" s="19">
        <f t="shared" si="7"/>
        <v>31</v>
      </c>
      <c r="L18" s="29">
        <v>59</v>
      </c>
      <c r="M18" s="29">
        <f t="shared" si="8"/>
        <v>31</v>
      </c>
      <c r="N18" s="29">
        <f t="shared" si="9"/>
        <v>90</v>
      </c>
    </row>
    <row r="19" s="1" customFormat="1" ht="23" customHeight="1" spans="1:14">
      <c r="A19" s="23">
        <f t="shared" si="5"/>
        <v>17</v>
      </c>
      <c r="B19" s="33" t="s">
        <v>477</v>
      </c>
      <c r="C19" s="14" t="s">
        <v>478</v>
      </c>
      <c r="D19" s="31" t="s">
        <v>142</v>
      </c>
      <c r="E19" s="15">
        <v>45047</v>
      </c>
      <c r="F19" s="16" t="s">
        <v>479</v>
      </c>
      <c r="G19" s="17" t="str">
        <f t="shared" si="6"/>
        <v>男</v>
      </c>
      <c r="H19" s="13" t="str">
        <f>IF(LEN(F19)=18,(IF(LOOKUP(MOD(SUM(MID(F19,1,1)*7,MID(F19,2,1)*9,MID(F19,3,1)*10,MID(F19,4,1)*5,MID(F19,5,1)*8,MID(F19,6,1)*4,MID(F19,7,1)*2,MID(F19,8,1),MID(F19,9,1)*6,MID(F19,10,1)*3,MID(F19,11,1)*7,MID(F19,12,1)*9,MID(F19,13,1)*10,MID(F19,14,1)*5,MID(F19,15,1)*8,MID(F19,16,1)*4,MID(F19,17,1)*2),11),{0,1,2,3,4,5,6,7,8,9,10},{"1","0","x","9","8","7","6","5","4","3","2"})=RIGHT(F19,1),"√","×")),"身份证号长度不符")</f>
        <v>√</v>
      </c>
      <c r="I19" s="19"/>
      <c r="J19" s="13" t="s">
        <v>201</v>
      </c>
      <c r="K19" s="19">
        <f t="shared" si="7"/>
        <v>31</v>
      </c>
      <c r="L19" s="29">
        <v>59</v>
      </c>
      <c r="M19" s="29">
        <f t="shared" si="8"/>
        <v>31</v>
      </c>
      <c r="N19" s="29">
        <f t="shared" si="9"/>
        <v>90</v>
      </c>
    </row>
    <row r="20" s="1" customFormat="1" ht="23" customHeight="1" spans="1:14">
      <c r="A20" s="23">
        <f t="shared" ref="A20:A41" si="10">ROW()-2</f>
        <v>18</v>
      </c>
      <c r="B20" s="33" t="s">
        <v>482</v>
      </c>
      <c r="C20" s="14" t="s">
        <v>483</v>
      </c>
      <c r="D20" s="31" t="s">
        <v>40</v>
      </c>
      <c r="E20" s="15">
        <v>45047</v>
      </c>
      <c r="F20" s="16" t="s">
        <v>484</v>
      </c>
      <c r="G20" s="17" t="str">
        <f t="shared" ref="G20:G41" si="11">IF(MOD(MID(F20,17,1),2)=0,"女","男")</f>
        <v>男</v>
      </c>
      <c r="H20" s="13" t="str">
        <f>IF(LEN(F20)=18,(IF(LOOKUP(MOD(SUM(MID(F20,1,1)*7,MID(F20,2,1)*9,MID(F20,3,1)*10,MID(F20,4,1)*5,MID(F20,5,1)*8,MID(F20,6,1)*4,MID(F20,7,1)*2,MID(F20,8,1),MID(F20,9,1)*6,MID(F20,10,1)*3,MID(F20,11,1)*7,MID(F20,12,1)*9,MID(F20,13,1)*10,MID(F20,14,1)*5,MID(F20,15,1)*8,MID(F20,16,1)*4,MID(F20,17,1)*2),11),{0,1,2,3,4,5,6,7,8,9,10},{"1","0","x","9","8","7","6","5","4","3","2"})=RIGHT(F20,1),"√","×")),"身份证号长度不符")</f>
        <v>√</v>
      </c>
      <c r="I20" s="19"/>
      <c r="J20" s="13" t="s">
        <v>201</v>
      </c>
      <c r="K20" s="19">
        <f t="shared" ref="K20:K41" si="12">DAY(EOMONTH(E20,0))-DAY(E20)+1</f>
        <v>31</v>
      </c>
      <c r="L20" s="29">
        <v>59</v>
      </c>
      <c r="M20" s="29">
        <f t="shared" si="8"/>
        <v>31</v>
      </c>
      <c r="N20" s="29">
        <f t="shared" ref="N20:N30" si="13">SUM(L20:M20)</f>
        <v>90</v>
      </c>
    </row>
    <row r="21" s="1" customFormat="1" ht="23" customHeight="1" spans="1:14">
      <c r="A21" s="23">
        <f t="shared" si="10"/>
        <v>19</v>
      </c>
      <c r="B21" s="33" t="s">
        <v>485</v>
      </c>
      <c r="C21" s="14" t="s">
        <v>486</v>
      </c>
      <c r="D21" s="31" t="s">
        <v>100</v>
      </c>
      <c r="E21" s="15">
        <v>45047</v>
      </c>
      <c r="F21" s="16" t="s">
        <v>487</v>
      </c>
      <c r="G21" s="17" t="str">
        <f t="shared" si="11"/>
        <v>男</v>
      </c>
      <c r="H21" s="13" t="str">
        <f>IF(LEN(F21)=18,(IF(LOOKUP(MOD(SUM(MID(F21,1,1)*7,MID(F21,2,1)*9,MID(F21,3,1)*10,MID(F21,4,1)*5,MID(F21,5,1)*8,MID(F21,6,1)*4,MID(F21,7,1)*2,MID(F21,8,1),MID(F21,9,1)*6,MID(F21,10,1)*3,MID(F21,11,1)*7,MID(F21,12,1)*9,MID(F21,13,1)*10,MID(F21,14,1)*5,MID(F21,15,1)*8,MID(F21,16,1)*4,MID(F21,17,1)*2),11),{0,1,2,3,4,5,6,7,8,9,10},{"1","0","x","9","8","7","6","5","4","3","2"})=RIGHT(F21,1),"√","×")),"身份证号长度不符")</f>
        <v>√</v>
      </c>
      <c r="I21" s="19"/>
      <c r="J21" s="13" t="s">
        <v>201</v>
      </c>
      <c r="K21" s="19">
        <f t="shared" si="12"/>
        <v>31</v>
      </c>
      <c r="L21" s="29">
        <v>59</v>
      </c>
      <c r="M21" s="29">
        <f t="shared" si="8"/>
        <v>31</v>
      </c>
      <c r="N21" s="29">
        <f t="shared" si="13"/>
        <v>90</v>
      </c>
    </row>
    <row r="22" s="1" customFormat="1" ht="23" customHeight="1" spans="1:14">
      <c r="A22" s="23">
        <f t="shared" si="10"/>
        <v>20</v>
      </c>
      <c r="B22" s="33" t="s">
        <v>488</v>
      </c>
      <c r="C22" s="14" t="s">
        <v>203</v>
      </c>
      <c r="D22" s="31" t="s">
        <v>84</v>
      </c>
      <c r="E22" s="15">
        <v>45047</v>
      </c>
      <c r="F22" s="16" t="s">
        <v>489</v>
      </c>
      <c r="G22" s="17" t="str">
        <f t="shared" si="11"/>
        <v>男</v>
      </c>
      <c r="H22" s="13" t="str">
        <f>IF(LEN(F22)=18,(IF(LOOKUP(MOD(SUM(MID(F22,1,1)*7,MID(F22,2,1)*9,MID(F22,3,1)*10,MID(F22,4,1)*5,MID(F22,5,1)*8,MID(F22,6,1)*4,MID(F22,7,1)*2,MID(F22,8,1),MID(F22,9,1)*6,MID(F22,10,1)*3,MID(F22,11,1)*7,MID(F22,12,1)*9,MID(F22,13,1)*10,MID(F22,14,1)*5,MID(F22,15,1)*8,MID(F22,16,1)*4,MID(F22,17,1)*2),11),{0,1,2,3,4,5,6,7,8,9,10},{"1","0","x","9","8","7","6","5","4","3","2"})=RIGHT(F22,1),"√","×")),"身份证号长度不符")</f>
        <v>√</v>
      </c>
      <c r="I22" s="19"/>
      <c r="J22" s="13" t="s">
        <v>201</v>
      </c>
      <c r="K22" s="19">
        <f t="shared" si="12"/>
        <v>31</v>
      </c>
      <c r="L22" s="29">
        <v>59</v>
      </c>
      <c r="M22" s="29">
        <f t="shared" si="8"/>
        <v>31</v>
      </c>
      <c r="N22" s="29">
        <f t="shared" si="13"/>
        <v>90</v>
      </c>
    </row>
    <row r="23" s="1" customFormat="1" ht="23" customHeight="1" spans="1:14">
      <c r="A23" s="23">
        <f t="shared" si="10"/>
        <v>21</v>
      </c>
      <c r="B23" s="33" t="s">
        <v>490</v>
      </c>
      <c r="C23" s="14" t="s">
        <v>209</v>
      </c>
      <c r="D23" s="31" t="s">
        <v>42</v>
      </c>
      <c r="E23" s="15">
        <v>45047</v>
      </c>
      <c r="F23" s="16" t="s">
        <v>491</v>
      </c>
      <c r="G23" s="17" t="str">
        <f t="shared" si="11"/>
        <v>男</v>
      </c>
      <c r="H23" s="13" t="str">
        <f>IF(LEN(F23)=18,(IF(LOOKUP(MOD(SUM(MID(F23,1,1)*7,MID(F23,2,1)*9,MID(F23,3,1)*10,MID(F23,4,1)*5,MID(F23,5,1)*8,MID(F23,6,1)*4,MID(F23,7,1)*2,MID(F23,8,1),MID(F23,9,1)*6,MID(F23,10,1)*3,MID(F23,11,1)*7,MID(F23,12,1)*9,MID(F23,13,1)*10,MID(F23,14,1)*5,MID(F23,15,1)*8,MID(F23,16,1)*4,MID(F23,17,1)*2),11),{0,1,2,3,4,5,6,7,8,9,10},{"1","0","x","9","8","7","6","5","4","3","2"})=RIGHT(F23,1),"√","×")),"身份证号长度不符")</f>
        <v>√</v>
      </c>
      <c r="I23" s="19"/>
      <c r="J23" s="13" t="s">
        <v>201</v>
      </c>
      <c r="K23" s="19">
        <f t="shared" si="12"/>
        <v>31</v>
      </c>
      <c r="L23" s="29">
        <v>59</v>
      </c>
      <c r="M23" s="29">
        <f t="shared" si="8"/>
        <v>31</v>
      </c>
      <c r="N23" s="29">
        <f t="shared" si="13"/>
        <v>90</v>
      </c>
    </row>
    <row r="24" s="1" customFormat="1" ht="23" customHeight="1" spans="1:15">
      <c r="A24" s="23">
        <f t="shared" si="10"/>
        <v>22</v>
      </c>
      <c r="B24" s="33" t="s">
        <v>492</v>
      </c>
      <c r="C24" s="14" t="s">
        <v>199</v>
      </c>
      <c r="D24" s="31" t="s">
        <v>132</v>
      </c>
      <c r="E24" s="15">
        <v>45047</v>
      </c>
      <c r="F24" s="16" t="s">
        <v>493</v>
      </c>
      <c r="G24" s="17" t="str">
        <f t="shared" si="11"/>
        <v>男</v>
      </c>
      <c r="H24" s="13" t="str">
        <f>IF(LEN(F24)=18,(IF(LOOKUP(MOD(SUM(MID(F24,1,1)*7,MID(F24,2,1)*9,MID(F24,3,1)*10,MID(F24,4,1)*5,MID(F24,5,1)*8,MID(F24,6,1)*4,MID(F24,7,1)*2,MID(F24,8,1),MID(F24,9,1)*6,MID(F24,10,1)*3,MID(F24,11,1)*7,MID(F24,12,1)*9,MID(F24,13,1)*10,MID(F24,14,1)*5,MID(F24,15,1)*8,MID(F24,16,1)*4,MID(F24,17,1)*2),11),{0,1,2,3,4,5,6,7,8,9,10},{"1","0","x","9","8","7","6","5","4","3","2"})=RIGHT(F24,1),"√","×")),"身份证号长度不符")</f>
        <v>√</v>
      </c>
      <c r="I24" s="19"/>
      <c r="J24" s="13" t="s">
        <v>201</v>
      </c>
      <c r="K24" s="19">
        <f t="shared" si="12"/>
        <v>31</v>
      </c>
      <c r="L24" s="29">
        <v>59</v>
      </c>
      <c r="M24" s="29">
        <f t="shared" si="8"/>
        <v>31</v>
      </c>
      <c r="N24" s="29">
        <f t="shared" si="13"/>
        <v>90</v>
      </c>
      <c r="O24" s="1" t="s">
        <v>457</v>
      </c>
    </row>
    <row r="25" s="1" customFormat="1" ht="23" customHeight="1" spans="1:14">
      <c r="A25" s="23">
        <f t="shared" si="10"/>
        <v>23</v>
      </c>
      <c r="B25" s="33" t="s">
        <v>494</v>
      </c>
      <c r="C25" s="14" t="s">
        <v>203</v>
      </c>
      <c r="D25" s="31" t="s">
        <v>84</v>
      </c>
      <c r="E25" s="15">
        <v>45047</v>
      </c>
      <c r="F25" s="16" t="s">
        <v>495</v>
      </c>
      <c r="G25" s="17" t="str">
        <f t="shared" si="11"/>
        <v>女</v>
      </c>
      <c r="H25" s="13" t="str">
        <f>IF(LEN(F25)=18,(IF(LOOKUP(MOD(SUM(MID(F25,1,1)*7,MID(F25,2,1)*9,MID(F25,3,1)*10,MID(F25,4,1)*5,MID(F25,5,1)*8,MID(F25,6,1)*4,MID(F25,7,1)*2,MID(F25,8,1),MID(F25,9,1)*6,MID(F25,10,1)*3,MID(F25,11,1)*7,MID(F25,12,1)*9,MID(F25,13,1)*10,MID(F25,14,1)*5,MID(F25,15,1)*8,MID(F25,16,1)*4,MID(F25,17,1)*2),11),{0,1,2,3,4,5,6,7,8,9,10},{"1","0","x","9","8","7","6","5","4","3","2"})=RIGHT(F25,1),"√","×")),"身份证号长度不符")</f>
        <v>√</v>
      </c>
      <c r="I25" s="19"/>
      <c r="J25" s="13" t="s">
        <v>201</v>
      </c>
      <c r="K25" s="19">
        <f t="shared" si="12"/>
        <v>31</v>
      </c>
      <c r="L25" s="29">
        <v>59</v>
      </c>
      <c r="M25" s="29">
        <f t="shared" si="8"/>
        <v>31</v>
      </c>
      <c r="N25" s="29">
        <f t="shared" si="13"/>
        <v>90</v>
      </c>
    </row>
    <row r="26" s="1" customFormat="1" ht="23" customHeight="1" spans="1:14">
      <c r="A26" s="23">
        <f t="shared" si="10"/>
        <v>24</v>
      </c>
      <c r="B26" s="33" t="s">
        <v>496</v>
      </c>
      <c r="C26" s="14" t="s">
        <v>199</v>
      </c>
      <c r="D26" s="31" t="s">
        <v>132</v>
      </c>
      <c r="E26" s="15">
        <v>45047</v>
      </c>
      <c r="F26" s="16" t="s">
        <v>497</v>
      </c>
      <c r="G26" s="17" t="str">
        <f t="shared" si="11"/>
        <v>男</v>
      </c>
      <c r="H26" s="13" t="str">
        <f>IF(LEN(F26)=18,(IF(LOOKUP(MOD(SUM(MID(F26,1,1)*7,MID(F26,2,1)*9,MID(F26,3,1)*10,MID(F26,4,1)*5,MID(F26,5,1)*8,MID(F26,6,1)*4,MID(F26,7,1)*2,MID(F26,8,1),MID(F26,9,1)*6,MID(F26,10,1)*3,MID(F26,11,1)*7,MID(F26,12,1)*9,MID(F26,13,1)*10,MID(F26,14,1)*5,MID(F26,15,1)*8,MID(F26,16,1)*4,MID(F26,17,1)*2),11),{0,1,2,3,4,5,6,7,8,9,10},{"1","0","x","9","8","7","6","5","4","3","2"})=RIGHT(F26,1),"√","×")),"身份证号长度不符")</f>
        <v>√</v>
      </c>
      <c r="I26" s="19"/>
      <c r="J26" s="13" t="s">
        <v>201</v>
      </c>
      <c r="K26" s="19">
        <f t="shared" si="12"/>
        <v>31</v>
      </c>
      <c r="L26" s="29">
        <v>59</v>
      </c>
      <c r="M26" s="29">
        <f t="shared" si="8"/>
        <v>31</v>
      </c>
      <c r="N26" s="29">
        <f t="shared" si="13"/>
        <v>90</v>
      </c>
    </row>
    <row r="27" s="1" customFormat="1" ht="49" customHeight="1" spans="1:14">
      <c r="A27" s="23">
        <f t="shared" si="10"/>
        <v>25</v>
      </c>
      <c r="B27" s="33" t="s">
        <v>500</v>
      </c>
      <c r="C27" s="14" t="s">
        <v>501</v>
      </c>
      <c r="D27" s="31" t="s">
        <v>174</v>
      </c>
      <c r="E27" s="15">
        <v>45047</v>
      </c>
      <c r="F27" s="16" t="s">
        <v>502</v>
      </c>
      <c r="G27" s="17" t="str">
        <f t="shared" si="11"/>
        <v>男</v>
      </c>
      <c r="H27" s="13" t="str">
        <f>IF(LEN(F27)=18,(IF(LOOKUP(MOD(SUM(MID(F27,1,1)*7,MID(F27,2,1)*9,MID(F27,3,1)*10,MID(F27,4,1)*5,MID(F27,5,1)*8,MID(F27,6,1)*4,MID(F27,7,1)*2,MID(F27,8,1),MID(F27,9,1)*6,MID(F27,10,1)*3,MID(F27,11,1)*7,MID(F27,12,1)*9,MID(F27,13,1)*10,MID(F27,14,1)*5,MID(F27,15,1)*8,MID(F27,16,1)*4,MID(F27,17,1)*2),11),{0,1,2,3,4,5,6,7,8,9,10},{"1","0","x","9","8","7","6","5","4","3","2"})=RIGHT(F27,1),"√","×")),"身份证号长度不符")</f>
        <v>√</v>
      </c>
      <c r="I27" s="19"/>
      <c r="J27" s="13" t="s">
        <v>201</v>
      </c>
      <c r="K27" s="19">
        <f t="shared" si="12"/>
        <v>31</v>
      </c>
      <c r="L27" s="29">
        <v>59</v>
      </c>
      <c r="M27" s="29">
        <f t="shared" si="8"/>
        <v>31</v>
      </c>
      <c r="N27" s="29">
        <f t="shared" si="13"/>
        <v>90</v>
      </c>
    </row>
    <row r="28" s="1" customFormat="1" ht="25" customHeight="1" spans="1:14">
      <c r="A28" s="23">
        <f t="shared" si="10"/>
        <v>26</v>
      </c>
      <c r="B28" s="33" t="s">
        <v>503</v>
      </c>
      <c r="C28" s="14" t="s">
        <v>212</v>
      </c>
      <c r="D28" s="31" t="s">
        <v>86</v>
      </c>
      <c r="E28" s="15">
        <v>45047</v>
      </c>
      <c r="F28" s="16" t="s">
        <v>504</v>
      </c>
      <c r="G28" s="17" t="str">
        <f t="shared" si="11"/>
        <v>男</v>
      </c>
      <c r="H28" s="13" t="str">
        <f>IF(LEN(F28)=18,(IF(LOOKUP(MOD(SUM(MID(F28,1,1)*7,MID(F28,2,1)*9,MID(F28,3,1)*10,MID(F28,4,1)*5,MID(F28,5,1)*8,MID(F28,6,1)*4,MID(F28,7,1)*2,MID(F28,8,1),MID(F28,9,1)*6,MID(F28,10,1)*3,MID(F28,11,1)*7,MID(F28,12,1)*9,MID(F28,13,1)*10,MID(F28,14,1)*5,MID(F28,15,1)*8,MID(F28,16,1)*4,MID(F28,17,1)*2),11),{0,1,2,3,4,5,6,7,8,9,10},{"1","0","x","9","8","7","6","5","4","3","2"})=RIGHT(F28,1),"√","×")),"身份证号长度不符")</f>
        <v>√</v>
      </c>
      <c r="I28" s="19"/>
      <c r="J28" s="13" t="s">
        <v>201</v>
      </c>
      <c r="K28" s="19">
        <f t="shared" si="12"/>
        <v>31</v>
      </c>
      <c r="L28" s="29">
        <v>59</v>
      </c>
      <c r="M28" s="29">
        <f t="shared" si="8"/>
        <v>31</v>
      </c>
      <c r="N28" s="29">
        <f t="shared" si="13"/>
        <v>90</v>
      </c>
    </row>
    <row r="29" s="1" customFormat="1" ht="24" customHeight="1" spans="1:14">
      <c r="A29" s="23">
        <f t="shared" si="10"/>
        <v>27</v>
      </c>
      <c r="B29" s="33" t="s">
        <v>505</v>
      </c>
      <c r="C29" s="14" t="s">
        <v>212</v>
      </c>
      <c r="D29" s="31" t="s">
        <v>86</v>
      </c>
      <c r="E29" s="15">
        <v>45047</v>
      </c>
      <c r="F29" s="16" t="s">
        <v>506</v>
      </c>
      <c r="G29" s="17" t="str">
        <f t="shared" si="11"/>
        <v>男</v>
      </c>
      <c r="H29" s="13" t="str">
        <f>IF(LEN(F29)=18,(IF(LOOKUP(MOD(SUM(MID(F29,1,1)*7,MID(F29,2,1)*9,MID(F29,3,1)*10,MID(F29,4,1)*5,MID(F29,5,1)*8,MID(F29,6,1)*4,MID(F29,7,1)*2,MID(F29,8,1),MID(F29,9,1)*6,MID(F29,10,1)*3,MID(F29,11,1)*7,MID(F29,12,1)*9,MID(F29,13,1)*10,MID(F29,14,1)*5,MID(F29,15,1)*8,MID(F29,16,1)*4,MID(F29,17,1)*2),11),{0,1,2,3,4,5,6,7,8,9,10},{"1","0","x","9","8","7","6","5","4","3","2"})=RIGHT(F29,1),"√","×")),"身份证号长度不符")</f>
        <v>√</v>
      </c>
      <c r="I29" s="19"/>
      <c r="J29" s="13" t="s">
        <v>201</v>
      </c>
      <c r="K29" s="19">
        <f t="shared" si="12"/>
        <v>31</v>
      </c>
      <c r="L29" s="29">
        <v>59</v>
      </c>
      <c r="M29" s="29">
        <f t="shared" si="8"/>
        <v>31</v>
      </c>
      <c r="N29" s="29">
        <f t="shared" si="13"/>
        <v>90</v>
      </c>
    </row>
    <row r="30" s="1" customFormat="1" ht="24" customHeight="1" spans="1:14">
      <c r="A30" s="23">
        <f t="shared" si="10"/>
        <v>28</v>
      </c>
      <c r="B30" s="33" t="s">
        <v>508</v>
      </c>
      <c r="C30" s="14" t="s">
        <v>292</v>
      </c>
      <c r="D30" s="31" t="s">
        <v>134</v>
      </c>
      <c r="E30" s="15">
        <v>45050</v>
      </c>
      <c r="F30" s="16" t="s">
        <v>509</v>
      </c>
      <c r="G30" s="17" t="str">
        <f t="shared" si="11"/>
        <v>女</v>
      </c>
      <c r="H30" s="13" t="str">
        <f>IF(LEN(F30)=18,(IF(LOOKUP(MOD(SUM(MID(F30,1,1)*7,MID(F30,2,1)*9,MID(F30,3,1)*10,MID(F30,4,1)*5,MID(F30,5,1)*8,MID(F30,6,1)*4,MID(F30,7,1)*2,MID(F30,8,1),MID(F30,9,1)*6,MID(F30,10,1)*3,MID(F30,11,1)*7,MID(F30,12,1)*9,MID(F30,13,1)*10,MID(F30,14,1)*5,MID(F30,15,1)*8,MID(F30,16,1)*4,MID(F30,17,1)*2),11),{0,1,2,3,4,5,6,7,8,9,10},{"1","0","x","9","8","7","6","5","4","3","2"})=RIGHT(F30,1),"√","×")),"身份证号长度不符")</f>
        <v>√</v>
      </c>
      <c r="I30" s="19" t="s">
        <v>468</v>
      </c>
      <c r="J30" s="13" t="s">
        <v>201</v>
      </c>
      <c r="K30" s="19">
        <f t="shared" si="12"/>
        <v>28</v>
      </c>
      <c r="L30" s="29">
        <f t="shared" ref="L30:L41" si="14">IF(I30="",59/30*K30,0)</f>
        <v>0</v>
      </c>
      <c r="M30" s="29">
        <f t="shared" si="8"/>
        <v>0</v>
      </c>
      <c r="N30" s="29">
        <f t="shared" ref="N30:N41" si="15">IF(K30="",59/30*M30,0)</f>
        <v>0</v>
      </c>
    </row>
    <row r="31" s="1" customFormat="1" ht="24" customHeight="1" spans="1:14">
      <c r="A31" s="23">
        <f t="shared" si="10"/>
        <v>29</v>
      </c>
      <c r="B31" s="33" t="s">
        <v>510</v>
      </c>
      <c r="C31" s="14" t="s">
        <v>292</v>
      </c>
      <c r="D31" s="31" t="s">
        <v>134</v>
      </c>
      <c r="E31" s="15">
        <v>45051</v>
      </c>
      <c r="F31" s="16" t="s">
        <v>511</v>
      </c>
      <c r="G31" s="17" t="str">
        <f t="shared" si="11"/>
        <v>女</v>
      </c>
      <c r="H31" s="13" t="str">
        <f>IF(LEN(F31)=18,(IF(LOOKUP(MOD(SUM(MID(F31,1,1)*7,MID(F31,2,1)*9,MID(F31,3,1)*10,MID(F31,4,1)*5,MID(F31,5,1)*8,MID(F31,6,1)*4,MID(F31,7,1)*2,MID(F31,8,1),MID(F31,9,1)*6,MID(F31,10,1)*3,MID(F31,11,1)*7,MID(F31,12,1)*9,MID(F31,13,1)*10,MID(F31,14,1)*5,MID(F31,15,1)*8,MID(F31,16,1)*4,MID(F31,17,1)*2),11),{0,1,2,3,4,5,6,7,8,9,10},{"1","0","x","9","8","7","6","5","4","3","2"})=RIGHT(F31,1),"√","×")),"身份证号长度不符")</f>
        <v>√</v>
      </c>
      <c r="I31" s="19" t="s">
        <v>492</v>
      </c>
      <c r="J31" s="13" t="s">
        <v>201</v>
      </c>
      <c r="K31" s="19">
        <f t="shared" si="12"/>
        <v>27</v>
      </c>
      <c r="L31" s="29">
        <f t="shared" si="14"/>
        <v>0</v>
      </c>
      <c r="M31" s="29">
        <f t="shared" si="8"/>
        <v>0</v>
      </c>
      <c r="N31" s="29">
        <f t="shared" si="15"/>
        <v>0</v>
      </c>
    </row>
    <row r="32" s="1" customFormat="1" ht="24" customHeight="1" spans="1:14">
      <c r="A32" s="23">
        <f t="shared" si="10"/>
        <v>30</v>
      </c>
      <c r="B32" s="33" t="s">
        <v>512</v>
      </c>
      <c r="C32" s="14" t="s">
        <v>233</v>
      </c>
      <c r="D32" s="40" t="s">
        <v>130</v>
      </c>
      <c r="E32" s="15">
        <v>45051</v>
      </c>
      <c r="F32" s="16" t="s">
        <v>513</v>
      </c>
      <c r="G32" s="17" t="str">
        <f t="shared" si="11"/>
        <v>男</v>
      </c>
      <c r="H32" s="13" t="str">
        <f>IF(LEN(F32)=18,(IF(LOOKUP(MOD(SUM(MID(F32,1,1)*7,MID(F32,2,1)*9,MID(F32,3,1)*10,MID(F32,4,1)*5,MID(F32,5,1)*8,MID(F32,6,1)*4,MID(F32,7,1)*2,MID(F32,8,1),MID(F32,9,1)*6,MID(F32,10,1)*3,MID(F32,11,1)*7,MID(F32,12,1)*9,MID(F32,13,1)*10,MID(F32,14,1)*5,MID(F32,15,1)*8,MID(F32,16,1)*4,MID(F32,17,1)*2),11),{0,1,2,3,4,5,6,7,8,9,10},{"1","0","x","9","8","7","6","5","4","3","2"})=RIGHT(F32,1),"√","×")),"身份证号长度不符")</f>
        <v>√</v>
      </c>
      <c r="I32" s="19" t="s">
        <v>496</v>
      </c>
      <c r="J32" s="13" t="s">
        <v>201</v>
      </c>
      <c r="K32" s="19">
        <f t="shared" si="12"/>
        <v>27</v>
      </c>
      <c r="L32" s="29">
        <f t="shared" si="14"/>
        <v>0</v>
      </c>
      <c r="M32" s="29">
        <f t="shared" si="8"/>
        <v>0</v>
      </c>
      <c r="N32" s="29">
        <f t="shared" si="15"/>
        <v>0</v>
      </c>
    </row>
    <row r="33" s="1" customFormat="1" ht="24" customHeight="1" spans="1:14">
      <c r="A33" s="23">
        <f t="shared" si="10"/>
        <v>31</v>
      </c>
      <c r="B33" s="33" t="s">
        <v>514</v>
      </c>
      <c r="C33" s="14" t="s">
        <v>212</v>
      </c>
      <c r="D33" s="41" t="s">
        <v>86</v>
      </c>
      <c r="E33" s="15">
        <v>45052</v>
      </c>
      <c r="F33" s="16" t="s">
        <v>515</v>
      </c>
      <c r="G33" s="17" t="str">
        <f t="shared" si="11"/>
        <v>男</v>
      </c>
      <c r="H33" s="13" t="str">
        <f>IF(LEN(F33)=18,(IF(LOOKUP(MOD(SUM(MID(F33,1,1)*7,MID(F33,2,1)*9,MID(F33,3,1)*10,MID(F33,4,1)*5,MID(F33,5,1)*8,MID(F33,6,1)*4,MID(F33,7,1)*2,MID(F33,8,1),MID(F33,9,1)*6,MID(F33,10,1)*3,MID(F33,11,1)*7,MID(F33,12,1)*9,MID(F33,13,1)*10,MID(F33,14,1)*5,MID(F33,15,1)*8,MID(F33,16,1)*4,MID(F33,17,1)*2),11),{0,1,2,3,4,5,6,7,8,9,10},{"1","0","x","9","8","7","6","5","4","3","2"})=RIGHT(F33,1),"√","×")),"身份证号长度不符")</f>
        <v>√</v>
      </c>
      <c r="I33" s="33" t="s">
        <v>458</v>
      </c>
      <c r="J33" s="13" t="s">
        <v>201</v>
      </c>
      <c r="K33" s="19">
        <f t="shared" si="12"/>
        <v>26</v>
      </c>
      <c r="L33" s="29">
        <f t="shared" si="14"/>
        <v>0</v>
      </c>
      <c r="M33" s="29">
        <f t="shared" si="8"/>
        <v>0</v>
      </c>
      <c r="N33" s="29">
        <f t="shared" si="15"/>
        <v>0</v>
      </c>
    </row>
    <row r="34" s="1" customFormat="1" ht="24" customHeight="1" spans="1:15">
      <c r="A34" s="23">
        <f t="shared" si="10"/>
        <v>32</v>
      </c>
      <c r="B34" s="33" t="s">
        <v>516</v>
      </c>
      <c r="C34" s="14" t="s">
        <v>203</v>
      </c>
      <c r="D34" s="41" t="s">
        <v>84</v>
      </c>
      <c r="E34" s="15">
        <v>45052</v>
      </c>
      <c r="F34" s="16" t="s">
        <v>517</v>
      </c>
      <c r="G34" s="17" t="str">
        <f t="shared" si="11"/>
        <v>女</v>
      </c>
      <c r="H34" s="13" t="str">
        <f>IF(LEN(F34)=18,(IF(LOOKUP(MOD(SUM(MID(F34,1,1)*7,MID(F34,2,1)*9,MID(F34,3,1)*10,MID(F34,4,1)*5,MID(F34,5,1)*8,MID(F34,6,1)*4,MID(F34,7,1)*2,MID(F34,8,1),MID(F34,9,1)*6,MID(F34,10,1)*3,MID(F34,11,1)*7,MID(F34,12,1)*9,MID(F34,13,1)*10,MID(F34,14,1)*5,MID(F34,15,1)*8,MID(F34,16,1)*4,MID(F34,17,1)*2),11),{0,1,2,3,4,5,6,7,8,9,10},{"1","0","x","9","8","7","6","5","4","3","2"})=RIGHT(F34,1),"√","×")),"身份证号长度不符")</f>
        <v>√</v>
      </c>
      <c r="I34" s="33" t="s">
        <v>460</v>
      </c>
      <c r="J34" s="13" t="s">
        <v>201</v>
      </c>
      <c r="K34" s="19">
        <f t="shared" si="12"/>
        <v>26</v>
      </c>
      <c r="L34" s="29">
        <f t="shared" si="14"/>
        <v>0</v>
      </c>
      <c r="M34" s="29">
        <f t="shared" si="8"/>
        <v>0</v>
      </c>
      <c r="N34" s="29">
        <f t="shared" si="15"/>
        <v>0</v>
      </c>
      <c r="O34" s="1" t="s">
        <v>457</v>
      </c>
    </row>
    <row r="35" s="1" customFormat="1" ht="24" customHeight="1" spans="1:15">
      <c r="A35" s="23">
        <f t="shared" si="10"/>
        <v>33</v>
      </c>
      <c r="B35" s="33" t="s">
        <v>518</v>
      </c>
      <c r="C35" s="14" t="s">
        <v>212</v>
      </c>
      <c r="D35" s="41" t="s">
        <v>86</v>
      </c>
      <c r="E35" s="15">
        <v>45054</v>
      </c>
      <c r="F35" s="16" t="s">
        <v>519</v>
      </c>
      <c r="G35" s="17" t="str">
        <f t="shared" si="11"/>
        <v>男</v>
      </c>
      <c r="H35" s="13" t="str">
        <f>IF(LEN(F35)=18,(IF(LOOKUP(MOD(SUM(MID(F35,1,1)*7,MID(F35,2,1)*9,MID(F35,3,1)*10,MID(F35,4,1)*5,MID(F35,5,1)*8,MID(F35,6,1)*4,MID(F35,7,1)*2,MID(F35,8,1),MID(F35,9,1)*6,MID(F35,10,1)*3,MID(F35,11,1)*7,MID(F35,12,1)*9,MID(F35,13,1)*10,MID(F35,14,1)*5,MID(F35,15,1)*8,MID(F35,16,1)*4,MID(F35,17,1)*2),11),{0,1,2,3,4,5,6,7,8,9,10},{"1","0","x","9","8","7","6","5","4","3","2"})=RIGHT(F35,1),"√","×")),"身份证号长度不符")</f>
        <v>√</v>
      </c>
      <c r="I35" s="33" t="s">
        <v>462</v>
      </c>
      <c r="J35" s="13" t="s">
        <v>201</v>
      </c>
      <c r="K35" s="19">
        <f t="shared" si="12"/>
        <v>24</v>
      </c>
      <c r="L35" s="29">
        <f t="shared" si="14"/>
        <v>0</v>
      </c>
      <c r="M35" s="29">
        <f t="shared" si="8"/>
        <v>0</v>
      </c>
      <c r="N35" s="29">
        <f t="shared" si="15"/>
        <v>0</v>
      </c>
      <c r="O35" s="1" t="s">
        <v>457</v>
      </c>
    </row>
    <row r="36" s="1" customFormat="1" ht="24" customHeight="1" spans="1:15">
      <c r="A36" s="23">
        <f t="shared" si="10"/>
        <v>34</v>
      </c>
      <c r="B36" s="33" t="s">
        <v>520</v>
      </c>
      <c r="C36" s="14" t="s">
        <v>212</v>
      </c>
      <c r="D36" s="41" t="s">
        <v>86</v>
      </c>
      <c r="E36" s="15">
        <v>45054</v>
      </c>
      <c r="F36" s="16" t="s">
        <v>521</v>
      </c>
      <c r="G36" s="17" t="str">
        <f t="shared" si="11"/>
        <v>男</v>
      </c>
      <c r="H36" s="13" t="str">
        <f>IF(LEN(F36)=18,(IF(LOOKUP(MOD(SUM(MID(F36,1,1)*7,MID(F36,2,1)*9,MID(F36,3,1)*10,MID(F36,4,1)*5,MID(F36,5,1)*8,MID(F36,6,1)*4,MID(F36,7,1)*2,MID(F36,8,1),MID(F36,9,1)*6,MID(F36,10,1)*3,MID(F36,11,1)*7,MID(F36,12,1)*9,MID(F36,13,1)*10,MID(F36,14,1)*5,MID(F36,15,1)*8,MID(F36,16,1)*4,MID(F36,17,1)*2),11),{0,1,2,3,4,5,6,7,8,9,10},{"1","0","x","9","8","7","6","5","4","3","2"})=RIGHT(F36,1),"√","×")),"身份证号长度不符")</f>
        <v>√</v>
      </c>
      <c r="I36" s="33" t="s">
        <v>466</v>
      </c>
      <c r="J36" s="13" t="s">
        <v>201</v>
      </c>
      <c r="K36" s="19">
        <f t="shared" si="12"/>
        <v>24</v>
      </c>
      <c r="L36" s="29">
        <f t="shared" si="14"/>
        <v>0</v>
      </c>
      <c r="M36" s="29">
        <f t="shared" si="8"/>
        <v>0</v>
      </c>
      <c r="N36" s="29">
        <f t="shared" si="15"/>
        <v>0</v>
      </c>
      <c r="O36" s="1" t="s">
        <v>457</v>
      </c>
    </row>
    <row r="37" s="1" customFormat="1" ht="24" customHeight="1" spans="1:14">
      <c r="A37" s="23">
        <f t="shared" si="10"/>
        <v>35</v>
      </c>
      <c r="B37" s="33" t="s">
        <v>522</v>
      </c>
      <c r="C37" s="14" t="s">
        <v>212</v>
      </c>
      <c r="D37" s="41" t="s">
        <v>86</v>
      </c>
      <c r="E37" s="15">
        <v>45054</v>
      </c>
      <c r="F37" s="16" t="s">
        <v>523</v>
      </c>
      <c r="G37" s="17" t="str">
        <f t="shared" si="11"/>
        <v>男</v>
      </c>
      <c r="H37" s="13" t="str">
        <f>IF(LEN(F37)=18,(IF(LOOKUP(MOD(SUM(MID(F37,1,1)*7,MID(F37,2,1)*9,MID(F37,3,1)*10,MID(F37,4,1)*5,MID(F37,5,1)*8,MID(F37,6,1)*4,MID(F37,7,1)*2,MID(F37,8,1),MID(F37,9,1)*6,MID(F37,10,1)*3,MID(F37,11,1)*7,MID(F37,12,1)*9,MID(F37,13,1)*10,MID(F37,14,1)*5,MID(F37,15,1)*8,MID(F37,16,1)*4,MID(F37,17,1)*2),11),{0,1,2,3,4,5,6,7,8,9,10},{"1","0","x","9","8","7","6","5","4","3","2"})=RIGHT(F37,1),"√","×")),"身份证号长度不符")</f>
        <v>√</v>
      </c>
      <c r="I37" s="33" t="s">
        <v>472</v>
      </c>
      <c r="J37" s="13" t="s">
        <v>201</v>
      </c>
      <c r="K37" s="19">
        <f t="shared" si="12"/>
        <v>24</v>
      </c>
      <c r="L37" s="29">
        <f t="shared" si="14"/>
        <v>0</v>
      </c>
      <c r="M37" s="29">
        <f t="shared" si="8"/>
        <v>0</v>
      </c>
      <c r="N37" s="29">
        <f t="shared" si="15"/>
        <v>0</v>
      </c>
    </row>
    <row r="38" s="1" customFormat="1" ht="24" customHeight="1" spans="1:14">
      <c r="A38" s="23">
        <f t="shared" si="10"/>
        <v>36</v>
      </c>
      <c r="B38" s="33" t="s">
        <v>524</v>
      </c>
      <c r="C38" s="14" t="s">
        <v>203</v>
      </c>
      <c r="D38" s="41" t="s">
        <v>84</v>
      </c>
      <c r="E38" s="15">
        <v>45068</v>
      </c>
      <c r="F38" s="16" t="s">
        <v>525</v>
      </c>
      <c r="G38" s="17" t="str">
        <f t="shared" si="11"/>
        <v>男</v>
      </c>
      <c r="H38" s="13" t="str">
        <f>IF(LEN(F38)=18,(IF(LOOKUP(MOD(SUM(MID(F38,1,1)*7,MID(F38,2,1)*9,MID(F38,3,1)*10,MID(F38,4,1)*5,MID(F38,5,1)*8,MID(F38,6,1)*4,MID(F38,7,1)*2,MID(F38,8,1),MID(F38,9,1)*6,MID(F38,10,1)*3,MID(F38,11,1)*7,MID(F38,12,1)*9,MID(F38,13,1)*10,MID(F38,14,1)*5,MID(F38,15,1)*8,MID(F38,16,1)*4,MID(F38,17,1)*2),11),{0,1,2,3,4,5,6,7,8,9,10},{"1","0","x","9","8","7","6","5","4","3","2"})=RIGHT(F38,1),"√","×")),"身份证号长度不符")</f>
        <v>√</v>
      </c>
      <c r="I38" s="33" t="s">
        <v>474</v>
      </c>
      <c r="J38" s="13" t="s">
        <v>201</v>
      </c>
      <c r="K38" s="19">
        <f t="shared" si="12"/>
        <v>10</v>
      </c>
      <c r="L38" s="29">
        <f t="shared" si="14"/>
        <v>0</v>
      </c>
      <c r="M38" s="29">
        <f t="shared" si="8"/>
        <v>0</v>
      </c>
      <c r="N38" s="29">
        <f t="shared" si="15"/>
        <v>0</v>
      </c>
    </row>
    <row r="39" s="1" customFormat="1" ht="24" customHeight="1" spans="1:15">
      <c r="A39" s="23">
        <f t="shared" si="10"/>
        <v>37</v>
      </c>
      <c r="B39" s="33" t="s">
        <v>526</v>
      </c>
      <c r="C39" s="14" t="s">
        <v>203</v>
      </c>
      <c r="D39" s="41" t="s">
        <v>84</v>
      </c>
      <c r="E39" s="15">
        <v>45070</v>
      </c>
      <c r="F39" s="16" t="s">
        <v>527</v>
      </c>
      <c r="G39" s="17" t="str">
        <f t="shared" si="11"/>
        <v>男</v>
      </c>
      <c r="H39" s="13" t="str">
        <f>IF(LEN(F39)=18,(IF(LOOKUP(MOD(SUM(MID(F39,1,1)*7,MID(F39,2,1)*9,MID(F39,3,1)*10,MID(F39,4,1)*5,MID(F39,5,1)*8,MID(F39,6,1)*4,MID(F39,7,1)*2,MID(F39,8,1),MID(F39,9,1)*6,MID(F39,10,1)*3,MID(F39,11,1)*7,MID(F39,12,1)*9,MID(F39,13,1)*10,MID(F39,14,1)*5,MID(F39,15,1)*8,MID(F39,16,1)*4,MID(F39,17,1)*2),11),{0,1,2,3,4,5,6,7,8,9,10},{"1","0","x","9","8","7","6","5","4","3","2"})=RIGHT(F39,1),"√","×")),"身份证号长度不符")</f>
        <v>√</v>
      </c>
      <c r="I39" s="33" t="s">
        <v>477</v>
      </c>
      <c r="J39" s="13" t="s">
        <v>201</v>
      </c>
      <c r="K39" s="19">
        <f t="shared" si="12"/>
        <v>8</v>
      </c>
      <c r="L39" s="29">
        <f t="shared" si="14"/>
        <v>0</v>
      </c>
      <c r="M39" s="29">
        <f t="shared" si="8"/>
        <v>0</v>
      </c>
      <c r="N39" s="29">
        <f t="shared" si="15"/>
        <v>0</v>
      </c>
      <c r="O39" s="1" t="s">
        <v>457</v>
      </c>
    </row>
    <row r="40" s="1" customFormat="1" ht="24" customHeight="1" spans="1:15">
      <c r="A40" s="23">
        <f t="shared" si="10"/>
        <v>38</v>
      </c>
      <c r="B40" s="33" t="s">
        <v>528</v>
      </c>
      <c r="C40" s="14" t="s">
        <v>212</v>
      </c>
      <c r="D40" s="41" t="s">
        <v>86</v>
      </c>
      <c r="E40" s="15">
        <v>45072</v>
      </c>
      <c r="F40" s="16" t="s">
        <v>529</v>
      </c>
      <c r="G40" s="17" t="str">
        <f t="shared" si="11"/>
        <v>男</v>
      </c>
      <c r="H40" s="13" t="str">
        <f>IF(LEN(F40)=18,(IF(LOOKUP(MOD(SUM(MID(F40,1,1)*7,MID(F40,2,1)*9,MID(F40,3,1)*10,MID(F40,4,1)*5,MID(F40,5,1)*8,MID(F40,6,1)*4,MID(F40,7,1)*2,MID(F40,8,1),MID(F40,9,1)*6,MID(F40,10,1)*3,MID(F40,11,1)*7,MID(F40,12,1)*9,MID(F40,13,1)*10,MID(F40,14,1)*5,MID(F40,15,1)*8,MID(F40,16,1)*4,MID(F40,17,1)*2),11),{0,1,2,3,4,5,6,7,8,9,10},{"1","0","x","9","8","7","6","5","4","3","2"})=RIGHT(F40,1),"√","×")),"身份证号长度不符")</f>
        <v>√</v>
      </c>
      <c r="I40" s="33" t="s">
        <v>482</v>
      </c>
      <c r="J40" s="13" t="s">
        <v>201</v>
      </c>
      <c r="K40" s="19">
        <f t="shared" si="12"/>
        <v>6</v>
      </c>
      <c r="L40" s="29">
        <f t="shared" si="14"/>
        <v>0</v>
      </c>
      <c r="M40" s="29">
        <f t="shared" si="8"/>
        <v>0</v>
      </c>
      <c r="N40" s="29">
        <f t="shared" si="15"/>
        <v>0</v>
      </c>
      <c r="O40" s="1" t="s">
        <v>457</v>
      </c>
    </row>
    <row r="41" s="1" customFormat="1" ht="24" customHeight="1" spans="1:14">
      <c r="A41" s="23">
        <f t="shared" si="10"/>
        <v>39</v>
      </c>
      <c r="B41" s="33" t="s">
        <v>530</v>
      </c>
      <c r="C41" s="14" t="s">
        <v>203</v>
      </c>
      <c r="D41" s="41" t="s">
        <v>84</v>
      </c>
      <c r="E41" s="15">
        <v>45073</v>
      </c>
      <c r="F41" s="16" t="s">
        <v>531</v>
      </c>
      <c r="G41" s="17" t="str">
        <f t="shared" si="11"/>
        <v>男</v>
      </c>
      <c r="H41" s="13" t="str">
        <f>IF(LEN(F41)=18,(IF(LOOKUP(MOD(SUM(MID(F41,1,1)*7,MID(F41,2,1)*9,MID(F41,3,1)*10,MID(F41,4,1)*5,MID(F41,5,1)*8,MID(F41,6,1)*4,MID(F41,7,1)*2,MID(F41,8,1),MID(F41,9,1)*6,MID(F41,10,1)*3,MID(F41,11,1)*7,MID(F41,12,1)*9,MID(F41,13,1)*10,MID(F41,14,1)*5,MID(F41,15,1)*8,MID(F41,16,1)*4,MID(F41,17,1)*2),11),{0,1,2,3,4,5,6,7,8,9,10},{"1","0","x","9","8","7","6","5","4","3","2"})=RIGHT(F41,1),"√","×")),"身份证号长度不符")</f>
        <v>√</v>
      </c>
      <c r="I41" s="19" t="s">
        <v>485</v>
      </c>
      <c r="J41" s="13" t="s">
        <v>201</v>
      </c>
      <c r="K41" s="19">
        <f t="shared" si="12"/>
        <v>5</v>
      </c>
      <c r="L41" s="29">
        <f t="shared" si="14"/>
        <v>0</v>
      </c>
      <c r="M41" s="29">
        <f t="shared" si="8"/>
        <v>0</v>
      </c>
      <c r="N41" s="29">
        <f t="shared" si="15"/>
        <v>0</v>
      </c>
    </row>
    <row r="42" s="1" customFormat="1" ht="23" customHeight="1" spans="1:14">
      <c r="A42" s="38" t="s">
        <v>452</v>
      </c>
      <c r="B42" s="27"/>
      <c r="C42" s="14"/>
      <c r="D42" s="31"/>
      <c r="E42" s="27"/>
      <c r="F42" s="27"/>
      <c r="G42" s="27"/>
      <c r="H42" s="27"/>
      <c r="I42" s="27"/>
      <c r="J42" s="13"/>
      <c r="K42" s="32"/>
      <c r="L42" s="29">
        <f>SUM(L3:L41)</f>
        <v>1594.96666666667</v>
      </c>
      <c r="M42" s="29">
        <f>SUM(M3:M41)</f>
        <v>837</v>
      </c>
      <c r="N42" s="35">
        <f>SUM(N3:N41)</f>
        <v>2431.96666666667</v>
      </c>
    </row>
    <row r="43" s="1" customFormat="1" ht="23" customHeight="1" spans="2:14">
      <c r="B43" s="2"/>
      <c r="D43" s="5"/>
      <c r="F43" s="3"/>
      <c r="L43" s="4"/>
      <c r="M43" s="4" t="s">
        <v>532</v>
      </c>
      <c r="N43" s="43">
        <v>149.46</v>
      </c>
    </row>
    <row r="44" s="1" customFormat="1" ht="23" customHeight="1" spans="2:14">
      <c r="B44" s="2"/>
      <c r="D44" s="5"/>
      <c r="F44" s="3"/>
      <c r="L44" s="4"/>
      <c r="M44" s="4" t="s">
        <v>533</v>
      </c>
      <c r="N44" s="43">
        <f>N42-N43</f>
        <v>2282.50666666667</v>
      </c>
    </row>
    <row r="45" s="1" customFormat="1" ht="23" customHeight="1" spans="2:14">
      <c r="B45" s="2"/>
      <c r="D45" s="5"/>
      <c r="F45" s="3"/>
      <c r="L45" s="4"/>
      <c r="M45" s="4"/>
      <c r="N45" s="4"/>
    </row>
    <row r="46" s="1" customFormat="1" ht="23" customHeight="1" spans="2:14">
      <c r="B46" s="2"/>
      <c r="D46" s="5"/>
      <c r="F46" s="3"/>
      <c r="L46" s="4"/>
      <c r="M46" s="4"/>
      <c r="N46" s="4"/>
    </row>
    <row r="47" s="1" customFormat="1" ht="23" customHeight="1" spans="2:14">
      <c r="B47" s="2"/>
      <c r="D47" s="5"/>
      <c r="F47" s="3"/>
      <c r="L47" s="4"/>
      <c r="M47" s="4"/>
      <c r="N47" s="4"/>
    </row>
    <row r="48" s="1" customFormat="1" ht="23" customHeight="1" spans="2:14">
      <c r="B48" s="2"/>
      <c r="D48" s="5"/>
      <c r="F48" s="3"/>
      <c r="L48" s="4"/>
      <c r="M48" s="4"/>
      <c r="N48" s="4"/>
    </row>
    <row r="49" s="1" customFormat="1" ht="23" customHeight="1" spans="2:14">
      <c r="B49" s="2"/>
      <c r="D49" s="5"/>
      <c r="F49" s="3"/>
      <c r="L49" s="4"/>
      <c r="M49" s="4"/>
      <c r="N49" s="4"/>
    </row>
    <row r="50" s="1" customFormat="1" ht="23" customHeight="1" spans="2:14">
      <c r="B50" s="2"/>
      <c r="D50" s="5"/>
      <c r="F50" s="3"/>
      <c r="L50" s="4"/>
      <c r="M50" s="4"/>
      <c r="N50" s="4"/>
    </row>
    <row r="51" s="1" customFormat="1" ht="23" customHeight="1" spans="2:14">
      <c r="B51" s="2"/>
      <c r="D51" s="5"/>
      <c r="F51" s="3"/>
      <c r="L51" s="4"/>
      <c r="M51" s="4"/>
      <c r="N51" s="4"/>
    </row>
    <row r="52" s="1" customFormat="1" ht="23" customHeight="1" spans="2:14">
      <c r="B52" s="2"/>
      <c r="D52" s="5"/>
      <c r="F52" s="3"/>
      <c r="L52" s="4"/>
      <c r="M52" s="4"/>
      <c r="N52" s="4"/>
    </row>
    <row r="53" s="1" customFormat="1" ht="23" customHeight="1" spans="2:14">
      <c r="B53" s="2"/>
      <c r="D53" s="5"/>
      <c r="F53" s="3"/>
      <c r="L53" s="4"/>
      <c r="M53" s="4"/>
      <c r="N53" s="4"/>
    </row>
    <row r="54" s="1" customFormat="1" ht="23" customHeight="1" spans="2:14">
      <c r="B54" s="2"/>
      <c r="D54" s="5"/>
      <c r="F54" s="3"/>
      <c r="L54" s="4"/>
      <c r="M54" s="4"/>
      <c r="N54" s="4"/>
    </row>
    <row r="55" s="1" customFormat="1" ht="23" customHeight="1" spans="2:14">
      <c r="B55" s="2"/>
      <c r="D55" s="5"/>
      <c r="F55" s="3"/>
      <c r="L55" s="4"/>
      <c r="M55" s="4"/>
      <c r="N55" s="4"/>
    </row>
    <row r="56" s="1" customFormat="1" ht="23" customHeight="1" spans="2:14">
      <c r="B56" s="2"/>
      <c r="D56" s="5"/>
      <c r="F56" s="3"/>
      <c r="L56" s="4"/>
      <c r="M56" s="4"/>
      <c r="N56" s="4"/>
    </row>
    <row r="57" s="1" customFormat="1" ht="23" customHeight="1" spans="2:14">
      <c r="B57" s="2"/>
      <c r="D57" s="5"/>
      <c r="F57" s="3"/>
      <c r="L57" s="4"/>
      <c r="M57" s="4"/>
      <c r="N57" s="4"/>
    </row>
    <row r="58" s="1" customFormat="1" ht="23" customHeight="1" spans="2:14">
      <c r="B58" s="2"/>
      <c r="D58" s="5"/>
      <c r="F58" s="3"/>
      <c r="L58" s="4"/>
      <c r="M58" s="4"/>
      <c r="N58" s="4"/>
    </row>
    <row r="59" s="1" customFormat="1" ht="23" customHeight="1" spans="2:14">
      <c r="B59" s="2"/>
      <c r="D59" s="5"/>
      <c r="F59" s="3"/>
      <c r="L59" s="4"/>
      <c r="M59" s="4"/>
      <c r="N59" s="4"/>
    </row>
  </sheetData>
  <autoFilter ref="A1:N44">
    <extLst/>
  </autoFilter>
  <mergeCells count="1">
    <mergeCell ref="A1:N1"/>
  </mergeCells>
  <conditionalFormatting sqref="B11">
    <cfRule type="duplicateValues" dxfId="138" priority="15"/>
    <cfRule type="duplicateValues" dxfId="138" priority="14"/>
    <cfRule type="duplicateValues" dxfId="138" priority="13"/>
    <cfRule type="duplicateValues" dxfId="138" priority="12"/>
    <cfRule type="duplicateValues" dxfId="138" priority="11"/>
    <cfRule type="duplicateValues" dxfId="138" priority="10"/>
    <cfRule type="duplicateValues" dxfId="138" priority="9"/>
    <cfRule type="duplicateValues" dxfId="138" priority="7"/>
  </conditionalFormatting>
  <conditionalFormatting sqref="F11">
    <cfRule type="duplicateValues" dxfId="138" priority="6"/>
  </conditionalFormatting>
  <conditionalFormatting sqref="B28">
    <cfRule type="duplicateValues" dxfId="138" priority="19"/>
    <cfRule type="duplicateValues" dxfId="138" priority="21"/>
    <cfRule type="duplicateValues" dxfId="138" priority="22"/>
  </conditionalFormatting>
  <conditionalFormatting sqref="F28">
    <cfRule type="duplicateValues" dxfId="138" priority="18"/>
  </conditionalFormatting>
  <conditionalFormatting sqref="B29:B41">
    <cfRule type="duplicateValues" dxfId="138" priority="25"/>
    <cfRule type="duplicateValues" dxfId="138" priority="27"/>
    <cfRule type="duplicateValues" dxfId="138" priority="28"/>
  </conditionalFormatting>
  <conditionalFormatting sqref="F29:F41">
    <cfRule type="duplicateValues" dxfId="138" priority="24"/>
  </conditionalFormatting>
  <conditionalFormatting sqref="I33:I40">
    <cfRule type="duplicateValues" dxfId="138" priority="1"/>
    <cfRule type="duplicateValues" dxfId="138" priority="2"/>
    <cfRule type="duplicateValues" dxfId="138" priority="3"/>
    <cfRule type="duplicateValues" dxfId="138" priority="4"/>
    <cfRule type="duplicateValues" dxfId="138" priority="5"/>
  </conditionalFormatting>
  <conditionalFormatting sqref="B1:B10 B42:B1048576">
    <cfRule type="duplicateValues" dxfId="138" priority="37"/>
    <cfRule type="duplicateValues" dxfId="138" priority="38"/>
    <cfRule type="duplicateValues" dxfId="138" priority="39"/>
    <cfRule type="duplicateValues" dxfId="138" priority="40"/>
    <cfRule type="duplicateValues" dxfId="138" priority="41"/>
  </conditionalFormatting>
  <conditionalFormatting sqref="B1:B10 B12:B27 I1:I10 I12:I27 B42:B1048576 I42:I1048576">
    <cfRule type="duplicateValues" dxfId="138" priority="32"/>
  </conditionalFormatting>
  <conditionalFormatting sqref="B1:B10 B12:B27 B42:B1048576">
    <cfRule type="duplicateValues" dxfId="138" priority="31"/>
    <cfRule type="duplicateValues" dxfId="138" priority="33"/>
    <cfRule type="duplicateValues" dxfId="138" priority="34"/>
  </conditionalFormatting>
  <conditionalFormatting sqref="I1:I10 I12:I1048576 B12:B1048576 B1:B10">
    <cfRule type="duplicateValues" dxfId="138" priority="17"/>
  </conditionalFormatting>
  <conditionalFormatting sqref="I2:I10 B2:B10 B42:B1048576 I42:I1048576">
    <cfRule type="duplicateValues" dxfId="138" priority="42"/>
  </conditionalFormatting>
  <conditionalFormatting sqref="F3:F10 F12:F27">
    <cfRule type="duplicateValues" dxfId="138" priority="30"/>
  </conditionalFormatting>
  <conditionalFormatting sqref="I11 B11">
    <cfRule type="duplicateValues" dxfId="138" priority="16"/>
  </conditionalFormatting>
  <conditionalFormatting sqref="B11 I11">
    <cfRule type="duplicateValues" dxfId="138" priority="8"/>
  </conditionalFormatting>
  <conditionalFormatting sqref="I12:I27 B12:B27">
    <cfRule type="duplicateValues" dxfId="138" priority="35"/>
  </conditionalFormatting>
  <conditionalFormatting sqref="B28 I28">
    <cfRule type="duplicateValues" dxfId="138" priority="20"/>
    <cfRule type="duplicateValues" dxfId="138" priority="23"/>
  </conditionalFormatting>
  <conditionalFormatting sqref="B29:B41 I29:I32 I41">
    <cfRule type="duplicateValues" dxfId="138" priority="26"/>
    <cfRule type="duplicateValues" dxfId="138"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21" workbookViewId="0">
      <selection activeCell="K33" sqref="K33"/>
    </sheetView>
  </sheetViews>
  <sheetFormatPr defaultColWidth="9" defaultRowHeight="16.5"/>
  <cols>
    <col min="1" max="1" width="5.125" style="1" customWidth="1"/>
    <col min="2" max="2" width="9" style="2"/>
    <col min="3" max="3" width="11.125" style="1" customWidth="1"/>
    <col min="4" max="4" width="11" style="1" customWidth="1"/>
    <col min="5" max="5" width="17.875" style="3" customWidth="1"/>
    <col min="6" max="6" width="5.75" style="1" customWidth="1"/>
    <col min="7" max="7" width="4.375" style="1" customWidth="1"/>
    <col min="8" max="8" width="6.61666666666667" style="1" customWidth="1"/>
    <col min="9" max="10" width="4.375" style="1" customWidth="1"/>
    <col min="11" max="12" width="6.25" style="4" customWidth="1"/>
    <col min="13" max="13" width="8.25" style="4" customWidth="1"/>
    <col min="14" max="14" width="20.725" style="5" customWidth="1"/>
    <col min="15" max="15" width="14.125" style="1" customWidth="1"/>
    <col min="16" max="16384" width="9" style="1"/>
  </cols>
  <sheetData>
    <row r="1" ht="33" customHeight="1" spans="1:15">
      <c r="A1" s="6" t="s">
        <v>534</v>
      </c>
      <c r="B1" s="7"/>
      <c r="C1" s="7"/>
      <c r="D1" s="7"/>
      <c r="E1" s="7"/>
      <c r="F1" s="7"/>
      <c r="G1" s="7"/>
      <c r="H1" s="7"/>
      <c r="I1" s="7"/>
      <c r="J1" s="7"/>
      <c r="K1" s="7"/>
      <c r="L1" s="7"/>
      <c r="M1" s="7"/>
      <c r="N1" s="7"/>
      <c r="O1" s="39"/>
    </row>
    <row r="2" ht="24" customHeight="1" spans="1:15">
      <c r="A2" s="8" t="s">
        <v>186</v>
      </c>
      <c r="B2" s="9" t="s">
        <v>187</v>
      </c>
      <c r="C2" s="9" t="s">
        <v>188</v>
      </c>
      <c r="D2" s="10" t="s">
        <v>189</v>
      </c>
      <c r="E2" s="10" t="s">
        <v>190</v>
      </c>
      <c r="F2" s="9" t="s">
        <v>191</v>
      </c>
      <c r="G2" s="10" t="s">
        <v>192</v>
      </c>
      <c r="H2" s="11" t="s">
        <v>193</v>
      </c>
      <c r="I2" s="11" t="s">
        <v>194</v>
      </c>
      <c r="J2" s="11" t="s">
        <v>195</v>
      </c>
      <c r="K2" s="11" t="s">
        <v>454</v>
      </c>
      <c r="L2" s="11" t="s">
        <v>455</v>
      </c>
      <c r="M2" s="11" t="s">
        <v>175</v>
      </c>
      <c r="N2" s="9" t="s">
        <v>178</v>
      </c>
      <c r="O2" s="9" t="s">
        <v>177</v>
      </c>
    </row>
    <row r="3" s="1" customFormat="1" ht="24" customHeight="1" spans="1:15">
      <c r="A3" s="12">
        <f t="shared" ref="A3:A18" si="0">ROW()-2</f>
        <v>1</v>
      </c>
      <c r="B3" s="13" t="s">
        <v>198</v>
      </c>
      <c r="C3" s="14" t="s">
        <v>199</v>
      </c>
      <c r="D3" s="15">
        <v>45078</v>
      </c>
      <c r="E3" s="16" t="s">
        <v>200</v>
      </c>
      <c r="F3" s="17" t="str">
        <f t="shared" ref="F3:F18" si="1">IF(MOD(MID(E3,17,1),2)=0,"女","男")</f>
        <v>男</v>
      </c>
      <c r="G3" s="18" t="str">
        <f>IF(LEN(E3)=18,(IF(LOOKUP(MOD(SUM(MID(E3,1,1)*7,MID(E3,2,1)*9,MID(E3,3,1)*10,MID(E3,4,1)*5,MID(E3,5,1)*8,MID(E3,6,1)*4,MID(E3,7,1)*2,MID(E3,8,1),MID(E3,9,1)*6,MID(E3,10,1)*3,MID(E3,11,1)*7,MID(E3,12,1)*9,MID(E3,13,1)*10,MID(E3,14,1)*5,MID(E3,15,1)*8,MID(E3,16,1)*4,MID(E3,17,1)*2),11),{0,1,2,3,4,5,6,7,8,9,10},{"1","0","x","9","8","7","6","5","4","3","2"})=RIGHT(E3,1),"√","×")),"身份证号长度不符")</f>
        <v>√</v>
      </c>
      <c r="H3" s="19"/>
      <c r="I3" s="19" t="s">
        <v>201</v>
      </c>
      <c r="J3" s="19">
        <f t="shared" ref="J3:J18" si="2">DAY(EOMONTH(D3,0))-DAY(D3)+1</f>
        <v>30</v>
      </c>
      <c r="K3" s="29">
        <v>59</v>
      </c>
      <c r="L3" s="29">
        <f t="shared" ref="L3:L18" si="3">IF(H3="",30/30*J3,0)</f>
        <v>30</v>
      </c>
      <c r="M3" s="35">
        <f t="shared" ref="M3:M18" si="4">SUM(K3:L3)</f>
        <v>89</v>
      </c>
      <c r="N3" s="31" t="s">
        <v>132</v>
      </c>
      <c r="O3" s="30" t="s">
        <v>179</v>
      </c>
    </row>
    <row r="4" s="1" customFormat="1" ht="23" customHeight="1" spans="1:15">
      <c r="A4" s="20">
        <f t="shared" si="0"/>
        <v>2</v>
      </c>
      <c r="B4" s="14" t="s">
        <v>202</v>
      </c>
      <c r="C4" s="13" t="s">
        <v>203</v>
      </c>
      <c r="D4" s="15">
        <v>45078</v>
      </c>
      <c r="E4" s="16" t="s">
        <v>204</v>
      </c>
      <c r="F4" s="17" t="str">
        <f t="shared" si="1"/>
        <v>男</v>
      </c>
      <c r="G4" s="13" t="str">
        <f>IF(LEN(E4)=18,(IF(LOOKUP(MOD(SUM(MID(E4,1,1)*7,MID(E4,2,1)*9,MID(E4,3,1)*10,MID(E4,4,1)*5,MID(E4,5,1)*8,MID(E4,6,1)*4,MID(E4,7,1)*2,MID(E4,8,1),MID(E4,9,1)*6,MID(E4,10,1)*3,MID(E4,11,1)*7,MID(E4,12,1)*9,MID(E4,13,1)*10,MID(E4,14,1)*5,MID(E4,15,1)*8,MID(E4,16,1)*4,MID(E4,17,1)*2),11),{0,1,2,3,4,5,6,7,8,9,10},{"1","0","x","9","8","7","6","5","4","3","2"})=RIGHT(E4,1),"√","×")),"身份证号长度不符")</f>
        <v>√</v>
      </c>
      <c r="H4" s="19"/>
      <c r="I4" s="13" t="s">
        <v>201</v>
      </c>
      <c r="J4" s="19">
        <f t="shared" si="2"/>
        <v>30</v>
      </c>
      <c r="K4" s="29">
        <v>59</v>
      </c>
      <c r="L4" s="29">
        <f t="shared" si="3"/>
        <v>30</v>
      </c>
      <c r="M4" s="35">
        <f t="shared" si="4"/>
        <v>89</v>
      </c>
      <c r="N4" s="31" t="s">
        <v>84</v>
      </c>
      <c r="O4" s="30" t="s">
        <v>179</v>
      </c>
    </row>
    <row r="5" s="1" customFormat="1" ht="23" customHeight="1" spans="1:15">
      <c r="A5" s="20">
        <f t="shared" si="0"/>
        <v>3</v>
      </c>
      <c r="B5" s="21" t="s">
        <v>208</v>
      </c>
      <c r="C5" s="22" t="s">
        <v>209</v>
      </c>
      <c r="D5" s="15">
        <v>45078</v>
      </c>
      <c r="E5" s="80" t="s">
        <v>210</v>
      </c>
      <c r="F5" s="17" t="str">
        <f t="shared" si="1"/>
        <v>男</v>
      </c>
      <c r="G5" s="13" t="str">
        <f>IF(LEN(E5)=18,(IF(LOOKUP(MOD(SUM(MID(E5,1,1)*7,MID(E5,2,1)*9,MID(E5,3,1)*10,MID(E5,4,1)*5,MID(E5,5,1)*8,MID(E5,6,1)*4,MID(E5,7,1)*2,MID(E5,8,1),MID(E5,9,1)*6,MID(E5,10,1)*3,MID(E5,11,1)*7,MID(E5,12,1)*9,MID(E5,13,1)*10,MID(E5,14,1)*5,MID(E5,15,1)*8,MID(E5,16,1)*4,MID(E5,17,1)*2),11),{0,1,2,3,4,5,6,7,8,9,10},{"1","0","x","9","8","7","6","5","4","3","2"})=RIGHT(E5,1),"√","×")),"身份证号长度不符")</f>
        <v>√</v>
      </c>
      <c r="H5" s="19"/>
      <c r="I5" s="13" t="s">
        <v>201</v>
      </c>
      <c r="J5" s="19">
        <f t="shared" si="2"/>
        <v>30</v>
      </c>
      <c r="K5" s="29">
        <v>59</v>
      </c>
      <c r="L5" s="29">
        <f t="shared" si="3"/>
        <v>30</v>
      </c>
      <c r="M5" s="35">
        <f t="shared" si="4"/>
        <v>89</v>
      </c>
      <c r="N5" s="31" t="s">
        <v>42</v>
      </c>
      <c r="O5" s="30" t="s">
        <v>179</v>
      </c>
    </row>
    <row r="6" s="1" customFormat="1" ht="23" customHeight="1" spans="1:15">
      <c r="A6" s="20">
        <f t="shared" si="0"/>
        <v>4</v>
      </c>
      <c r="B6" s="21" t="s">
        <v>211</v>
      </c>
      <c r="C6" s="14" t="s">
        <v>212</v>
      </c>
      <c r="D6" s="15">
        <v>45078</v>
      </c>
      <c r="E6" s="16" t="s">
        <v>213</v>
      </c>
      <c r="F6" s="17" t="str">
        <f t="shared" si="1"/>
        <v>男</v>
      </c>
      <c r="G6" s="13" t="str">
        <f>IF(LEN(E6)=18,(IF(LOOKUP(MOD(SUM(MID(E6,1,1)*7,MID(E6,2,1)*9,MID(E6,3,1)*10,MID(E6,4,1)*5,MID(E6,5,1)*8,MID(E6,6,1)*4,MID(E6,7,1)*2,MID(E6,8,1),MID(E6,9,1)*6,MID(E6,10,1)*3,MID(E6,11,1)*7,MID(E6,12,1)*9,MID(E6,13,1)*10,MID(E6,14,1)*5,MID(E6,15,1)*8,MID(E6,16,1)*4,MID(E6,17,1)*2),11),{0,1,2,3,4,5,6,7,8,9,10},{"1","0","x","9","8","7","6","5","4","3","2"})=RIGHT(E6,1),"√","×")),"身份证号长度不符")</f>
        <v>√</v>
      </c>
      <c r="H6" s="19"/>
      <c r="I6" s="13" t="s">
        <v>201</v>
      </c>
      <c r="J6" s="19">
        <f t="shared" si="2"/>
        <v>30</v>
      </c>
      <c r="K6" s="29">
        <v>59</v>
      </c>
      <c r="L6" s="29">
        <f t="shared" si="3"/>
        <v>30</v>
      </c>
      <c r="M6" s="35">
        <f t="shared" si="4"/>
        <v>89</v>
      </c>
      <c r="N6" s="31" t="s">
        <v>86</v>
      </c>
      <c r="O6" s="30" t="s">
        <v>179</v>
      </c>
    </row>
    <row r="7" s="1" customFormat="1" ht="23" customHeight="1" spans="1:15">
      <c r="A7" s="23">
        <f t="shared" si="0"/>
        <v>5</v>
      </c>
      <c r="B7" s="36" t="s">
        <v>328</v>
      </c>
      <c r="C7" s="14" t="s">
        <v>212</v>
      </c>
      <c r="D7" s="15">
        <v>45078</v>
      </c>
      <c r="E7" s="81" t="s">
        <v>329</v>
      </c>
      <c r="F7" s="17" t="str">
        <f t="shared" si="1"/>
        <v>男</v>
      </c>
      <c r="G7" s="13" t="str">
        <f>IF(LEN(E7)=18,(IF(LOOKUP(MOD(SUM(MID(E7,1,1)*7,MID(E7,2,1)*9,MID(E7,3,1)*10,MID(E7,4,1)*5,MID(E7,5,1)*8,MID(E7,6,1)*4,MID(E7,7,1)*2,MID(E7,8,1),MID(E7,9,1)*6,MID(E7,10,1)*3,MID(E7,11,1)*7,MID(E7,12,1)*9,MID(E7,13,1)*10,MID(E7,14,1)*5,MID(E7,15,1)*8,MID(E7,16,1)*4,MID(E7,17,1)*2),11),{0,1,2,3,4,5,6,7,8,9,10},{"1","0","x","9","8","7","6","5","4","3","2"})=RIGHT(E7,1),"√","×")),"身份证号长度不符")</f>
        <v>√</v>
      </c>
      <c r="H7" s="19"/>
      <c r="I7" s="13" t="s">
        <v>201</v>
      </c>
      <c r="J7" s="19">
        <f t="shared" si="2"/>
        <v>30</v>
      </c>
      <c r="K7" s="29">
        <v>59</v>
      </c>
      <c r="L7" s="29">
        <f t="shared" si="3"/>
        <v>30</v>
      </c>
      <c r="M7" s="35">
        <f t="shared" si="4"/>
        <v>89</v>
      </c>
      <c r="N7" s="31" t="s">
        <v>86</v>
      </c>
      <c r="O7" s="30" t="s">
        <v>179</v>
      </c>
    </row>
    <row r="8" s="1" customFormat="1" ht="23" customHeight="1" spans="1:15">
      <c r="A8" s="23">
        <f t="shared" si="0"/>
        <v>6</v>
      </c>
      <c r="B8" s="36" t="s">
        <v>338</v>
      </c>
      <c r="C8" s="14" t="s">
        <v>212</v>
      </c>
      <c r="D8" s="15">
        <v>45078</v>
      </c>
      <c r="E8" s="81" t="s">
        <v>339</v>
      </c>
      <c r="F8" s="17" t="str">
        <f t="shared" si="1"/>
        <v>男</v>
      </c>
      <c r="G8" s="13" t="str">
        <f>IF(LEN(E8)=18,(IF(LOOKUP(MOD(SUM(MID(E8,1,1)*7,MID(E8,2,1)*9,MID(E8,3,1)*10,MID(E8,4,1)*5,MID(E8,5,1)*8,MID(E8,6,1)*4,MID(E8,7,1)*2,MID(E8,8,1),MID(E8,9,1)*6,MID(E8,10,1)*3,MID(E8,11,1)*7,MID(E8,12,1)*9,MID(E8,13,1)*10,MID(E8,14,1)*5,MID(E8,15,1)*8,MID(E8,16,1)*4,MID(E8,17,1)*2),11),{0,1,2,3,4,5,6,7,8,9,10},{"1","0","x","9","8","7","6","5","4","3","2"})=RIGHT(E8,1),"√","×")),"身份证号长度不符")</f>
        <v>√</v>
      </c>
      <c r="H8" s="19"/>
      <c r="I8" s="13" t="s">
        <v>201</v>
      </c>
      <c r="J8" s="19">
        <f t="shared" si="2"/>
        <v>30</v>
      </c>
      <c r="K8" s="29">
        <v>59</v>
      </c>
      <c r="L8" s="29">
        <f t="shared" si="3"/>
        <v>30</v>
      </c>
      <c r="M8" s="35">
        <f t="shared" si="4"/>
        <v>89</v>
      </c>
      <c r="N8" s="31" t="s">
        <v>86</v>
      </c>
      <c r="O8" s="30" t="s">
        <v>179</v>
      </c>
    </row>
    <row r="9" s="1" customFormat="1" ht="24" customHeight="1" spans="1:15">
      <c r="A9" s="23">
        <f t="shared" si="0"/>
        <v>7</v>
      </c>
      <c r="B9" s="33" t="s">
        <v>510</v>
      </c>
      <c r="C9" s="14" t="s">
        <v>292</v>
      </c>
      <c r="D9" s="15">
        <v>45078</v>
      </c>
      <c r="E9" s="16" t="s">
        <v>511</v>
      </c>
      <c r="F9" s="17" t="str">
        <f t="shared" si="1"/>
        <v>女</v>
      </c>
      <c r="G9" s="13" t="str">
        <f>IF(LEN(E9)=18,(IF(LOOKUP(MOD(SUM(MID(E9,1,1)*7,MID(E9,2,1)*9,MID(E9,3,1)*10,MID(E9,4,1)*5,MID(E9,5,1)*8,MID(E9,6,1)*4,MID(E9,7,1)*2,MID(E9,8,1),MID(E9,9,1)*6,MID(E9,10,1)*3,MID(E9,11,1)*7,MID(E9,12,1)*9,MID(E9,13,1)*10,MID(E9,14,1)*5,MID(E9,15,1)*8,MID(E9,16,1)*4,MID(E9,17,1)*2),11),{0,1,2,3,4,5,6,7,8,9,10},{"1","0","x","9","8","7","6","5","4","3","2"})=RIGHT(E9,1),"√","×")),"身份证号长度不符")</f>
        <v>√</v>
      </c>
      <c r="H9" s="19"/>
      <c r="I9" s="13" t="s">
        <v>201</v>
      </c>
      <c r="J9" s="19">
        <f t="shared" si="2"/>
        <v>30</v>
      </c>
      <c r="K9" s="29">
        <v>59</v>
      </c>
      <c r="L9" s="29">
        <f t="shared" si="3"/>
        <v>30</v>
      </c>
      <c r="M9" s="35">
        <f t="shared" si="4"/>
        <v>89</v>
      </c>
      <c r="N9" s="31" t="s">
        <v>134</v>
      </c>
      <c r="O9" s="30" t="s">
        <v>179</v>
      </c>
    </row>
    <row r="10" s="1" customFormat="1" ht="24" customHeight="1" spans="1:15">
      <c r="A10" s="23">
        <f t="shared" si="0"/>
        <v>8</v>
      </c>
      <c r="B10" s="33" t="s">
        <v>512</v>
      </c>
      <c r="C10" s="14" t="s">
        <v>233</v>
      </c>
      <c r="D10" s="15">
        <v>45078</v>
      </c>
      <c r="E10" s="16" t="s">
        <v>513</v>
      </c>
      <c r="F10" s="17" t="str">
        <f t="shared" si="1"/>
        <v>男</v>
      </c>
      <c r="G10" s="13" t="str">
        <f>IF(LEN(E10)=18,(IF(LOOKUP(MOD(SUM(MID(E10,1,1)*7,MID(E10,2,1)*9,MID(E10,3,1)*10,MID(E10,4,1)*5,MID(E10,5,1)*8,MID(E10,6,1)*4,MID(E10,7,1)*2,MID(E10,8,1),MID(E10,9,1)*6,MID(E10,10,1)*3,MID(E10,11,1)*7,MID(E10,12,1)*9,MID(E10,13,1)*10,MID(E10,14,1)*5,MID(E10,15,1)*8,MID(E10,16,1)*4,MID(E10,17,1)*2),11),{0,1,2,3,4,5,6,7,8,9,10},{"1","0","x","9","8","7","6","5","4","3","2"})=RIGHT(E10,1),"√","×")),"身份证号长度不符")</f>
        <v>√</v>
      </c>
      <c r="H10" s="19"/>
      <c r="I10" s="13" t="s">
        <v>201</v>
      </c>
      <c r="J10" s="19">
        <f t="shared" si="2"/>
        <v>30</v>
      </c>
      <c r="K10" s="29">
        <v>59</v>
      </c>
      <c r="L10" s="29">
        <f t="shared" si="3"/>
        <v>30</v>
      </c>
      <c r="M10" s="35">
        <f t="shared" si="4"/>
        <v>89</v>
      </c>
      <c r="N10" s="31" t="s">
        <v>130</v>
      </c>
      <c r="O10" s="30" t="s">
        <v>179</v>
      </c>
    </row>
    <row r="11" s="1" customFormat="1" ht="24" customHeight="1" spans="1:15">
      <c r="A11" s="23">
        <f t="shared" si="0"/>
        <v>9</v>
      </c>
      <c r="B11" s="33" t="s">
        <v>514</v>
      </c>
      <c r="C11" s="14" t="s">
        <v>212</v>
      </c>
      <c r="D11" s="15">
        <v>45078</v>
      </c>
      <c r="E11" s="16" t="s">
        <v>515</v>
      </c>
      <c r="F11" s="17" t="str">
        <f t="shared" si="1"/>
        <v>男</v>
      </c>
      <c r="G11" s="13" t="str">
        <f>IF(LEN(E11)=18,(IF(LOOKUP(MOD(SUM(MID(E11,1,1)*7,MID(E11,2,1)*9,MID(E11,3,1)*10,MID(E11,4,1)*5,MID(E11,5,1)*8,MID(E11,6,1)*4,MID(E11,7,1)*2,MID(E11,8,1),MID(E11,9,1)*6,MID(E11,10,1)*3,MID(E11,11,1)*7,MID(E11,12,1)*9,MID(E11,13,1)*10,MID(E11,14,1)*5,MID(E11,15,1)*8,MID(E11,16,1)*4,MID(E11,17,1)*2),11),{0,1,2,3,4,5,6,7,8,9,10},{"1","0","x","9","8","7","6","5","4","3","2"})=RIGHT(E11,1),"√","×")),"身份证号长度不符")</f>
        <v>√</v>
      </c>
      <c r="H11" s="33"/>
      <c r="I11" s="13" t="s">
        <v>201</v>
      </c>
      <c r="J11" s="19">
        <f t="shared" si="2"/>
        <v>30</v>
      </c>
      <c r="K11" s="29">
        <v>59</v>
      </c>
      <c r="L11" s="29">
        <f t="shared" si="3"/>
        <v>30</v>
      </c>
      <c r="M11" s="35">
        <f t="shared" si="4"/>
        <v>89</v>
      </c>
      <c r="N11" s="31" t="s">
        <v>86</v>
      </c>
      <c r="O11" s="30" t="s">
        <v>179</v>
      </c>
    </row>
    <row r="12" s="1" customFormat="1" ht="24" customHeight="1" spans="1:15">
      <c r="A12" s="23">
        <f t="shared" si="0"/>
        <v>10</v>
      </c>
      <c r="B12" s="37" t="s">
        <v>522</v>
      </c>
      <c r="C12" s="14" t="s">
        <v>212</v>
      </c>
      <c r="D12" s="15">
        <v>45078</v>
      </c>
      <c r="E12" s="16" t="s">
        <v>523</v>
      </c>
      <c r="F12" s="17" t="str">
        <f t="shared" si="1"/>
        <v>男</v>
      </c>
      <c r="G12" s="13" t="str">
        <f>IF(LEN(E12)=18,(IF(LOOKUP(MOD(SUM(MID(E12,1,1)*7,MID(E12,2,1)*9,MID(E12,3,1)*10,MID(E12,4,1)*5,MID(E12,5,1)*8,MID(E12,6,1)*4,MID(E12,7,1)*2,MID(E12,8,1),MID(E12,9,1)*6,MID(E12,10,1)*3,MID(E12,11,1)*7,MID(E12,12,1)*9,MID(E12,13,1)*10,MID(E12,14,1)*5,MID(E12,15,1)*8,MID(E12,16,1)*4,MID(E12,17,1)*2),11),{0,1,2,3,4,5,6,7,8,9,10},{"1","0","x","9","8","7","6","5","4","3","2"})=RIGHT(E12,1),"√","×")),"身份证号长度不符")</f>
        <v>√</v>
      </c>
      <c r="H12" s="33"/>
      <c r="I12" s="13" t="s">
        <v>201</v>
      </c>
      <c r="J12" s="19">
        <f t="shared" si="2"/>
        <v>30</v>
      </c>
      <c r="K12" s="29">
        <v>59</v>
      </c>
      <c r="L12" s="29">
        <f t="shared" si="3"/>
        <v>30</v>
      </c>
      <c r="M12" s="35">
        <f t="shared" si="4"/>
        <v>89</v>
      </c>
      <c r="N12" s="31" t="s">
        <v>86</v>
      </c>
      <c r="O12" s="30" t="s">
        <v>179</v>
      </c>
    </row>
    <row r="13" s="1" customFormat="1" ht="24" customHeight="1" spans="1:15">
      <c r="A13" s="23">
        <f t="shared" si="0"/>
        <v>11</v>
      </c>
      <c r="B13" s="33" t="s">
        <v>524</v>
      </c>
      <c r="C13" s="14" t="s">
        <v>203</v>
      </c>
      <c r="D13" s="15">
        <v>45078</v>
      </c>
      <c r="E13" s="16" t="s">
        <v>525</v>
      </c>
      <c r="F13" s="17" t="str">
        <f t="shared" si="1"/>
        <v>男</v>
      </c>
      <c r="G13" s="13" t="str">
        <f>IF(LEN(E13)=18,(IF(LOOKUP(MOD(SUM(MID(E13,1,1)*7,MID(E13,2,1)*9,MID(E13,3,1)*10,MID(E13,4,1)*5,MID(E13,5,1)*8,MID(E13,6,1)*4,MID(E13,7,1)*2,MID(E13,8,1),MID(E13,9,1)*6,MID(E13,10,1)*3,MID(E13,11,1)*7,MID(E13,12,1)*9,MID(E13,13,1)*10,MID(E13,14,1)*5,MID(E13,15,1)*8,MID(E13,16,1)*4,MID(E13,17,1)*2),11),{0,1,2,3,4,5,6,7,8,9,10},{"1","0","x","9","8","7","6","5","4","3","2"})=RIGHT(E13,1),"√","×")),"身份证号长度不符")</f>
        <v>√</v>
      </c>
      <c r="H13" s="33"/>
      <c r="I13" s="13" t="s">
        <v>201</v>
      </c>
      <c r="J13" s="19">
        <f t="shared" si="2"/>
        <v>30</v>
      </c>
      <c r="K13" s="29">
        <v>59</v>
      </c>
      <c r="L13" s="29">
        <f t="shared" si="3"/>
        <v>30</v>
      </c>
      <c r="M13" s="35">
        <f t="shared" si="4"/>
        <v>89</v>
      </c>
      <c r="N13" s="31" t="s">
        <v>84</v>
      </c>
      <c r="O13" s="30" t="s">
        <v>179</v>
      </c>
    </row>
    <row r="14" s="1" customFormat="1" ht="24" customHeight="1" spans="1:15">
      <c r="A14" s="23">
        <f t="shared" si="0"/>
        <v>12</v>
      </c>
      <c r="B14" s="33" t="s">
        <v>535</v>
      </c>
      <c r="C14" s="14" t="s">
        <v>212</v>
      </c>
      <c r="D14" s="15">
        <v>45078</v>
      </c>
      <c r="E14" s="16" t="s">
        <v>536</v>
      </c>
      <c r="F14" s="17" t="str">
        <f t="shared" si="1"/>
        <v>男</v>
      </c>
      <c r="G14" s="13" t="str">
        <f>IF(LEN(E14)=18,(IF(LOOKUP(MOD(SUM(MID(E14,1,1)*7,MID(E14,2,1)*9,MID(E14,3,1)*10,MID(E14,4,1)*5,MID(E14,5,1)*8,MID(E14,6,1)*4,MID(E14,7,1)*2,MID(E14,8,1),MID(E14,9,1)*6,MID(E14,10,1)*3,MID(E14,11,1)*7,MID(E14,12,1)*9,MID(E14,13,1)*10,MID(E14,14,1)*5,MID(E14,15,1)*8,MID(E14,16,1)*4,MID(E14,17,1)*2),11),{0,1,2,3,4,5,6,7,8,9,10},{"1","0","x","9","8","7","6","5","4","3","2"})=RIGHT(E14,1),"√","×")),"身份证号长度不符")</f>
        <v>√</v>
      </c>
      <c r="H14" s="19"/>
      <c r="I14" s="13" t="s">
        <v>201</v>
      </c>
      <c r="J14" s="19">
        <f t="shared" si="2"/>
        <v>30</v>
      </c>
      <c r="K14" s="29">
        <v>59</v>
      </c>
      <c r="L14" s="29">
        <f t="shared" si="3"/>
        <v>30</v>
      </c>
      <c r="M14" s="35">
        <f t="shared" si="4"/>
        <v>89</v>
      </c>
      <c r="N14" s="31" t="s">
        <v>86</v>
      </c>
      <c r="O14" s="30" t="s">
        <v>179</v>
      </c>
    </row>
    <row r="15" s="1" customFormat="1" ht="24" customHeight="1" spans="1:15">
      <c r="A15" s="23">
        <f t="shared" si="0"/>
        <v>13</v>
      </c>
      <c r="B15" s="33" t="s">
        <v>537</v>
      </c>
      <c r="C15" s="14" t="s">
        <v>233</v>
      </c>
      <c r="D15" s="15">
        <v>45078</v>
      </c>
      <c r="E15" s="16" t="s">
        <v>538</v>
      </c>
      <c r="F15" s="17" t="str">
        <f t="shared" si="1"/>
        <v>女</v>
      </c>
      <c r="G15" s="13" t="str">
        <f>IF(LEN(E15)=18,(IF(LOOKUP(MOD(SUM(MID(E15,1,1)*7,MID(E15,2,1)*9,MID(E15,3,1)*10,MID(E15,4,1)*5,MID(E15,5,1)*8,MID(E15,6,1)*4,MID(E15,7,1)*2,MID(E15,8,1),MID(E15,9,1)*6,MID(E15,10,1)*3,MID(E15,11,1)*7,MID(E15,12,1)*9,MID(E15,13,1)*10,MID(E15,14,1)*5,MID(E15,15,1)*8,MID(E15,16,1)*4,MID(E15,17,1)*2),11),{0,1,2,3,4,5,6,7,8,9,10},{"1","0","x","9","8","7","6","5","4","3","2"})=RIGHT(E15,1),"√","×")),"身份证号长度不符")</f>
        <v>√</v>
      </c>
      <c r="H15" s="19"/>
      <c r="I15" s="13" t="s">
        <v>201</v>
      </c>
      <c r="J15" s="19">
        <f t="shared" si="2"/>
        <v>30</v>
      </c>
      <c r="K15" s="29">
        <v>59</v>
      </c>
      <c r="L15" s="29">
        <f t="shared" si="3"/>
        <v>30</v>
      </c>
      <c r="M15" s="35">
        <f t="shared" si="4"/>
        <v>89</v>
      </c>
      <c r="N15" s="31" t="s">
        <v>130</v>
      </c>
      <c r="O15" s="30" t="s">
        <v>179</v>
      </c>
    </row>
    <row r="16" s="1" customFormat="1" ht="24" customHeight="1" spans="1:15">
      <c r="A16" s="23">
        <f t="shared" si="0"/>
        <v>14</v>
      </c>
      <c r="B16" s="33" t="s">
        <v>539</v>
      </c>
      <c r="C16" s="14" t="s">
        <v>199</v>
      </c>
      <c r="D16" s="15">
        <v>45079</v>
      </c>
      <c r="E16" s="16" t="s">
        <v>540</v>
      </c>
      <c r="F16" s="17" t="str">
        <f t="shared" si="1"/>
        <v>女</v>
      </c>
      <c r="G16" s="13" t="str">
        <f>IF(LEN(E16)=18,(IF(LOOKUP(MOD(SUM(MID(E16,1,1)*7,MID(E16,2,1)*9,MID(E16,3,1)*10,MID(E16,4,1)*5,MID(E16,5,1)*8,MID(E16,6,1)*4,MID(E16,7,1)*2,MID(E16,8,1),MID(E16,9,1)*6,MID(E16,10,1)*3,MID(E16,11,1)*7,MID(E16,12,1)*9,MID(E16,13,1)*10,MID(E16,14,1)*5,MID(E16,15,1)*8,MID(E16,16,1)*4,MID(E16,17,1)*2),11),{0,1,2,3,4,5,6,7,8,9,10},{"1","0","x","9","8","7","6","5","4","3","2"})=RIGHT(E16,1),"√","×")),"身份证号长度不符")</f>
        <v>√</v>
      </c>
      <c r="H16" s="19"/>
      <c r="I16" s="13" t="s">
        <v>201</v>
      </c>
      <c r="J16" s="19">
        <f t="shared" si="2"/>
        <v>29</v>
      </c>
      <c r="K16" s="29">
        <f>IF(H16="",59/30*J16,0)</f>
        <v>57.0333333333333</v>
      </c>
      <c r="L16" s="29">
        <f t="shared" si="3"/>
        <v>29</v>
      </c>
      <c r="M16" s="35">
        <f t="shared" si="4"/>
        <v>86.0333333333333</v>
      </c>
      <c r="N16" s="31" t="s">
        <v>132</v>
      </c>
      <c r="O16" s="30" t="s">
        <v>179</v>
      </c>
    </row>
    <row r="17" s="1" customFormat="1" ht="24" customHeight="1" spans="1:15">
      <c r="A17" s="23">
        <f t="shared" si="0"/>
        <v>15</v>
      </c>
      <c r="B17" s="33" t="s">
        <v>541</v>
      </c>
      <c r="C17" s="14" t="s">
        <v>199</v>
      </c>
      <c r="D17" s="15">
        <v>45079</v>
      </c>
      <c r="E17" s="16" t="s">
        <v>542</v>
      </c>
      <c r="F17" s="17" t="str">
        <f t="shared" si="1"/>
        <v>男</v>
      </c>
      <c r="G17" s="13" t="str">
        <f>IF(LEN(E17)=18,(IF(LOOKUP(MOD(SUM(MID(E17,1,1)*7,MID(E17,2,1)*9,MID(E17,3,1)*10,MID(E17,4,1)*5,MID(E17,5,1)*8,MID(E17,6,1)*4,MID(E17,7,1)*2,MID(E17,8,1),MID(E17,9,1)*6,MID(E17,10,1)*3,MID(E17,11,1)*7,MID(E17,12,1)*9,MID(E17,13,1)*10,MID(E17,14,1)*5,MID(E17,15,1)*8,MID(E17,16,1)*4,MID(E17,17,1)*2),11),{0,1,2,3,4,5,6,7,8,9,10},{"1","0","x","9","8","7","6","5","4","3","2"})=RIGHT(E17,1),"√","×")),"身份证号长度不符")</f>
        <v>√</v>
      </c>
      <c r="H17" s="19"/>
      <c r="I17" s="13" t="s">
        <v>201</v>
      </c>
      <c r="J17" s="19">
        <f t="shared" si="2"/>
        <v>29</v>
      </c>
      <c r="K17" s="29">
        <f t="shared" ref="K17:K36" si="5">IF(H17="",59/30*J17,0)</f>
        <v>57.0333333333333</v>
      </c>
      <c r="L17" s="29">
        <f t="shared" si="3"/>
        <v>29</v>
      </c>
      <c r="M17" s="35">
        <f t="shared" si="4"/>
        <v>86.0333333333333</v>
      </c>
      <c r="N17" s="31" t="s">
        <v>132</v>
      </c>
      <c r="O17" s="30" t="s">
        <v>179</v>
      </c>
    </row>
    <row r="18" s="1" customFormat="1" ht="24" customHeight="1" spans="1:15">
      <c r="A18" s="23">
        <f t="shared" si="0"/>
        <v>16</v>
      </c>
      <c r="B18" s="33" t="s">
        <v>543</v>
      </c>
      <c r="C18" s="14" t="s">
        <v>212</v>
      </c>
      <c r="D18" s="15">
        <v>45079</v>
      </c>
      <c r="E18" s="16" t="s">
        <v>544</v>
      </c>
      <c r="F18" s="17" t="str">
        <f t="shared" si="1"/>
        <v>男</v>
      </c>
      <c r="G18" s="13" t="str">
        <f>IF(LEN(E18)=18,(IF(LOOKUP(MOD(SUM(MID(E18,1,1)*7,MID(E18,2,1)*9,MID(E18,3,1)*10,MID(E18,4,1)*5,MID(E18,5,1)*8,MID(E18,6,1)*4,MID(E18,7,1)*2,MID(E18,8,1),MID(E18,9,1)*6,MID(E18,10,1)*3,MID(E18,11,1)*7,MID(E18,12,1)*9,MID(E18,13,1)*10,MID(E18,14,1)*5,MID(E18,15,1)*8,MID(E18,16,1)*4,MID(E18,17,1)*2),11),{0,1,2,3,4,5,6,7,8,9,10},{"1","0","x","9","8","7","6","5","4","3","2"})=RIGHT(E18,1),"√","×")),"身份证号长度不符")</f>
        <v>√</v>
      </c>
      <c r="H18" s="19"/>
      <c r="I18" s="13" t="s">
        <v>201</v>
      </c>
      <c r="J18" s="19">
        <f t="shared" si="2"/>
        <v>29</v>
      </c>
      <c r="K18" s="29">
        <f t="shared" si="5"/>
        <v>57.0333333333333</v>
      </c>
      <c r="L18" s="29">
        <f t="shared" si="3"/>
        <v>29</v>
      </c>
      <c r="M18" s="35">
        <f t="shared" si="4"/>
        <v>86.0333333333333</v>
      </c>
      <c r="N18" s="31" t="s">
        <v>86</v>
      </c>
      <c r="O18" s="30" t="s">
        <v>179</v>
      </c>
    </row>
    <row r="19" s="1" customFormat="1" ht="24" customHeight="1" spans="1:15">
      <c r="A19" s="23">
        <f t="shared" ref="A19:A37" si="6">ROW()-2</f>
        <v>17</v>
      </c>
      <c r="B19" s="33" t="s">
        <v>545</v>
      </c>
      <c r="C19" s="14" t="s">
        <v>203</v>
      </c>
      <c r="D19" s="15">
        <v>45078</v>
      </c>
      <c r="E19" s="16" t="s">
        <v>546</v>
      </c>
      <c r="F19" s="17" t="str">
        <f t="shared" ref="F19:F35" si="7">IF(MOD(MID(E19,17,1),2)=0,"女","男")</f>
        <v>男</v>
      </c>
      <c r="G19" s="13" t="str">
        <f>IF(LEN(E19)=18,(IF(LOOKUP(MOD(SUM(MID(E19,1,1)*7,MID(E19,2,1)*9,MID(E19,3,1)*10,MID(E19,4,1)*5,MID(E19,5,1)*8,MID(E19,6,1)*4,MID(E19,7,1)*2,MID(E19,8,1),MID(E19,9,1)*6,MID(E19,10,1)*3,MID(E19,11,1)*7,MID(E19,12,1)*9,MID(E19,13,1)*10,MID(E19,14,1)*5,MID(E19,15,1)*8,MID(E19,16,1)*4,MID(E19,17,1)*2),11),{0,1,2,3,4,5,6,7,8,9,10},{"1","0","x","9","8","7","6","5","4","3","2"})=RIGHT(E19,1),"√","×")),"身份证号长度不符")</f>
        <v>√</v>
      </c>
      <c r="H19" s="19" t="s">
        <v>512</v>
      </c>
      <c r="I19" s="13" t="s">
        <v>201</v>
      </c>
      <c r="J19" s="19">
        <f t="shared" ref="J19:J35" si="8">DAY(EOMONTH(D19,0))-DAY(D19)+1</f>
        <v>30</v>
      </c>
      <c r="K19" s="29">
        <f t="shared" si="5"/>
        <v>0</v>
      </c>
      <c r="L19" s="29">
        <f t="shared" ref="L19:L35" si="9">IF(H19="",30/30*J19,0)</f>
        <v>0</v>
      </c>
      <c r="M19" s="35">
        <f t="shared" ref="M19:M35" si="10">SUM(K19:L19)</f>
        <v>0</v>
      </c>
      <c r="N19" s="31" t="s">
        <v>84</v>
      </c>
      <c r="O19" s="30" t="s">
        <v>179</v>
      </c>
    </row>
    <row r="20" s="1" customFormat="1" ht="24" customHeight="1" spans="1:15">
      <c r="A20" s="23">
        <f t="shared" si="6"/>
        <v>18</v>
      </c>
      <c r="B20" s="33" t="s">
        <v>547</v>
      </c>
      <c r="C20" s="14" t="s">
        <v>203</v>
      </c>
      <c r="D20" s="15">
        <v>45082</v>
      </c>
      <c r="E20" s="16" t="s">
        <v>548</v>
      </c>
      <c r="F20" s="17" t="str">
        <f t="shared" si="7"/>
        <v>男</v>
      </c>
      <c r="G20" s="13" t="str">
        <f>IF(LEN(E20)=18,(IF(LOOKUP(MOD(SUM(MID(E20,1,1)*7,MID(E20,2,1)*9,MID(E20,3,1)*10,MID(E20,4,1)*5,MID(E20,5,1)*8,MID(E20,6,1)*4,MID(E20,7,1)*2,MID(E20,8,1),MID(E20,9,1)*6,MID(E20,10,1)*3,MID(E20,11,1)*7,MID(E20,12,1)*9,MID(E20,13,1)*10,MID(E20,14,1)*5,MID(E20,15,1)*8,MID(E20,16,1)*4,MID(E20,17,1)*2),11),{0,1,2,3,4,5,6,7,8,9,10},{"1","0","x","9","8","7","6","5","4","3","2"})=RIGHT(E20,1),"√","×")),"身份证号长度不符")</f>
        <v>√</v>
      </c>
      <c r="H20" s="19" t="s">
        <v>514</v>
      </c>
      <c r="I20" s="13" t="s">
        <v>201</v>
      </c>
      <c r="J20" s="19">
        <f t="shared" si="8"/>
        <v>26</v>
      </c>
      <c r="K20" s="29">
        <f t="shared" si="5"/>
        <v>0</v>
      </c>
      <c r="L20" s="29">
        <f t="shared" si="9"/>
        <v>0</v>
      </c>
      <c r="M20" s="35">
        <f t="shared" si="10"/>
        <v>0</v>
      </c>
      <c r="N20" s="31" t="s">
        <v>84</v>
      </c>
      <c r="O20" s="30" t="s">
        <v>179</v>
      </c>
    </row>
    <row r="21" s="1" customFormat="1" ht="24" customHeight="1" spans="1:15">
      <c r="A21" s="23">
        <f t="shared" si="6"/>
        <v>19</v>
      </c>
      <c r="B21" s="33" t="s">
        <v>549</v>
      </c>
      <c r="C21" s="14" t="s">
        <v>199</v>
      </c>
      <c r="D21" s="15">
        <v>45082</v>
      </c>
      <c r="E21" s="16" t="s">
        <v>550</v>
      </c>
      <c r="F21" s="17" t="str">
        <f t="shared" si="7"/>
        <v>女</v>
      </c>
      <c r="G21" s="13" t="str">
        <f>IF(LEN(E21)=18,(IF(LOOKUP(MOD(SUM(MID(E21,1,1)*7,MID(E21,2,1)*9,MID(E21,3,1)*10,MID(E21,4,1)*5,MID(E21,5,1)*8,MID(E21,6,1)*4,MID(E21,7,1)*2,MID(E21,8,1),MID(E21,9,1)*6,MID(E21,10,1)*3,MID(E21,11,1)*7,MID(E21,12,1)*9,MID(E21,13,1)*10,MID(E21,14,1)*5,MID(E21,15,1)*8,MID(E21,16,1)*4,MID(E21,17,1)*2),11),{0,1,2,3,4,5,6,7,8,9,10},{"1","0","x","9","8","7","6","5","4","3","2"})=RIGHT(E21,1),"√","×")),"身份证号长度不符")</f>
        <v>√</v>
      </c>
      <c r="H21" s="19" t="s">
        <v>535</v>
      </c>
      <c r="I21" s="13" t="s">
        <v>201</v>
      </c>
      <c r="J21" s="19">
        <f t="shared" si="8"/>
        <v>26</v>
      </c>
      <c r="K21" s="29">
        <f t="shared" si="5"/>
        <v>0</v>
      </c>
      <c r="L21" s="29">
        <f t="shared" si="9"/>
        <v>0</v>
      </c>
      <c r="M21" s="35">
        <f t="shared" si="10"/>
        <v>0</v>
      </c>
      <c r="N21" s="31" t="s">
        <v>132</v>
      </c>
      <c r="O21" s="30" t="s">
        <v>179</v>
      </c>
    </row>
    <row r="22" s="1" customFormat="1" ht="24" customHeight="1" spans="1:15">
      <c r="A22" s="23">
        <f t="shared" si="6"/>
        <v>20</v>
      </c>
      <c r="B22" s="33" t="s">
        <v>551</v>
      </c>
      <c r="C22" s="14" t="s">
        <v>203</v>
      </c>
      <c r="D22" s="15">
        <v>45082</v>
      </c>
      <c r="E22" s="16" t="s">
        <v>552</v>
      </c>
      <c r="F22" s="17" t="str">
        <f t="shared" si="7"/>
        <v>女</v>
      </c>
      <c r="G22" s="13" t="str">
        <f>IF(LEN(E22)=18,(IF(LOOKUP(MOD(SUM(MID(E22,1,1)*7,MID(E22,2,1)*9,MID(E22,3,1)*10,MID(E22,4,1)*5,MID(E22,5,1)*8,MID(E22,6,1)*4,MID(E22,7,1)*2,MID(E22,8,1),MID(E22,9,1)*6,MID(E22,10,1)*3,MID(E22,11,1)*7,MID(E22,12,1)*9,MID(E22,13,1)*10,MID(E22,14,1)*5,MID(E22,15,1)*8,MID(E22,16,1)*4,MID(E22,17,1)*2),11),{0,1,2,3,4,5,6,7,8,9,10},{"1","0","x","9","8","7","6","5","4","3","2"})=RIGHT(E22,1),"√","×")),"身份证号长度不符")</f>
        <v>√</v>
      </c>
      <c r="H22" s="19" t="s">
        <v>510</v>
      </c>
      <c r="I22" s="13" t="s">
        <v>201</v>
      </c>
      <c r="J22" s="19">
        <f t="shared" si="8"/>
        <v>26</v>
      </c>
      <c r="K22" s="29">
        <f t="shared" si="5"/>
        <v>0</v>
      </c>
      <c r="L22" s="29">
        <f t="shared" si="9"/>
        <v>0</v>
      </c>
      <c r="M22" s="35">
        <f t="shared" si="10"/>
        <v>0</v>
      </c>
      <c r="N22" s="31" t="s">
        <v>84</v>
      </c>
      <c r="O22" s="30" t="s">
        <v>179</v>
      </c>
    </row>
    <row r="23" s="1" customFormat="1" ht="24" customHeight="1" spans="1:15">
      <c r="A23" s="23">
        <f t="shared" si="6"/>
        <v>21</v>
      </c>
      <c r="B23" s="33" t="s">
        <v>553</v>
      </c>
      <c r="C23" s="14" t="s">
        <v>203</v>
      </c>
      <c r="D23" s="15">
        <v>45084</v>
      </c>
      <c r="E23" s="16" t="s">
        <v>554</v>
      </c>
      <c r="F23" s="17" t="str">
        <f t="shared" si="7"/>
        <v>男</v>
      </c>
      <c r="G23" s="13" t="str">
        <f>IF(LEN(E23)=18,(IF(LOOKUP(MOD(SUM(MID(E23,1,1)*7,MID(E23,2,1)*9,MID(E23,3,1)*10,MID(E23,4,1)*5,MID(E23,5,1)*8,MID(E23,6,1)*4,MID(E23,7,1)*2,MID(E23,8,1),MID(E23,9,1)*6,MID(E23,10,1)*3,MID(E23,11,1)*7,MID(E23,12,1)*9,MID(E23,13,1)*10,MID(E23,14,1)*5,MID(E23,15,1)*8,MID(E23,16,1)*4,MID(E23,17,1)*2),11),{0,1,2,3,4,5,6,7,8,9,10},{"1","0","x","9","8","7","6","5","4","3","2"})=RIGHT(E23,1),"√","×")),"身份证号长度不符")</f>
        <v>√</v>
      </c>
      <c r="H23" s="19" t="s">
        <v>338</v>
      </c>
      <c r="I23" s="13" t="s">
        <v>201</v>
      </c>
      <c r="J23" s="19">
        <f t="shared" si="8"/>
        <v>24</v>
      </c>
      <c r="K23" s="29">
        <f t="shared" si="5"/>
        <v>0</v>
      </c>
      <c r="L23" s="29">
        <f t="shared" si="9"/>
        <v>0</v>
      </c>
      <c r="M23" s="35">
        <f t="shared" si="10"/>
        <v>0</v>
      </c>
      <c r="N23" s="31" t="s">
        <v>84</v>
      </c>
      <c r="O23" s="30" t="s">
        <v>179</v>
      </c>
    </row>
    <row r="24" s="1" customFormat="1" ht="24" customHeight="1" spans="1:15">
      <c r="A24" s="23">
        <f t="shared" si="6"/>
        <v>22</v>
      </c>
      <c r="B24" s="33" t="s">
        <v>555</v>
      </c>
      <c r="C24" s="14" t="s">
        <v>203</v>
      </c>
      <c r="D24" s="15">
        <v>45084</v>
      </c>
      <c r="E24" s="16" t="s">
        <v>556</v>
      </c>
      <c r="F24" s="17" t="str">
        <f t="shared" si="7"/>
        <v>男</v>
      </c>
      <c r="G24" s="13" t="str">
        <f>IF(LEN(E24)=18,(IF(LOOKUP(MOD(SUM(MID(E24,1,1)*7,MID(E24,2,1)*9,MID(E24,3,1)*10,MID(E24,4,1)*5,MID(E24,5,1)*8,MID(E24,6,1)*4,MID(E24,7,1)*2,MID(E24,8,1),MID(E24,9,1)*6,MID(E24,10,1)*3,MID(E24,11,1)*7,MID(E24,12,1)*9,MID(E24,13,1)*10,MID(E24,14,1)*5,MID(E24,15,1)*8,MID(E24,16,1)*4,MID(E24,17,1)*2),11),{0,1,2,3,4,5,6,7,8,9,10},{"1","0","x","9","8","7","6","5","4","3","2"})=RIGHT(E24,1),"√","×")),"身份证号长度不符")</f>
        <v>√</v>
      </c>
      <c r="H24" s="19" t="s">
        <v>328</v>
      </c>
      <c r="I24" s="13" t="s">
        <v>201</v>
      </c>
      <c r="J24" s="19">
        <f t="shared" si="8"/>
        <v>24</v>
      </c>
      <c r="K24" s="29">
        <f t="shared" si="5"/>
        <v>0</v>
      </c>
      <c r="L24" s="29">
        <f t="shared" si="9"/>
        <v>0</v>
      </c>
      <c r="M24" s="35">
        <f t="shared" si="10"/>
        <v>0</v>
      </c>
      <c r="N24" s="31" t="s">
        <v>84</v>
      </c>
      <c r="O24" s="30" t="s">
        <v>179</v>
      </c>
    </row>
    <row r="25" s="1" customFormat="1" ht="24" customHeight="1" spans="1:15">
      <c r="A25" s="23">
        <f t="shared" si="6"/>
        <v>23</v>
      </c>
      <c r="B25" s="33" t="s">
        <v>557</v>
      </c>
      <c r="C25" s="14" t="s">
        <v>203</v>
      </c>
      <c r="D25" s="15">
        <v>45085</v>
      </c>
      <c r="E25" s="16" t="s">
        <v>558</v>
      </c>
      <c r="F25" s="17" t="str">
        <f t="shared" si="7"/>
        <v>男</v>
      </c>
      <c r="G25" s="13" t="str">
        <f>IF(LEN(E25)=18,(IF(LOOKUP(MOD(SUM(MID(E25,1,1)*7,MID(E25,2,1)*9,MID(E25,3,1)*10,MID(E25,4,1)*5,MID(E25,5,1)*8,MID(E25,6,1)*4,MID(E25,7,1)*2,MID(E25,8,1),MID(E25,9,1)*6,MID(E25,10,1)*3,MID(E25,11,1)*7,MID(E25,12,1)*9,MID(E25,13,1)*10,MID(E25,14,1)*5,MID(E25,15,1)*8,MID(E25,16,1)*4,MID(E25,17,1)*2),11),{0,1,2,3,4,5,6,7,8,9,10},{"1","0","x","9","8","7","6","5","4","3","2"})=RIGHT(E25,1),"√","×")),"身份证号长度不符")</f>
        <v>√</v>
      </c>
      <c r="H25" s="19" t="s">
        <v>537</v>
      </c>
      <c r="I25" s="13" t="s">
        <v>201</v>
      </c>
      <c r="J25" s="19">
        <f t="shared" si="8"/>
        <v>23</v>
      </c>
      <c r="K25" s="29">
        <f t="shared" si="5"/>
        <v>0</v>
      </c>
      <c r="L25" s="29">
        <f t="shared" si="9"/>
        <v>0</v>
      </c>
      <c r="M25" s="35">
        <f t="shared" si="10"/>
        <v>0</v>
      </c>
      <c r="N25" s="31" t="s">
        <v>84</v>
      </c>
      <c r="O25" s="30" t="s">
        <v>179</v>
      </c>
    </row>
    <row r="26" s="1" customFormat="1" ht="24" customHeight="1" spans="1:15">
      <c r="A26" s="23">
        <f t="shared" si="6"/>
        <v>24</v>
      </c>
      <c r="B26" s="37" t="s">
        <v>559</v>
      </c>
      <c r="C26" s="14" t="s">
        <v>203</v>
      </c>
      <c r="D26" s="15">
        <v>45086</v>
      </c>
      <c r="E26" s="16" t="s">
        <v>560</v>
      </c>
      <c r="F26" s="17" t="str">
        <f t="shared" si="7"/>
        <v>男</v>
      </c>
      <c r="G26" s="13" t="str">
        <f>IF(LEN(E26)=18,(IF(LOOKUP(MOD(SUM(MID(E26,1,1)*7,MID(E26,2,1)*9,MID(E26,3,1)*10,MID(E26,4,1)*5,MID(E26,5,1)*8,MID(E26,6,1)*4,MID(E26,7,1)*2,MID(E26,8,1),MID(E26,9,1)*6,MID(E26,10,1)*3,MID(E26,11,1)*7,MID(E26,12,1)*9,MID(E26,13,1)*10,MID(E26,14,1)*5,MID(E26,15,1)*8,MID(E26,16,1)*4,MID(E26,17,1)*2),11),{0,1,2,3,4,5,6,7,8,9,10},{"1","0","x","9","8","7","6","5","4","3","2"})=RIGHT(E26,1),"√","×")),"身份证号长度不符")</f>
        <v>√</v>
      </c>
      <c r="H26" s="19"/>
      <c r="I26" s="13" t="s">
        <v>201</v>
      </c>
      <c r="J26" s="19">
        <f t="shared" si="8"/>
        <v>22</v>
      </c>
      <c r="K26" s="29">
        <f t="shared" si="5"/>
        <v>43.2666666666667</v>
      </c>
      <c r="L26" s="29">
        <f t="shared" si="9"/>
        <v>22</v>
      </c>
      <c r="M26" s="35">
        <f t="shared" si="10"/>
        <v>65.2666666666667</v>
      </c>
      <c r="N26" s="31" t="s">
        <v>84</v>
      </c>
      <c r="O26" s="30" t="s">
        <v>179</v>
      </c>
    </row>
    <row r="27" s="1" customFormat="1" ht="24" customHeight="1" spans="1:15">
      <c r="A27" s="23">
        <f t="shared" si="6"/>
        <v>25</v>
      </c>
      <c r="B27" s="33" t="s">
        <v>561</v>
      </c>
      <c r="C27" s="14" t="s">
        <v>203</v>
      </c>
      <c r="D27" s="15">
        <v>45089</v>
      </c>
      <c r="E27" s="16" t="s">
        <v>562</v>
      </c>
      <c r="F27" s="17" t="str">
        <f t="shared" si="7"/>
        <v>女</v>
      </c>
      <c r="G27" s="13" t="str">
        <f>IF(LEN(E27)=18,(IF(LOOKUP(MOD(SUM(MID(E27,1,1)*7,MID(E27,2,1)*9,MID(E27,3,1)*10,MID(E27,4,1)*5,MID(E27,5,1)*8,MID(E27,6,1)*4,MID(E27,7,1)*2,MID(E27,8,1),MID(E27,9,1)*6,MID(E27,10,1)*3,MID(E27,11,1)*7,MID(E27,12,1)*9,MID(E27,13,1)*10,MID(E27,14,1)*5,MID(E27,15,1)*8,MID(E27,16,1)*4,MID(E27,17,1)*2),11),{0,1,2,3,4,5,6,7,8,9,10},{"1","0","x","9","8","7","6","5","4","3","2"})=RIGHT(E27,1),"√","×")),"身份证号长度不符")</f>
        <v>√</v>
      </c>
      <c r="H27" s="19" t="s">
        <v>524</v>
      </c>
      <c r="I27" s="13" t="s">
        <v>201</v>
      </c>
      <c r="J27" s="19">
        <f t="shared" si="8"/>
        <v>19</v>
      </c>
      <c r="K27" s="29">
        <f t="shared" si="5"/>
        <v>0</v>
      </c>
      <c r="L27" s="29">
        <f t="shared" si="9"/>
        <v>0</v>
      </c>
      <c r="M27" s="35">
        <f t="shared" si="10"/>
        <v>0</v>
      </c>
      <c r="N27" s="31" t="s">
        <v>84</v>
      </c>
      <c r="O27" s="30" t="s">
        <v>179</v>
      </c>
    </row>
    <row r="28" s="1" customFormat="1" ht="24" customHeight="1" spans="1:15">
      <c r="A28" s="23">
        <f t="shared" si="6"/>
        <v>26</v>
      </c>
      <c r="B28" s="37" t="s">
        <v>563</v>
      </c>
      <c r="C28" s="14" t="s">
        <v>212</v>
      </c>
      <c r="D28" s="15">
        <v>45089</v>
      </c>
      <c r="E28" s="16" t="s">
        <v>564</v>
      </c>
      <c r="F28" s="17" t="str">
        <f t="shared" si="7"/>
        <v>男</v>
      </c>
      <c r="G28" s="13" t="str">
        <f>IF(LEN(E28)=18,(IF(LOOKUP(MOD(SUM(MID(E28,1,1)*7,MID(E28,2,1)*9,MID(E28,3,1)*10,MID(E28,4,1)*5,MID(E28,5,1)*8,MID(E28,6,1)*4,MID(E28,7,1)*2,MID(E28,8,1),MID(E28,9,1)*6,MID(E28,10,1)*3,MID(E28,11,1)*7,MID(E28,12,1)*9,MID(E28,13,1)*10,MID(E28,14,1)*5,MID(E28,15,1)*8,MID(E28,16,1)*4,MID(E28,17,1)*2),11),{0,1,2,3,4,5,6,7,8,9,10},{"1","0","x","9","8","7","6","5","4","3","2"})=RIGHT(E28,1),"√","×")),"身份证号长度不符")</f>
        <v>√</v>
      </c>
      <c r="H28" s="19"/>
      <c r="I28" s="13" t="s">
        <v>201</v>
      </c>
      <c r="J28" s="19">
        <f t="shared" si="8"/>
        <v>19</v>
      </c>
      <c r="K28" s="29">
        <f t="shared" si="5"/>
        <v>37.3666666666667</v>
      </c>
      <c r="L28" s="29">
        <f t="shared" si="9"/>
        <v>19</v>
      </c>
      <c r="M28" s="35">
        <f t="shared" si="10"/>
        <v>56.3666666666667</v>
      </c>
      <c r="N28" s="31" t="s">
        <v>86</v>
      </c>
      <c r="O28" s="30" t="s">
        <v>179</v>
      </c>
    </row>
    <row r="29" s="1" customFormat="1" ht="24" customHeight="1" spans="1:15">
      <c r="A29" s="23">
        <f t="shared" si="6"/>
        <v>27</v>
      </c>
      <c r="B29" s="33" t="s">
        <v>565</v>
      </c>
      <c r="C29" s="14" t="s">
        <v>203</v>
      </c>
      <c r="D29" s="15">
        <v>45089</v>
      </c>
      <c r="E29" s="16" t="s">
        <v>566</v>
      </c>
      <c r="F29" s="17" t="str">
        <f t="shared" si="7"/>
        <v>男</v>
      </c>
      <c r="G29" s="13" t="str">
        <f>IF(LEN(E29)=18,(IF(LOOKUP(MOD(SUM(MID(E29,1,1)*7,MID(E29,2,1)*9,MID(E29,3,1)*10,MID(E29,4,1)*5,MID(E29,5,1)*8,MID(E29,6,1)*4,MID(E29,7,1)*2,MID(E29,8,1),MID(E29,9,1)*6,MID(E29,10,1)*3,MID(E29,11,1)*7,MID(E29,12,1)*9,MID(E29,13,1)*10,MID(E29,14,1)*5,MID(E29,15,1)*8,MID(E29,16,1)*4,MID(E29,17,1)*2),11),{0,1,2,3,4,5,6,7,8,9,10},{"1","0","x","9","8","7","6","5","4","3","2"})=RIGHT(E29,1),"√","×")),"身份证号长度不符")</f>
        <v>√</v>
      </c>
      <c r="H29" s="19"/>
      <c r="I29" s="13" t="s">
        <v>201</v>
      </c>
      <c r="J29" s="19">
        <f t="shared" si="8"/>
        <v>19</v>
      </c>
      <c r="K29" s="29">
        <f t="shared" si="5"/>
        <v>37.3666666666667</v>
      </c>
      <c r="L29" s="29">
        <f t="shared" si="9"/>
        <v>19</v>
      </c>
      <c r="M29" s="35">
        <f t="shared" si="10"/>
        <v>56.3666666666667</v>
      </c>
      <c r="N29" s="31" t="s">
        <v>84</v>
      </c>
      <c r="O29" s="30" t="s">
        <v>179</v>
      </c>
    </row>
    <row r="30" s="1" customFormat="1" ht="24" customHeight="1" spans="1:15">
      <c r="A30" s="23">
        <f t="shared" si="6"/>
        <v>28</v>
      </c>
      <c r="B30" s="37" t="s">
        <v>567</v>
      </c>
      <c r="C30" s="14" t="s">
        <v>203</v>
      </c>
      <c r="D30" s="15">
        <v>45090</v>
      </c>
      <c r="E30" s="16" t="s">
        <v>568</v>
      </c>
      <c r="F30" s="17" t="str">
        <f t="shared" si="7"/>
        <v>女</v>
      </c>
      <c r="G30" s="13" t="str">
        <f>IF(LEN(E30)=18,(IF(LOOKUP(MOD(SUM(MID(E30,1,1)*7,MID(E30,2,1)*9,MID(E30,3,1)*10,MID(E30,4,1)*5,MID(E30,5,1)*8,MID(E30,6,1)*4,MID(E30,7,1)*2,MID(E30,8,1),MID(E30,9,1)*6,MID(E30,10,1)*3,MID(E30,11,1)*7,MID(E30,12,1)*9,MID(E30,13,1)*10,MID(E30,14,1)*5,MID(E30,15,1)*8,MID(E30,16,1)*4,MID(E30,17,1)*2),11),{0,1,2,3,4,5,6,7,8,9,10},{"1","0","x","9","8","7","6","5","4","3","2"})=RIGHT(E30,1),"√","×")),"身份证号长度不符")</f>
        <v>√</v>
      </c>
      <c r="H30" s="19"/>
      <c r="I30" s="13" t="s">
        <v>201</v>
      </c>
      <c r="J30" s="19">
        <f t="shared" si="8"/>
        <v>18</v>
      </c>
      <c r="K30" s="29">
        <f t="shared" si="5"/>
        <v>35.4</v>
      </c>
      <c r="L30" s="29">
        <f t="shared" si="9"/>
        <v>18</v>
      </c>
      <c r="M30" s="35">
        <f t="shared" si="10"/>
        <v>53.4</v>
      </c>
      <c r="N30" s="31" t="s">
        <v>84</v>
      </c>
      <c r="O30" s="30" t="s">
        <v>179</v>
      </c>
    </row>
    <row r="31" s="1" customFormat="1" ht="24" customHeight="1" spans="1:15">
      <c r="A31" s="23">
        <f t="shared" si="6"/>
        <v>29</v>
      </c>
      <c r="B31" s="33" t="s">
        <v>569</v>
      </c>
      <c r="C31" s="14" t="s">
        <v>203</v>
      </c>
      <c r="D31" s="15">
        <v>45090</v>
      </c>
      <c r="E31" s="16" t="s">
        <v>570</v>
      </c>
      <c r="F31" s="17" t="str">
        <f t="shared" si="7"/>
        <v>男</v>
      </c>
      <c r="G31" s="13" t="str">
        <f>IF(LEN(E31)=18,(IF(LOOKUP(MOD(SUM(MID(E31,1,1)*7,MID(E31,2,1)*9,MID(E31,3,1)*10,MID(E31,4,1)*5,MID(E31,5,1)*8,MID(E31,6,1)*4,MID(E31,7,1)*2,MID(E31,8,1),MID(E31,9,1)*6,MID(E31,10,1)*3,MID(E31,11,1)*7,MID(E31,12,1)*9,MID(E31,13,1)*10,MID(E31,14,1)*5,MID(E31,15,1)*8,MID(E31,16,1)*4,MID(E31,17,1)*2),11),{0,1,2,3,4,5,6,7,8,9,10},{"1","0","x","9","8","7","6","5","4","3","2"})=RIGHT(E31,1),"√","×")),"身份证号长度不符")</f>
        <v>√</v>
      </c>
      <c r="H31" s="19"/>
      <c r="I31" s="13" t="s">
        <v>201</v>
      </c>
      <c r="J31" s="19">
        <f t="shared" si="8"/>
        <v>18</v>
      </c>
      <c r="K31" s="29">
        <f t="shared" si="5"/>
        <v>35.4</v>
      </c>
      <c r="L31" s="29">
        <f t="shared" si="9"/>
        <v>18</v>
      </c>
      <c r="M31" s="35">
        <f t="shared" si="10"/>
        <v>53.4</v>
      </c>
      <c r="N31" s="31" t="s">
        <v>84</v>
      </c>
      <c r="O31" s="30" t="s">
        <v>179</v>
      </c>
    </row>
    <row r="32" s="1" customFormat="1" ht="24" customHeight="1" spans="1:15">
      <c r="A32" s="23">
        <f t="shared" si="6"/>
        <v>30</v>
      </c>
      <c r="B32" s="33" t="s">
        <v>571</v>
      </c>
      <c r="C32" s="14" t="s">
        <v>203</v>
      </c>
      <c r="D32" s="15">
        <v>45090</v>
      </c>
      <c r="E32" s="16" t="s">
        <v>572</v>
      </c>
      <c r="F32" s="17" t="str">
        <f t="shared" si="7"/>
        <v>男</v>
      </c>
      <c r="G32" s="13" t="str">
        <f>IF(LEN(E32)=18,(IF(LOOKUP(MOD(SUM(MID(E32,1,1)*7,MID(E32,2,1)*9,MID(E32,3,1)*10,MID(E32,4,1)*5,MID(E32,5,1)*8,MID(E32,6,1)*4,MID(E32,7,1)*2,MID(E32,8,1),MID(E32,9,1)*6,MID(E32,10,1)*3,MID(E32,11,1)*7,MID(E32,12,1)*9,MID(E32,13,1)*10,MID(E32,14,1)*5,MID(E32,15,1)*8,MID(E32,16,1)*4,MID(E32,17,1)*2),11),{0,1,2,3,4,5,6,7,8,9,10},{"1","0","x","9","8","7","6","5","4","3","2"})=RIGHT(E32,1),"√","×")),"身份证号长度不符")</f>
        <v>√</v>
      </c>
      <c r="H32" s="19"/>
      <c r="I32" s="13" t="s">
        <v>201</v>
      </c>
      <c r="J32" s="19">
        <f t="shared" si="8"/>
        <v>18</v>
      </c>
      <c r="K32" s="29">
        <f t="shared" si="5"/>
        <v>35.4</v>
      </c>
      <c r="L32" s="29">
        <f t="shared" si="9"/>
        <v>18</v>
      </c>
      <c r="M32" s="35">
        <f t="shared" si="10"/>
        <v>53.4</v>
      </c>
      <c r="N32" s="31" t="s">
        <v>84</v>
      </c>
      <c r="O32" s="30" t="s">
        <v>179</v>
      </c>
    </row>
    <row r="33" s="1" customFormat="1" ht="24" customHeight="1" spans="1:15">
      <c r="A33" s="23">
        <f t="shared" si="6"/>
        <v>31</v>
      </c>
      <c r="B33" s="37" t="s">
        <v>573</v>
      </c>
      <c r="C33" s="14" t="s">
        <v>203</v>
      </c>
      <c r="D33" s="15">
        <v>45090</v>
      </c>
      <c r="E33" s="16" t="s">
        <v>574</v>
      </c>
      <c r="F33" s="17" t="str">
        <f t="shared" si="7"/>
        <v>男</v>
      </c>
      <c r="G33" s="13" t="str">
        <f>IF(LEN(E33)=18,(IF(LOOKUP(MOD(SUM(MID(E33,1,1)*7,MID(E33,2,1)*9,MID(E33,3,1)*10,MID(E33,4,1)*5,MID(E33,5,1)*8,MID(E33,6,1)*4,MID(E33,7,1)*2,MID(E33,8,1),MID(E33,9,1)*6,MID(E33,10,1)*3,MID(E33,11,1)*7,MID(E33,12,1)*9,MID(E33,13,1)*10,MID(E33,14,1)*5,MID(E33,15,1)*8,MID(E33,16,1)*4,MID(E33,17,1)*2),11),{0,1,2,3,4,5,6,7,8,9,10},{"1","0","x","9","8","7","6","5","4","3","2"})=RIGHT(E33,1),"√","×")),"身份证号长度不符")</f>
        <v>√</v>
      </c>
      <c r="H33" s="19"/>
      <c r="I33" s="13" t="s">
        <v>201</v>
      </c>
      <c r="J33" s="19">
        <f t="shared" si="8"/>
        <v>18</v>
      </c>
      <c r="K33" s="29">
        <f t="shared" si="5"/>
        <v>35.4</v>
      </c>
      <c r="L33" s="29">
        <f t="shared" si="9"/>
        <v>18</v>
      </c>
      <c r="M33" s="35">
        <f t="shared" si="10"/>
        <v>53.4</v>
      </c>
      <c r="N33" s="31" t="s">
        <v>84</v>
      </c>
      <c r="O33" s="30" t="s">
        <v>179</v>
      </c>
    </row>
    <row r="34" s="1" customFormat="1" ht="24" customHeight="1" spans="1:15">
      <c r="A34" s="23">
        <f t="shared" si="6"/>
        <v>32</v>
      </c>
      <c r="B34" s="33" t="s">
        <v>575</v>
      </c>
      <c r="C34" s="14" t="s">
        <v>203</v>
      </c>
      <c r="D34" s="15">
        <v>45091</v>
      </c>
      <c r="E34" s="16" t="s">
        <v>576</v>
      </c>
      <c r="F34" s="17" t="str">
        <f t="shared" si="7"/>
        <v>女</v>
      </c>
      <c r="G34" s="13" t="str">
        <f>IF(LEN(E34)=18,(IF(LOOKUP(MOD(SUM(MID(E34,1,1)*7,MID(E34,2,1)*9,MID(E34,3,1)*10,MID(E34,4,1)*5,MID(E34,5,1)*8,MID(E34,6,1)*4,MID(E34,7,1)*2,MID(E34,8,1),MID(E34,9,1)*6,MID(E34,10,1)*3,MID(E34,11,1)*7,MID(E34,12,1)*9,MID(E34,13,1)*10,MID(E34,14,1)*5,MID(E34,15,1)*8,MID(E34,16,1)*4,MID(E34,17,1)*2),11),{0,1,2,3,4,5,6,7,8,9,10},{"1","0","x","9","8","7","6","5","4","3","2"})=RIGHT(E34,1),"√","×")),"身份证号长度不符")</f>
        <v>√</v>
      </c>
      <c r="H34" s="19" t="s">
        <v>569</v>
      </c>
      <c r="I34" s="13" t="s">
        <v>201</v>
      </c>
      <c r="J34" s="19">
        <f t="shared" si="8"/>
        <v>17</v>
      </c>
      <c r="K34" s="29">
        <f t="shared" si="5"/>
        <v>0</v>
      </c>
      <c r="L34" s="29">
        <f t="shared" si="9"/>
        <v>0</v>
      </c>
      <c r="M34" s="35">
        <f t="shared" si="10"/>
        <v>0</v>
      </c>
      <c r="N34" s="31" t="s">
        <v>84</v>
      </c>
      <c r="O34" s="30" t="s">
        <v>179</v>
      </c>
    </row>
    <row r="35" s="1" customFormat="1" ht="24" customHeight="1" spans="1:15">
      <c r="A35" s="23">
        <f t="shared" si="6"/>
        <v>33</v>
      </c>
      <c r="B35" s="33" t="s">
        <v>577</v>
      </c>
      <c r="C35" s="14" t="s">
        <v>203</v>
      </c>
      <c r="D35" s="15">
        <v>45092</v>
      </c>
      <c r="E35" s="16" t="s">
        <v>578</v>
      </c>
      <c r="F35" s="17" t="str">
        <f t="shared" si="7"/>
        <v>男</v>
      </c>
      <c r="G35" s="13" t="str">
        <f>IF(LEN(E35)=18,(IF(LOOKUP(MOD(SUM(MID(E35,1,1)*7,MID(E35,2,1)*9,MID(E35,3,1)*10,MID(E35,4,1)*5,MID(E35,5,1)*8,MID(E35,6,1)*4,MID(E35,7,1)*2,MID(E35,8,1),MID(E35,9,1)*6,MID(E35,10,1)*3,MID(E35,11,1)*7,MID(E35,12,1)*9,MID(E35,13,1)*10,MID(E35,14,1)*5,MID(E35,15,1)*8,MID(E35,16,1)*4,MID(E35,17,1)*2),11),{0,1,2,3,4,5,6,7,8,9,10},{"1","0","x","9","8","7","6","5","4","3","2"})=RIGHT(E35,1),"√","×")),"身份证号长度不符")</f>
        <v>√</v>
      </c>
      <c r="H35" s="19" t="s">
        <v>571</v>
      </c>
      <c r="I35" s="13" t="s">
        <v>201</v>
      </c>
      <c r="J35" s="19">
        <f t="shared" si="8"/>
        <v>16</v>
      </c>
      <c r="K35" s="29">
        <f t="shared" si="5"/>
        <v>0</v>
      </c>
      <c r="L35" s="29">
        <f t="shared" si="9"/>
        <v>0</v>
      </c>
      <c r="M35" s="35">
        <f t="shared" si="10"/>
        <v>0</v>
      </c>
      <c r="N35" s="31" t="s">
        <v>84</v>
      </c>
      <c r="O35" s="30" t="s">
        <v>179</v>
      </c>
    </row>
    <row r="36" s="1" customFormat="1" ht="23" customHeight="1" spans="1:15">
      <c r="A36" s="38" t="s">
        <v>452</v>
      </c>
      <c r="B36" s="27"/>
      <c r="C36" s="14"/>
      <c r="D36" s="27"/>
      <c r="E36" s="27"/>
      <c r="F36" s="27"/>
      <c r="G36" s="27"/>
      <c r="H36" s="27"/>
      <c r="I36" s="13"/>
      <c r="J36" s="32"/>
      <c r="K36" s="29">
        <f t="shared" si="5"/>
        <v>0</v>
      </c>
      <c r="L36" s="29">
        <f>SUM(L3:L35)</f>
        <v>609</v>
      </c>
      <c r="M36" s="35">
        <f>SUM(M3:M35)</f>
        <v>1806.7</v>
      </c>
      <c r="N36" s="31"/>
      <c r="O36" s="30"/>
    </row>
    <row r="37" s="1" customFormat="1" ht="23" customHeight="1" spans="2:14">
      <c r="B37" s="2"/>
      <c r="E37" s="3"/>
      <c r="K37" s="4"/>
      <c r="L37" s="4"/>
      <c r="M37" s="4"/>
      <c r="N37" s="5"/>
    </row>
    <row r="38" s="1" customFormat="1" ht="23" customHeight="1" spans="2:14">
      <c r="B38" s="2"/>
      <c r="E38" s="3"/>
      <c r="K38" s="4"/>
      <c r="L38" s="4"/>
      <c r="M38" s="4"/>
      <c r="N38" s="5"/>
    </row>
    <row r="39" s="1" customFormat="1" ht="23" customHeight="1" spans="2:14">
      <c r="B39" s="2"/>
      <c r="E39" s="3"/>
      <c r="K39" s="4"/>
      <c r="L39" s="4"/>
      <c r="M39" s="4"/>
      <c r="N39" s="5"/>
    </row>
    <row r="40" s="1" customFormat="1" ht="23" customHeight="1" spans="2:14">
      <c r="B40" s="2"/>
      <c r="E40" s="3"/>
      <c r="K40" s="4"/>
      <c r="L40" s="4"/>
      <c r="M40" s="4"/>
      <c r="N40" s="5"/>
    </row>
    <row r="41" s="1" customFormat="1" ht="23" customHeight="1" spans="2:14">
      <c r="B41" s="2"/>
      <c r="E41" s="3"/>
      <c r="K41" s="4"/>
      <c r="L41" s="4"/>
      <c r="M41" s="4"/>
      <c r="N41" s="5"/>
    </row>
    <row r="42" s="1" customFormat="1" ht="23" customHeight="1" spans="2:14">
      <c r="B42" s="2"/>
      <c r="E42" s="3"/>
      <c r="K42" s="4"/>
      <c r="L42" s="4"/>
      <c r="M42" s="4"/>
      <c r="N42" s="5"/>
    </row>
    <row r="43" s="1" customFormat="1" ht="23" customHeight="1" spans="2:14">
      <c r="B43" s="2"/>
      <c r="E43" s="3"/>
      <c r="K43" s="4"/>
      <c r="L43" s="4"/>
      <c r="M43" s="4"/>
      <c r="N43" s="5"/>
    </row>
    <row r="44" s="1" customFormat="1" ht="23" customHeight="1" spans="2:14">
      <c r="B44" s="2"/>
      <c r="E44" s="3"/>
      <c r="K44" s="4"/>
      <c r="L44" s="4"/>
      <c r="M44" s="4"/>
      <c r="N44" s="5"/>
    </row>
    <row r="45" s="1" customFormat="1" ht="23" customHeight="1" spans="2:14">
      <c r="B45" s="2"/>
      <c r="E45" s="3"/>
      <c r="K45" s="4"/>
      <c r="L45" s="4"/>
      <c r="M45" s="4"/>
      <c r="N45" s="5"/>
    </row>
    <row r="46" s="1" customFormat="1" ht="23" customHeight="1" spans="2:14">
      <c r="B46" s="2"/>
      <c r="E46" s="3"/>
      <c r="K46" s="4"/>
      <c r="L46" s="4"/>
      <c r="M46" s="4"/>
      <c r="N46" s="5"/>
    </row>
    <row r="47" s="1" customFormat="1" ht="23" customHeight="1" spans="2:14">
      <c r="B47" s="2"/>
      <c r="E47" s="3"/>
      <c r="K47" s="4"/>
      <c r="L47" s="4"/>
      <c r="M47" s="4"/>
      <c r="N47" s="5"/>
    </row>
    <row r="48" s="1" customFormat="1" ht="23" customHeight="1" spans="2:14">
      <c r="B48" s="2"/>
      <c r="E48" s="3"/>
      <c r="K48" s="4"/>
      <c r="L48" s="4"/>
      <c r="M48" s="4"/>
      <c r="N48" s="5"/>
    </row>
    <row r="49" s="1" customFormat="1" ht="23" customHeight="1" spans="2:14">
      <c r="B49" s="2"/>
      <c r="E49" s="3"/>
      <c r="K49" s="4"/>
      <c r="L49" s="4"/>
      <c r="M49" s="4"/>
      <c r="N49" s="5"/>
    </row>
    <row r="50" s="1" customFormat="1" ht="23" customHeight="1" spans="2:14">
      <c r="B50" s="2"/>
      <c r="E50" s="3"/>
      <c r="K50" s="4"/>
      <c r="L50" s="4"/>
      <c r="M50" s="4"/>
      <c r="N50" s="5"/>
    </row>
    <row r="51" s="1" customFormat="1" ht="23" customHeight="1" spans="2:14">
      <c r="B51" s="2"/>
      <c r="E51" s="3"/>
      <c r="K51" s="4"/>
      <c r="L51" s="4"/>
      <c r="M51" s="4"/>
      <c r="N51" s="5"/>
    </row>
    <row r="52" s="1" customFormat="1" ht="23" customHeight="1" spans="2:14">
      <c r="B52" s="2"/>
      <c r="E52" s="3"/>
      <c r="K52" s="4"/>
      <c r="L52" s="4"/>
      <c r="M52" s="4"/>
      <c r="N52" s="5"/>
    </row>
    <row r="53" s="1" customFormat="1" ht="23" customHeight="1" spans="2:14">
      <c r="B53" s="2"/>
      <c r="E53" s="3"/>
      <c r="K53" s="4"/>
      <c r="L53" s="4"/>
      <c r="M53" s="4"/>
      <c r="N53" s="5"/>
    </row>
  </sheetData>
  <autoFilter ref="A1:M36">
    <extLst/>
  </autoFilter>
  <mergeCells count="1">
    <mergeCell ref="A1:O1"/>
  </mergeCells>
  <conditionalFormatting sqref="B14">
    <cfRule type="duplicateValues" dxfId="138" priority="23"/>
    <cfRule type="duplicateValues" dxfId="138" priority="25"/>
    <cfRule type="duplicateValues" dxfId="138" priority="26"/>
  </conditionalFormatting>
  <conditionalFormatting sqref="E14">
    <cfRule type="duplicateValues" dxfId="138" priority="19"/>
  </conditionalFormatting>
  <conditionalFormatting sqref="E20">
    <cfRule type="duplicateValues" dxfId="138" priority="15"/>
  </conditionalFormatting>
  <conditionalFormatting sqref="E21">
    <cfRule type="duplicateValues" dxfId="138" priority="13"/>
  </conditionalFormatting>
  <conditionalFormatting sqref="B16:B18">
    <cfRule type="duplicateValues" dxfId="138" priority="7"/>
    <cfRule type="duplicateValues" dxfId="138" priority="6"/>
    <cfRule type="duplicateValues" dxfId="138" priority="5"/>
    <cfRule type="duplicateValues" dxfId="138" priority="4"/>
    <cfRule type="duplicateValues" dxfId="138" priority="3"/>
    <cfRule type="duplicateValues" dxfId="138" priority="2"/>
    <cfRule type="duplicateValues" dxfId="138" priority="1"/>
  </conditionalFormatting>
  <conditionalFormatting sqref="E3:E8">
    <cfRule type="duplicateValues" dxfId="138" priority="57"/>
  </conditionalFormatting>
  <conditionalFormatting sqref="E9:E13">
    <cfRule type="duplicateValues" dxfId="138" priority="51"/>
  </conditionalFormatting>
  <conditionalFormatting sqref="E16:E17">
    <cfRule type="duplicateValues" dxfId="138" priority="8"/>
  </conditionalFormatting>
  <conditionalFormatting sqref="H11:H13">
    <cfRule type="duplicateValues" dxfId="138" priority="28"/>
    <cfRule type="duplicateValues" dxfId="138" priority="29"/>
    <cfRule type="duplicateValues" dxfId="138" priority="30"/>
    <cfRule type="duplicateValues" dxfId="138" priority="31"/>
    <cfRule type="duplicateValues" dxfId="138" priority="32"/>
  </conditionalFormatting>
  <conditionalFormatting sqref="B36:B1048576 B2:B8 H2:H8 H36:H1048576">
    <cfRule type="duplicateValues" dxfId="138" priority="68"/>
  </conditionalFormatting>
  <conditionalFormatting sqref="B2:B8 B36:B1048576">
    <cfRule type="duplicateValues" dxfId="138" priority="58"/>
    <cfRule type="duplicateValues" dxfId="138" priority="60"/>
    <cfRule type="duplicateValues" dxfId="138" priority="61"/>
    <cfRule type="duplicateValues" dxfId="138" priority="63"/>
    <cfRule type="duplicateValues" dxfId="138" priority="64"/>
    <cfRule type="duplicateValues" dxfId="138" priority="65"/>
    <cfRule type="duplicateValues" dxfId="138" priority="66"/>
    <cfRule type="duplicateValues" dxfId="138" priority="67"/>
  </conditionalFormatting>
  <conditionalFormatting sqref="B2:B8 B36:B1048576 H2:H8 H36:H1048576">
    <cfRule type="duplicateValues" dxfId="138" priority="59"/>
  </conditionalFormatting>
  <conditionalFormatting sqref="B19:B1048576 B2:B13 B15 H2:H13 H15:H1048576">
    <cfRule type="duplicateValues" dxfId="138" priority="44"/>
  </conditionalFormatting>
  <conditionalFormatting sqref="B19:B1048576 B2:B15 H2:H1048576">
    <cfRule type="duplicateValues" dxfId="138" priority="17"/>
  </conditionalFormatting>
  <conditionalFormatting sqref="B9:B13 B15 B19:B35">
    <cfRule type="duplicateValues" dxfId="138" priority="52"/>
    <cfRule type="duplicateValues" dxfId="138" priority="54"/>
    <cfRule type="duplicateValues" dxfId="138" priority="55"/>
  </conditionalFormatting>
  <conditionalFormatting sqref="B9:B13 B19:B35 B15 H9:H10 H15:H35">
    <cfRule type="duplicateValues" dxfId="138" priority="53"/>
    <cfRule type="duplicateValues" dxfId="138" priority="56"/>
  </conditionalFormatting>
  <conditionalFormatting sqref="B14 H14">
    <cfRule type="duplicateValues" dxfId="138" priority="24"/>
    <cfRule type="duplicateValues" dxfId="138" priority="27"/>
    <cfRule type="duplicateValues" dxfId="138" priority="21"/>
  </conditionalFormatting>
  <conditionalFormatting sqref="E15 E22:E35 E18:E19">
    <cfRule type="duplicateValues" dxfId="138" priority="18"/>
  </conditionalFormatting>
  <dataValidations count="1">
    <dataValidation type="custom" allowBlank="1" showInputMessage="1" showErrorMessage="1" sqref="E5 E6 E7 E8">
      <formula1>COUNTIF(E:E,E5&amp;"*")=1</formula1>
    </dataValidation>
  </dataValidations>
  <pageMargins left="0.156944444444444" right="0.0784722222222222" top="0.354166666666667" bottom="0.196527777777778" header="0.236111111111111" footer="0.118055555555556"/>
  <pageSetup paperSize="9"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1"/>
  <sheetViews>
    <sheetView showGridLines="0" tabSelected="1" workbookViewId="0">
      <selection activeCell="Q46" sqref="Q46"/>
    </sheetView>
  </sheetViews>
  <sheetFormatPr defaultColWidth="9" defaultRowHeight="16.5"/>
  <cols>
    <col min="1" max="1" width="7.375" style="1" customWidth="1"/>
    <col min="2" max="2" width="9" style="2"/>
    <col min="3" max="3" width="10.3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13.25" style="4" customWidth="1"/>
    <col min="14" max="14" width="14.125" style="1" hidden="1" customWidth="1"/>
    <col min="15" max="15" width="22.875" style="1" hidden="1" customWidth="1"/>
    <col min="16" max="16" width="26.125" style="5" hidden="1" customWidth="1"/>
    <col min="17" max="16384" width="9" style="1"/>
  </cols>
  <sheetData>
    <row r="1" ht="33" customHeight="1" spans="1:16">
      <c r="A1" s="6" t="s">
        <v>579</v>
      </c>
      <c r="B1" s="7"/>
      <c r="C1" s="7"/>
      <c r="D1" s="7"/>
      <c r="E1" s="7"/>
      <c r="F1" s="7"/>
      <c r="G1" s="7"/>
      <c r="H1" s="7"/>
      <c r="I1" s="7"/>
      <c r="J1" s="7"/>
      <c r="K1" s="7"/>
      <c r="L1" s="7"/>
      <c r="M1" s="7"/>
      <c r="P1" s="28"/>
    </row>
    <row r="2" ht="24" customHeight="1" spans="1:16">
      <c r="A2" s="8" t="s">
        <v>186</v>
      </c>
      <c r="B2" s="9" t="s">
        <v>187</v>
      </c>
      <c r="C2" s="9" t="s">
        <v>580</v>
      </c>
      <c r="D2" s="10" t="s">
        <v>189</v>
      </c>
      <c r="E2" s="10" t="s">
        <v>190</v>
      </c>
      <c r="F2" s="9" t="s">
        <v>191</v>
      </c>
      <c r="G2" s="10" t="s">
        <v>192</v>
      </c>
      <c r="H2" s="11" t="s">
        <v>193</v>
      </c>
      <c r="I2" s="11" t="s">
        <v>194</v>
      </c>
      <c r="J2" s="11" t="s">
        <v>195</v>
      </c>
      <c r="K2" s="11" t="s">
        <v>454</v>
      </c>
      <c r="L2" s="11" t="s">
        <v>455</v>
      </c>
      <c r="M2" s="11" t="s">
        <v>175</v>
      </c>
      <c r="N2" s="9" t="s">
        <v>180</v>
      </c>
      <c r="O2" s="9" t="s">
        <v>169</v>
      </c>
      <c r="P2" s="9" t="s">
        <v>581</v>
      </c>
    </row>
    <row r="3" s="1" customFormat="1" ht="24" customHeight="1" spans="1:16">
      <c r="A3" s="12">
        <f>ROW()-2</f>
        <v>1</v>
      </c>
      <c r="B3" s="13" t="s">
        <v>198</v>
      </c>
      <c r="C3" s="14" t="s">
        <v>199</v>
      </c>
      <c r="D3" s="15">
        <v>45108</v>
      </c>
      <c r="E3" s="16" t="s">
        <v>200</v>
      </c>
      <c r="F3" s="17" t="str">
        <f t="shared" ref="F3:F8" si="0">IF(MOD(MID(E3,17,1),2)=0,"女","男")</f>
        <v>男</v>
      </c>
      <c r="G3" s="18" t="str">
        <f>IF(LEN(E3)=18,(IF(LOOKUP(MOD(SUM(MID(E3,1,1)*7,MID(E3,2,1)*9,MID(E3,3,1)*10,MID(E3,4,1)*5,MID(E3,5,1)*8,MID(E3,6,1)*4,MID(E3,7,1)*2,MID(E3,8,1),MID(E3,9,1)*6,MID(E3,10,1)*3,MID(E3,11,1)*7,MID(E3,12,1)*9,MID(E3,13,1)*10,MID(E3,14,1)*5,MID(E3,15,1)*8,MID(E3,16,1)*4,MID(E3,17,1)*2),11),{0,1,2,3,4,5,6,7,8,9,10},{"1","0","x","9","8","7","6","5","4","3","2"})=RIGHT(E3,1),"√","×")),"身份证号长度不符")</f>
        <v>√</v>
      </c>
      <c r="H3" s="19"/>
      <c r="I3" s="19" t="s">
        <v>201</v>
      </c>
      <c r="J3" s="19">
        <f t="shared" ref="J3:J8" si="1">DAY(EOMONTH(D3,0))-DAY(D3)+1</f>
        <v>31</v>
      </c>
      <c r="K3" s="29">
        <v>59</v>
      </c>
      <c r="L3" s="29">
        <f t="shared" ref="L3:L8" si="2">IF(H3="",30/30*J3,0)</f>
        <v>31</v>
      </c>
      <c r="M3" s="29">
        <f t="shared" ref="M3:M8" si="3">SUM(K3:L3)</f>
        <v>90</v>
      </c>
      <c r="N3" s="30" t="s">
        <v>181</v>
      </c>
      <c r="O3" s="30" t="s">
        <v>183</v>
      </c>
      <c r="P3" s="31" t="s">
        <v>132</v>
      </c>
    </row>
    <row r="4" s="1" customFormat="1" ht="23" customHeight="1" spans="1:16">
      <c r="A4" s="20">
        <f>ROW()-2</f>
        <v>2</v>
      </c>
      <c r="B4" s="21" t="s">
        <v>208</v>
      </c>
      <c r="C4" s="22" t="s">
        <v>209</v>
      </c>
      <c r="D4" s="15">
        <v>45108</v>
      </c>
      <c r="E4" s="80" t="s">
        <v>210</v>
      </c>
      <c r="F4" s="17" t="str">
        <f t="shared" si="0"/>
        <v>男</v>
      </c>
      <c r="G4" s="13" t="str">
        <f>IF(LEN(E4)=18,(IF(LOOKUP(MOD(SUM(MID(E4,1,1)*7,MID(E4,2,1)*9,MID(E4,3,1)*10,MID(E4,4,1)*5,MID(E4,5,1)*8,MID(E4,6,1)*4,MID(E4,7,1)*2,MID(E4,8,1),MID(E4,9,1)*6,MID(E4,10,1)*3,MID(E4,11,1)*7,MID(E4,12,1)*9,MID(E4,13,1)*10,MID(E4,14,1)*5,MID(E4,15,1)*8,MID(E4,16,1)*4,MID(E4,17,1)*2),11),{0,1,2,3,4,5,6,7,8,9,10},{"1","0","x","9","8","7","6","5","4","3","2"})=RIGHT(E4,1),"√","×")),"身份证号长度不符")</f>
        <v>√</v>
      </c>
      <c r="H4" s="19"/>
      <c r="I4" s="13" t="s">
        <v>201</v>
      </c>
      <c r="J4" s="19">
        <f t="shared" si="1"/>
        <v>31</v>
      </c>
      <c r="K4" s="29">
        <v>59</v>
      </c>
      <c r="L4" s="29">
        <f t="shared" si="2"/>
        <v>31</v>
      </c>
      <c r="M4" s="29">
        <f t="shared" si="3"/>
        <v>90</v>
      </c>
      <c r="N4" s="30" t="s">
        <v>181</v>
      </c>
      <c r="O4" s="30" t="s">
        <v>182</v>
      </c>
      <c r="P4" s="31" t="s">
        <v>42</v>
      </c>
    </row>
    <row r="5" s="1" customFormat="1" ht="23" customHeight="1" spans="1:16">
      <c r="A5" s="20">
        <f>ROW()-2</f>
        <v>3</v>
      </c>
      <c r="B5" s="21" t="s">
        <v>211</v>
      </c>
      <c r="C5" s="14" t="s">
        <v>212</v>
      </c>
      <c r="D5" s="15">
        <v>45108</v>
      </c>
      <c r="E5" s="16" t="s">
        <v>213</v>
      </c>
      <c r="F5" s="17" t="str">
        <f t="shared" si="0"/>
        <v>男</v>
      </c>
      <c r="G5" s="13" t="str">
        <f>IF(LEN(E5)=18,(IF(LOOKUP(MOD(SUM(MID(E5,1,1)*7,MID(E5,2,1)*9,MID(E5,3,1)*10,MID(E5,4,1)*5,MID(E5,5,1)*8,MID(E5,6,1)*4,MID(E5,7,1)*2,MID(E5,8,1),MID(E5,9,1)*6,MID(E5,10,1)*3,MID(E5,11,1)*7,MID(E5,12,1)*9,MID(E5,13,1)*10,MID(E5,14,1)*5,MID(E5,15,1)*8,MID(E5,16,1)*4,MID(E5,17,1)*2),11),{0,1,2,3,4,5,6,7,8,9,10},{"1","0","x","9","8","7","6","5","4","3","2"})=RIGHT(E5,1),"√","×")),"身份证号长度不符")</f>
        <v>√</v>
      </c>
      <c r="H5" s="19"/>
      <c r="I5" s="13" t="s">
        <v>201</v>
      </c>
      <c r="J5" s="19">
        <f t="shared" si="1"/>
        <v>31</v>
      </c>
      <c r="K5" s="29">
        <v>59</v>
      </c>
      <c r="L5" s="29">
        <f t="shared" si="2"/>
        <v>31</v>
      </c>
      <c r="M5" s="29">
        <f t="shared" si="3"/>
        <v>90</v>
      </c>
      <c r="N5" s="30" t="s">
        <v>181</v>
      </c>
      <c r="O5" s="30" t="s">
        <v>184</v>
      </c>
      <c r="P5" s="31" t="s">
        <v>86</v>
      </c>
    </row>
    <row r="6" s="1" customFormat="1" ht="23" customHeight="1" spans="1:16">
      <c r="A6" s="23">
        <f>ROW()-2</f>
        <v>4</v>
      </c>
      <c r="B6" s="14" t="s">
        <v>202</v>
      </c>
      <c r="C6" s="13" t="s">
        <v>203</v>
      </c>
      <c r="D6" s="15">
        <v>45108</v>
      </c>
      <c r="E6" s="16" t="s">
        <v>204</v>
      </c>
      <c r="F6" s="17" t="str">
        <f t="shared" si="0"/>
        <v>男</v>
      </c>
      <c r="G6" s="13" t="str">
        <f>IF(LEN(E6)=18,(IF(LOOKUP(MOD(SUM(MID(E6,1,1)*7,MID(E6,2,1)*9,MID(E6,3,1)*10,MID(E6,4,1)*5,MID(E6,5,1)*8,MID(E6,6,1)*4,MID(E6,7,1)*2,MID(E6,8,1),MID(E6,9,1)*6,MID(E6,10,1)*3,MID(E6,11,1)*7,MID(E6,12,1)*9,MID(E6,13,1)*10,MID(E6,14,1)*5,MID(E6,15,1)*8,MID(E6,16,1)*4,MID(E6,17,1)*2),11),{0,1,2,3,4,5,6,7,8,9,10},{"1","0","x","9","8","7","6","5","4","3","2"})=RIGHT(E6,1),"√","×")),"身份证号长度不符")</f>
        <v>√</v>
      </c>
      <c r="H6" s="19"/>
      <c r="I6" s="13" t="s">
        <v>201</v>
      </c>
      <c r="J6" s="19">
        <f t="shared" si="1"/>
        <v>31</v>
      </c>
      <c r="K6" s="29">
        <v>59</v>
      </c>
      <c r="L6" s="29">
        <f t="shared" si="2"/>
        <v>31</v>
      </c>
      <c r="M6" s="29">
        <f t="shared" si="3"/>
        <v>90</v>
      </c>
      <c r="N6" s="30" t="s">
        <v>181</v>
      </c>
      <c r="O6" s="30" t="s">
        <v>184</v>
      </c>
      <c r="P6" s="31" t="s">
        <v>84</v>
      </c>
    </row>
    <row r="7" s="1" customFormat="1" ht="23" customHeight="1" spans="1:16">
      <c r="A7" s="23">
        <f>ROW()-2</f>
        <v>5</v>
      </c>
      <c r="B7" s="33" t="s">
        <v>539</v>
      </c>
      <c r="C7" s="14" t="s">
        <v>199</v>
      </c>
      <c r="D7" s="15">
        <v>45108</v>
      </c>
      <c r="E7" s="16" t="s">
        <v>540</v>
      </c>
      <c r="F7" s="17" t="str">
        <f t="shared" si="0"/>
        <v>女</v>
      </c>
      <c r="G7" s="13" t="str">
        <f>IF(LEN(E7)=18,(IF(LOOKUP(MOD(SUM(MID(E7,1,1)*7,MID(E7,2,1)*9,MID(E7,3,1)*10,MID(E7,4,1)*5,MID(E7,5,1)*8,MID(E7,6,1)*4,MID(E7,7,1)*2,MID(E7,8,1),MID(E7,9,1)*6,MID(E7,10,1)*3,MID(E7,11,1)*7,MID(E7,12,1)*9,MID(E7,13,1)*10,MID(E7,14,1)*5,MID(E7,15,1)*8,MID(E7,16,1)*4,MID(E7,17,1)*2),11),{0,1,2,3,4,5,6,7,8,9,10},{"1","0","x","9","8","7","6","5","4","3","2"})=RIGHT(E7,1),"√","×")),"身份证号长度不符")</f>
        <v>√</v>
      </c>
      <c r="H7" s="19"/>
      <c r="I7" s="13" t="s">
        <v>201</v>
      </c>
      <c r="J7" s="19">
        <f t="shared" si="1"/>
        <v>31</v>
      </c>
      <c r="K7" s="29">
        <v>59</v>
      </c>
      <c r="L7" s="29">
        <f t="shared" si="2"/>
        <v>31</v>
      </c>
      <c r="M7" s="29">
        <f t="shared" si="3"/>
        <v>90</v>
      </c>
      <c r="N7" s="30" t="s">
        <v>181</v>
      </c>
      <c r="O7" s="30" t="s">
        <v>183</v>
      </c>
      <c r="P7" s="31" t="s">
        <v>132</v>
      </c>
    </row>
    <row r="8" s="1" customFormat="1" ht="23" customHeight="1" spans="1:16">
      <c r="A8" s="23">
        <f t="shared" ref="A8:A43" si="4">ROW()-2</f>
        <v>6</v>
      </c>
      <c r="B8" s="33" t="s">
        <v>541</v>
      </c>
      <c r="C8" s="14" t="s">
        <v>199</v>
      </c>
      <c r="D8" s="15">
        <v>45108</v>
      </c>
      <c r="E8" s="16" t="s">
        <v>542</v>
      </c>
      <c r="F8" s="17" t="str">
        <f t="shared" si="0"/>
        <v>男</v>
      </c>
      <c r="G8" s="13" t="str">
        <f>IF(LEN(E8)=18,(IF(LOOKUP(MOD(SUM(MID(E8,1,1)*7,MID(E8,2,1)*9,MID(E8,3,1)*10,MID(E8,4,1)*5,MID(E8,5,1)*8,MID(E8,6,1)*4,MID(E8,7,1)*2,MID(E8,8,1),MID(E8,9,1)*6,MID(E8,10,1)*3,MID(E8,11,1)*7,MID(E8,12,1)*9,MID(E8,13,1)*10,MID(E8,14,1)*5,MID(E8,15,1)*8,MID(E8,16,1)*4,MID(E8,17,1)*2),11),{0,1,2,3,4,5,6,7,8,9,10},{"1","0","x","9","8","7","6","5","4","3","2"})=RIGHT(E8,1),"√","×")),"身份证号长度不符")</f>
        <v>√</v>
      </c>
      <c r="H8" s="19"/>
      <c r="I8" s="13" t="s">
        <v>201</v>
      </c>
      <c r="J8" s="19">
        <f t="shared" si="1"/>
        <v>31</v>
      </c>
      <c r="K8" s="29">
        <v>59</v>
      </c>
      <c r="L8" s="29">
        <f t="shared" si="2"/>
        <v>31</v>
      </c>
      <c r="M8" s="29">
        <f t="shared" si="3"/>
        <v>90</v>
      </c>
      <c r="N8" s="30" t="s">
        <v>181</v>
      </c>
      <c r="O8" s="30" t="s">
        <v>183</v>
      </c>
      <c r="P8" s="31" t="s">
        <v>132</v>
      </c>
    </row>
    <row r="9" s="1" customFormat="1" ht="24" customHeight="1" spans="1:16">
      <c r="A9" s="23">
        <f t="shared" si="4"/>
        <v>7</v>
      </c>
      <c r="B9" s="33" t="s">
        <v>545</v>
      </c>
      <c r="C9" s="14" t="s">
        <v>203</v>
      </c>
      <c r="D9" s="15">
        <v>45108</v>
      </c>
      <c r="E9" s="16" t="s">
        <v>546</v>
      </c>
      <c r="F9" s="17" t="str">
        <f t="shared" ref="F9:F43" si="5">IF(MOD(MID(E9,17,1),2)=0,"女","男")</f>
        <v>男</v>
      </c>
      <c r="G9" s="13" t="str">
        <f>IF(LEN(E9)=18,(IF(LOOKUP(MOD(SUM(MID(E9,1,1)*7,MID(E9,2,1)*9,MID(E9,3,1)*10,MID(E9,4,1)*5,MID(E9,5,1)*8,MID(E9,6,1)*4,MID(E9,7,1)*2,MID(E9,8,1),MID(E9,9,1)*6,MID(E9,10,1)*3,MID(E9,11,1)*7,MID(E9,12,1)*9,MID(E9,13,1)*10,MID(E9,14,1)*5,MID(E9,15,1)*8,MID(E9,16,1)*4,MID(E9,17,1)*2),11),{0,1,2,3,4,5,6,7,8,9,10},{"1","0","x","9","8","7","6","5","4","3","2"})=RIGHT(E9,1),"√","×")),"身份证号长度不符")</f>
        <v>√</v>
      </c>
      <c r="H9" s="19"/>
      <c r="I9" s="13" t="s">
        <v>201</v>
      </c>
      <c r="J9" s="19">
        <f t="shared" ref="J9:J43" si="6">DAY(EOMONTH(D9,0))-DAY(D9)+1</f>
        <v>31</v>
      </c>
      <c r="K9" s="29">
        <v>59</v>
      </c>
      <c r="L9" s="29">
        <f t="shared" ref="L9:L43" si="7">IF(H9="",30/30*J9,0)</f>
        <v>31</v>
      </c>
      <c r="M9" s="29">
        <f t="shared" ref="M9:M43" si="8">SUM(K9:L9)</f>
        <v>90</v>
      </c>
      <c r="N9" s="30" t="s">
        <v>181</v>
      </c>
      <c r="O9" s="30" t="s">
        <v>184</v>
      </c>
      <c r="P9" s="31" t="s">
        <v>84</v>
      </c>
    </row>
    <row r="10" s="1" customFormat="1" ht="24" customHeight="1" spans="1:16">
      <c r="A10" s="23">
        <f t="shared" si="4"/>
        <v>8</v>
      </c>
      <c r="B10" s="33" t="s">
        <v>549</v>
      </c>
      <c r="C10" s="14" t="s">
        <v>199</v>
      </c>
      <c r="D10" s="15">
        <v>45108</v>
      </c>
      <c r="E10" s="16" t="s">
        <v>550</v>
      </c>
      <c r="F10" s="17" t="str">
        <f t="shared" si="5"/>
        <v>女</v>
      </c>
      <c r="G10" s="13" t="str">
        <f>IF(LEN(E10)=18,(IF(LOOKUP(MOD(SUM(MID(E10,1,1)*7,MID(E10,2,1)*9,MID(E10,3,1)*10,MID(E10,4,1)*5,MID(E10,5,1)*8,MID(E10,6,1)*4,MID(E10,7,1)*2,MID(E10,8,1),MID(E10,9,1)*6,MID(E10,10,1)*3,MID(E10,11,1)*7,MID(E10,12,1)*9,MID(E10,13,1)*10,MID(E10,14,1)*5,MID(E10,15,1)*8,MID(E10,16,1)*4,MID(E10,17,1)*2),11),{0,1,2,3,4,5,6,7,8,9,10},{"1","0","x","9","8","7","6","5","4","3","2"})=RIGHT(E10,1),"√","×")),"身份证号长度不符")</f>
        <v>√</v>
      </c>
      <c r="H10" s="19"/>
      <c r="I10" s="13" t="s">
        <v>201</v>
      </c>
      <c r="J10" s="19">
        <f t="shared" si="6"/>
        <v>31</v>
      </c>
      <c r="K10" s="29">
        <v>59</v>
      </c>
      <c r="L10" s="29">
        <f t="shared" si="7"/>
        <v>31</v>
      </c>
      <c r="M10" s="29">
        <f t="shared" si="8"/>
        <v>90</v>
      </c>
      <c r="N10" s="30" t="s">
        <v>181</v>
      </c>
      <c r="O10" s="30" t="s">
        <v>183</v>
      </c>
      <c r="P10" s="31" t="s">
        <v>132</v>
      </c>
    </row>
    <row r="11" s="1" customFormat="1" ht="24" customHeight="1" spans="1:16">
      <c r="A11" s="23">
        <f t="shared" si="4"/>
        <v>9</v>
      </c>
      <c r="B11" s="33" t="s">
        <v>551</v>
      </c>
      <c r="C11" s="14" t="s">
        <v>203</v>
      </c>
      <c r="D11" s="15">
        <v>45108</v>
      </c>
      <c r="E11" s="16" t="s">
        <v>552</v>
      </c>
      <c r="F11" s="17" t="str">
        <f t="shared" si="5"/>
        <v>女</v>
      </c>
      <c r="G11" s="13" t="str">
        <f>IF(LEN(E11)=18,(IF(LOOKUP(MOD(SUM(MID(E11,1,1)*7,MID(E11,2,1)*9,MID(E11,3,1)*10,MID(E11,4,1)*5,MID(E11,5,1)*8,MID(E11,6,1)*4,MID(E11,7,1)*2,MID(E11,8,1),MID(E11,9,1)*6,MID(E11,10,1)*3,MID(E11,11,1)*7,MID(E11,12,1)*9,MID(E11,13,1)*10,MID(E11,14,1)*5,MID(E11,15,1)*8,MID(E11,16,1)*4,MID(E11,17,1)*2),11),{0,1,2,3,4,5,6,7,8,9,10},{"1","0","x","9","8","7","6","5","4","3","2"})=RIGHT(E11,1),"√","×")),"身份证号长度不符")</f>
        <v>√</v>
      </c>
      <c r="H11" s="19"/>
      <c r="I11" s="13" t="s">
        <v>201</v>
      </c>
      <c r="J11" s="19">
        <f t="shared" si="6"/>
        <v>31</v>
      </c>
      <c r="K11" s="29">
        <v>59</v>
      </c>
      <c r="L11" s="29">
        <f t="shared" si="7"/>
        <v>31</v>
      </c>
      <c r="M11" s="29">
        <f t="shared" si="8"/>
        <v>90</v>
      </c>
      <c r="N11" s="30" t="s">
        <v>181</v>
      </c>
      <c r="O11" s="30" t="s">
        <v>184</v>
      </c>
      <c r="P11" s="31" t="s">
        <v>84</v>
      </c>
    </row>
    <row r="12" s="1" customFormat="1" ht="24" customHeight="1" spans="1:16">
      <c r="A12" s="23">
        <f t="shared" si="4"/>
        <v>10</v>
      </c>
      <c r="B12" s="33" t="s">
        <v>553</v>
      </c>
      <c r="C12" s="14" t="s">
        <v>203</v>
      </c>
      <c r="D12" s="15">
        <v>45108</v>
      </c>
      <c r="E12" s="16" t="s">
        <v>554</v>
      </c>
      <c r="F12" s="17" t="str">
        <f t="shared" si="5"/>
        <v>男</v>
      </c>
      <c r="G12" s="13" t="str">
        <f>IF(LEN(E12)=18,(IF(LOOKUP(MOD(SUM(MID(E12,1,1)*7,MID(E12,2,1)*9,MID(E12,3,1)*10,MID(E12,4,1)*5,MID(E12,5,1)*8,MID(E12,6,1)*4,MID(E12,7,1)*2,MID(E12,8,1),MID(E12,9,1)*6,MID(E12,10,1)*3,MID(E12,11,1)*7,MID(E12,12,1)*9,MID(E12,13,1)*10,MID(E12,14,1)*5,MID(E12,15,1)*8,MID(E12,16,1)*4,MID(E12,17,1)*2),11),{0,1,2,3,4,5,6,7,8,9,10},{"1","0","x","9","8","7","6","5","4","3","2"})=RIGHT(E12,1),"√","×")),"身份证号长度不符")</f>
        <v>√</v>
      </c>
      <c r="H12" s="19"/>
      <c r="I12" s="13" t="s">
        <v>201</v>
      </c>
      <c r="J12" s="19">
        <f t="shared" si="6"/>
        <v>31</v>
      </c>
      <c r="K12" s="29">
        <v>59</v>
      </c>
      <c r="L12" s="29">
        <f t="shared" si="7"/>
        <v>31</v>
      </c>
      <c r="M12" s="29">
        <f t="shared" si="8"/>
        <v>90</v>
      </c>
      <c r="N12" s="30" t="s">
        <v>181</v>
      </c>
      <c r="O12" s="30" t="s">
        <v>184</v>
      </c>
      <c r="P12" s="31" t="s">
        <v>84</v>
      </c>
    </row>
    <row r="13" s="1" customFormat="1" ht="24" customHeight="1" spans="1:16">
      <c r="A13" s="23">
        <f t="shared" si="4"/>
        <v>11</v>
      </c>
      <c r="B13" s="33" t="s">
        <v>555</v>
      </c>
      <c r="C13" s="14" t="s">
        <v>203</v>
      </c>
      <c r="D13" s="15">
        <v>45108</v>
      </c>
      <c r="E13" s="16" t="s">
        <v>556</v>
      </c>
      <c r="F13" s="17" t="str">
        <f t="shared" si="5"/>
        <v>男</v>
      </c>
      <c r="G13" s="13" t="str">
        <f>IF(LEN(E13)=18,(IF(LOOKUP(MOD(SUM(MID(E13,1,1)*7,MID(E13,2,1)*9,MID(E13,3,1)*10,MID(E13,4,1)*5,MID(E13,5,1)*8,MID(E13,6,1)*4,MID(E13,7,1)*2,MID(E13,8,1),MID(E13,9,1)*6,MID(E13,10,1)*3,MID(E13,11,1)*7,MID(E13,12,1)*9,MID(E13,13,1)*10,MID(E13,14,1)*5,MID(E13,15,1)*8,MID(E13,16,1)*4,MID(E13,17,1)*2),11),{0,1,2,3,4,5,6,7,8,9,10},{"1","0","x","9","8","7","6","5","4","3","2"})=RIGHT(E13,1),"√","×")),"身份证号长度不符")</f>
        <v>√</v>
      </c>
      <c r="H13" s="19"/>
      <c r="I13" s="13" t="s">
        <v>201</v>
      </c>
      <c r="J13" s="19">
        <f t="shared" si="6"/>
        <v>31</v>
      </c>
      <c r="K13" s="29">
        <v>59</v>
      </c>
      <c r="L13" s="29">
        <f t="shared" si="7"/>
        <v>31</v>
      </c>
      <c r="M13" s="29">
        <f t="shared" si="8"/>
        <v>90</v>
      </c>
      <c r="N13" s="30" t="s">
        <v>181</v>
      </c>
      <c r="O13" s="30" t="s">
        <v>184</v>
      </c>
      <c r="P13" s="31" t="s">
        <v>84</v>
      </c>
    </row>
    <row r="14" s="1" customFormat="1" ht="24" customHeight="1" spans="1:16">
      <c r="A14" s="23">
        <f t="shared" si="4"/>
        <v>12</v>
      </c>
      <c r="B14" s="33" t="s">
        <v>557</v>
      </c>
      <c r="C14" s="14" t="s">
        <v>203</v>
      </c>
      <c r="D14" s="15">
        <v>45108</v>
      </c>
      <c r="E14" s="16" t="s">
        <v>558</v>
      </c>
      <c r="F14" s="17" t="str">
        <f t="shared" si="5"/>
        <v>男</v>
      </c>
      <c r="G14" s="13" t="str">
        <f>IF(LEN(E14)=18,(IF(LOOKUP(MOD(SUM(MID(E14,1,1)*7,MID(E14,2,1)*9,MID(E14,3,1)*10,MID(E14,4,1)*5,MID(E14,5,1)*8,MID(E14,6,1)*4,MID(E14,7,1)*2,MID(E14,8,1),MID(E14,9,1)*6,MID(E14,10,1)*3,MID(E14,11,1)*7,MID(E14,12,1)*9,MID(E14,13,1)*10,MID(E14,14,1)*5,MID(E14,15,1)*8,MID(E14,16,1)*4,MID(E14,17,1)*2),11),{0,1,2,3,4,5,6,7,8,9,10},{"1","0","x","9","8","7","6","5","4","3","2"})=RIGHT(E14,1),"√","×")),"身份证号长度不符")</f>
        <v>√</v>
      </c>
      <c r="H14" s="19"/>
      <c r="I14" s="13" t="s">
        <v>201</v>
      </c>
      <c r="J14" s="19">
        <f t="shared" si="6"/>
        <v>31</v>
      </c>
      <c r="K14" s="29">
        <v>59</v>
      </c>
      <c r="L14" s="29">
        <f t="shared" si="7"/>
        <v>31</v>
      </c>
      <c r="M14" s="29">
        <f t="shared" si="8"/>
        <v>90</v>
      </c>
      <c r="N14" s="30" t="s">
        <v>181</v>
      </c>
      <c r="O14" s="30" t="s">
        <v>184</v>
      </c>
      <c r="P14" s="31" t="s">
        <v>84</v>
      </c>
    </row>
    <row r="15" s="1" customFormat="1" ht="24" customHeight="1" spans="1:16">
      <c r="A15" s="23">
        <f t="shared" si="4"/>
        <v>13</v>
      </c>
      <c r="B15" s="33" t="s">
        <v>561</v>
      </c>
      <c r="C15" s="14" t="s">
        <v>203</v>
      </c>
      <c r="D15" s="15">
        <v>45108</v>
      </c>
      <c r="E15" s="16" t="s">
        <v>562</v>
      </c>
      <c r="F15" s="17" t="str">
        <f t="shared" si="5"/>
        <v>女</v>
      </c>
      <c r="G15" s="13" t="str">
        <f>IF(LEN(E15)=18,(IF(LOOKUP(MOD(SUM(MID(E15,1,1)*7,MID(E15,2,1)*9,MID(E15,3,1)*10,MID(E15,4,1)*5,MID(E15,5,1)*8,MID(E15,6,1)*4,MID(E15,7,1)*2,MID(E15,8,1),MID(E15,9,1)*6,MID(E15,10,1)*3,MID(E15,11,1)*7,MID(E15,12,1)*9,MID(E15,13,1)*10,MID(E15,14,1)*5,MID(E15,15,1)*8,MID(E15,16,1)*4,MID(E15,17,1)*2),11),{0,1,2,3,4,5,6,7,8,9,10},{"1","0","x","9","8","7","6","5","4","3","2"})=RIGHT(E15,1),"√","×")),"身份证号长度不符")</f>
        <v>√</v>
      </c>
      <c r="H15" s="19"/>
      <c r="I15" s="13" t="s">
        <v>201</v>
      </c>
      <c r="J15" s="19">
        <f t="shared" si="6"/>
        <v>31</v>
      </c>
      <c r="K15" s="29">
        <v>59</v>
      </c>
      <c r="L15" s="29">
        <f t="shared" si="7"/>
        <v>31</v>
      </c>
      <c r="M15" s="29">
        <f t="shared" si="8"/>
        <v>90</v>
      </c>
      <c r="N15" s="30" t="s">
        <v>181</v>
      </c>
      <c r="O15" s="30" t="s">
        <v>184</v>
      </c>
      <c r="P15" s="31" t="s">
        <v>84</v>
      </c>
    </row>
    <row r="16" s="1" customFormat="1" ht="24" customHeight="1" spans="1:16">
      <c r="A16" s="23">
        <f t="shared" si="4"/>
        <v>14</v>
      </c>
      <c r="B16" s="33" t="s">
        <v>565</v>
      </c>
      <c r="C16" s="14" t="s">
        <v>203</v>
      </c>
      <c r="D16" s="15">
        <v>45108</v>
      </c>
      <c r="E16" s="16" t="s">
        <v>566</v>
      </c>
      <c r="F16" s="17" t="str">
        <f t="shared" si="5"/>
        <v>男</v>
      </c>
      <c r="G16" s="13" t="str">
        <f>IF(LEN(E16)=18,(IF(LOOKUP(MOD(SUM(MID(E16,1,1)*7,MID(E16,2,1)*9,MID(E16,3,1)*10,MID(E16,4,1)*5,MID(E16,5,1)*8,MID(E16,6,1)*4,MID(E16,7,1)*2,MID(E16,8,1),MID(E16,9,1)*6,MID(E16,10,1)*3,MID(E16,11,1)*7,MID(E16,12,1)*9,MID(E16,13,1)*10,MID(E16,14,1)*5,MID(E16,15,1)*8,MID(E16,16,1)*4,MID(E16,17,1)*2),11),{0,1,2,3,4,5,6,7,8,9,10},{"1","0","x","9","8","7","6","5","4","3","2"})=RIGHT(E16,1),"√","×")),"身份证号长度不符")</f>
        <v>√</v>
      </c>
      <c r="H16" s="19"/>
      <c r="I16" s="13" t="s">
        <v>201</v>
      </c>
      <c r="J16" s="19">
        <f t="shared" si="6"/>
        <v>31</v>
      </c>
      <c r="K16" s="29">
        <v>59</v>
      </c>
      <c r="L16" s="29">
        <f t="shared" si="7"/>
        <v>31</v>
      </c>
      <c r="M16" s="29">
        <f t="shared" si="8"/>
        <v>90</v>
      </c>
      <c r="N16" s="30" t="s">
        <v>181</v>
      </c>
      <c r="O16" s="30" t="s">
        <v>184</v>
      </c>
      <c r="P16" s="31" t="s">
        <v>84</v>
      </c>
    </row>
    <row r="17" s="1" customFormat="1" ht="24" customHeight="1" spans="1:16">
      <c r="A17" s="23">
        <f t="shared" si="4"/>
        <v>15</v>
      </c>
      <c r="B17" s="33" t="s">
        <v>582</v>
      </c>
      <c r="C17" s="14" t="s">
        <v>212</v>
      </c>
      <c r="D17" s="15">
        <v>45108</v>
      </c>
      <c r="E17" s="16" t="s">
        <v>583</v>
      </c>
      <c r="F17" s="17" t="str">
        <f t="shared" si="5"/>
        <v>男</v>
      </c>
      <c r="G17" s="13" t="str">
        <f>IF(LEN(E17)=18,(IF(LOOKUP(MOD(SUM(MID(E17,1,1)*7,MID(E17,2,1)*9,MID(E17,3,1)*10,MID(E17,4,1)*5,MID(E17,5,1)*8,MID(E17,6,1)*4,MID(E17,7,1)*2,MID(E17,8,1),MID(E17,9,1)*6,MID(E17,10,1)*3,MID(E17,11,1)*7,MID(E17,12,1)*9,MID(E17,13,1)*10,MID(E17,14,1)*5,MID(E17,15,1)*8,MID(E17,16,1)*4,MID(E17,17,1)*2),11),{0,1,2,3,4,5,6,7,8,9,10},{"1","0","x","9","8","7","6","5","4","3","2"})=RIGHT(E17,1),"√","×")),"身份证号长度不符")</f>
        <v>√</v>
      </c>
      <c r="H17" s="19"/>
      <c r="I17" s="13" t="s">
        <v>201</v>
      </c>
      <c r="J17" s="19">
        <f t="shared" si="6"/>
        <v>31</v>
      </c>
      <c r="K17" s="29">
        <v>59</v>
      </c>
      <c r="L17" s="29">
        <f t="shared" si="7"/>
        <v>31</v>
      </c>
      <c r="M17" s="29">
        <f t="shared" si="8"/>
        <v>90</v>
      </c>
      <c r="N17" s="30" t="s">
        <v>181</v>
      </c>
      <c r="O17" s="30" t="s">
        <v>184</v>
      </c>
      <c r="P17" s="31" t="s">
        <v>86</v>
      </c>
    </row>
    <row r="18" s="1" customFormat="1" ht="24" customHeight="1" spans="1:16">
      <c r="A18" s="23">
        <f t="shared" si="4"/>
        <v>16</v>
      </c>
      <c r="B18" s="33" t="s">
        <v>584</v>
      </c>
      <c r="C18" s="14" t="s">
        <v>203</v>
      </c>
      <c r="D18" s="15">
        <v>45108</v>
      </c>
      <c r="E18" s="16" t="s">
        <v>585</v>
      </c>
      <c r="F18" s="17" t="str">
        <f t="shared" si="5"/>
        <v>女</v>
      </c>
      <c r="G18" s="13" t="str">
        <f>IF(LEN(E18)=18,(IF(LOOKUP(MOD(SUM(MID(E18,1,1)*7,MID(E18,2,1)*9,MID(E18,3,1)*10,MID(E18,4,1)*5,MID(E18,5,1)*8,MID(E18,6,1)*4,MID(E18,7,1)*2,MID(E18,8,1),MID(E18,9,1)*6,MID(E18,10,1)*3,MID(E18,11,1)*7,MID(E18,12,1)*9,MID(E18,13,1)*10,MID(E18,14,1)*5,MID(E18,15,1)*8,MID(E18,16,1)*4,MID(E18,17,1)*2),11),{0,1,2,3,4,5,6,7,8,9,10},{"1","0","x","9","8","7","6","5","4","3","2"})=RIGHT(E18,1),"√","×")),"身份证号长度不符")</f>
        <v>√</v>
      </c>
      <c r="H18" s="19"/>
      <c r="I18" s="13" t="s">
        <v>201</v>
      </c>
      <c r="J18" s="19">
        <f t="shared" si="6"/>
        <v>31</v>
      </c>
      <c r="K18" s="29">
        <v>59</v>
      </c>
      <c r="L18" s="29">
        <f t="shared" si="7"/>
        <v>31</v>
      </c>
      <c r="M18" s="29">
        <f t="shared" si="8"/>
        <v>90</v>
      </c>
      <c r="N18" s="30" t="s">
        <v>181</v>
      </c>
      <c r="O18" s="30" t="s">
        <v>184</v>
      </c>
      <c r="P18" s="31" t="s">
        <v>84</v>
      </c>
    </row>
    <row r="19" s="1" customFormat="1" ht="24" customHeight="1" spans="1:16">
      <c r="A19" s="23">
        <f t="shared" si="4"/>
        <v>17</v>
      </c>
      <c r="B19" s="33" t="s">
        <v>263</v>
      </c>
      <c r="C19" s="14" t="s">
        <v>203</v>
      </c>
      <c r="D19" s="15">
        <v>45108</v>
      </c>
      <c r="E19" s="16" t="s">
        <v>586</v>
      </c>
      <c r="F19" s="17" t="str">
        <f t="shared" si="5"/>
        <v>男</v>
      </c>
      <c r="G19" s="13" t="str">
        <f>IF(LEN(E19)=18,(IF(LOOKUP(MOD(SUM(MID(E19,1,1)*7,MID(E19,2,1)*9,MID(E19,3,1)*10,MID(E19,4,1)*5,MID(E19,5,1)*8,MID(E19,6,1)*4,MID(E19,7,1)*2,MID(E19,8,1),MID(E19,9,1)*6,MID(E19,10,1)*3,MID(E19,11,1)*7,MID(E19,12,1)*9,MID(E19,13,1)*10,MID(E19,14,1)*5,MID(E19,15,1)*8,MID(E19,16,1)*4,MID(E19,17,1)*2),11),{0,1,2,3,4,5,6,7,8,9,10},{"1","0","x","9","8","7","6","5","4","3","2"})=RIGHT(E19,1),"√","×")),"身份证号长度不符")</f>
        <v>√</v>
      </c>
      <c r="H19" s="19"/>
      <c r="I19" s="13" t="s">
        <v>201</v>
      </c>
      <c r="J19" s="19">
        <f t="shared" si="6"/>
        <v>31</v>
      </c>
      <c r="K19" s="29">
        <v>59</v>
      </c>
      <c r="L19" s="29">
        <f t="shared" si="7"/>
        <v>31</v>
      </c>
      <c r="M19" s="29">
        <f t="shared" si="8"/>
        <v>90</v>
      </c>
      <c r="N19" s="30" t="s">
        <v>181</v>
      </c>
      <c r="O19" s="30" t="s">
        <v>184</v>
      </c>
      <c r="P19" s="31" t="s">
        <v>84</v>
      </c>
    </row>
    <row r="20" s="1" customFormat="1" ht="24" customHeight="1" spans="1:16">
      <c r="A20" s="23">
        <f t="shared" si="4"/>
        <v>18</v>
      </c>
      <c r="B20" s="33" t="s">
        <v>587</v>
      </c>
      <c r="C20" s="14" t="s">
        <v>203</v>
      </c>
      <c r="D20" s="15">
        <v>45108</v>
      </c>
      <c r="E20" s="16" t="s">
        <v>588</v>
      </c>
      <c r="F20" s="17" t="str">
        <f t="shared" si="5"/>
        <v>男</v>
      </c>
      <c r="G20" s="13" t="str">
        <f>IF(LEN(E20)=18,(IF(LOOKUP(MOD(SUM(MID(E20,1,1)*7,MID(E20,2,1)*9,MID(E20,3,1)*10,MID(E20,4,1)*5,MID(E20,5,1)*8,MID(E20,6,1)*4,MID(E20,7,1)*2,MID(E20,8,1),MID(E20,9,1)*6,MID(E20,10,1)*3,MID(E20,11,1)*7,MID(E20,12,1)*9,MID(E20,13,1)*10,MID(E20,14,1)*5,MID(E20,15,1)*8,MID(E20,16,1)*4,MID(E20,17,1)*2),11),{0,1,2,3,4,5,6,7,8,9,10},{"1","0","x","9","8","7","6","5","4","3","2"})=RIGHT(E20,1),"√","×")),"身份证号长度不符")</f>
        <v>√</v>
      </c>
      <c r="H20" s="19"/>
      <c r="I20" s="13" t="s">
        <v>201</v>
      </c>
      <c r="J20" s="19">
        <f t="shared" si="6"/>
        <v>31</v>
      </c>
      <c r="K20" s="29">
        <v>59</v>
      </c>
      <c r="L20" s="29">
        <f t="shared" si="7"/>
        <v>31</v>
      </c>
      <c r="M20" s="29">
        <f t="shared" si="8"/>
        <v>90</v>
      </c>
      <c r="N20" s="30" t="s">
        <v>181</v>
      </c>
      <c r="O20" s="30" t="s">
        <v>184</v>
      </c>
      <c r="P20" s="31" t="s">
        <v>84</v>
      </c>
    </row>
    <row r="21" s="1" customFormat="1" ht="24" customHeight="1" spans="1:16">
      <c r="A21" s="23">
        <f t="shared" si="4"/>
        <v>19</v>
      </c>
      <c r="B21" s="33" t="s">
        <v>589</v>
      </c>
      <c r="C21" s="14" t="s">
        <v>203</v>
      </c>
      <c r="D21" s="15">
        <v>45108</v>
      </c>
      <c r="E21" s="16" t="s">
        <v>590</v>
      </c>
      <c r="F21" s="17" t="str">
        <f t="shared" si="5"/>
        <v>男</v>
      </c>
      <c r="G21" s="13" t="str">
        <f>IF(LEN(E21)=18,(IF(LOOKUP(MOD(SUM(MID(E21,1,1)*7,MID(E21,2,1)*9,MID(E21,3,1)*10,MID(E21,4,1)*5,MID(E21,5,1)*8,MID(E21,6,1)*4,MID(E21,7,1)*2,MID(E21,8,1),MID(E21,9,1)*6,MID(E21,10,1)*3,MID(E21,11,1)*7,MID(E21,12,1)*9,MID(E21,13,1)*10,MID(E21,14,1)*5,MID(E21,15,1)*8,MID(E21,16,1)*4,MID(E21,17,1)*2),11),{0,1,2,3,4,5,6,7,8,9,10},{"1","0","x","9","8","7","6","5","4","3","2"})=RIGHT(E21,1),"√","×")),"身份证号长度不符")</f>
        <v>√</v>
      </c>
      <c r="H21" s="19"/>
      <c r="I21" s="13" t="s">
        <v>201</v>
      </c>
      <c r="J21" s="19">
        <f t="shared" si="6"/>
        <v>31</v>
      </c>
      <c r="K21" s="29">
        <v>59</v>
      </c>
      <c r="L21" s="29">
        <f t="shared" si="7"/>
        <v>31</v>
      </c>
      <c r="M21" s="29">
        <f t="shared" si="8"/>
        <v>90</v>
      </c>
      <c r="N21" s="30" t="s">
        <v>181</v>
      </c>
      <c r="O21" s="30" t="s">
        <v>184</v>
      </c>
      <c r="P21" s="31" t="s">
        <v>84</v>
      </c>
    </row>
    <row r="22" s="1" customFormat="1" ht="24" customHeight="1" spans="1:16">
      <c r="A22" s="23">
        <f t="shared" si="4"/>
        <v>20</v>
      </c>
      <c r="B22" s="33" t="s">
        <v>577</v>
      </c>
      <c r="C22" s="14" t="s">
        <v>203</v>
      </c>
      <c r="D22" s="15">
        <v>45108</v>
      </c>
      <c r="E22" s="16" t="s">
        <v>578</v>
      </c>
      <c r="F22" s="17" t="str">
        <f t="shared" si="5"/>
        <v>男</v>
      </c>
      <c r="G22" s="13" t="str">
        <f>IF(LEN(E22)=18,(IF(LOOKUP(MOD(SUM(MID(E22,1,1)*7,MID(E22,2,1)*9,MID(E22,3,1)*10,MID(E22,4,1)*5,MID(E22,5,1)*8,MID(E22,6,1)*4,MID(E22,7,1)*2,MID(E22,8,1),MID(E22,9,1)*6,MID(E22,10,1)*3,MID(E22,11,1)*7,MID(E22,12,1)*9,MID(E22,13,1)*10,MID(E22,14,1)*5,MID(E22,15,1)*8,MID(E22,16,1)*4,MID(E22,17,1)*2),11),{0,1,2,3,4,5,6,7,8,9,10},{"1","0","x","9","8","7","6","5","4","3","2"})=RIGHT(E22,1),"√","×")),"身份证号长度不符")</f>
        <v>√</v>
      </c>
      <c r="H22" s="19"/>
      <c r="I22" s="13" t="s">
        <v>201</v>
      </c>
      <c r="J22" s="19">
        <f t="shared" si="6"/>
        <v>31</v>
      </c>
      <c r="K22" s="29">
        <v>59</v>
      </c>
      <c r="L22" s="29">
        <f t="shared" si="7"/>
        <v>31</v>
      </c>
      <c r="M22" s="29">
        <f t="shared" si="8"/>
        <v>90</v>
      </c>
      <c r="N22" s="30" t="s">
        <v>181</v>
      </c>
      <c r="O22" s="30" t="s">
        <v>184</v>
      </c>
      <c r="P22" s="31" t="s">
        <v>84</v>
      </c>
    </row>
    <row r="23" s="1" customFormat="1" ht="24" customHeight="1" spans="1:16">
      <c r="A23" s="23">
        <f t="shared" si="4"/>
        <v>21</v>
      </c>
      <c r="B23" s="24" t="s">
        <v>591</v>
      </c>
      <c r="C23" s="14" t="s">
        <v>203</v>
      </c>
      <c r="D23" s="15">
        <v>45108</v>
      </c>
      <c r="E23" s="25" t="s">
        <v>592</v>
      </c>
      <c r="F23" s="17" t="str">
        <f t="shared" si="5"/>
        <v>男</v>
      </c>
      <c r="G23" s="13" t="str">
        <f>IF(LEN(E23)=18,(IF(LOOKUP(MOD(SUM(MID(E23,1,1)*7,MID(E23,2,1)*9,MID(E23,3,1)*10,MID(E23,4,1)*5,MID(E23,5,1)*8,MID(E23,6,1)*4,MID(E23,7,1)*2,MID(E23,8,1),MID(E23,9,1)*6,MID(E23,10,1)*3,MID(E23,11,1)*7,MID(E23,12,1)*9,MID(E23,13,1)*10,MID(E23,14,1)*5,MID(E23,15,1)*8,MID(E23,16,1)*4,MID(E23,17,1)*2),11),{0,1,2,3,4,5,6,7,8,9,10},{"1","0","x","9","8","7","6","5","4","3","2"})=RIGHT(E23,1),"√","×")),"身份证号长度不符")</f>
        <v>√</v>
      </c>
      <c r="H23" s="19"/>
      <c r="I23" s="13" t="s">
        <v>201</v>
      </c>
      <c r="J23" s="19">
        <f t="shared" si="6"/>
        <v>31</v>
      </c>
      <c r="K23" s="29">
        <v>59</v>
      </c>
      <c r="L23" s="29">
        <f t="shared" si="7"/>
        <v>31</v>
      </c>
      <c r="M23" s="29">
        <f t="shared" si="8"/>
        <v>90</v>
      </c>
      <c r="N23" s="30" t="s">
        <v>181</v>
      </c>
      <c r="O23" s="30" t="s">
        <v>184</v>
      </c>
      <c r="P23" s="31" t="s">
        <v>84</v>
      </c>
    </row>
    <row r="24" s="1" customFormat="1" ht="24" customHeight="1" spans="1:17">
      <c r="A24" s="23">
        <f t="shared" si="4"/>
        <v>22</v>
      </c>
      <c r="B24" s="24" t="s">
        <v>593</v>
      </c>
      <c r="C24" s="14" t="s">
        <v>203</v>
      </c>
      <c r="D24" s="15">
        <v>45111</v>
      </c>
      <c r="E24" s="16" t="s">
        <v>594</v>
      </c>
      <c r="F24" s="17" t="str">
        <f t="shared" si="5"/>
        <v>女</v>
      </c>
      <c r="G24" s="13" t="str">
        <f>IF(LEN(E24)=18,(IF(LOOKUP(MOD(SUM(MID(E24,1,1)*7,MID(E24,2,1)*9,MID(E24,3,1)*10,MID(E24,4,1)*5,MID(E24,5,1)*8,MID(E24,6,1)*4,MID(E24,7,1)*2,MID(E24,8,1),MID(E24,9,1)*6,MID(E24,10,1)*3,MID(E24,11,1)*7,MID(E24,12,1)*9,MID(E24,13,1)*10,MID(E24,14,1)*5,MID(E24,15,1)*8,MID(E24,16,1)*4,MID(E24,17,1)*2),11),{0,1,2,3,4,5,6,7,8,9,10},{"1","0","x","9","8","7","6","5","4","3","2"})=RIGHT(E24,1),"√","×")),"身份证号长度不符")</f>
        <v>√</v>
      </c>
      <c r="H24" s="19"/>
      <c r="I24" s="13" t="s">
        <v>201</v>
      </c>
      <c r="J24" s="19">
        <f t="shared" si="6"/>
        <v>28</v>
      </c>
      <c r="K24" s="29">
        <f t="shared" ref="K24:K43" si="9">IF(H24="",59/30*J24,0)</f>
        <v>55.0666666666667</v>
      </c>
      <c r="L24" s="29">
        <f t="shared" si="7"/>
        <v>28</v>
      </c>
      <c r="M24" s="29">
        <f t="shared" si="8"/>
        <v>83.0666666666667</v>
      </c>
      <c r="N24" s="30" t="s">
        <v>181</v>
      </c>
      <c r="O24" s="30" t="s">
        <v>184</v>
      </c>
      <c r="P24" s="31" t="s">
        <v>84</v>
      </c>
      <c r="Q24" s="1" t="s">
        <v>457</v>
      </c>
    </row>
    <row r="25" s="1" customFormat="1" ht="24" customHeight="1" spans="1:16">
      <c r="A25" s="23">
        <f t="shared" si="4"/>
        <v>23</v>
      </c>
      <c r="B25" s="24" t="s">
        <v>595</v>
      </c>
      <c r="C25" s="14" t="s">
        <v>212</v>
      </c>
      <c r="D25" s="34">
        <v>45112</v>
      </c>
      <c r="E25" s="16" t="s">
        <v>596</v>
      </c>
      <c r="F25" s="17" t="str">
        <f t="shared" si="5"/>
        <v>男</v>
      </c>
      <c r="G25" s="13" t="str">
        <f>IF(LEN(E25)=18,(IF(LOOKUP(MOD(SUM(MID(E25,1,1)*7,MID(E25,2,1)*9,MID(E25,3,1)*10,MID(E25,4,1)*5,MID(E25,5,1)*8,MID(E25,6,1)*4,MID(E25,7,1)*2,MID(E25,8,1),MID(E25,9,1)*6,MID(E25,10,1)*3,MID(E25,11,1)*7,MID(E25,12,1)*9,MID(E25,13,1)*10,MID(E25,14,1)*5,MID(E25,15,1)*8,MID(E25,16,1)*4,MID(E25,17,1)*2),11),{0,1,2,3,4,5,6,7,8,9,10},{"1","0","x","9","8","7","6","5","4","3","2"})=RIGHT(E25,1),"√","×")),"身份证号长度不符")</f>
        <v>√</v>
      </c>
      <c r="H25" s="19"/>
      <c r="I25" s="13" t="s">
        <v>201</v>
      </c>
      <c r="J25" s="19">
        <f t="shared" si="6"/>
        <v>27</v>
      </c>
      <c r="K25" s="29">
        <f t="shared" si="9"/>
        <v>53.1</v>
      </c>
      <c r="L25" s="29">
        <f t="shared" si="7"/>
        <v>27</v>
      </c>
      <c r="M25" s="29">
        <f t="shared" si="8"/>
        <v>80.1</v>
      </c>
      <c r="N25" s="30" t="s">
        <v>181</v>
      </c>
      <c r="O25" s="30" t="s">
        <v>184</v>
      </c>
      <c r="P25" s="31" t="s">
        <v>86</v>
      </c>
    </row>
    <row r="26" s="1" customFormat="1" ht="24" customHeight="1" spans="1:16">
      <c r="A26" s="23">
        <f t="shared" si="4"/>
        <v>24</v>
      </c>
      <c r="B26" s="24" t="s">
        <v>597</v>
      </c>
      <c r="C26" s="14" t="s">
        <v>203</v>
      </c>
      <c r="D26" s="34">
        <v>45112</v>
      </c>
      <c r="E26" s="16" t="s">
        <v>598</v>
      </c>
      <c r="F26" s="17" t="str">
        <f t="shared" si="5"/>
        <v>男</v>
      </c>
      <c r="G26" s="13" t="str">
        <f>IF(LEN(E26)=18,(IF(LOOKUP(MOD(SUM(MID(E26,1,1)*7,MID(E26,2,1)*9,MID(E26,3,1)*10,MID(E26,4,1)*5,MID(E26,5,1)*8,MID(E26,6,1)*4,MID(E26,7,1)*2,MID(E26,8,1),MID(E26,9,1)*6,MID(E26,10,1)*3,MID(E26,11,1)*7,MID(E26,12,1)*9,MID(E26,13,1)*10,MID(E26,14,1)*5,MID(E26,15,1)*8,MID(E26,16,1)*4,MID(E26,17,1)*2),11),{0,1,2,3,4,5,6,7,8,9,10},{"1","0","x","9","8","7","6","5","4","3","2"})=RIGHT(E26,1),"√","×")),"身份证号长度不符")</f>
        <v>√</v>
      </c>
      <c r="H26" s="19"/>
      <c r="I26" s="13" t="s">
        <v>201</v>
      </c>
      <c r="J26" s="19">
        <f t="shared" si="6"/>
        <v>27</v>
      </c>
      <c r="K26" s="29">
        <f t="shared" si="9"/>
        <v>53.1</v>
      </c>
      <c r="L26" s="29">
        <f t="shared" si="7"/>
        <v>27</v>
      </c>
      <c r="M26" s="29">
        <f t="shared" si="8"/>
        <v>80.1</v>
      </c>
      <c r="N26" s="30" t="s">
        <v>181</v>
      </c>
      <c r="O26" s="30" t="s">
        <v>184</v>
      </c>
      <c r="P26" s="31" t="s">
        <v>84</v>
      </c>
    </row>
    <row r="27" s="1" customFormat="1" ht="24" customHeight="1" spans="1:16">
      <c r="A27" s="23">
        <f t="shared" si="4"/>
        <v>25</v>
      </c>
      <c r="B27" s="24" t="s">
        <v>599</v>
      </c>
      <c r="C27" s="14" t="s">
        <v>203</v>
      </c>
      <c r="D27" s="34">
        <v>45119</v>
      </c>
      <c r="E27" s="16" t="s">
        <v>600</v>
      </c>
      <c r="F27" s="17" t="str">
        <f t="shared" si="5"/>
        <v>男</v>
      </c>
      <c r="G27" s="13" t="str">
        <f>IF(LEN(E27)=18,(IF(LOOKUP(MOD(SUM(MID(E27,1,1)*7,MID(E27,2,1)*9,MID(E27,3,1)*10,MID(E27,4,1)*5,MID(E27,5,1)*8,MID(E27,6,1)*4,MID(E27,7,1)*2,MID(E27,8,1),MID(E27,9,1)*6,MID(E27,10,1)*3,MID(E27,11,1)*7,MID(E27,12,1)*9,MID(E27,13,1)*10,MID(E27,14,1)*5,MID(E27,15,1)*8,MID(E27,16,1)*4,MID(E27,17,1)*2),11),{0,1,2,3,4,5,6,7,8,9,10},{"1","0","x","9","8","7","6","5","4","3","2"})=RIGHT(E27,1),"√","×")),"身份证号长度不符")</f>
        <v>√</v>
      </c>
      <c r="H27" s="19" t="s">
        <v>545</v>
      </c>
      <c r="I27" s="13" t="s">
        <v>201</v>
      </c>
      <c r="J27" s="19">
        <f t="shared" si="6"/>
        <v>20</v>
      </c>
      <c r="K27" s="29">
        <f t="shared" si="9"/>
        <v>0</v>
      </c>
      <c r="L27" s="29">
        <f t="shared" si="7"/>
        <v>0</v>
      </c>
      <c r="M27" s="29">
        <f t="shared" si="8"/>
        <v>0</v>
      </c>
      <c r="N27" s="30" t="s">
        <v>181</v>
      </c>
      <c r="O27" s="30" t="s">
        <v>184</v>
      </c>
      <c r="P27" s="31" t="s">
        <v>84</v>
      </c>
    </row>
    <row r="28" s="1" customFormat="1" ht="24" customHeight="1" spans="1:16">
      <c r="A28" s="23">
        <f t="shared" si="4"/>
        <v>26</v>
      </c>
      <c r="B28" s="24" t="s">
        <v>601</v>
      </c>
      <c r="C28" s="14" t="s">
        <v>203</v>
      </c>
      <c r="D28" s="34">
        <v>45119</v>
      </c>
      <c r="E28" s="16" t="s">
        <v>602</v>
      </c>
      <c r="F28" s="17" t="str">
        <f t="shared" si="5"/>
        <v>女</v>
      </c>
      <c r="G28" s="13" t="str">
        <f>IF(LEN(E28)=18,(IF(LOOKUP(MOD(SUM(MID(E28,1,1)*7,MID(E28,2,1)*9,MID(E28,3,1)*10,MID(E28,4,1)*5,MID(E28,5,1)*8,MID(E28,6,1)*4,MID(E28,7,1)*2,MID(E28,8,1),MID(E28,9,1)*6,MID(E28,10,1)*3,MID(E28,11,1)*7,MID(E28,12,1)*9,MID(E28,13,1)*10,MID(E28,14,1)*5,MID(E28,15,1)*8,MID(E28,16,1)*4,MID(E28,17,1)*2),11),{0,1,2,3,4,5,6,7,8,9,10},{"1","0","x","9","8","7","6","5","4","3","2"})=RIGHT(E28,1),"√","×")),"身份证号长度不符")</f>
        <v>√</v>
      </c>
      <c r="H28" s="19" t="s">
        <v>539</v>
      </c>
      <c r="I28" s="13" t="s">
        <v>201</v>
      </c>
      <c r="J28" s="19">
        <f t="shared" si="6"/>
        <v>20</v>
      </c>
      <c r="K28" s="29">
        <f t="shared" si="9"/>
        <v>0</v>
      </c>
      <c r="L28" s="29">
        <f t="shared" si="7"/>
        <v>0</v>
      </c>
      <c r="M28" s="29">
        <f t="shared" si="8"/>
        <v>0</v>
      </c>
      <c r="N28" s="30" t="s">
        <v>181</v>
      </c>
      <c r="O28" s="30" t="s">
        <v>184</v>
      </c>
      <c r="P28" s="31" t="s">
        <v>84</v>
      </c>
    </row>
    <row r="29" s="1" customFormat="1" ht="24" customHeight="1" spans="1:16">
      <c r="A29" s="23">
        <f t="shared" si="4"/>
        <v>27</v>
      </c>
      <c r="B29" s="24" t="s">
        <v>603</v>
      </c>
      <c r="C29" s="14" t="s">
        <v>203</v>
      </c>
      <c r="D29" s="34">
        <v>45122</v>
      </c>
      <c r="E29" s="16" t="s">
        <v>604</v>
      </c>
      <c r="F29" s="17" t="str">
        <f t="shared" si="5"/>
        <v>男</v>
      </c>
      <c r="G29" s="13" t="str">
        <f>IF(LEN(E29)=18,(IF(LOOKUP(MOD(SUM(MID(E29,1,1)*7,MID(E29,2,1)*9,MID(E29,3,1)*10,MID(E29,4,1)*5,MID(E29,5,1)*8,MID(E29,6,1)*4,MID(E29,7,1)*2,MID(E29,8,1),MID(E29,9,1)*6,MID(E29,10,1)*3,MID(E29,11,1)*7,MID(E29,12,1)*9,MID(E29,13,1)*10,MID(E29,14,1)*5,MID(E29,15,1)*8,MID(E29,16,1)*4,MID(E29,17,1)*2),11),{0,1,2,3,4,5,6,7,8,9,10},{"1","0","x","9","8","7","6","5","4","3","2"})=RIGHT(E29,1),"√","×")),"身份证号长度不符")</f>
        <v>√</v>
      </c>
      <c r="H29" s="19" t="s">
        <v>263</v>
      </c>
      <c r="I29" s="13" t="s">
        <v>201</v>
      </c>
      <c r="J29" s="19">
        <f t="shared" si="6"/>
        <v>17</v>
      </c>
      <c r="K29" s="29">
        <f t="shared" si="9"/>
        <v>0</v>
      </c>
      <c r="L29" s="29">
        <f t="shared" si="7"/>
        <v>0</v>
      </c>
      <c r="M29" s="29">
        <f t="shared" si="8"/>
        <v>0</v>
      </c>
      <c r="N29" s="30" t="s">
        <v>181</v>
      </c>
      <c r="O29" s="30" t="s">
        <v>184</v>
      </c>
      <c r="P29" s="31" t="s">
        <v>84</v>
      </c>
    </row>
    <row r="30" s="1" customFormat="1" ht="24" customHeight="1" spans="1:16">
      <c r="A30" s="23">
        <f t="shared" si="4"/>
        <v>28</v>
      </c>
      <c r="B30" s="24" t="s">
        <v>605</v>
      </c>
      <c r="C30" s="14" t="s">
        <v>203</v>
      </c>
      <c r="D30" s="34">
        <v>45122</v>
      </c>
      <c r="E30" s="16" t="s">
        <v>606</v>
      </c>
      <c r="F30" s="17" t="str">
        <f t="shared" si="5"/>
        <v>男</v>
      </c>
      <c r="G30" s="13" t="str">
        <f>IF(LEN(E30)=18,(IF(LOOKUP(MOD(SUM(MID(E30,1,1)*7,MID(E30,2,1)*9,MID(E30,3,1)*10,MID(E30,4,1)*5,MID(E30,5,1)*8,MID(E30,6,1)*4,MID(E30,7,1)*2,MID(E30,8,1),MID(E30,9,1)*6,MID(E30,10,1)*3,MID(E30,11,1)*7,MID(E30,12,1)*9,MID(E30,13,1)*10,MID(E30,14,1)*5,MID(E30,15,1)*8,MID(E30,16,1)*4,MID(E30,17,1)*2),11),{0,1,2,3,4,5,6,7,8,9,10},{"1","0","x","9","8","7","6","5","4","3","2"})=RIGHT(E30,1),"√","×")),"身份证号长度不符")</f>
        <v>√</v>
      </c>
      <c r="H30" s="19" t="s">
        <v>587</v>
      </c>
      <c r="I30" s="13" t="s">
        <v>201</v>
      </c>
      <c r="J30" s="19">
        <f t="shared" si="6"/>
        <v>17</v>
      </c>
      <c r="K30" s="29">
        <f t="shared" si="9"/>
        <v>0</v>
      </c>
      <c r="L30" s="29">
        <f t="shared" si="7"/>
        <v>0</v>
      </c>
      <c r="M30" s="29">
        <f t="shared" si="8"/>
        <v>0</v>
      </c>
      <c r="N30" s="30" t="s">
        <v>181</v>
      </c>
      <c r="O30" s="30" t="s">
        <v>184</v>
      </c>
      <c r="P30" s="31" t="s">
        <v>84</v>
      </c>
    </row>
    <row r="31" s="1" customFormat="1" ht="24" customHeight="1" spans="1:17">
      <c r="A31" s="23">
        <f t="shared" si="4"/>
        <v>29</v>
      </c>
      <c r="B31" s="24" t="s">
        <v>607</v>
      </c>
      <c r="C31" s="14" t="s">
        <v>212</v>
      </c>
      <c r="D31" s="34">
        <v>45122</v>
      </c>
      <c r="E31" s="16" t="s">
        <v>608</v>
      </c>
      <c r="F31" s="17" t="str">
        <f t="shared" si="5"/>
        <v>男</v>
      </c>
      <c r="G31" s="13" t="str">
        <f>IF(LEN(E31)=18,(IF(LOOKUP(MOD(SUM(MID(E31,1,1)*7,MID(E31,2,1)*9,MID(E31,3,1)*10,MID(E31,4,1)*5,MID(E31,5,1)*8,MID(E31,6,1)*4,MID(E31,7,1)*2,MID(E31,8,1),MID(E31,9,1)*6,MID(E31,10,1)*3,MID(E31,11,1)*7,MID(E31,12,1)*9,MID(E31,13,1)*10,MID(E31,14,1)*5,MID(E31,15,1)*8,MID(E31,16,1)*4,MID(E31,17,1)*2),11),{0,1,2,3,4,5,6,7,8,9,10},{"1","0","x","9","8","7","6","5","4","3","2"})=RIGHT(E31,1),"√","×")),"身份证号长度不符")</f>
        <v>√</v>
      </c>
      <c r="H31" s="19" t="s">
        <v>589</v>
      </c>
      <c r="I31" s="13" t="s">
        <v>201</v>
      </c>
      <c r="J31" s="19">
        <f t="shared" si="6"/>
        <v>17</v>
      </c>
      <c r="K31" s="29">
        <f t="shared" si="9"/>
        <v>0</v>
      </c>
      <c r="L31" s="29">
        <f t="shared" si="7"/>
        <v>0</v>
      </c>
      <c r="M31" s="29">
        <f t="shared" si="8"/>
        <v>0</v>
      </c>
      <c r="N31" s="30" t="s">
        <v>181</v>
      </c>
      <c r="O31" s="30" t="s">
        <v>184</v>
      </c>
      <c r="P31" s="31" t="s">
        <v>86</v>
      </c>
      <c r="Q31" s="1" t="s">
        <v>457</v>
      </c>
    </row>
    <row r="32" s="1" customFormat="1" ht="24" customHeight="1" spans="1:16">
      <c r="A32" s="23">
        <f t="shared" si="4"/>
        <v>30</v>
      </c>
      <c r="B32" s="24" t="s">
        <v>609</v>
      </c>
      <c r="C32" s="14" t="s">
        <v>203</v>
      </c>
      <c r="D32" s="34">
        <v>45124</v>
      </c>
      <c r="E32" s="16" t="s">
        <v>610</v>
      </c>
      <c r="F32" s="17" t="str">
        <f t="shared" si="5"/>
        <v>男</v>
      </c>
      <c r="G32" s="13" t="str">
        <f>IF(LEN(E32)=18,(IF(LOOKUP(MOD(SUM(MID(E32,1,1)*7,MID(E32,2,1)*9,MID(E32,3,1)*10,MID(E32,4,1)*5,MID(E32,5,1)*8,MID(E32,6,1)*4,MID(E32,7,1)*2,MID(E32,8,1),MID(E32,9,1)*6,MID(E32,10,1)*3,MID(E32,11,1)*7,MID(E32,12,1)*9,MID(E32,13,1)*10,MID(E32,14,1)*5,MID(E32,15,1)*8,MID(E32,16,1)*4,MID(E32,17,1)*2),11),{0,1,2,3,4,5,6,7,8,9,10},{"1","0","x","9","8","7","6","5","4","3","2"})=RIGHT(E32,1),"√","×")),"身份证号长度不符")</f>
        <v>√</v>
      </c>
      <c r="H32" s="19" t="s">
        <v>541</v>
      </c>
      <c r="I32" s="13" t="s">
        <v>201</v>
      </c>
      <c r="J32" s="19">
        <f t="shared" si="6"/>
        <v>15</v>
      </c>
      <c r="K32" s="29">
        <f t="shared" si="9"/>
        <v>0</v>
      </c>
      <c r="L32" s="29">
        <f t="shared" si="7"/>
        <v>0</v>
      </c>
      <c r="M32" s="29">
        <f t="shared" si="8"/>
        <v>0</v>
      </c>
      <c r="N32" s="30" t="s">
        <v>181</v>
      </c>
      <c r="O32" s="30" t="s">
        <v>184</v>
      </c>
      <c r="P32" s="31" t="s">
        <v>84</v>
      </c>
    </row>
    <row r="33" s="1" customFormat="1" ht="24" customHeight="1" spans="1:17">
      <c r="A33" s="23">
        <f t="shared" si="4"/>
        <v>31</v>
      </c>
      <c r="B33" s="24" t="s">
        <v>611</v>
      </c>
      <c r="C33" s="14" t="s">
        <v>203</v>
      </c>
      <c r="D33" s="34">
        <v>45124</v>
      </c>
      <c r="E33" s="16" t="s">
        <v>612</v>
      </c>
      <c r="F33" s="17" t="str">
        <f t="shared" si="5"/>
        <v>女</v>
      </c>
      <c r="G33" s="13" t="str">
        <f>IF(LEN(E33)=18,(IF(LOOKUP(MOD(SUM(MID(E33,1,1)*7,MID(E33,2,1)*9,MID(E33,3,1)*10,MID(E33,4,1)*5,MID(E33,5,1)*8,MID(E33,6,1)*4,MID(E33,7,1)*2,MID(E33,8,1),MID(E33,9,1)*6,MID(E33,10,1)*3,MID(E33,11,1)*7,MID(E33,12,1)*9,MID(E33,13,1)*10,MID(E33,14,1)*5,MID(E33,15,1)*8,MID(E33,16,1)*4,MID(E33,17,1)*2),11),{0,1,2,3,4,5,6,7,8,9,10},{"1","0","x","9","8","7","6","5","4","3","2"})=RIGHT(E33,1),"√","×")),"身份证号长度不符")</f>
        <v>√</v>
      </c>
      <c r="H33" s="19" t="s">
        <v>549</v>
      </c>
      <c r="I33" s="13" t="s">
        <v>201</v>
      </c>
      <c r="J33" s="19">
        <f t="shared" si="6"/>
        <v>15</v>
      </c>
      <c r="K33" s="29">
        <f t="shared" si="9"/>
        <v>0</v>
      </c>
      <c r="L33" s="29">
        <f t="shared" si="7"/>
        <v>0</v>
      </c>
      <c r="M33" s="29">
        <f t="shared" si="8"/>
        <v>0</v>
      </c>
      <c r="N33" s="30" t="s">
        <v>181</v>
      </c>
      <c r="O33" s="30" t="s">
        <v>184</v>
      </c>
      <c r="P33" s="31" t="s">
        <v>84</v>
      </c>
      <c r="Q33" s="1" t="s">
        <v>457</v>
      </c>
    </row>
    <row r="34" s="1" customFormat="1" ht="24" customHeight="1" spans="1:17">
      <c r="A34" s="23">
        <f t="shared" si="4"/>
        <v>32</v>
      </c>
      <c r="B34" s="24" t="s">
        <v>613</v>
      </c>
      <c r="C34" s="14" t="s">
        <v>203</v>
      </c>
      <c r="D34" s="34">
        <v>45126</v>
      </c>
      <c r="E34" s="16" t="s">
        <v>614</v>
      </c>
      <c r="F34" s="17" t="str">
        <f t="shared" si="5"/>
        <v>男</v>
      </c>
      <c r="G34" s="13" t="str">
        <f>IF(LEN(E34)=18,(IF(LOOKUP(MOD(SUM(MID(E34,1,1)*7,MID(E34,2,1)*9,MID(E34,3,1)*10,MID(E34,4,1)*5,MID(E34,5,1)*8,MID(E34,6,1)*4,MID(E34,7,1)*2,MID(E34,8,1),MID(E34,9,1)*6,MID(E34,10,1)*3,MID(E34,11,1)*7,MID(E34,12,1)*9,MID(E34,13,1)*10,MID(E34,14,1)*5,MID(E34,15,1)*8,MID(E34,16,1)*4,MID(E34,17,1)*2),11),{0,1,2,3,4,5,6,7,8,9,10},{"1","0","x","9","8","7","6","5","4","3","2"})=RIGHT(E34,1),"√","×")),"身份证号长度不符")</f>
        <v>√</v>
      </c>
      <c r="H34" s="19" t="s">
        <v>551</v>
      </c>
      <c r="I34" s="13" t="s">
        <v>201</v>
      </c>
      <c r="J34" s="19">
        <f t="shared" si="6"/>
        <v>13</v>
      </c>
      <c r="K34" s="29">
        <f t="shared" si="9"/>
        <v>0</v>
      </c>
      <c r="L34" s="29">
        <f t="shared" si="7"/>
        <v>0</v>
      </c>
      <c r="M34" s="29">
        <f t="shared" si="8"/>
        <v>0</v>
      </c>
      <c r="N34" s="30" t="s">
        <v>181</v>
      </c>
      <c r="O34" s="30" t="s">
        <v>184</v>
      </c>
      <c r="P34" s="31" t="s">
        <v>84</v>
      </c>
      <c r="Q34" s="1" t="s">
        <v>457</v>
      </c>
    </row>
    <row r="35" s="1" customFormat="1" ht="24" customHeight="1" spans="1:16">
      <c r="A35" s="23">
        <f t="shared" si="4"/>
        <v>33</v>
      </c>
      <c r="B35" s="24" t="s">
        <v>615</v>
      </c>
      <c r="C35" s="14" t="s">
        <v>203</v>
      </c>
      <c r="D35" s="34">
        <v>45126</v>
      </c>
      <c r="E35" s="16" t="s">
        <v>616</v>
      </c>
      <c r="F35" s="17" t="str">
        <f t="shared" si="5"/>
        <v>男</v>
      </c>
      <c r="G35" s="13" t="str">
        <f>IF(LEN(E35)=18,(IF(LOOKUP(MOD(SUM(MID(E35,1,1)*7,MID(E35,2,1)*9,MID(E35,3,1)*10,MID(E35,4,1)*5,MID(E35,5,1)*8,MID(E35,6,1)*4,MID(E35,7,1)*2,MID(E35,8,1),MID(E35,9,1)*6,MID(E35,10,1)*3,MID(E35,11,1)*7,MID(E35,12,1)*9,MID(E35,13,1)*10,MID(E35,14,1)*5,MID(E35,15,1)*8,MID(E35,16,1)*4,MID(E35,17,1)*2),11),{0,1,2,3,4,5,6,7,8,9,10},{"1","0","x","9","8","7","6","5","4","3","2"})=RIGHT(E35,1),"√","×")),"身份证号长度不符")</f>
        <v>√</v>
      </c>
      <c r="H35" s="19" t="s">
        <v>553</v>
      </c>
      <c r="I35" s="13" t="s">
        <v>201</v>
      </c>
      <c r="J35" s="19">
        <f t="shared" si="6"/>
        <v>13</v>
      </c>
      <c r="K35" s="29">
        <f t="shared" si="9"/>
        <v>0</v>
      </c>
      <c r="L35" s="29">
        <f t="shared" si="7"/>
        <v>0</v>
      </c>
      <c r="M35" s="29">
        <f t="shared" si="8"/>
        <v>0</v>
      </c>
      <c r="N35" s="30" t="s">
        <v>181</v>
      </c>
      <c r="O35" s="30" t="s">
        <v>184</v>
      </c>
      <c r="P35" s="31" t="s">
        <v>84</v>
      </c>
    </row>
    <row r="36" s="1" customFormat="1" ht="24" customHeight="1" spans="1:16">
      <c r="A36" s="23">
        <f t="shared" si="4"/>
        <v>34</v>
      </c>
      <c r="B36" s="24" t="s">
        <v>617</v>
      </c>
      <c r="C36" s="14" t="s">
        <v>203</v>
      </c>
      <c r="D36" s="34">
        <v>45126</v>
      </c>
      <c r="E36" s="16" t="s">
        <v>618</v>
      </c>
      <c r="F36" s="17" t="str">
        <f t="shared" si="5"/>
        <v>男</v>
      </c>
      <c r="G36" s="13" t="str">
        <f>IF(LEN(E36)=18,(IF(LOOKUP(MOD(SUM(MID(E36,1,1)*7,MID(E36,2,1)*9,MID(E36,3,1)*10,MID(E36,4,1)*5,MID(E36,5,1)*8,MID(E36,6,1)*4,MID(E36,7,1)*2,MID(E36,8,1),MID(E36,9,1)*6,MID(E36,10,1)*3,MID(E36,11,1)*7,MID(E36,12,1)*9,MID(E36,13,1)*10,MID(E36,14,1)*5,MID(E36,15,1)*8,MID(E36,16,1)*4,MID(E36,17,1)*2),11),{0,1,2,3,4,5,6,7,8,9,10},{"1","0","x","9","8","7","6","5","4","3","2"})=RIGHT(E36,1),"√","×")),"身份证号长度不符")</f>
        <v>√</v>
      </c>
      <c r="H36" s="19" t="s">
        <v>557</v>
      </c>
      <c r="I36" s="13" t="s">
        <v>201</v>
      </c>
      <c r="J36" s="19">
        <f t="shared" si="6"/>
        <v>13</v>
      </c>
      <c r="K36" s="29">
        <f t="shared" si="9"/>
        <v>0</v>
      </c>
      <c r="L36" s="29">
        <f t="shared" si="7"/>
        <v>0</v>
      </c>
      <c r="M36" s="29">
        <f t="shared" si="8"/>
        <v>0</v>
      </c>
      <c r="N36" s="30" t="s">
        <v>181</v>
      </c>
      <c r="O36" s="30" t="s">
        <v>184</v>
      </c>
      <c r="P36" s="31" t="s">
        <v>84</v>
      </c>
    </row>
    <row r="37" s="1" customFormat="1" ht="24" customHeight="1" spans="1:16">
      <c r="A37" s="23">
        <f t="shared" si="4"/>
        <v>35</v>
      </c>
      <c r="B37" s="24" t="s">
        <v>619</v>
      </c>
      <c r="C37" s="14" t="s">
        <v>203</v>
      </c>
      <c r="D37" s="34">
        <v>45133</v>
      </c>
      <c r="E37" s="16" t="s">
        <v>620</v>
      </c>
      <c r="F37" s="17" t="str">
        <f t="shared" si="5"/>
        <v>男</v>
      </c>
      <c r="G37" s="13" t="str">
        <f>IF(LEN(E37)=18,(IF(LOOKUP(MOD(SUM(MID(E37,1,1)*7,MID(E37,2,1)*9,MID(E37,3,1)*10,MID(E37,4,1)*5,MID(E37,5,1)*8,MID(E37,6,1)*4,MID(E37,7,1)*2,MID(E37,8,1),MID(E37,9,1)*6,MID(E37,10,1)*3,MID(E37,11,1)*7,MID(E37,12,1)*9,MID(E37,13,1)*10,MID(E37,14,1)*5,MID(E37,15,1)*8,MID(E37,16,1)*4,MID(E37,17,1)*2),11),{0,1,2,3,4,5,6,7,8,9,10},{"1","0","x","9","8","7","6","5","4","3","2"})=RIGHT(E37,1),"√","×")),"身份证号长度不符")</f>
        <v>√</v>
      </c>
      <c r="H37" s="26" t="s">
        <v>584</v>
      </c>
      <c r="I37" s="13" t="s">
        <v>201</v>
      </c>
      <c r="J37" s="19">
        <f t="shared" si="6"/>
        <v>6</v>
      </c>
      <c r="K37" s="29">
        <f t="shared" si="9"/>
        <v>0</v>
      </c>
      <c r="L37" s="29">
        <f t="shared" si="7"/>
        <v>0</v>
      </c>
      <c r="M37" s="29">
        <f t="shared" si="8"/>
        <v>0</v>
      </c>
      <c r="N37" s="30" t="s">
        <v>181</v>
      </c>
      <c r="O37" s="30" t="s">
        <v>184</v>
      </c>
      <c r="P37" s="31" t="s">
        <v>84</v>
      </c>
    </row>
    <row r="38" s="1" customFormat="1" ht="24" customHeight="1" spans="1:16">
      <c r="A38" s="23">
        <f t="shared" si="4"/>
        <v>36</v>
      </c>
      <c r="B38" s="24" t="s">
        <v>621</v>
      </c>
      <c r="C38" s="14" t="s">
        <v>203</v>
      </c>
      <c r="D38" s="34">
        <v>45133</v>
      </c>
      <c r="E38" s="16" t="s">
        <v>622</v>
      </c>
      <c r="F38" s="17" t="str">
        <f t="shared" si="5"/>
        <v>男</v>
      </c>
      <c r="G38" s="13" t="str">
        <f>IF(LEN(E38)=18,(IF(LOOKUP(MOD(SUM(MID(E38,1,1)*7,MID(E38,2,1)*9,MID(E38,3,1)*10,MID(E38,4,1)*5,MID(E38,5,1)*8,MID(E38,6,1)*4,MID(E38,7,1)*2,MID(E38,8,1),MID(E38,9,1)*6,MID(E38,10,1)*3,MID(E38,11,1)*7,MID(E38,12,1)*9,MID(E38,13,1)*10,MID(E38,14,1)*5,MID(E38,15,1)*8,MID(E38,16,1)*4,MID(E38,17,1)*2),11),{0,1,2,3,4,5,6,7,8,9,10},{"1","0","x","9","8","7","6","5","4","3","2"})=RIGHT(E38,1),"√","×")),"身份证号长度不符")</f>
        <v>√</v>
      </c>
      <c r="H38" s="26" t="s">
        <v>561</v>
      </c>
      <c r="I38" s="13" t="s">
        <v>201</v>
      </c>
      <c r="J38" s="19">
        <f t="shared" si="6"/>
        <v>6</v>
      </c>
      <c r="K38" s="29">
        <f t="shared" si="9"/>
        <v>0</v>
      </c>
      <c r="L38" s="29">
        <f t="shared" si="7"/>
        <v>0</v>
      </c>
      <c r="M38" s="29">
        <f t="shared" si="8"/>
        <v>0</v>
      </c>
      <c r="N38" s="30" t="s">
        <v>181</v>
      </c>
      <c r="O38" s="30" t="s">
        <v>184</v>
      </c>
      <c r="P38" s="31" t="s">
        <v>84</v>
      </c>
    </row>
    <row r="39" s="1" customFormat="1" ht="24" customHeight="1" spans="1:16">
      <c r="A39" s="23">
        <f t="shared" si="4"/>
        <v>37</v>
      </c>
      <c r="B39" s="24" t="s">
        <v>623</v>
      </c>
      <c r="C39" s="14" t="s">
        <v>203</v>
      </c>
      <c r="D39" s="34">
        <v>45133</v>
      </c>
      <c r="E39" s="16" t="s">
        <v>624</v>
      </c>
      <c r="F39" s="17" t="str">
        <f t="shared" si="5"/>
        <v>男</v>
      </c>
      <c r="G39" s="13" t="str">
        <f>IF(LEN(E39)=18,(IF(LOOKUP(MOD(SUM(MID(E39,1,1)*7,MID(E39,2,1)*9,MID(E39,3,1)*10,MID(E39,4,1)*5,MID(E39,5,1)*8,MID(E39,6,1)*4,MID(E39,7,1)*2,MID(E39,8,1),MID(E39,9,1)*6,MID(E39,10,1)*3,MID(E39,11,1)*7,MID(E39,12,1)*9,MID(E39,13,1)*10,MID(E39,14,1)*5,MID(E39,15,1)*8,MID(E39,16,1)*4,MID(E39,17,1)*2),11),{0,1,2,3,4,5,6,7,8,9,10},{"1","0","x","9","8","7","6","5","4","3","2"})=RIGHT(E39,1),"√","×")),"身份证号长度不符")</f>
        <v>√</v>
      </c>
      <c r="H39" s="26" t="s">
        <v>565</v>
      </c>
      <c r="I39" s="13" t="s">
        <v>201</v>
      </c>
      <c r="J39" s="19">
        <f t="shared" si="6"/>
        <v>6</v>
      </c>
      <c r="K39" s="29">
        <f t="shared" si="9"/>
        <v>0</v>
      </c>
      <c r="L39" s="29">
        <f t="shared" si="7"/>
        <v>0</v>
      </c>
      <c r="M39" s="29">
        <f t="shared" si="8"/>
        <v>0</v>
      </c>
      <c r="N39" s="30" t="s">
        <v>181</v>
      </c>
      <c r="O39" s="30" t="s">
        <v>184</v>
      </c>
      <c r="P39" s="31" t="s">
        <v>84</v>
      </c>
    </row>
    <row r="40" s="1" customFormat="1" ht="24" customHeight="1" spans="1:16">
      <c r="A40" s="23">
        <f t="shared" si="4"/>
        <v>38</v>
      </c>
      <c r="B40" s="24" t="s">
        <v>625</v>
      </c>
      <c r="C40" s="14" t="s">
        <v>203</v>
      </c>
      <c r="D40" s="34">
        <v>45133</v>
      </c>
      <c r="E40" s="16" t="s">
        <v>626</v>
      </c>
      <c r="F40" s="17" t="str">
        <f t="shared" si="5"/>
        <v>男</v>
      </c>
      <c r="G40" s="13" t="str">
        <f>IF(LEN(E40)=18,(IF(LOOKUP(MOD(SUM(MID(E40,1,1)*7,MID(E40,2,1)*9,MID(E40,3,1)*10,MID(E40,4,1)*5,MID(E40,5,1)*8,MID(E40,6,1)*4,MID(E40,7,1)*2,MID(E40,8,1),MID(E40,9,1)*6,MID(E40,10,1)*3,MID(E40,11,1)*7,MID(E40,12,1)*9,MID(E40,13,1)*10,MID(E40,14,1)*5,MID(E40,15,1)*8,MID(E40,16,1)*4,MID(E40,17,1)*2),11),{0,1,2,3,4,5,6,7,8,9,10},{"1","0","x","9","8","7","6","5","4","3","2"})=RIGHT(E40,1),"√","×")),"身份证号长度不符")</f>
        <v>√</v>
      </c>
      <c r="H40" s="26" t="s">
        <v>577</v>
      </c>
      <c r="I40" s="13" t="s">
        <v>201</v>
      </c>
      <c r="J40" s="19">
        <f t="shared" si="6"/>
        <v>6</v>
      </c>
      <c r="K40" s="29">
        <f t="shared" si="9"/>
        <v>0</v>
      </c>
      <c r="L40" s="29">
        <f t="shared" si="7"/>
        <v>0</v>
      </c>
      <c r="M40" s="29">
        <f t="shared" si="8"/>
        <v>0</v>
      </c>
      <c r="N40" s="30" t="s">
        <v>181</v>
      </c>
      <c r="O40" s="30" t="s">
        <v>184</v>
      </c>
      <c r="P40" s="31" t="s">
        <v>84</v>
      </c>
    </row>
    <row r="41" s="1" customFormat="1" ht="24" customHeight="1" spans="1:16">
      <c r="A41" s="23">
        <f t="shared" si="4"/>
        <v>39</v>
      </c>
      <c r="B41" s="24" t="s">
        <v>627</v>
      </c>
      <c r="C41" s="14" t="s">
        <v>212</v>
      </c>
      <c r="D41" s="15">
        <v>45134</v>
      </c>
      <c r="E41" s="16" t="s">
        <v>628</v>
      </c>
      <c r="F41" s="17" t="str">
        <f t="shared" si="5"/>
        <v>男</v>
      </c>
      <c r="G41" s="13" t="str">
        <f>IF(LEN(E41)=18,(IF(LOOKUP(MOD(SUM(MID(E41,1,1)*7,MID(E41,2,1)*9,MID(E41,3,1)*10,MID(E41,4,1)*5,MID(E41,5,1)*8,MID(E41,6,1)*4,MID(E41,7,1)*2,MID(E41,8,1),MID(E41,9,1)*6,MID(E41,10,1)*3,MID(E41,11,1)*7,MID(E41,12,1)*9,MID(E41,13,1)*10,MID(E41,14,1)*5,MID(E41,15,1)*8,MID(E41,16,1)*4,MID(E41,17,1)*2),11),{0,1,2,3,4,5,6,7,8,9,10},{"1","0","x","9","8","7","6","5","4","3","2"})=RIGHT(E41,1),"√","×")),"身份证号长度不符")</f>
        <v>√</v>
      </c>
      <c r="H41" s="19" t="s">
        <v>202</v>
      </c>
      <c r="I41" s="13" t="s">
        <v>201</v>
      </c>
      <c r="J41" s="19">
        <f t="shared" si="6"/>
        <v>5</v>
      </c>
      <c r="K41" s="29">
        <f t="shared" si="9"/>
        <v>0</v>
      </c>
      <c r="L41" s="29">
        <f t="shared" si="7"/>
        <v>0</v>
      </c>
      <c r="M41" s="29">
        <f t="shared" si="8"/>
        <v>0</v>
      </c>
      <c r="N41" s="30" t="s">
        <v>181</v>
      </c>
      <c r="O41" s="30" t="s">
        <v>184</v>
      </c>
      <c r="P41" s="31" t="s">
        <v>86</v>
      </c>
    </row>
    <row r="42" s="1" customFormat="1" ht="24" customHeight="1" spans="1:16">
      <c r="A42" s="23">
        <f t="shared" si="4"/>
        <v>40</v>
      </c>
      <c r="B42" s="24" t="s">
        <v>629</v>
      </c>
      <c r="C42" s="14" t="s">
        <v>203</v>
      </c>
      <c r="D42" s="15">
        <v>45134</v>
      </c>
      <c r="E42" s="16" t="s">
        <v>630</v>
      </c>
      <c r="F42" s="17" t="str">
        <f t="shared" si="5"/>
        <v>男</v>
      </c>
      <c r="G42" s="13" t="str">
        <f>IF(LEN(E42)=18,(IF(LOOKUP(MOD(SUM(MID(E42,1,1)*7,MID(E42,2,1)*9,MID(E42,3,1)*10,MID(E42,4,1)*5,MID(E42,5,1)*8,MID(E42,6,1)*4,MID(E42,7,1)*2,MID(E42,8,1),MID(E42,9,1)*6,MID(E42,10,1)*3,MID(E42,11,1)*7,MID(E42,12,1)*9,MID(E42,13,1)*10,MID(E42,14,1)*5,MID(E42,15,1)*8,MID(E42,16,1)*4,MID(E42,17,1)*2),11),{0,1,2,3,4,5,6,7,8,9,10},{"1","0","x","9","8","7","6","5","4","3","2"})=RIGHT(E42,1),"√","×")),"身份证号长度不符")</f>
        <v>√</v>
      </c>
      <c r="H42" s="19" t="s">
        <v>582</v>
      </c>
      <c r="I42" s="13" t="s">
        <v>201</v>
      </c>
      <c r="J42" s="19">
        <f t="shared" si="6"/>
        <v>5</v>
      </c>
      <c r="K42" s="29">
        <f t="shared" si="9"/>
        <v>0</v>
      </c>
      <c r="L42" s="29">
        <f t="shared" si="7"/>
        <v>0</v>
      </c>
      <c r="M42" s="29">
        <f t="shared" si="8"/>
        <v>0</v>
      </c>
      <c r="N42" s="30" t="s">
        <v>181</v>
      </c>
      <c r="O42" s="30" t="s">
        <v>184</v>
      </c>
      <c r="P42" s="31" t="s">
        <v>84</v>
      </c>
    </row>
    <row r="43" s="1" customFormat="1" ht="24" customHeight="1" spans="1:16">
      <c r="A43" s="23">
        <f t="shared" si="4"/>
        <v>41</v>
      </c>
      <c r="B43" s="24" t="s">
        <v>631</v>
      </c>
      <c r="C43" s="14" t="s">
        <v>203</v>
      </c>
      <c r="D43" s="15">
        <v>45134</v>
      </c>
      <c r="E43" s="16" t="s">
        <v>632</v>
      </c>
      <c r="F43" s="17" t="str">
        <f t="shared" si="5"/>
        <v>女</v>
      </c>
      <c r="G43" s="13" t="str">
        <f>IF(LEN(E43)=18,(IF(LOOKUP(MOD(SUM(MID(E43,1,1)*7,MID(E43,2,1)*9,MID(E43,3,1)*10,MID(E43,4,1)*5,MID(E43,5,1)*8,MID(E43,6,1)*4,MID(E43,7,1)*2,MID(E43,8,1),MID(E43,9,1)*6,MID(E43,10,1)*3,MID(E43,11,1)*7,MID(E43,12,1)*9,MID(E43,13,1)*10,MID(E43,14,1)*5,MID(E43,15,1)*8,MID(E43,16,1)*4,MID(E43,17,1)*2),11),{0,1,2,3,4,5,6,7,8,9,10},{"1","0","x","9","8","7","6","5","4","3","2"})=RIGHT(E43,1),"√","×")),"身份证号长度不符")</f>
        <v>√</v>
      </c>
      <c r="H43" s="19" t="s">
        <v>555</v>
      </c>
      <c r="I43" s="13" t="s">
        <v>201</v>
      </c>
      <c r="J43" s="19">
        <f t="shared" si="6"/>
        <v>5</v>
      </c>
      <c r="K43" s="29">
        <f t="shared" si="9"/>
        <v>0</v>
      </c>
      <c r="L43" s="29">
        <f t="shared" si="7"/>
        <v>0</v>
      </c>
      <c r="M43" s="29">
        <f t="shared" si="8"/>
        <v>0</v>
      </c>
      <c r="N43" s="30" t="s">
        <v>181</v>
      </c>
      <c r="O43" s="30" t="s">
        <v>184</v>
      </c>
      <c r="P43" s="31" t="s">
        <v>84</v>
      </c>
    </row>
    <row r="44" s="1" customFormat="1" ht="23" customHeight="1" spans="1:16">
      <c r="A44" s="23" t="s">
        <v>452</v>
      </c>
      <c r="B44" s="27"/>
      <c r="C44" s="14"/>
      <c r="D44" s="27"/>
      <c r="E44" s="16"/>
      <c r="F44" s="27"/>
      <c r="G44" s="27"/>
      <c r="H44" s="27"/>
      <c r="I44" s="13"/>
      <c r="J44" s="32"/>
      <c r="K44" s="29">
        <f>SUM(K3:K43)</f>
        <v>1400.26666666667</v>
      </c>
      <c r="L44" s="29">
        <f>SUM(L3:L43)</f>
        <v>733</v>
      </c>
      <c r="M44" s="35">
        <f>SUM(M3:M43)</f>
        <v>2133.26666666667</v>
      </c>
      <c r="N44" s="30"/>
      <c r="O44" s="30"/>
      <c r="P44" s="31"/>
    </row>
    <row r="45" s="1" customFormat="1" ht="23" customHeight="1" spans="2:16">
      <c r="B45" s="2"/>
      <c r="E45" s="3"/>
      <c r="K45" s="4"/>
      <c r="L45" s="4"/>
      <c r="M45" s="4"/>
      <c r="P45" s="5"/>
    </row>
    <row r="46" s="1" customFormat="1" ht="23" customHeight="1" spans="2:16">
      <c r="B46" s="2"/>
      <c r="E46" s="3"/>
      <c r="K46" s="4"/>
      <c r="L46" s="4"/>
      <c r="M46" s="4"/>
      <c r="P46" s="5"/>
    </row>
    <row r="47" s="1" customFormat="1" ht="23" customHeight="1" spans="2:16">
      <c r="B47" s="2"/>
      <c r="E47" s="3"/>
      <c r="K47" s="4"/>
      <c r="L47" s="4"/>
      <c r="M47" s="4"/>
      <c r="P47" s="5"/>
    </row>
    <row r="48" s="1" customFormat="1" ht="23" customHeight="1" spans="2:16">
      <c r="B48" s="2"/>
      <c r="E48" s="3"/>
      <c r="K48" s="4"/>
      <c r="L48" s="4"/>
      <c r="M48" s="4"/>
      <c r="P48" s="5"/>
    </row>
    <row r="49" s="1" customFormat="1" ht="23" customHeight="1" spans="2:16">
      <c r="B49" s="2"/>
      <c r="E49" s="3"/>
      <c r="K49" s="4"/>
      <c r="L49" s="4"/>
      <c r="M49" s="4"/>
      <c r="P49" s="5"/>
    </row>
    <row r="50" s="1" customFormat="1" ht="23" customHeight="1" spans="2:16">
      <c r="B50" s="2"/>
      <c r="E50" s="3"/>
      <c r="K50" s="4"/>
      <c r="L50" s="4"/>
      <c r="M50" s="4"/>
      <c r="P50" s="5"/>
    </row>
    <row r="51" s="1" customFormat="1" ht="23" customHeight="1" spans="2:16">
      <c r="B51" s="2"/>
      <c r="E51" s="3"/>
      <c r="K51" s="4"/>
      <c r="L51" s="4"/>
      <c r="M51" s="4"/>
      <c r="P51" s="5"/>
    </row>
    <row r="52" s="1" customFormat="1" ht="23" customHeight="1" spans="2:16">
      <c r="B52" s="2"/>
      <c r="E52" s="3"/>
      <c r="K52" s="4"/>
      <c r="L52" s="4"/>
      <c r="M52" s="4"/>
      <c r="P52" s="5"/>
    </row>
    <row r="53" s="1" customFormat="1" ht="23" customHeight="1" spans="2:16">
      <c r="B53" s="2"/>
      <c r="E53" s="3"/>
      <c r="K53" s="4"/>
      <c r="L53" s="4"/>
      <c r="M53" s="4"/>
      <c r="P53" s="5"/>
    </row>
    <row r="54" s="1" customFormat="1" ht="23" customHeight="1" spans="2:16">
      <c r="B54" s="2"/>
      <c r="E54" s="3"/>
      <c r="K54" s="4"/>
      <c r="L54" s="4"/>
      <c r="M54" s="4"/>
      <c r="P54" s="5"/>
    </row>
    <row r="55" s="1" customFormat="1" ht="23" customHeight="1" spans="2:16">
      <c r="B55" s="2"/>
      <c r="E55" s="3"/>
      <c r="K55" s="4"/>
      <c r="L55" s="4"/>
      <c r="M55" s="4"/>
      <c r="P55" s="5"/>
    </row>
    <row r="56" s="1" customFormat="1" ht="23" customHeight="1" spans="2:16">
      <c r="B56" s="2"/>
      <c r="E56" s="3"/>
      <c r="K56" s="4"/>
      <c r="L56" s="4"/>
      <c r="M56" s="4"/>
      <c r="P56" s="5"/>
    </row>
    <row r="57" s="1" customFormat="1" ht="23" customHeight="1" spans="2:16">
      <c r="B57" s="2"/>
      <c r="E57" s="3"/>
      <c r="K57" s="4"/>
      <c r="L57" s="4"/>
      <c r="M57" s="4"/>
      <c r="P57" s="5"/>
    </row>
    <row r="58" s="1" customFormat="1" ht="23" customHeight="1" spans="2:16">
      <c r="B58" s="2"/>
      <c r="E58" s="3"/>
      <c r="K58" s="4"/>
      <c r="L58" s="4"/>
      <c r="M58" s="4"/>
      <c r="P58" s="5"/>
    </row>
    <row r="59" s="1" customFormat="1" ht="23" customHeight="1" spans="2:16">
      <c r="B59" s="2"/>
      <c r="E59" s="3"/>
      <c r="K59" s="4"/>
      <c r="L59" s="4"/>
      <c r="M59" s="4"/>
      <c r="P59" s="5"/>
    </row>
    <row r="60" s="1" customFormat="1" ht="23" customHeight="1" spans="2:16">
      <c r="B60" s="2"/>
      <c r="E60" s="3"/>
      <c r="K60" s="4"/>
      <c r="L60" s="4"/>
      <c r="M60" s="4"/>
      <c r="P60" s="5"/>
    </row>
    <row r="61" s="1" customFormat="1" ht="23" customHeight="1" spans="2:16">
      <c r="B61" s="2"/>
      <c r="E61" s="3"/>
      <c r="K61" s="4"/>
      <c r="L61" s="4"/>
      <c r="M61" s="4"/>
      <c r="P61" s="5"/>
    </row>
  </sheetData>
  <autoFilter ref="A1:P44">
    <extLst/>
  </autoFilter>
  <mergeCells count="1">
    <mergeCell ref="A1:M1"/>
  </mergeCells>
  <conditionalFormatting sqref="E10">
    <cfRule type="duplicateValues" dxfId="138" priority="29"/>
  </conditionalFormatting>
  <conditionalFormatting sqref="B7:B8">
    <cfRule type="duplicateValues" dxfId="138" priority="27"/>
    <cfRule type="duplicateValues" dxfId="138" priority="26"/>
    <cfRule type="duplicateValues" dxfId="138" priority="25"/>
    <cfRule type="duplicateValues" dxfId="138" priority="24"/>
    <cfRule type="duplicateValues" dxfId="138" priority="23"/>
    <cfRule type="duplicateValues" dxfId="138" priority="22"/>
    <cfRule type="duplicateValues" dxfId="138" priority="21"/>
  </conditionalFormatting>
  <conditionalFormatting sqref="B9:B24">
    <cfRule type="duplicateValues" dxfId="138" priority="47"/>
    <cfRule type="duplicateValues" dxfId="138" priority="49"/>
    <cfRule type="duplicateValues" dxfId="138" priority="50"/>
  </conditionalFormatting>
  <conditionalFormatting sqref="B23:B43">
    <cfRule type="duplicateValues" dxfId="139" priority="1"/>
  </conditionalFormatting>
  <conditionalFormatting sqref="B25:B43">
    <cfRule type="duplicateValues" dxfId="138" priority="7"/>
    <cfRule type="duplicateValues" dxfId="138" priority="8"/>
    <cfRule type="duplicateValues" dxfId="138" priority="9"/>
    <cfRule type="duplicateValues" dxfId="138" priority="10"/>
    <cfRule type="duplicateValues" dxfId="138" priority="11"/>
    <cfRule type="duplicateValues" dxfId="138" priority="12"/>
    <cfRule type="duplicateValues" dxfId="138" priority="13"/>
  </conditionalFormatting>
  <conditionalFormatting sqref="E3:E6">
    <cfRule type="duplicateValues" dxfId="138" priority="52"/>
  </conditionalFormatting>
  <conditionalFormatting sqref="E7:E8">
    <cfRule type="duplicateValues" dxfId="138" priority="28"/>
  </conditionalFormatting>
  <conditionalFormatting sqref="E17:E19">
    <cfRule type="duplicateValues" dxfId="138" priority="19"/>
  </conditionalFormatting>
  <conditionalFormatting sqref="E20:E24">
    <cfRule type="duplicateValues" dxfId="138" priority="16"/>
  </conditionalFormatting>
  <conditionalFormatting sqref="E25:E44">
    <cfRule type="duplicateValues" dxfId="138" priority="5"/>
  </conditionalFormatting>
  <conditionalFormatting sqref="B2:B1048576 H2:H1048576">
    <cfRule type="duplicateValues" dxfId="138" priority="4"/>
  </conditionalFormatting>
  <conditionalFormatting sqref="B2:B6 B44:B1048576">
    <cfRule type="duplicateValues" dxfId="138" priority="53"/>
    <cfRule type="duplicateValues" dxfId="138" priority="55"/>
    <cfRule type="duplicateValues" dxfId="138" priority="56"/>
    <cfRule type="duplicateValues" dxfId="138" priority="57"/>
    <cfRule type="duplicateValues" dxfId="138" priority="58"/>
    <cfRule type="duplicateValues" dxfId="138" priority="59"/>
    <cfRule type="duplicateValues" dxfId="138" priority="60"/>
    <cfRule type="duplicateValues" dxfId="138" priority="61"/>
  </conditionalFormatting>
  <conditionalFormatting sqref="H2:H8 B2:B6 B44:B1048576 H44:H1048576">
    <cfRule type="duplicateValues" dxfId="138" priority="62"/>
  </conditionalFormatting>
  <conditionalFormatting sqref="B2:B6 H2:H8 H44:H1048576 B44:B1048576">
    <cfRule type="duplicateValues" dxfId="138" priority="54"/>
  </conditionalFormatting>
  <conditionalFormatting sqref="H2:H1048576 B9:B24 B2:B6 B44:B1048576">
    <cfRule type="duplicateValues" dxfId="138" priority="31"/>
    <cfRule type="duplicateValues" dxfId="138" priority="45"/>
  </conditionalFormatting>
  <conditionalFormatting sqref="B9:B24 H9:H43">
    <cfRule type="duplicateValues" dxfId="138" priority="48"/>
    <cfRule type="duplicateValues" dxfId="138" priority="51"/>
  </conditionalFormatting>
  <conditionalFormatting sqref="E9 E11:E16">
    <cfRule type="duplicateValues" dxfId="138" priority="32"/>
  </conditionalFormatting>
  <dataValidations count="1">
    <dataValidation type="custom" allowBlank="1" showInputMessage="1" showErrorMessage="1" sqref="E4 E5">
      <formula1>COUNTIF(E:E,E4&amp;"*")=1</formula1>
    </dataValidation>
  </dataValidations>
  <pageMargins left="0.75" right="0.75" top="1" bottom="1" header="0.5" footer="0.5"/>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0"/>
  <sheetViews>
    <sheetView showGridLines="0" topLeftCell="A2" workbookViewId="0">
      <selection activeCell="R14" sqref="R14"/>
    </sheetView>
  </sheetViews>
  <sheetFormatPr defaultColWidth="9" defaultRowHeight="16.5"/>
  <cols>
    <col min="1" max="1" width="7.375" style="1" customWidth="1"/>
    <col min="2" max="2" width="9" style="2"/>
    <col min="3" max="3" width="10.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13.25" style="4" customWidth="1"/>
    <col min="14" max="14" width="14.125" style="1" hidden="1" customWidth="1"/>
    <col min="15" max="15" width="22.875" style="1" hidden="1" customWidth="1"/>
    <col min="16" max="16" width="26.125" style="5" hidden="1" customWidth="1"/>
    <col min="17" max="16384" width="9" style="1"/>
  </cols>
  <sheetData>
    <row r="1" ht="33" customHeight="1" spans="1:16">
      <c r="A1" s="6" t="s">
        <v>633</v>
      </c>
      <c r="B1" s="7"/>
      <c r="C1" s="7"/>
      <c r="D1" s="7"/>
      <c r="E1" s="7"/>
      <c r="F1" s="7"/>
      <c r="G1" s="7"/>
      <c r="H1" s="7"/>
      <c r="I1" s="7"/>
      <c r="J1" s="7"/>
      <c r="K1" s="7"/>
      <c r="L1" s="7"/>
      <c r="M1" s="7"/>
      <c r="P1" s="28"/>
    </row>
    <row r="2" ht="24" customHeight="1" spans="1:16">
      <c r="A2" s="8" t="s">
        <v>186</v>
      </c>
      <c r="B2" s="9" t="s">
        <v>187</v>
      </c>
      <c r="C2" s="9" t="s">
        <v>580</v>
      </c>
      <c r="D2" s="10" t="s">
        <v>189</v>
      </c>
      <c r="E2" s="10" t="s">
        <v>190</v>
      </c>
      <c r="F2" s="9" t="s">
        <v>191</v>
      </c>
      <c r="G2" s="10" t="s">
        <v>192</v>
      </c>
      <c r="H2" s="11" t="s">
        <v>193</v>
      </c>
      <c r="I2" s="11" t="s">
        <v>194</v>
      </c>
      <c r="J2" s="11" t="s">
        <v>195</v>
      </c>
      <c r="K2" s="11" t="s">
        <v>454</v>
      </c>
      <c r="L2" s="11" t="s">
        <v>455</v>
      </c>
      <c r="M2" s="11" t="s">
        <v>175</v>
      </c>
      <c r="N2" s="9" t="s">
        <v>180</v>
      </c>
      <c r="O2" s="9" t="s">
        <v>169</v>
      </c>
      <c r="P2" s="9" t="s">
        <v>581</v>
      </c>
    </row>
    <row r="3" s="1" customFormat="1" ht="24" customHeight="1" spans="1:16">
      <c r="A3" s="12">
        <f>ROW()-2</f>
        <v>1</v>
      </c>
      <c r="B3" s="13" t="s">
        <v>198</v>
      </c>
      <c r="C3" s="14" t="s">
        <v>199</v>
      </c>
      <c r="D3" s="15">
        <v>45139</v>
      </c>
      <c r="E3" s="16" t="s">
        <v>200</v>
      </c>
      <c r="F3" s="17" t="str">
        <f>IF(MOD(MID(E3,17,1),2)=0,"女","男")</f>
        <v>男</v>
      </c>
      <c r="G3" s="18" t="str">
        <f>IF(LEN(E3)=18,(IF(LOOKUP(MOD(SUM(MID(E3,1,1)*7,MID(E3,2,1)*9,MID(E3,3,1)*10,MID(E3,4,1)*5,MID(E3,5,1)*8,MID(E3,6,1)*4,MID(E3,7,1)*2,MID(E3,8,1),MID(E3,9,1)*6,MID(E3,10,1)*3,MID(E3,11,1)*7,MID(E3,12,1)*9,MID(E3,13,1)*10,MID(E3,14,1)*5,MID(E3,15,1)*8,MID(E3,16,1)*4,MID(E3,17,1)*2),11),{0,1,2,3,4,5,6,7,8,9,10},{"1","0","x","9","8","7","6","5","4","3","2"})=RIGHT(E3,1),"√","×")),"身份证号长度不符")</f>
        <v>√</v>
      </c>
      <c r="H3" s="19"/>
      <c r="I3" s="19" t="s">
        <v>201</v>
      </c>
      <c r="J3" s="19">
        <f>DAY(EOMONTH(D3,0))-DAY(D3)+1</f>
        <v>31</v>
      </c>
      <c r="K3" s="29">
        <v>59</v>
      </c>
      <c r="L3" s="29">
        <f>IF(H3="",30/30*J3,0)</f>
        <v>31</v>
      </c>
      <c r="M3" s="29">
        <f>SUM(K3:L3)</f>
        <v>90</v>
      </c>
      <c r="N3" s="30" t="s">
        <v>181</v>
      </c>
      <c r="O3" s="30" t="s">
        <v>183</v>
      </c>
      <c r="P3" s="31" t="s">
        <v>132</v>
      </c>
    </row>
    <row r="4" s="1" customFormat="1" ht="23" customHeight="1" spans="1:16">
      <c r="A4" s="20">
        <f>ROW()-2</f>
        <v>2</v>
      </c>
      <c r="B4" s="21" t="s">
        <v>208</v>
      </c>
      <c r="C4" s="22" t="s">
        <v>209</v>
      </c>
      <c r="D4" s="15">
        <v>45139</v>
      </c>
      <c r="E4" s="80" t="s">
        <v>210</v>
      </c>
      <c r="F4" s="17" t="str">
        <f>IF(MOD(MID(E4,17,1),2)=0,"女","男")</f>
        <v>男</v>
      </c>
      <c r="G4" s="13" t="str">
        <f>IF(LEN(E4)=18,(IF(LOOKUP(MOD(SUM(MID(E4,1,1)*7,MID(E4,2,1)*9,MID(E4,3,1)*10,MID(E4,4,1)*5,MID(E4,5,1)*8,MID(E4,6,1)*4,MID(E4,7,1)*2,MID(E4,8,1),MID(E4,9,1)*6,MID(E4,10,1)*3,MID(E4,11,1)*7,MID(E4,12,1)*9,MID(E4,13,1)*10,MID(E4,14,1)*5,MID(E4,15,1)*8,MID(E4,16,1)*4,MID(E4,17,1)*2),11),{0,1,2,3,4,5,6,7,8,9,10},{"1","0","x","9","8","7","6","5","4","3","2"})=RIGHT(E4,1),"√","×")),"身份证号长度不符")</f>
        <v>√</v>
      </c>
      <c r="H4" s="19"/>
      <c r="I4" s="13" t="s">
        <v>201</v>
      </c>
      <c r="J4" s="19">
        <f>DAY(EOMONTH(D4,0))-DAY(D4)+1</f>
        <v>31</v>
      </c>
      <c r="K4" s="29">
        <v>59</v>
      </c>
      <c r="L4" s="29">
        <f>IF(H4="",30/30*J4,0)</f>
        <v>31</v>
      </c>
      <c r="M4" s="29">
        <f>SUM(K4:L4)</f>
        <v>90</v>
      </c>
      <c r="N4" s="30" t="s">
        <v>181</v>
      </c>
      <c r="O4" s="30" t="s">
        <v>182</v>
      </c>
      <c r="P4" s="31" t="s">
        <v>42</v>
      </c>
    </row>
    <row r="5" s="1" customFormat="1" ht="23" customHeight="1" spans="1:16">
      <c r="A5" s="20">
        <f>ROW()-2</f>
        <v>3</v>
      </c>
      <c r="B5" s="21" t="s">
        <v>211</v>
      </c>
      <c r="C5" s="14" t="s">
        <v>212</v>
      </c>
      <c r="D5" s="15">
        <v>45139</v>
      </c>
      <c r="E5" s="16" t="s">
        <v>213</v>
      </c>
      <c r="F5" s="17" t="str">
        <f>IF(MOD(MID(E5,17,1),2)=0,"女","男")</f>
        <v>男</v>
      </c>
      <c r="G5" s="13" t="str">
        <f>IF(LEN(E5)=18,(IF(LOOKUP(MOD(SUM(MID(E5,1,1)*7,MID(E5,2,1)*9,MID(E5,3,1)*10,MID(E5,4,1)*5,MID(E5,5,1)*8,MID(E5,6,1)*4,MID(E5,7,1)*2,MID(E5,8,1),MID(E5,9,1)*6,MID(E5,10,1)*3,MID(E5,11,1)*7,MID(E5,12,1)*9,MID(E5,13,1)*10,MID(E5,14,1)*5,MID(E5,15,1)*8,MID(E5,16,1)*4,MID(E5,17,1)*2),11),{0,1,2,3,4,5,6,7,8,9,10},{"1","0","x","9","8","7","6","5","4","3","2"})=RIGHT(E5,1),"√","×")),"身份证号长度不符")</f>
        <v>√</v>
      </c>
      <c r="H5" s="19"/>
      <c r="I5" s="13" t="s">
        <v>201</v>
      </c>
      <c r="J5" s="19">
        <f>DAY(EOMONTH(D5,0))-DAY(D5)+1</f>
        <v>31</v>
      </c>
      <c r="K5" s="29">
        <v>59</v>
      </c>
      <c r="L5" s="29">
        <f>IF(H5="",30/30*J5,0)</f>
        <v>31</v>
      </c>
      <c r="M5" s="29">
        <f>SUM(K5:L5)</f>
        <v>90</v>
      </c>
      <c r="N5" s="30" t="s">
        <v>181</v>
      </c>
      <c r="O5" s="30" t="s">
        <v>184</v>
      </c>
      <c r="P5" s="31" t="s">
        <v>86</v>
      </c>
    </row>
    <row r="6" s="1" customFormat="1" ht="24" customHeight="1" spans="1:16">
      <c r="A6" s="23">
        <f t="shared" ref="A6:A26" si="0">ROW()-2</f>
        <v>4</v>
      </c>
      <c r="B6" s="24" t="s">
        <v>591</v>
      </c>
      <c r="C6" s="14" t="s">
        <v>203</v>
      </c>
      <c r="D6" s="15">
        <v>45139</v>
      </c>
      <c r="E6" s="25" t="s">
        <v>592</v>
      </c>
      <c r="F6" s="17" t="str">
        <f t="shared" ref="F6:F26" si="1">IF(MOD(MID(E6,17,1),2)=0,"女","男")</f>
        <v>男</v>
      </c>
      <c r="G6" s="13" t="str">
        <f>IF(LEN(E6)=18,(IF(LOOKUP(MOD(SUM(MID(E6,1,1)*7,MID(E6,2,1)*9,MID(E6,3,1)*10,MID(E6,4,1)*5,MID(E6,5,1)*8,MID(E6,6,1)*4,MID(E6,7,1)*2,MID(E6,8,1),MID(E6,9,1)*6,MID(E6,10,1)*3,MID(E6,11,1)*7,MID(E6,12,1)*9,MID(E6,13,1)*10,MID(E6,14,1)*5,MID(E6,15,1)*8,MID(E6,16,1)*4,MID(E6,17,1)*2),11),{0,1,2,3,4,5,6,7,8,9,10},{"1","0","x","9","8","7","6","5","4","3","2"})=RIGHT(E6,1),"√","×")),"身份证号长度不符")</f>
        <v>√</v>
      </c>
      <c r="H6" s="19"/>
      <c r="I6" s="13" t="s">
        <v>201</v>
      </c>
      <c r="J6" s="19">
        <f t="shared" ref="J6:J26" si="2">DAY(EOMONTH(D6,0))-DAY(D6)+1</f>
        <v>31</v>
      </c>
      <c r="K6" s="29">
        <v>59</v>
      </c>
      <c r="L6" s="29">
        <f t="shared" ref="L6:L26" si="3">IF(H6="",30/30*J6,0)</f>
        <v>31</v>
      </c>
      <c r="M6" s="29">
        <f t="shared" ref="M6:M26" si="4">SUM(K6:L6)</f>
        <v>90</v>
      </c>
      <c r="N6" s="30" t="s">
        <v>181</v>
      </c>
      <c r="O6" s="30" t="s">
        <v>184</v>
      </c>
      <c r="P6" s="31" t="s">
        <v>84</v>
      </c>
    </row>
    <row r="7" s="1" customFormat="1" ht="24" customHeight="1" spans="1:16">
      <c r="A7" s="23">
        <f t="shared" si="0"/>
        <v>5</v>
      </c>
      <c r="B7" s="24" t="s">
        <v>595</v>
      </c>
      <c r="C7" s="14" t="s">
        <v>212</v>
      </c>
      <c r="D7" s="15">
        <v>45139</v>
      </c>
      <c r="E7" s="16" t="s">
        <v>596</v>
      </c>
      <c r="F7" s="17" t="str">
        <f t="shared" si="1"/>
        <v>男</v>
      </c>
      <c r="G7" s="13" t="str">
        <f>IF(LEN(E7)=18,(IF(LOOKUP(MOD(SUM(MID(E7,1,1)*7,MID(E7,2,1)*9,MID(E7,3,1)*10,MID(E7,4,1)*5,MID(E7,5,1)*8,MID(E7,6,1)*4,MID(E7,7,1)*2,MID(E7,8,1),MID(E7,9,1)*6,MID(E7,10,1)*3,MID(E7,11,1)*7,MID(E7,12,1)*9,MID(E7,13,1)*10,MID(E7,14,1)*5,MID(E7,15,1)*8,MID(E7,16,1)*4,MID(E7,17,1)*2),11),{0,1,2,3,4,5,6,7,8,9,10},{"1","0","x","9","8","7","6","5","4","3","2"})=RIGHT(E7,1),"√","×")),"身份证号长度不符")</f>
        <v>√</v>
      </c>
      <c r="H7" s="19"/>
      <c r="I7" s="13" t="s">
        <v>201</v>
      </c>
      <c r="J7" s="19">
        <f t="shared" si="2"/>
        <v>31</v>
      </c>
      <c r="K7" s="29">
        <v>59</v>
      </c>
      <c r="L7" s="29">
        <f t="shared" si="3"/>
        <v>31</v>
      </c>
      <c r="M7" s="29">
        <f t="shared" si="4"/>
        <v>90</v>
      </c>
      <c r="N7" s="30" t="s">
        <v>181</v>
      </c>
      <c r="O7" s="30" t="s">
        <v>184</v>
      </c>
      <c r="P7" s="31" t="s">
        <v>86</v>
      </c>
    </row>
    <row r="8" s="1" customFormat="1" ht="24" customHeight="1" spans="1:16">
      <c r="A8" s="23">
        <f t="shared" si="0"/>
        <v>6</v>
      </c>
      <c r="B8" s="24" t="s">
        <v>597</v>
      </c>
      <c r="C8" s="14" t="s">
        <v>203</v>
      </c>
      <c r="D8" s="15">
        <v>45139</v>
      </c>
      <c r="E8" s="16" t="s">
        <v>598</v>
      </c>
      <c r="F8" s="17" t="str">
        <f t="shared" si="1"/>
        <v>男</v>
      </c>
      <c r="G8" s="13" t="str">
        <f>IF(LEN(E8)=18,(IF(LOOKUP(MOD(SUM(MID(E8,1,1)*7,MID(E8,2,1)*9,MID(E8,3,1)*10,MID(E8,4,1)*5,MID(E8,5,1)*8,MID(E8,6,1)*4,MID(E8,7,1)*2,MID(E8,8,1),MID(E8,9,1)*6,MID(E8,10,1)*3,MID(E8,11,1)*7,MID(E8,12,1)*9,MID(E8,13,1)*10,MID(E8,14,1)*5,MID(E8,15,1)*8,MID(E8,16,1)*4,MID(E8,17,1)*2),11),{0,1,2,3,4,5,6,7,8,9,10},{"1","0","x","9","8","7","6","5","4","3","2"})=RIGHT(E8,1),"√","×")),"身份证号长度不符")</f>
        <v>√</v>
      </c>
      <c r="H8" s="19"/>
      <c r="I8" s="13" t="s">
        <v>201</v>
      </c>
      <c r="J8" s="19">
        <f t="shared" si="2"/>
        <v>31</v>
      </c>
      <c r="K8" s="29">
        <v>59</v>
      </c>
      <c r="L8" s="29">
        <f t="shared" si="3"/>
        <v>31</v>
      </c>
      <c r="M8" s="29">
        <f t="shared" si="4"/>
        <v>90</v>
      </c>
      <c r="N8" s="30" t="s">
        <v>181</v>
      </c>
      <c r="O8" s="30" t="s">
        <v>184</v>
      </c>
      <c r="P8" s="31" t="s">
        <v>84</v>
      </c>
    </row>
    <row r="9" s="1" customFormat="1" ht="24" customHeight="1" spans="1:16">
      <c r="A9" s="23">
        <f t="shared" si="0"/>
        <v>7</v>
      </c>
      <c r="B9" s="24" t="s">
        <v>599</v>
      </c>
      <c r="C9" s="14" t="s">
        <v>203</v>
      </c>
      <c r="D9" s="15">
        <v>45139</v>
      </c>
      <c r="E9" s="16" t="s">
        <v>600</v>
      </c>
      <c r="F9" s="17" t="str">
        <f t="shared" si="1"/>
        <v>男</v>
      </c>
      <c r="G9" s="13" t="str">
        <f>IF(LEN(E9)=18,(IF(LOOKUP(MOD(SUM(MID(E9,1,1)*7,MID(E9,2,1)*9,MID(E9,3,1)*10,MID(E9,4,1)*5,MID(E9,5,1)*8,MID(E9,6,1)*4,MID(E9,7,1)*2,MID(E9,8,1),MID(E9,9,1)*6,MID(E9,10,1)*3,MID(E9,11,1)*7,MID(E9,12,1)*9,MID(E9,13,1)*10,MID(E9,14,1)*5,MID(E9,15,1)*8,MID(E9,16,1)*4,MID(E9,17,1)*2),11),{0,1,2,3,4,5,6,7,8,9,10},{"1","0","x","9","8","7","6","5","4","3","2"})=RIGHT(E9,1),"√","×")),"身份证号长度不符")</f>
        <v>√</v>
      </c>
      <c r="H9" s="19"/>
      <c r="I9" s="13" t="s">
        <v>201</v>
      </c>
      <c r="J9" s="19">
        <f t="shared" si="2"/>
        <v>31</v>
      </c>
      <c r="K9" s="29">
        <v>59</v>
      </c>
      <c r="L9" s="29">
        <f t="shared" si="3"/>
        <v>31</v>
      </c>
      <c r="M9" s="29">
        <f t="shared" si="4"/>
        <v>90</v>
      </c>
      <c r="N9" s="30" t="s">
        <v>181</v>
      </c>
      <c r="O9" s="30" t="s">
        <v>184</v>
      </c>
      <c r="P9" s="31" t="s">
        <v>84</v>
      </c>
    </row>
    <row r="10" s="1" customFormat="1" ht="24" customHeight="1" spans="1:16">
      <c r="A10" s="23">
        <f t="shared" si="0"/>
        <v>8</v>
      </c>
      <c r="B10" s="24" t="s">
        <v>601</v>
      </c>
      <c r="C10" s="14" t="s">
        <v>203</v>
      </c>
      <c r="D10" s="15">
        <v>45139</v>
      </c>
      <c r="E10" s="16" t="s">
        <v>602</v>
      </c>
      <c r="F10" s="17" t="str">
        <f t="shared" si="1"/>
        <v>女</v>
      </c>
      <c r="G10" s="13" t="str">
        <f>IF(LEN(E10)=18,(IF(LOOKUP(MOD(SUM(MID(E10,1,1)*7,MID(E10,2,1)*9,MID(E10,3,1)*10,MID(E10,4,1)*5,MID(E10,5,1)*8,MID(E10,6,1)*4,MID(E10,7,1)*2,MID(E10,8,1),MID(E10,9,1)*6,MID(E10,10,1)*3,MID(E10,11,1)*7,MID(E10,12,1)*9,MID(E10,13,1)*10,MID(E10,14,1)*5,MID(E10,15,1)*8,MID(E10,16,1)*4,MID(E10,17,1)*2),11),{0,1,2,3,4,5,6,7,8,9,10},{"1","0","x","9","8","7","6","5","4","3","2"})=RIGHT(E10,1),"√","×")),"身份证号长度不符")</f>
        <v>√</v>
      </c>
      <c r="H10" s="19"/>
      <c r="I10" s="13" t="s">
        <v>201</v>
      </c>
      <c r="J10" s="19">
        <f t="shared" si="2"/>
        <v>31</v>
      </c>
      <c r="K10" s="29">
        <v>59</v>
      </c>
      <c r="L10" s="29">
        <f t="shared" si="3"/>
        <v>31</v>
      </c>
      <c r="M10" s="29">
        <f t="shared" si="4"/>
        <v>90</v>
      </c>
      <c r="N10" s="30" t="s">
        <v>181</v>
      </c>
      <c r="O10" s="30" t="s">
        <v>184</v>
      </c>
      <c r="P10" s="31" t="s">
        <v>84</v>
      </c>
    </row>
    <row r="11" s="1" customFormat="1" ht="24" customHeight="1" spans="1:16">
      <c r="A11" s="23">
        <f t="shared" si="0"/>
        <v>9</v>
      </c>
      <c r="B11" s="24" t="s">
        <v>603</v>
      </c>
      <c r="C11" s="14" t="s">
        <v>203</v>
      </c>
      <c r="D11" s="15">
        <v>45139</v>
      </c>
      <c r="E11" s="16" t="s">
        <v>604</v>
      </c>
      <c r="F11" s="17" t="str">
        <f t="shared" si="1"/>
        <v>男</v>
      </c>
      <c r="G11" s="13" t="str">
        <f>IF(LEN(E11)=18,(IF(LOOKUP(MOD(SUM(MID(E11,1,1)*7,MID(E11,2,1)*9,MID(E11,3,1)*10,MID(E11,4,1)*5,MID(E11,5,1)*8,MID(E11,6,1)*4,MID(E11,7,1)*2,MID(E11,8,1),MID(E11,9,1)*6,MID(E11,10,1)*3,MID(E11,11,1)*7,MID(E11,12,1)*9,MID(E11,13,1)*10,MID(E11,14,1)*5,MID(E11,15,1)*8,MID(E11,16,1)*4,MID(E11,17,1)*2),11),{0,1,2,3,4,5,6,7,8,9,10},{"1","0","x","9","8","7","6","5","4","3","2"})=RIGHT(E11,1),"√","×")),"身份证号长度不符")</f>
        <v>√</v>
      </c>
      <c r="H11" s="19"/>
      <c r="I11" s="13" t="s">
        <v>201</v>
      </c>
      <c r="J11" s="19">
        <f t="shared" si="2"/>
        <v>31</v>
      </c>
      <c r="K11" s="29">
        <v>59</v>
      </c>
      <c r="L11" s="29">
        <f t="shared" si="3"/>
        <v>31</v>
      </c>
      <c r="M11" s="29">
        <f t="shared" si="4"/>
        <v>90</v>
      </c>
      <c r="N11" s="30" t="s">
        <v>181</v>
      </c>
      <c r="O11" s="30" t="s">
        <v>184</v>
      </c>
      <c r="P11" s="31" t="s">
        <v>84</v>
      </c>
    </row>
    <row r="12" s="1" customFormat="1" ht="24" customHeight="1" spans="1:16">
      <c r="A12" s="23">
        <f t="shared" si="0"/>
        <v>10</v>
      </c>
      <c r="B12" s="24" t="s">
        <v>605</v>
      </c>
      <c r="C12" s="14" t="s">
        <v>203</v>
      </c>
      <c r="D12" s="15">
        <v>45139</v>
      </c>
      <c r="E12" s="16" t="s">
        <v>606</v>
      </c>
      <c r="F12" s="17" t="str">
        <f t="shared" si="1"/>
        <v>男</v>
      </c>
      <c r="G12" s="13" t="str">
        <f>IF(LEN(E12)=18,(IF(LOOKUP(MOD(SUM(MID(E12,1,1)*7,MID(E12,2,1)*9,MID(E12,3,1)*10,MID(E12,4,1)*5,MID(E12,5,1)*8,MID(E12,6,1)*4,MID(E12,7,1)*2,MID(E12,8,1),MID(E12,9,1)*6,MID(E12,10,1)*3,MID(E12,11,1)*7,MID(E12,12,1)*9,MID(E12,13,1)*10,MID(E12,14,1)*5,MID(E12,15,1)*8,MID(E12,16,1)*4,MID(E12,17,1)*2),11),{0,1,2,3,4,5,6,7,8,9,10},{"1","0","x","9","8","7","6","5","4","3","2"})=RIGHT(E12,1),"√","×")),"身份证号长度不符")</f>
        <v>√</v>
      </c>
      <c r="H12" s="19"/>
      <c r="I12" s="13" t="s">
        <v>201</v>
      </c>
      <c r="J12" s="19">
        <f t="shared" si="2"/>
        <v>31</v>
      </c>
      <c r="K12" s="29">
        <v>59</v>
      </c>
      <c r="L12" s="29">
        <f t="shared" si="3"/>
        <v>31</v>
      </c>
      <c r="M12" s="29">
        <f t="shared" si="4"/>
        <v>90</v>
      </c>
      <c r="N12" s="30" t="s">
        <v>181</v>
      </c>
      <c r="O12" s="30" t="s">
        <v>184</v>
      </c>
      <c r="P12" s="31" t="s">
        <v>84</v>
      </c>
    </row>
    <row r="13" s="1" customFormat="1" ht="24" customHeight="1" spans="1:16">
      <c r="A13" s="23">
        <f t="shared" si="0"/>
        <v>11</v>
      </c>
      <c r="B13" s="24" t="s">
        <v>609</v>
      </c>
      <c r="C13" s="14" t="s">
        <v>203</v>
      </c>
      <c r="D13" s="15">
        <v>45139</v>
      </c>
      <c r="E13" s="16" t="s">
        <v>610</v>
      </c>
      <c r="F13" s="17" t="str">
        <f t="shared" si="1"/>
        <v>男</v>
      </c>
      <c r="G13" s="13" t="str">
        <f>IF(LEN(E13)=18,(IF(LOOKUP(MOD(SUM(MID(E13,1,1)*7,MID(E13,2,1)*9,MID(E13,3,1)*10,MID(E13,4,1)*5,MID(E13,5,1)*8,MID(E13,6,1)*4,MID(E13,7,1)*2,MID(E13,8,1),MID(E13,9,1)*6,MID(E13,10,1)*3,MID(E13,11,1)*7,MID(E13,12,1)*9,MID(E13,13,1)*10,MID(E13,14,1)*5,MID(E13,15,1)*8,MID(E13,16,1)*4,MID(E13,17,1)*2),11),{0,1,2,3,4,5,6,7,8,9,10},{"1","0","x","9","8","7","6","5","4","3","2"})=RIGHT(E13,1),"√","×")),"身份证号长度不符")</f>
        <v>√</v>
      </c>
      <c r="H13" s="19"/>
      <c r="I13" s="13" t="s">
        <v>201</v>
      </c>
      <c r="J13" s="19">
        <f t="shared" si="2"/>
        <v>31</v>
      </c>
      <c r="K13" s="29">
        <v>59</v>
      </c>
      <c r="L13" s="29">
        <f t="shared" si="3"/>
        <v>31</v>
      </c>
      <c r="M13" s="29">
        <f t="shared" si="4"/>
        <v>90</v>
      </c>
      <c r="N13" s="30" t="s">
        <v>181</v>
      </c>
      <c r="O13" s="30" t="s">
        <v>184</v>
      </c>
      <c r="P13" s="31" t="s">
        <v>84</v>
      </c>
    </row>
    <row r="14" s="1" customFormat="1" ht="24" customHeight="1" spans="1:16">
      <c r="A14" s="23">
        <f t="shared" si="0"/>
        <v>12</v>
      </c>
      <c r="B14" s="24" t="s">
        <v>615</v>
      </c>
      <c r="C14" s="14" t="s">
        <v>203</v>
      </c>
      <c r="D14" s="15">
        <v>45139</v>
      </c>
      <c r="E14" s="16" t="s">
        <v>616</v>
      </c>
      <c r="F14" s="17" t="str">
        <f t="shared" si="1"/>
        <v>男</v>
      </c>
      <c r="G14" s="13" t="str">
        <f>IF(LEN(E14)=18,(IF(LOOKUP(MOD(SUM(MID(E14,1,1)*7,MID(E14,2,1)*9,MID(E14,3,1)*10,MID(E14,4,1)*5,MID(E14,5,1)*8,MID(E14,6,1)*4,MID(E14,7,1)*2,MID(E14,8,1),MID(E14,9,1)*6,MID(E14,10,1)*3,MID(E14,11,1)*7,MID(E14,12,1)*9,MID(E14,13,1)*10,MID(E14,14,1)*5,MID(E14,15,1)*8,MID(E14,16,1)*4,MID(E14,17,1)*2),11),{0,1,2,3,4,5,6,7,8,9,10},{"1","0","x","9","8","7","6","5","4","3","2"})=RIGHT(E14,1),"√","×")),"身份证号长度不符")</f>
        <v>√</v>
      </c>
      <c r="H14" s="19"/>
      <c r="I14" s="13" t="s">
        <v>201</v>
      </c>
      <c r="J14" s="19">
        <f t="shared" si="2"/>
        <v>31</v>
      </c>
      <c r="K14" s="29">
        <v>59</v>
      </c>
      <c r="L14" s="29">
        <f t="shared" si="3"/>
        <v>31</v>
      </c>
      <c r="M14" s="29">
        <f t="shared" si="4"/>
        <v>90</v>
      </c>
      <c r="N14" s="30" t="s">
        <v>181</v>
      </c>
      <c r="O14" s="30" t="s">
        <v>184</v>
      </c>
      <c r="P14" s="31" t="s">
        <v>84</v>
      </c>
    </row>
    <row r="15" s="1" customFormat="1" ht="24" customHeight="1" spans="1:16">
      <c r="A15" s="23">
        <f t="shared" si="0"/>
        <v>13</v>
      </c>
      <c r="B15" s="24" t="s">
        <v>617</v>
      </c>
      <c r="C15" s="14" t="s">
        <v>203</v>
      </c>
      <c r="D15" s="15">
        <v>45139</v>
      </c>
      <c r="E15" s="16" t="s">
        <v>618</v>
      </c>
      <c r="F15" s="17" t="str">
        <f t="shared" si="1"/>
        <v>男</v>
      </c>
      <c r="G15" s="13" t="str">
        <f>IF(LEN(E15)=18,(IF(LOOKUP(MOD(SUM(MID(E15,1,1)*7,MID(E15,2,1)*9,MID(E15,3,1)*10,MID(E15,4,1)*5,MID(E15,5,1)*8,MID(E15,6,1)*4,MID(E15,7,1)*2,MID(E15,8,1),MID(E15,9,1)*6,MID(E15,10,1)*3,MID(E15,11,1)*7,MID(E15,12,1)*9,MID(E15,13,1)*10,MID(E15,14,1)*5,MID(E15,15,1)*8,MID(E15,16,1)*4,MID(E15,17,1)*2),11),{0,1,2,3,4,5,6,7,8,9,10},{"1","0","x","9","8","7","6","5","4","3","2"})=RIGHT(E15,1),"√","×")),"身份证号长度不符")</f>
        <v>√</v>
      </c>
      <c r="H15" s="19"/>
      <c r="I15" s="13" t="s">
        <v>201</v>
      </c>
      <c r="J15" s="19">
        <f t="shared" si="2"/>
        <v>31</v>
      </c>
      <c r="K15" s="29">
        <v>59</v>
      </c>
      <c r="L15" s="29">
        <f t="shared" si="3"/>
        <v>31</v>
      </c>
      <c r="M15" s="29">
        <f t="shared" si="4"/>
        <v>90</v>
      </c>
      <c r="N15" s="30" t="s">
        <v>181</v>
      </c>
      <c r="O15" s="30" t="s">
        <v>184</v>
      </c>
      <c r="P15" s="31" t="s">
        <v>84</v>
      </c>
    </row>
    <row r="16" s="1" customFormat="1" ht="24" customHeight="1" spans="1:16">
      <c r="A16" s="23">
        <f t="shared" si="0"/>
        <v>14</v>
      </c>
      <c r="B16" s="24" t="s">
        <v>619</v>
      </c>
      <c r="C16" s="14" t="s">
        <v>203</v>
      </c>
      <c r="D16" s="15">
        <v>45139</v>
      </c>
      <c r="E16" s="16" t="s">
        <v>620</v>
      </c>
      <c r="F16" s="17" t="str">
        <f t="shared" si="1"/>
        <v>男</v>
      </c>
      <c r="G16" s="13" t="str">
        <f>IF(LEN(E16)=18,(IF(LOOKUP(MOD(SUM(MID(E16,1,1)*7,MID(E16,2,1)*9,MID(E16,3,1)*10,MID(E16,4,1)*5,MID(E16,5,1)*8,MID(E16,6,1)*4,MID(E16,7,1)*2,MID(E16,8,1),MID(E16,9,1)*6,MID(E16,10,1)*3,MID(E16,11,1)*7,MID(E16,12,1)*9,MID(E16,13,1)*10,MID(E16,14,1)*5,MID(E16,15,1)*8,MID(E16,16,1)*4,MID(E16,17,1)*2),11),{0,1,2,3,4,5,6,7,8,9,10},{"1","0","x","9","8","7","6","5","4","3","2"})=RIGHT(E16,1),"√","×")),"身份证号长度不符")</f>
        <v>√</v>
      </c>
      <c r="H16" s="26"/>
      <c r="I16" s="13" t="s">
        <v>201</v>
      </c>
      <c r="J16" s="19">
        <f t="shared" si="2"/>
        <v>31</v>
      </c>
      <c r="K16" s="29">
        <v>59</v>
      </c>
      <c r="L16" s="29">
        <f t="shared" si="3"/>
        <v>31</v>
      </c>
      <c r="M16" s="29">
        <f t="shared" si="4"/>
        <v>90</v>
      </c>
      <c r="N16" s="30" t="s">
        <v>181</v>
      </c>
      <c r="O16" s="30" t="s">
        <v>184</v>
      </c>
      <c r="P16" s="31" t="s">
        <v>84</v>
      </c>
    </row>
    <row r="17" s="1" customFormat="1" ht="24" customHeight="1" spans="1:16">
      <c r="A17" s="23">
        <f t="shared" si="0"/>
        <v>15</v>
      </c>
      <c r="B17" s="24" t="s">
        <v>621</v>
      </c>
      <c r="C17" s="14" t="s">
        <v>203</v>
      </c>
      <c r="D17" s="15">
        <v>45139</v>
      </c>
      <c r="E17" s="16" t="s">
        <v>622</v>
      </c>
      <c r="F17" s="17" t="str">
        <f t="shared" si="1"/>
        <v>男</v>
      </c>
      <c r="G17" s="13" t="str">
        <f>IF(LEN(E17)=18,(IF(LOOKUP(MOD(SUM(MID(E17,1,1)*7,MID(E17,2,1)*9,MID(E17,3,1)*10,MID(E17,4,1)*5,MID(E17,5,1)*8,MID(E17,6,1)*4,MID(E17,7,1)*2,MID(E17,8,1),MID(E17,9,1)*6,MID(E17,10,1)*3,MID(E17,11,1)*7,MID(E17,12,1)*9,MID(E17,13,1)*10,MID(E17,14,1)*5,MID(E17,15,1)*8,MID(E17,16,1)*4,MID(E17,17,1)*2),11),{0,1,2,3,4,5,6,7,8,9,10},{"1","0","x","9","8","7","6","5","4","3","2"})=RIGHT(E17,1),"√","×")),"身份证号长度不符")</f>
        <v>√</v>
      </c>
      <c r="H17" s="26"/>
      <c r="I17" s="13" t="s">
        <v>201</v>
      </c>
      <c r="J17" s="19">
        <f t="shared" si="2"/>
        <v>31</v>
      </c>
      <c r="K17" s="29">
        <v>59</v>
      </c>
      <c r="L17" s="29">
        <f t="shared" si="3"/>
        <v>31</v>
      </c>
      <c r="M17" s="29">
        <f t="shared" si="4"/>
        <v>90</v>
      </c>
      <c r="N17" s="30" t="s">
        <v>181</v>
      </c>
      <c r="O17" s="30" t="s">
        <v>184</v>
      </c>
      <c r="P17" s="31" t="s">
        <v>84</v>
      </c>
    </row>
    <row r="18" s="1" customFormat="1" ht="24" customHeight="1" spans="1:16">
      <c r="A18" s="23">
        <f t="shared" si="0"/>
        <v>16</v>
      </c>
      <c r="B18" s="24" t="s">
        <v>623</v>
      </c>
      <c r="C18" s="14" t="s">
        <v>203</v>
      </c>
      <c r="D18" s="15">
        <v>45139</v>
      </c>
      <c r="E18" s="16" t="s">
        <v>624</v>
      </c>
      <c r="F18" s="17" t="str">
        <f t="shared" si="1"/>
        <v>男</v>
      </c>
      <c r="G18" s="13" t="str">
        <f>IF(LEN(E18)=18,(IF(LOOKUP(MOD(SUM(MID(E18,1,1)*7,MID(E18,2,1)*9,MID(E18,3,1)*10,MID(E18,4,1)*5,MID(E18,5,1)*8,MID(E18,6,1)*4,MID(E18,7,1)*2,MID(E18,8,1),MID(E18,9,1)*6,MID(E18,10,1)*3,MID(E18,11,1)*7,MID(E18,12,1)*9,MID(E18,13,1)*10,MID(E18,14,1)*5,MID(E18,15,1)*8,MID(E18,16,1)*4,MID(E18,17,1)*2),11),{0,1,2,3,4,5,6,7,8,9,10},{"1","0","x","9","8","7","6","5","4","3","2"})=RIGHT(E18,1),"√","×")),"身份证号长度不符")</f>
        <v>√</v>
      </c>
      <c r="H18" s="26"/>
      <c r="I18" s="13" t="s">
        <v>201</v>
      </c>
      <c r="J18" s="19">
        <f t="shared" si="2"/>
        <v>31</v>
      </c>
      <c r="K18" s="29">
        <v>59</v>
      </c>
      <c r="L18" s="29">
        <f t="shared" si="3"/>
        <v>31</v>
      </c>
      <c r="M18" s="29">
        <f t="shared" si="4"/>
        <v>90</v>
      </c>
      <c r="N18" s="30" t="s">
        <v>181</v>
      </c>
      <c r="O18" s="30" t="s">
        <v>184</v>
      </c>
      <c r="P18" s="31" t="s">
        <v>84</v>
      </c>
    </row>
    <row r="19" s="1" customFormat="1" ht="24" customHeight="1" spans="1:16">
      <c r="A19" s="23">
        <f t="shared" si="0"/>
        <v>17</v>
      </c>
      <c r="B19" s="24" t="s">
        <v>625</v>
      </c>
      <c r="C19" s="14" t="s">
        <v>203</v>
      </c>
      <c r="D19" s="15">
        <v>45139</v>
      </c>
      <c r="E19" s="16" t="s">
        <v>626</v>
      </c>
      <c r="F19" s="17" t="str">
        <f t="shared" si="1"/>
        <v>男</v>
      </c>
      <c r="G19" s="13" t="str">
        <f>IF(LEN(E19)=18,(IF(LOOKUP(MOD(SUM(MID(E19,1,1)*7,MID(E19,2,1)*9,MID(E19,3,1)*10,MID(E19,4,1)*5,MID(E19,5,1)*8,MID(E19,6,1)*4,MID(E19,7,1)*2,MID(E19,8,1),MID(E19,9,1)*6,MID(E19,10,1)*3,MID(E19,11,1)*7,MID(E19,12,1)*9,MID(E19,13,1)*10,MID(E19,14,1)*5,MID(E19,15,1)*8,MID(E19,16,1)*4,MID(E19,17,1)*2),11),{0,1,2,3,4,5,6,7,8,9,10},{"1","0","x","9","8","7","6","5","4","3","2"})=RIGHT(E19,1),"√","×")),"身份证号长度不符")</f>
        <v>√</v>
      </c>
      <c r="H19" s="26"/>
      <c r="I19" s="13" t="s">
        <v>201</v>
      </c>
      <c r="J19" s="19">
        <f t="shared" si="2"/>
        <v>31</v>
      </c>
      <c r="K19" s="29">
        <v>59</v>
      </c>
      <c r="L19" s="29">
        <f t="shared" si="3"/>
        <v>31</v>
      </c>
      <c r="M19" s="29">
        <f t="shared" si="4"/>
        <v>90</v>
      </c>
      <c r="N19" s="30" t="s">
        <v>181</v>
      </c>
      <c r="O19" s="30" t="s">
        <v>184</v>
      </c>
      <c r="P19" s="31" t="s">
        <v>84</v>
      </c>
    </row>
    <row r="20" s="1" customFormat="1" ht="24" customHeight="1" spans="1:16">
      <c r="A20" s="23">
        <f t="shared" si="0"/>
        <v>18</v>
      </c>
      <c r="B20" s="24" t="s">
        <v>627</v>
      </c>
      <c r="C20" s="14" t="s">
        <v>212</v>
      </c>
      <c r="D20" s="15">
        <v>45139</v>
      </c>
      <c r="E20" s="16" t="s">
        <v>628</v>
      </c>
      <c r="F20" s="17" t="str">
        <f t="shared" si="1"/>
        <v>男</v>
      </c>
      <c r="G20" s="13" t="str">
        <f>IF(LEN(E20)=18,(IF(LOOKUP(MOD(SUM(MID(E20,1,1)*7,MID(E20,2,1)*9,MID(E20,3,1)*10,MID(E20,4,1)*5,MID(E20,5,1)*8,MID(E20,6,1)*4,MID(E20,7,1)*2,MID(E20,8,1),MID(E20,9,1)*6,MID(E20,10,1)*3,MID(E20,11,1)*7,MID(E20,12,1)*9,MID(E20,13,1)*10,MID(E20,14,1)*5,MID(E20,15,1)*8,MID(E20,16,1)*4,MID(E20,17,1)*2),11),{0,1,2,3,4,5,6,7,8,9,10},{"1","0","x","9","8","7","6","5","4","3","2"})=RIGHT(E20,1),"√","×")),"身份证号长度不符")</f>
        <v>√</v>
      </c>
      <c r="H20" s="19"/>
      <c r="I20" s="13" t="s">
        <v>201</v>
      </c>
      <c r="J20" s="19">
        <f t="shared" si="2"/>
        <v>31</v>
      </c>
      <c r="K20" s="29">
        <v>59</v>
      </c>
      <c r="L20" s="29">
        <f t="shared" si="3"/>
        <v>31</v>
      </c>
      <c r="M20" s="29">
        <f t="shared" si="4"/>
        <v>90</v>
      </c>
      <c r="N20" s="30" t="s">
        <v>181</v>
      </c>
      <c r="O20" s="30" t="s">
        <v>184</v>
      </c>
      <c r="P20" s="31" t="s">
        <v>86</v>
      </c>
    </row>
    <row r="21" s="1" customFormat="1" ht="24" customHeight="1" spans="1:16">
      <c r="A21" s="23">
        <f t="shared" si="0"/>
        <v>19</v>
      </c>
      <c r="B21" s="24" t="s">
        <v>629</v>
      </c>
      <c r="C21" s="14" t="s">
        <v>203</v>
      </c>
      <c r="D21" s="15">
        <v>45139</v>
      </c>
      <c r="E21" s="16" t="s">
        <v>630</v>
      </c>
      <c r="F21" s="17" t="str">
        <f t="shared" si="1"/>
        <v>男</v>
      </c>
      <c r="G21" s="13" t="str">
        <f>IF(LEN(E21)=18,(IF(LOOKUP(MOD(SUM(MID(E21,1,1)*7,MID(E21,2,1)*9,MID(E21,3,1)*10,MID(E21,4,1)*5,MID(E21,5,1)*8,MID(E21,6,1)*4,MID(E21,7,1)*2,MID(E21,8,1),MID(E21,9,1)*6,MID(E21,10,1)*3,MID(E21,11,1)*7,MID(E21,12,1)*9,MID(E21,13,1)*10,MID(E21,14,1)*5,MID(E21,15,1)*8,MID(E21,16,1)*4,MID(E21,17,1)*2),11),{0,1,2,3,4,5,6,7,8,9,10},{"1","0","x","9","8","7","6","5","4","3","2"})=RIGHT(E21,1),"√","×")),"身份证号长度不符")</f>
        <v>√</v>
      </c>
      <c r="H21" s="19"/>
      <c r="I21" s="13" t="s">
        <v>201</v>
      </c>
      <c r="J21" s="19">
        <f t="shared" si="2"/>
        <v>31</v>
      </c>
      <c r="K21" s="29">
        <v>59</v>
      </c>
      <c r="L21" s="29">
        <f t="shared" si="3"/>
        <v>31</v>
      </c>
      <c r="M21" s="29">
        <f t="shared" si="4"/>
        <v>90</v>
      </c>
      <c r="N21" s="30" t="s">
        <v>181</v>
      </c>
      <c r="O21" s="30" t="s">
        <v>184</v>
      </c>
      <c r="P21" s="31" t="s">
        <v>84</v>
      </c>
    </row>
    <row r="22" s="1" customFormat="1" ht="24" customHeight="1" spans="1:16">
      <c r="A22" s="23">
        <f t="shared" si="0"/>
        <v>20</v>
      </c>
      <c r="B22" s="24" t="s">
        <v>631</v>
      </c>
      <c r="C22" s="14" t="s">
        <v>203</v>
      </c>
      <c r="D22" s="15">
        <v>45139</v>
      </c>
      <c r="E22" s="16" t="s">
        <v>632</v>
      </c>
      <c r="F22" s="17" t="str">
        <f t="shared" si="1"/>
        <v>女</v>
      </c>
      <c r="G22" s="13" t="str">
        <f>IF(LEN(E22)=18,(IF(LOOKUP(MOD(SUM(MID(E22,1,1)*7,MID(E22,2,1)*9,MID(E22,3,1)*10,MID(E22,4,1)*5,MID(E22,5,1)*8,MID(E22,6,1)*4,MID(E22,7,1)*2,MID(E22,8,1),MID(E22,9,1)*6,MID(E22,10,1)*3,MID(E22,11,1)*7,MID(E22,12,1)*9,MID(E22,13,1)*10,MID(E22,14,1)*5,MID(E22,15,1)*8,MID(E22,16,1)*4,MID(E22,17,1)*2),11),{0,1,2,3,4,5,6,7,8,9,10},{"1","0","x","9","8","7","6","5","4","3","2"})=RIGHT(E22,1),"√","×")),"身份证号长度不符")</f>
        <v>√</v>
      </c>
      <c r="H22" s="19"/>
      <c r="I22" s="13" t="s">
        <v>201</v>
      </c>
      <c r="J22" s="19">
        <f t="shared" si="2"/>
        <v>31</v>
      </c>
      <c r="K22" s="29">
        <v>59</v>
      </c>
      <c r="L22" s="29">
        <f t="shared" si="3"/>
        <v>31</v>
      </c>
      <c r="M22" s="29">
        <f t="shared" si="4"/>
        <v>90</v>
      </c>
      <c r="N22" s="30" t="s">
        <v>181</v>
      </c>
      <c r="O22" s="30" t="s">
        <v>184</v>
      </c>
      <c r="P22" s="31" t="s">
        <v>84</v>
      </c>
    </row>
    <row r="23" s="1" customFormat="1" ht="23" customHeight="1" spans="1:16">
      <c r="A23" s="23" t="s">
        <v>452</v>
      </c>
      <c r="B23" s="27"/>
      <c r="C23" s="14"/>
      <c r="D23" s="27"/>
      <c r="E23" s="16"/>
      <c r="F23" s="27"/>
      <c r="G23" s="27"/>
      <c r="H23" s="27"/>
      <c r="I23" s="13"/>
      <c r="J23" s="32"/>
      <c r="K23" s="29">
        <f>SUM(K3:K22)</f>
        <v>1180</v>
      </c>
      <c r="L23" s="29">
        <f>SUM(L3:L22)</f>
        <v>620</v>
      </c>
      <c r="M23" s="29">
        <f>SUM(M3:M22)</f>
        <v>1800</v>
      </c>
      <c r="N23" s="30"/>
      <c r="O23" s="30"/>
      <c r="P23" s="31"/>
    </row>
    <row r="24" s="1" customFormat="1" ht="23" customHeight="1" spans="2:16">
      <c r="B24" s="2"/>
      <c r="E24" s="3"/>
      <c r="K24" s="4"/>
      <c r="L24" s="4"/>
      <c r="M24" s="4"/>
      <c r="P24" s="5"/>
    </row>
    <row r="25" s="1" customFormat="1" ht="23" customHeight="1" spans="2:16">
      <c r="B25" s="2"/>
      <c r="E25" s="3"/>
      <c r="K25" s="4"/>
      <c r="L25" s="4"/>
      <c r="M25" s="4"/>
      <c r="P25" s="5"/>
    </row>
    <row r="26" s="1" customFormat="1" ht="23" customHeight="1" spans="2:16">
      <c r="B26" s="2"/>
      <c r="E26" s="3"/>
      <c r="K26" s="4"/>
      <c r="L26" s="4"/>
      <c r="M26" s="4"/>
      <c r="P26" s="5"/>
    </row>
    <row r="27" s="1" customFormat="1" ht="23" customHeight="1" spans="2:16">
      <c r="B27" s="2"/>
      <c r="E27" s="3"/>
      <c r="K27" s="4"/>
      <c r="L27" s="4"/>
      <c r="M27" s="4"/>
      <c r="P27" s="5"/>
    </row>
    <row r="28" s="1" customFormat="1" ht="23" customHeight="1" spans="2:16">
      <c r="B28" s="2"/>
      <c r="E28" s="3"/>
      <c r="K28" s="4"/>
      <c r="L28" s="4"/>
      <c r="M28" s="4"/>
      <c r="P28" s="5"/>
    </row>
    <row r="29" s="1" customFormat="1" ht="23" customHeight="1" spans="2:16">
      <c r="B29" s="2"/>
      <c r="E29" s="3"/>
      <c r="K29" s="4"/>
      <c r="L29" s="4"/>
      <c r="M29" s="4"/>
      <c r="P29" s="5"/>
    </row>
    <row r="30" s="1" customFormat="1" ht="23" customHeight="1" spans="2:16">
      <c r="B30" s="2"/>
      <c r="E30" s="3"/>
      <c r="K30" s="4"/>
      <c r="L30" s="4"/>
      <c r="M30" s="4"/>
      <c r="P30" s="5"/>
    </row>
    <row r="31" s="1" customFormat="1" ht="23" customHeight="1" spans="2:16">
      <c r="B31" s="2"/>
      <c r="E31" s="3"/>
      <c r="K31" s="4"/>
      <c r="L31" s="4"/>
      <c r="M31" s="4"/>
      <c r="P31" s="5"/>
    </row>
    <row r="32" s="1" customFormat="1" ht="23" customHeight="1" spans="2:16">
      <c r="B32" s="2"/>
      <c r="E32" s="3"/>
      <c r="K32" s="4"/>
      <c r="L32" s="4"/>
      <c r="M32" s="4"/>
      <c r="P32" s="5"/>
    </row>
    <row r="33" s="1" customFormat="1" ht="23" customHeight="1" spans="2:16">
      <c r="B33" s="2"/>
      <c r="E33" s="3"/>
      <c r="K33" s="4"/>
      <c r="L33" s="4"/>
      <c r="M33" s="4"/>
      <c r="P33" s="5"/>
    </row>
    <row r="34" s="1" customFormat="1" ht="23" customHeight="1" spans="2:16">
      <c r="B34" s="2"/>
      <c r="E34" s="3"/>
      <c r="K34" s="4"/>
      <c r="L34" s="4"/>
      <c r="M34" s="4"/>
      <c r="P34" s="5"/>
    </row>
    <row r="35" s="1" customFormat="1" ht="23" customHeight="1" spans="2:16">
      <c r="B35" s="2"/>
      <c r="E35" s="3"/>
      <c r="K35" s="4"/>
      <c r="L35" s="4"/>
      <c r="M35" s="4"/>
      <c r="P35" s="5"/>
    </row>
    <row r="36" s="1" customFormat="1" ht="23" customHeight="1" spans="2:16">
      <c r="B36" s="2"/>
      <c r="E36" s="3"/>
      <c r="K36" s="4"/>
      <c r="L36" s="4"/>
      <c r="M36" s="4"/>
      <c r="P36" s="5"/>
    </row>
    <row r="37" s="1" customFormat="1" ht="23" customHeight="1" spans="2:16">
      <c r="B37" s="2"/>
      <c r="E37" s="3"/>
      <c r="K37" s="4"/>
      <c r="L37" s="4"/>
      <c r="M37" s="4"/>
      <c r="P37" s="5"/>
    </row>
    <row r="38" s="1" customFormat="1" ht="23" customHeight="1" spans="2:16">
      <c r="B38" s="2"/>
      <c r="E38" s="3"/>
      <c r="K38" s="4"/>
      <c r="L38" s="4"/>
      <c r="M38" s="4"/>
      <c r="P38" s="5"/>
    </row>
    <row r="39" s="1" customFormat="1" ht="23" customHeight="1" spans="2:16">
      <c r="B39" s="2"/>
      <c r="E39" s="3"/>
      <c r="K39" s="4"/>
      <c r="L39" s="4"/>
      <c r="M39" s="4"/>
      <c r="P39" s="5"/>
    </row>
    <row r="40" s="1" customFormat="1" ht="23" customHeight="1" spans="2:16">
      <c r="B40" s="2"/>
      <c r="E40" s="3"/>
      <c r="K40" s="4"/>
      <c r="L40" s="4"/>
      <c r="M40" s="4"/>
      <c r="P40" s="5"/>
    </row>
  </sheetData>
  <autoFilter ref="A1:P23">
    <extLst/>
  </autoFilter>
  <mergeCells count="1">
    <mergeCell ref="A1:M1"/>
  </mergeCells>
  <conditionalFormatting sqref="B6">
    <cfRule type="duplicateValues" dxfId="138" priority="28"/>
    <cfRule type="duplicateValues" dxfId="138" priority="30"/>
    <cfRule type="duplicateValues" dxfId="138" priority="31"/>
  </conditionalFormatting>
  <conditionalFormatting sqref="E6">
    <cfRule type="duplicateValues" dxfId="138" priority="14"/>
  </conditionalFormatting>
  <conditionalFormatting sqref="B6:B22">
    <cfRule type="duplicateValues" dxfId="139" priority="4"/>
    <cfRule type="duplicateValues" dxfId="138" priority="1"/>
  </conditionalFormatting>
  <conditionalFormatting sqref="B7:B22">
    <cfRule type="duplicateValues" dxfId="138" priority="7"/>
    <cfRule type="duplicateValues" dxfId="138" priority="8"/>
    <cfRule type="duplicateValues" dxfId="138" priority="9"/>
    <cfRule type="duplicateValues" dxfId="138" priority="10"/>
    <cfRule type="duplicateValues" dxfId="138" priority="11"/>
    <cfRule type="duplicateValues" dxfId="138" priority="12"/>
    <cfRule type="duplicateValues" dxfId="138" priority="13"/>
  </conditionalFormatting>
  <conditionalFormatting sqref="E3:E5">
    <cfRule type="duplicateValues" dxfId="138" priority="33"/>
  </conditionalFormatting>
  <conditionalFormatting sqref="E7:E23">
    <cfRule type="duplicateValues" dxfId="138" priority="6"/>
  </conditionalFormatting>
  <conditionalFormatting sqref="B2:B1048576 H2:H1048576">
    <cfRule type="duplicateValues" dxfId="138" priority="5"/>
  </conditionalFormatting>
  <conditionalFormatting sqref="H2:H5 B2:B5 H23:H1048576 B23:B1048576">
    <cfRule type="duplicateValues" dxfId="138" priority="43"/>
  </conditionalFormatting>
  <conditionalFormatting sqref="B2:B5 B23:B1048576">
    <cfRule type="duplicateValues" dxfId="138" priority="34"/>
    <cfRule type="duplicateValues" dxfId="138" priority="36"/>
    <cfRule type="duplicateValues" dxfId="138" priority="37"/>
    <cfRule type="duplicateValues" dxfId="138" priority="38"/>
    <cfRule type="duplicateValues" dxfId="138" priority="39"/>
    <cfRule type="duplicateValues" dxfId="138" priority="40"/>
    <cfRule type="duplicateValues" dxfId="138" priority="41"/>
    <cfRule type="duplicateValues" dxfId="138" priority="42"/>
  </conditionalFormatting>
  <conditionalFormatting sqref="B2:B5 H2:H5 B23:B1048576 H23:H1048576">
    <cfRule type="duplicateValues" dxfId="138" priority="35"/>
  </conditionalFormatting>
  <conditionalFormatting sqref="H2:H1048576 B2:B6 B23:B1048576">
    <cfRule type="duplicateValues" dxfId="138" priority="25"/>
    <cfRule type="duplicateValues" dxfId="138" priority="27"/>
  </conditionalFormatting>
  <conditionalFormatting sqref="B6 H6:H22">
    <cfRule type="duplicateValues" dxfId="138" priority="29"/>
    <cfRule type="duplicateValues" dxfId="138" priority="32"/>
  </conditionalFormatting>
  <dataValidations count="1">
    <dataValidation type="custom" allowBlank="1" showInputMessage="1" showErrorMessage="1" sqref="E4 E5">
      <formula1>COUNTIF(E:E,E4&amp;"*")=1</formula1>
    </dataValidation>
  </dataValidations>
  <pageMargins left="0.75" right="0.75" top="1" bottom="1"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成本中心</vt:lpstr>
      <vt:lpstr>费用汇总</vt:lpstr>
      <vt:lpstr>3月保险费</vt:lpstr>
      <vt:lpstr>3月保险费 (纠错)</vt:lpstr>
      <vt:lpstr>4月保险费</vt:lpstr>
      <vt:lpstr>5月保险费</vt:lpstr>
      <vt:lpstr>6月保险费 </vt:lpstr>
      <vt:lpstr>7月保险费</vt:lpstr>
      <vt:lpstr>8月保险费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2023-07-28T05:44:18Z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0D77764D983F41778027CC3B3D30D87B_13</vt:lpwstr>
  </property>
</Properties>
</file>