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hengLiyu\Desktop\"/>
    </mc:Choice>
  </mc:AlternateContent>
  <bookViews>
    <workbookView xWindow="-60" yWindow="-60" windowWidth="24120" windowHeight="12960"/>
  </bookViews>
  <sheets>
    <sheet name="SBS0010121靠背布套" sheetId="1" r:id="rId1"/>
    <sheet name="SBS0010122座椅布套" sheetId="4" r:id="rId2"/>
  </sheets>
  <definedNames>
    <definedName name="_xlnm._FilterDatabase" localSheetId="0" hidden="1">SBS0010121靠背布套!$A$1:$N$19</definedName>
    <definedName name="_xlnm._FilterDatabase" localSheetId="1" hidden="1">SBS0010122座椅布套!$A$1:$N$15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7" i="4" l="1"/>
  <c r="K27" i="4" l="1"/>
  <c r="M27" i="4" s="1"/>
  <c r="P18" i="4"/>
  <c r="P19" i="4"/>
  <c r="P20" i="4"/>
  <c r="P21" i="4"/>
  <c r="P22" i="4"/>
  <c r="P23" i="4"/>
  <c r="P24" i="4"/>
  <c r="P25" i="4"/>
  <c r="P26" i="4"/>
  <c r="O14" i="4"/>
  <c r="O3" i="4"/>
  <c r="O4" i="4"/>
  <c r="O6" i="4"/>
  <c r="O7" i="4"/>
  <c r="O8" i="4"/>
  <c r="O9" i="4"/>
  <c r="O10" i="4"/>
  <c r="O11" i="4"/>
  <c r="O13" i="4"/>
  <c r="O2" i="4"/>
  <c r="N14" i="4"/>
  <c r="N3" i="4"/>
  <c r="N4" i="4"/>
  <c r="N5" i="4"/>
  <c r="N17" i="4" s="1"/>
  <c r="N6" i="4"/>
  <c r="N7" i="4"/>
  <c r="N8" i="4"/>
  <c r="N9" i="4"/>
  <c r="N10" i="4"/>
  <c r="N11" i="4"/>
  <c r="N12" i="4"/>
  <c r="O12" i="4" s="1"/>
  <c r="N13" i="4"/>
  <c r="N2" i="4"/>
  <c r="P17" i="4" l="1"/>
  <c r="O5" i="4"/>
  <c r="O22" i="1"/>
  <c r="O23" i="1"/>
  <c r="O24" i="1"/>
  <c r="O25" i="1"/>
  <c r="O26" i="1"/>
  <c r="O27" i="1"/>
  <c r="O28" i="1"/>
  <c r="O29" i="1"/>
  <c r="P21" i="1"/>
  <c r="P22" i="1"/>
  <c r="P23" i="1"/>
  <c r="P24" i="1"/>
  <c r="P25" i="1"/>
  <c r="P26" i="1"/>
  <c r="P27" i="1"/>
  <c r="P28" i="1"/>
  <c r="P29" i="1"/>
  <c r="O21" i="1"/>
  <c r="K30" i="1"/>
  <c r="M30" i="1" s="1"/>
  <c r="M32" i="1" s="1"/>
  <c r="N17" i="1"/>
  <c r="O17" i="1" s="1"/>
  <c r="N2" i="1"/>
  <c r="N18" i="1"/>
  <c r="N5" i="1"/>
  <c r="O5" i="1" s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9" i="1"/>
  <c r="N4" i="1"/>
  <c r="O4" i="1" s="1"/>
  <c r="N3" i="1"/>
  <c r="O3" i="1" s="1"/>
  <c r="N20" i="1" l="1"/>
  <c r="O2" i="1"/>
  <c r="O20" i="1" s="1"/>
  <c r="N30" i="1" l="1"/>
  <c r="O30" i="1" s="1"/>
  <c r="P20" i="1"/>
</calcChain>
</file>

<file path=xl/comments1.xml><?xml version="1.0" encoding="utf-8"?>
<comments xmlns="http://schemas.openxmlformats.org/spreadsheetml/2006/main">
  <authors>
    <author>sunpeilin</author>
  </authors>
  <commentList>
    <comment ref="N25" authorId="0" shapeId="0">
      <text>
        <r>
          <rPr>
            <b/>
            <sz val="9"/>
            <color indexed="81"/>
            <rFont val="宋体"/>
            <family val="3"/>
            <charset val="134"/>
          </rPr>
          <t>sunpeilin:</t>
        </r>
        <r>
          <rPr>
            <sz val="9"/>
            <color indexed="81"/>
            <rFont val="宋体"/>
            <family val="3"/>
            <charset val="134"/>
          </rPr>
          <t xml:space="preserve">
纸箱90*45*55未税18元/件，15件/箱</t>
        </r>
      </text>
    </comment>
  </commentList>
</comments>
</file>

<file path=xl/comments2.xml><?xml version="1.0" encoding="utf-8"?>
<comments xmlns="http://schemas.openxmlformats.org/spreadsheetml/2006/main">
  <authors>
    <author>sunpeilin</author>
  </authors>
  <commentList>
    <comment ref="N22" authorId="0" shapeId="0">
      <text>
        <r>
          <rPr>
            <b/>
            <sz val="9"/>
            <color indexed="81"/>
            <rFont val="宋体"/>
            <family val="3"/>
            <charset val="134"/>
          </rPr>
          <t>sunpeilin:</t>
        </r>
        <r>
          <rPr>
            <sz val="9"/>
            <color indexed="81"/>
            <rFont val="宋体"/>
            <family val="3"/>
            <charset val="134"/>
          </rPr>
          <t xml:space="preserve">
纸箱90*45*55价格18元，60件/箱</t>
        </r>
      </text>
    </comment>
  </commentList>
</comments>
</file>

<file path=xl/sharedStrings.xml><?xml version="1.0" encoding="utf-8"?>
<sst xmlns="http://schemas.openxmlformats.org/spreadsheetml/2006/main" count="342" uniqueCount="100">
  <si>
    <t>TSY0010056</t>
  </si>
  <si>
    <t>TSY0010293</t>
  </si>
  <si>
    <t>TSY0010281</t>
  </si>
  <si>
    <t>吊紧带420*27</t>
  </si>
  <si>
    <t>组件描述1</t>
  </si>
  <si>
    <t>奥杰靠背</t>
  </si>
  <si>
    <t>产品标识SBS0010121</t>
  </si>
  <si>
    <t>GTL毛毡布260g/㎡</t>
  </si>
  <si>
    <t>黑色涤纶线20S/3</t>
  </si>
  <si>
    <t>吊紧带290*27</t>
  </si>
  <si>
    <t>N*1.4mm*</t>
  </si>
  <si>
    <t>子件单位</t>
  </si>
  <si>
    <t>吊紧带175*27</t>
  </si>
  <si>
    <t>TSY0010144</t>
  </si>
  <si>
    <t>TSY0010285</t>
  </si>
  <si>
    <t>TSY0010290</t>
  </si>
  <si>
    <t>TSY0010286</t>
  </si>
  <si>
    <t>浅蓝色PVC单体PAQ0022-U0</t>
  </si>
  <si>
    <t>M</t>
  </si>
  <si>
    <t>P</t>
  </si>
  <si>
    <t>TSY0010289</t>
  </si>
  <si>
    <t>TSY0000426</t>
  </si>
  <si>
    <t>吊紧带325*27</t>
  </si>
  <si>
    <t>N*1.5mm*</t>
  </si>
  <si>
    <t>TSY0010283</t>
  </si>
  <si>
    <t>每件需求量</t>
  </si>
  <si>
    <t>福田奥杰EVC3</t>
  </si>
  <si>
    <t>107mm*15</t>
  </si>
  <si>
    <t>蓝色PVC PAQ0012-U0A1</t>
  </si>
  <si>
    <t>父件描述1</t>
  </si>
  <si>
    <t>N*1.5m*3</t>
  </si>
  <si>
    <t>物料成本</t>
  </si>
  <si>
    <t>灰绒辅料TR5249</t>
  </si>
  <si>
    <t>吊紧带260*27</t>
  </si>
  <si>
    <t>子件采/制</t>
  </si>
  <si>
    <t>福田刺绣标识</t>
  </si>
  <si>
    <t>织物主料TR5216压花</t>
  </si>
  <si>
    <t>组件描述2</t>
  </si>
  <si>
    <t>TSY0010280</t>
  </si>
  <si>
    <t>TSY0000324</t>
  </si>
  <si>
    <t>组件</t>
  </si>
  <si>
    <t>TSY0010288</t>
  </si>
  <si>
    <t>3股20#</t>
  </si>
  <si>
    <t>TSY0010143</t>
  </si>
  <si>
    <t>暗线黑色涤纶线M1003</t>
  </si>
  <si>
    <t/>
  </si>
  <si>
    <t>父级物料</t>
  </si>
  <si>
    <t>黑色反穿头拉链980mm</t>
  </si>
  <si>
    <t>TSY0010287</t>
  </si>
  <si>
    <t>明线银色丝光线M3238</t>
  </si>
  <si>
    <t>3股30#</t>
  </si>
  <si>
    <t>SBS0010121</t>
  </si>
  <si>
    <t>EA</t>
  </si>
  <si>
    <t>物料单价</t>
  </si>
  <si>
    <t>驾驶员靠背护面总成</t>
  </si>
  <si>
    <t>TSY0010292</t>
  </si>
  <si>
    <t>吊紧带380*27</t>
  </si>
  <si>
    <t>织物辅料TR5216</t>
  </si>
  <si>
    <t>TSY0010284</t>
  </si>
  <si>
    <t>TSY0010282</t>
  </si>
  <si>
    <t>父件描述2</t>
  </si>
  <si>
    <t>天利得用量</t>
    <phoneticPr fontId="3" type="noConversion"/>
  </si>
  <si>
    <t>天利得单价</t>
    <phoneticPr fontId="3" type="noConversion"/>
  </si>
  <si>
    <t>天利得成本</t>
    <phoneticPr fontId="3" type="noConversion"/>
  </si>
  <si>
    <t>金额差</t>
    <phoneticPr fontId="3" type="noConversion"/>
  </si>
  <si>
    <t>人工费：</t>
    <phoneticPr fontId="3" type="noConversion"/>
  </si>
  <si>
    <t>自制：</t>
    <phoneticPr fontId="3" type="noConversion"/>
  </si>
  <si>
    <t>天利得：</t>
    <phoneticPr fontId="3" type="noConversion"/>
  </si>
  <si>
    <t>包装费：</t>
    <phoneticPr fontId="3" type="noConversion"/>
  </si>
  <si>
    <t>制造费：</t>
    <phoneticPr fontId="3" type="noConversion"/>
  </si>
  <si>
    <r>
      <rPr>
        <sz val="8"/>
        <color rgb="FF0000FF"/>
        <rFont val="宋体"/>
        <family val="2"/>
      </rPr>
      <t>材料费：</t>
    </r>
    <phoneticPr fontId="3" type="noConversion"/>
  </si>
  <si>
    <t>财务费：</t>
    <phoneticPr fontId="3" type="noConversion"/>
  </si>
  <si>
    <t>燃动费：</t>
    <phoneticPr fontId="3" type="noConversion"/>
  </si>
  <si>
    <t>销售费：</t>
    <phoneticPr fontId="3" type="noConversion"/>
  </si>
  <si>
    <t>利润：</t>
    <phoneticPr fontId="3" type="noConversion"/>
  </si>
  <si>
    <t>管理费：</t>
    <phoneticPr fontId="3" type="noConversion"/>
  </si>
  <si>
    <t>废品损失：</t>
    <phoneticPr fontId="3" type="noConversion"/>
  </si>
  <si>
    <t>合计：</t>
    <phoneticPr fontId="3" type="noConversion"/>
  </si>
  <si>
    <t>附加费：</t>
    <phoneticPr fontId="3" type="noConversion"/>
  </si>
  <si>
    <t>SBS0010122</t>
  </si>
  <si>
    <t>驾驶员座垫护面总成</t>
  </si>
  <si>
    <t>19mm*28m</t>
  </si>
  <si>
    <t>TSY0000185</t>
  </si>
  <si>
    <t>黑牙管宽10mm</t>
  </si>
  <si>
    <t>TSY0000878</t>
  </si>
  <si>
    <t>3C标识布标</t>
  </si>
  <si>
    <t>TSY0010277</t>
  </si>
  <si>
    <t>吊紧带280*27</t>
  </si>
  <si>
    <t>奥杰座垫</t>
  </si>
  <si>
    <t>TSY0010278</t>
  </si>
  <si>
    <t>吊紧带400*27</t>
  </si>
  <si>
    <t>TSY0010279</t>
  </si>
  <si>
    <t>吊紧带810*27</t>
  </si>
  <si>
    <t>TSY0010291</t>
  </si>
  <si>
    <t>产品标识SBS0010122</t>
  </si>
  <si>
    <t>SBS0010121</t>
    <phoneticPr fontId="3" type="noConversion"/>
  </si>
  <si>
    <t>SBS0010122</t>
    <phoneticPr fontId="3" type="noConversion"/>
  </si>
  <si>
    <t>自制</t>
    <phoneticPr fontId="3" type="noConversion"/>
  </si>
  <si>
    <t>天利得</t>
    <phoneticPr fontId="3" type="noConversion"/>
  </si>
  <si>
    <t>附加费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</si>
</sst>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#,###,##0.0########"/>
    <numFmt numFmtId="177" formatCode="###,##0.00##"/>
    <numFmt numFmtId="178" formatCode="###,##0.00"/>
    <numFmt numFmtId="179" formatCode="0.00_);[Red]\(0.00\)"/>
  </numFmts>
  <fonts count="8" x14ac:knownFonts="1">
    <font>
      <sz val="11"/>
      <color theme="1"/>
      <name val="宋体"/>
      <family val="2"/>
      <scheme val="minor"/>
    </font>
    <font>
      <sz val="8"/>
      <color rgb="FF000000"/>
      <name val="Microsoft Sans Serif"/>
      <family val="2"/>
    </font>
    <font>
      <sz val="8"/>
      <color rgb="FF0000FF"/>
      <name val="Microsoft Sans Serif"/>
      <family val="2"/>
    </font>
    <font>
      <sz val="9"/>
      <name val="宋体"/>
      <family val="3"/>
      <charset val="134"/>
      <scheme val="minor"/>
    </font>
    <font>
      <sz val="8"/>
      <color rgb="FF000000"/>
      <name val="宋体"/>
      <family val="3"/>
      <charset val="134"/>
    </font>
    <font>
      <sz val="8"/>
      <color rgb="FF0000FF"/>
      <name val="宋体"/>
      <family val="2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EBEBEB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/>
      <diagonal/>
    </border>
    <border>
      <left style="thin">
        <color rgb="FFC8C8C8"/>
      </left>
      <right style="thin">
        <color rgb="FFC8C8C8"/>
      </right>
      <top/>
      <bottom/>
      <diagonal/>
    </border>
    <border>
      <left style="thin">
        <color rgb="FFC8C8C8"/>
      </left>
      <right style="thin">
        <color rgb="FFC8C8C8"/>
      </right>
      <top/>
      <bottom style="thin">
        <color rgb="FFC8C8C8"/>
      </bottom>
      <diagonal/>
    </border>
  </borders>
  <cellStyleXfs count="1">
    <xf numFmtId="0" fontId="0" fillId="0" borderId="0"/>
  </cellStyleXfs>
  <cellXfs count="36">
    <xf numFmtId="0" fontId="0" fillId="0" borderId="0" xfId="0"/>
    <xf numFmtId="178" fontId="1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right" vertical="center"/>
    </xf>
    <xf numFmtId="176" fontId="1" fillId="0" borderId="1" xfId="0" applyNumberFormat="1" applyFont="1" applyBorder="1" applyAlignment="1">
      <alignment horizontal="right" vertical="center"/>
    </xf>
    <xf numFmtId="177" fontId="1" fillId="2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177" fontId="1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178" fontId="1" fillId="2" borderId="1" xfId="0" applyNumberFormat="1" applyFont="1" applyFill="1" applyBorder="1" applyAlignment="1">
      <alignment horizontal="right" vertical="center"/>
    </xf>
    <xf numFmtId="179" fontId="4" fillId="0" borderId="2" xfId="0" applyNumberFormat="1" applyFont="1" applyBorder="1" applyAlignment="1">
      <alignment horizontal="right" vertical="center"/>
    </xf>
    <xf numFmtId="179" fontId="4" fillId="0" borderId="2" xfId="0" applyNumberFormat="1" applyFont="1" applyBorder="1" applyAlignment="1">
      <alignment horizontal="left" vertical="center"/>
    </xf>
    <xf numFmtId="179" fontId="1" fillId="2" borderId="1" xfId="0" applyNumberFormat="1" applyFont="1" applyFill="1" applyBorder="1" applyAlignment="1">
      <alignment horizontal="right" vertical="center"/>
    </xf>
    <xf numFmtId="179" fontId="0" fillId="0" borderId="0" xfId="0" applyNumberFormat="1"/>
    <xf numFmtId="179" fontId="1" fillId="0" borderId="1" xfId="0" applyNumberFormat="1" applyFont="1" applyBorder="1" applyAlignment="1">
      <alignment horizontal="right" vertical="center"/>
    </xf>
    <xf numFmtId="179" fontId="1" fillId="0" borderId="1" xfId="0" applyNumberFormat="1" applyFont="1" applyBorder="1" applyAlignment="1">
      <alignment vertical="center"/>
    </xf>
    <xf numFmtId="179" fontId="1" fillId="2" borderId="1" xfId="0" applyNumberFormat="1" applyFont="1" applyFill="1" applyBorder="1" applyAlignment="1">
      <alignment vertical="center"/>
    </xf>
    <xf numFmtId="179" fontId="0" fillId="0" borderId="0" xfId="0" applyNumberFormat="1" applyAlignment="1"/>
    <xf numFmtId="179" fontId="4" fillId="0" borderId="2" xfId="0" applyNumberFormat="1" applyFont="1" applyBorder="1" applyAlignment="1">
      <alignment horizontal="center" vertical="center"/>
    </xf>
    <xf numFmtId="178" fontId="0" fillId="0" borderId="0" xfId="0" applyNumberFormat="1"/>
    <xf numFmtId="10" fontId="0" fillId="0" borderId="0" xfId="0" applyNumberFormat="1"/>
    <xf numFmtId="0" fontId="2" fillId="2" borderId="4" xfId="0" applyFont="1" applyFill="1" applyBorder="1" applyAlignment="1">
      <alignment horizontal="left" vertical="center"/>
    </xf>
    <xf numFmtId="178" fontId="1" fillId="2" borderId="0" xfId="0" applyNumberFormat="1" applyFont="1" applyFill="1" applyBorder="1" applyAlignment="1">
      <alignment horizontal="right" vertical="center"/>
    </xf>
    <xf numFmtId="179" fontId="0" fillId="3" borderId="0" xfId="0" applyNumberFormat="1" applyFill="1" applyAlignment="1"/>
    <xf numFmtId="179" fontId="1" fillId="2" borderId="3" xfId="0" applyNumberFormat="1" applyFont="1" applyFill="1" applyBorder="1" applyAlignment="1">
      <alignment horizontal="center" vertical="center"/>
    </xf>
    <xf numFmtId="179" fontId="1" fillId="2" borderId="4" xfId="0" applyNumberFormat="1" applyFont="1" applyFill="1" applyBorder="1" applyAlignment="1">
      <alignment horizontal="center" vertical="center"/>
    </xf>
    <xf numFmtId="179" fontId="1" fillId="2" borderId="5" xfId="0" applyNumberFormat="1" applyFont="1" applyFill="1" applyBorder="1" applyAlignment="1">
      <alignment horizontal="center" vertical="center"/>
    </xf>
    <xf numFmtId="179" fontId="1" fillId="2" borderId="3" xfId="0" applyNumberFormat="1" applyFont="1" applyFill="1" applyBorder="1" applyAlignment="1">
      <alignment vertical="center"/>
    </xf>
    <xf numFmtId="179" fontId="1" fillId="2" borderId="4" xfId="0" applyNumberFormat="1" applyFont="1" applyFill="1" applyBorder="1" applyAlignment="1">
      <alignment vertical="center"/>
    </xf>
    <xf numFmtId="179" fontId="1" fillId="2" borderId="5" xfId="0" applyNumberFormat="1" applyFont="1" applyFill="1" applyBorder="1" applyAlignment="1">
      <alignment vertical="center"/>
    </xf>
    <xf numFmtId="178" fontId="1" fillId="2" borderId="3" xfId="0" applyNumberFormat="1" applyFont="1" applyFill="1" applyBorder="1" applyAlignment="1">
      <alignment vertical="center"/>
    </xf>
    <xf numFmtId="178" fontId="1" fillId="2" borderId="4" xfId="0" applyNumberFormat="1" applyFont="1" applyFill="1" applyBorder="1" applyAlignment="1">
      <alignment vertical="center"/>
    </xf>
    <xf numFmtId="178" fontId="1" fillId="2" borderId="5" xfId="0" applyNumberFormat="1" applyFont="1" applyFill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P32"/>
  <sheetViews>
    <sheetView tabSelected="1" workbookViewId="0">
      <selection activeCell="K22" sqref="K22"/>
    </sheetView>
  </sheetViews>
  <sheetFormatPr defaultColWidth="9.125" defaultRowHeight="13.5" x14ac:dyDescent="0.15"/>
  <cols>
    <col min="1" max="1" width="13.875" customWidth="1"/>
    <col min="2" max="2" width="17.375" customWidth="1"/>
    <col min="3" max="3" width="13.25" customWidth="1"/>
    <col min="4" max="4" width="10.875" customWidth="1"/>
    <col min="5" max="5" width="8.125" bestFit="1" customWidth="1"/>
    <col min="6" max="6" width="20.5" bestFit="1" customWidth="1"/>
    <col min="7" max="7" width="8.25" bestFit="1" customWidth="1"/>
    <col min="8" max="8" width="9" bestFit="1" customWidth="1"/>
    <col min="9" max="11" width="7.5" bestFit="1" customWidth="1"/>
    <col min="12" max="12" width="9" style="16" bestFit="1" customWidth="1"/>
    <col min="13" max="13" width="8.375" style="20" bestFit="1" customWidth="1"/>
    <col min="14" max="14" width="9.125" style="16"/>
    <col min="16" max="16" width="9.125" style="23"/>
  </cols>
  <sheetData>
    <row r="1" spans="1:15" ht="18" customHeight="1" x14ac:dyDescent="0.15">
      <c r="A1" s="4" t="s">
        <v>46</v>
      </c>
      <c r="B1" s="4" t="s">
        <v>29</v>
      </c>
      <c r="C1" s="4" t="s">
        <v>60</v>
      </c>
      <c r="D1" s="4" t="s">
        <v>40</v>
      </c>
      <c r="E1" s="4" t="s">
        <v>34</v>
      </c>
      <c r="F1" s="4" t="s">
        <v>4</v>
      </c>
      <c r="G1" s="4" t="s">
        <v>37</v>
      </c>
      <c r="H1" s="9" t="s">
        <v>25</v>
      </c>
      <c r="I1" s="4" t="s">
        <v>11</v>
      </c>
      <c r="J1" s="9" t="s">
        <v>53</v>
      </c>
      <c r="K1" s="9" t="s">
        <v>31</v>
      </c>
      <c r="L1" s="13" t="s">
        <v>61</v>
      </c>
      <c r="M1" s="21" t="s">
        <v>62</v>
      </c>
      <c r="N1" s="14" t="s">
        <v>63</v>
      </c>
      <c r="O1" s="21" t="s">
        <v>64</v>
      </c>
    </row>
    <row r="2" spans="1:15" x14ac:dyDescent="0.15">
      <c r="A2" s="3" t="s">
        <v>51</v>
      </c>
      <c r="B2" s="3" t="s">
        <v>54</v>
      </c>
      <c r="C2" s="11" t="s">
        <v>26</v>
      </c>
      <c r="D2" s="3" t="s">
        <v>21</v>
      </c>
      <c r="E2" s="11" t="s">
        <v>19</v>
      </c>
      <c r="F2" s="11" t="s">
        <v>7</v>
      </c>
      <c r="G2" s="11" t="s">
        <v>23</v>
      </c>
      <c r="H2" s="5">
        <v>5.3999999999999999E-2</v>
      </c>
      <c r="I2" s="11" t="s">
        <v>18</v>
      </c>
      <c r="J2" s="7">
        <v>9.0265000000000004</v>
      </c>
      <c r="K2" s="12">
        <v>0.49</v>
      </c>
      <c r="L2" s="15">
        <v>7.0000000000000007E-2</v>
      </c>
      <c r="M2" s="19">
        <v>9.0299999999999994</v>
      </c>
      <c r="N2" s="17">
        <f t="shared" ref="N2" si="0">L2*M2</f>
        <v>0.6321</v>
      </c>
      <c r="O2" s="19">
        <f>K2-N2</f>
        <v>-0.1421</v>
      </c>
    </row>
    <row r="3" spans="1:15" x14ac:dyDescent="0.15">
      <c r="A3" s="2" t="s">
        <v>51</v>
      </c>
      <c r="B3" s="2" t="s">
        <v>54</v>
      </c>
      <c r="C3" s="8" t="s">
        <v>26</v>
      </c>
      <c r="D3" s="2" t="s">
        <v>43</v>
      </c>
      <c r="E3" s="8" t="s">
        <v>19</v>
      </c>
      <c r="F3" s="8" t="s">
        <v>36</v>
      </c>
      <c r="G3" s="8" t="s">
        <v>30</v>
      </c>
      <c r="H3" s="6">
        <v>0.124</v>
      </c>
      <c r="I3" s="8" t="s">
        <v>18</v>
      </c>
      <c r="J3" s="10">
        <v>27</v>
      </c>
      <c r="K3" s="1">
        <v>3.47</v>
      </c>
      <c r="L3" s="17">
        <v>0.14399999999999999</v>
      </c>
      <c r="M3" s="18">
        <v>27</v>
      </c>
      <c r="N3" s="17">
        <f>L3*M3</f>
        <v>3.8879999999999999</v>
      </c>
      <c r="O3" s="19">
        <f t="shared" ref="O3:O16" si="1">K3-N3</f>
        <v>-0.41799999999999971</v>
      </c>
    </row>
    <row r="4" spans="1:15" x14ac:dyDescent="0.15">
      <c r="A4" s="3" t="s">
        <v>51</v>
      </c>
      <c r="B4" s="3" t="s">
        <v>54</v>
      </c>
      <c r="C4" s="11" t="s">
        <v>26</v>
      </c>
      <c r="D4" s="3" t="s">
        <v>13</v>
      </c>
      <c r="E4" s="11" t="s">
        <v>19</v>
      </c>
      <c r="F4" s="11" t="s">
        <v>57</v>
      </c>
      <c r="G4" s="11" t="s">
        <v>30</v>
      </c>
      <c r="H4" s="5">
        <v>0.53900000000000003</v>
      </c>
      <c r="I4" s="11" t="s">
        <v>18</v>
      </c>
      <c r="J4" s="7">
        <v>24.5</v>
      </c>
      <c r="K4" s="12">
        <v>13.74</v>
      </c>
      <c r="L4" s="15">
        <v>0.53900000000000003</v>
      </c>
      <c r="M4" s="19">
        <v>24.5</v>
      </c>
      <c r="N4" s="17">
        <f>L4*M4</f>
        <v>13.205500000000001</v>
      </c>
      <c r="O4" s="19">
        <f t="shared" si="1"/>
        <v>0.53449999999999953</v>
      </c>
    </row>
    <row r="5" spans="1:15" x14ac:dyDescent="0.15">
      <c r="A5" s="2" t="s">
        <v>51</v>
      </c>
      <c r="B5" s="2" t="s">
        <v>54</v>
      </c>
      <c r="C5" s="8" t="s">
        <v>26</v>
      </c>
      <c r="D5" s="2" t="s">
        <v>38</v>
      </c>
      <c r="E5" s="8" t="s">
        <v>19</v>
      </c>
      <c r="F5" s="8" t="s">
        <v>12</v>
      </c>
      <c r="G5" s="8" t="s">
        <v>5</v>
      </c>
      <c r="H5" s="6">
        <v>2</v>
      </c>
      <c r="I5" s="8" t="s">
        <v>52</v>
      </c>
      <c r="J5" s="10">
        <v>0.1032</v>
      </c>
      <c r="K5" s="1">
        <v>0.21</v>
      </c>
      <c r="L5" s="17">
        <v>2</v>
      </c>
      <c r="M5" s="18">
        <v>0.10299999999999999</v>
      </c>
      <c r="N5" s="17">
        <f t="shared" ref="N5:N19" si="2">L5*M5</f>
        <v>0.20599999999999999</v>
      </c>
      <c r="O5" s="19">
        <f t="shared" si="1"/>
        <v>4.0000000000000036E-3</v>
      </c>
    </row>
    <row r="6" spans="1:15" x14ac:dyDescent="0.15">
      <c r="A6" s="3" t="s">
        <v>51</v>
      </c>
      <c r="B6" s="3" t="s">
        <v>54</v>
      </c>
      <c r="C6" s="11" t="s">
        <v>26</v>
      </c>
      <c r="D6" s="3" t="s">
        <v>2</v>
      </c>
      <c r="E6" s="11" t="s">
        <v>19</v>
      </c>
      <c r="F6" s="11" t="s">
        <v>33</v>
      </c>
      <c r="G6" s="11" t="s">
        <v>5</v>
      </c>
      <c r="H6" s="5">
        <v>1</v>
      </c>
      <c r="I6" s="11" t="s">
        <v>52</v>
      </c>
      <c r="J6" s="7">
        <v>0.15329999999999999</v>
      </c>
      <c r="K6" s="12">
        <v>0.15</v>
      </c>
      <c r="L6" s="15">
        <v>1</v>
      </c>
      <c r="M6" s="19">
        <v>0.153</v>
      </c>
      <c r="N6" s="17">
        <f t="shared" si="2"/>
        <v>0.153</v>
      </c>
      <c r="O6" s="19">
        <f t="shared" si="1"/>
        <v>-3.0000000000000027E-3</v>
      </c>
    </row>
    <row r="7" spans="1:15" x14ac:dyDescent="0.15">
      <c r="A7" s="2" t="s">
        <v>51</v>
      </c>
      <c r="B7" s="2" t="s">
        <v>54</v>
      </c>
      <c r="C7" s="8" t="s">
        <v>26</v>
      </c>
      <c r="D7" s="2" t="s">
        <v>59</v>
      </c>
      <c r="E7" s="8" t="s">
        <v>19</v>
      </c>
      <c r="F7" s="8" t="s">
        <v>9</v>
      </c>
      <c r="G7" s="8" t="s">
        <v>5</v>
      </c>
      <c r="H7" s="6">
        <v>1</v>
      </c>
      <c r="I7" s="8" t="s">
        <v>52</v>
      </c>
      <c r="J7" s="10">
        <v>0.17100000000000001</v>
      </c>
      <c r="K7" s="1">
        <v>0.17</v>
      </c>
      <c r="L7" s="17">
        <v>1</v>
      </c>
      <c r="M7" s="18">
        <v>0.17100000000000001</v>
      </c>
      <c r="N7" s="17">
        <f t="shared" si="2"/>
        <v>0.17100000000000001</v>
      </c>
      <c r="O7" s="19">
        <f t="shared" si="1"/>
        <v>-1.0000000000000009E-3</v>
      </c>
    </row>
    <row r="8" spans="1:15" x14ac:dyDescent="0.15">
      <c r="A8" s="3" t="s">
        <v>51</v>
      </c>
      <c r="B8" s="3" t="s">
        <v>54</v>
      </c>
      <c r="C8" s="11" t="s">
        <v>26</v>
      </c>
      <c r="D8" s="3" t="s">
        <v>24</v>
      </c>
      <c r="E8" s="11" t="s">
        <v>19</v>
      </c>
      <c r="F8" s="11" t="s">
        <v>22</v>
      </c>
      <c r="G8" s="11" t="s">
        <v>5</v>
      </c>
      <c r="H8" s="5">
        <v>1</v>
      </c>
      <c r="I8" s="11" t="s">
        <v>52</v>
      </c>
      <c r="J8" s="7">
        <v>0.19170000000000001</v>
      </c>
      <c r="K8" s="12">
        <v>0.19</v>
      </c>
      <c r="L8" s="15">
        <v>1</v>
      </c>
      <c r="M8" s="19">
        <v>0.192</v>
      </c>
      <c r="N8" s="17">
        <f t="shared" si="2"/>
        <v>0.192</v>
      </c>
      <c r="O8" s="19">
        <f t="shared" si="1"/>
        <v>-2.0000000000000018E-3</v>
      </c>
    </row>
    <row r="9" spans="1:15" x14ac:dyDescent="0.15">
      <c r="A9" s="2" t="s">
        <v>51</v>
      </c>
      <c r="B9" s="2" t="s">
        <v>54</v>
      </c>
      <c r="C9" s="8" t="s">
        <v>26</v>
      </c>
      <c r="D9" s="2" t="s">
        <v>58</v>
      </c>
      <c r="E9" s="8" t="s">
        <v>19</v>
      </c>
      <c r="F9" s="8" t="s">
        <v>56</v>
      </c>
      <c r="G9" s="8" t="s">
        <v>5</v>
      </c>
      <c r="H9" s="6">
        <v>1</v>
      </c>
      <c r="I9" s="8" t="s">
        <v>52</v>
      </c>
      <c r="J9" s="10">
        <v>0.22409999999999999</v>
      </c>
      <c r="K9" s="1">
        <v>0.22</v>
      </c>
      <c r="L9" s="17">
        <v>1</v>
      </c>
      <c r="M9" s="18">
        <v>0.22</v>
      </c>
      <c r="N9" s="17">
        <f t="shared" si="2"/>
        <v>0.22</v>
      </c>
      <c r="O9" s="19">
        <f t="shared" si="1"/>
        <v>0</v>
      </c>
    </row>
    <row r="10" spans="1:15" x14ac:dyDescent="0.15">
      <c r="A10" s="3" t="s">
        <v>51</v>
      </c>
      <c r="B10" s="3" t="s">
        <v>54</v>
      </c>
      <c r="C10" s="11" t="s">
        <v>26</v>
      </c>
      <c r="D10" s="3" t="s">
        <v>14</v>
      </c>
      <c r="E10" s="11" t="s">
        <v>19</v>
      </c>
      <c r="F10" s="11" t="s">
        <v>3</v>
      </c>
      <c r="G10" s="11" t="s">
        <v>5</v>
      </c>
      <c r="H10" s="5">
        <v>2</v>
      </c>
      <c r="I10" s="11" t="s">
        <v>52</v>
      </c>
      <c r="J10" s="7">
        <v>0.2477</v>
      </c>
      <c r="K10" s="12">
        <v>0.5</v>
      </c>
      <c r="L10" s="15">
        <v>2</v>
      </c>
      <c r="M10" s="19">
        <v>0.25</v>
      </c>
      <c r="N10" s="17">
        <f t="shared" si="2"/>
        <v>0.5</v>
      </c>
      <c r="O10" s="19">
        <f t="shared" si="1"/>
        <v>0</v>
      </c>
    </row>
    <row r="11" spans="1:15" x14ac:dyDescent="0.15">
      <c r="A11" s="2" t="s">
        <v>51</v>
      </c>
      <c r="B11" s="2" t="s">
        <v>54</v>
      </c>
      <c r="C11" s="8" t="s">
        <v>26</v>
      </c>
      <c r="D11" s="2" t="s">
        <v>16</v>
      </c>
      <c r="E11" s="8" t="s">
        <v>19</v>
      </c>
      <c r="F11" s="8" t="s">
        <v>32</v>
      </c>
      <c r="G11" s="8" t="s">
        <v>23</v>
      </c>
      <c r="H11" s="6">
        <v>7.8E-2</v>
      </c>
      <c r="I11" s="8" t="s">
        <v>18</v>
      </c>
      <c r="J11" s="10">
        <v>25.06</v>
      </c>
      <c r="K11" s="1">
        <v>1.95</v>
      </c>
      <c r="L11" s="17">
        <v>7.8E-2</v>
      </c>
      <c r="M11" s="18">
        <v>25.06</v>
      </c>
      <c r="N11" s="17">
        <f t="shared" si="2"/>
        <v>1.95468</v>
      </c>
      <c r="O11" s="19">
        <f t="shared" si="1"/>
        <v>-4.6800000000000175E-3</v>
      </c>
    </row>
    <row r="12" spans="1:15" x14ac:dyDescent="0.15">
      <c r="A12" s="3" t="s">
        <v>51</v>
      </c>
      <c r="B12" s="3" t="s">
        <v>54</v>
      </c>
      <c r="C12" s="11" t="s">
        <v>26</v>
      </c>
      <c r="D12" s="3" t="s">
        <v>48</v>
      </c>
      <c r="E12" s="11" t="s">
        <v>19</v>
      </c>
      <c r="F12" s="11" t="s">
        <v>17</v>
      </c>
      <c r="G12" s="11" t="s">
        <v>10</v>
      </c>
      <c r="H12" s="5">
        <v>0.02</v>
      </c>
      <c r="I12" s="11" t="s">
        <v>18</v>
      </c>
      <c r="J12" s="7">
        <v>24</v>
      </c>
      <c r="K12" s="12">
        <v>0.5</v>
      </c>
      <c r="L12" s="15">
        <v>0.02</v>
      </c>
      <c r="M12" s="19">
        <v>24</v>
      </c>
      <c r="N12" s="17">
        <f t="shared" si="2"/>
        <v>0.48</v>
      </c>
      <c r="O12" s="19">
        <f t="shared" si="1"/>
        <v>2.0000000000000018E-2</v>
      </c>
    </row>
    <row r="13" spans="1:15" x14ac:dyDescent="0.15">
      <c r="A13" s="2" t="s">
        <v>51</v>
      </c>
      <c r="B13" s="2" t="s">
        <v>54</v>
      </c>
      <c r="C13" s="8" t="s">
        <v>26</v>
      </c>
      <c r="D13" s="2" t="s">
        <v>41</v>
      </c>
      <c r="E13" s="8" t="s">
        <v>19</v>
      </c>
      <c r="F13" s="8" t="s">
        <v>28</v>
      </c>
      <c r="G13" s="8" t="s">
        <v>10</v>
      </c>
      <c r="H13" s="6">
        <v>0.2</v>
      </c>
      <c r="I13" s="8" t="s">
        <v>18</v>
      </c>
      <c r="J13" s="10">
        <v>30</v>
      </c>
      <c r="K13" s="1">
        <v>6.2</v>
      </c>
      <c r="L13" s="17">
        <v>0.28000000000000003</v>
      </c>
      <c r="M13" s="18">
        <v>30</v>
      </c>
      <c r="N13" s="17">
        <f t="shared" si="2"/>
        <v>8.4</v>
      </c>
      <c r="O13" s="19">
        <f t="shared" si="1"/>
        <v>-2.2000000000000002</v>
      </c>
    </row>
    <row r="14" spans="1:15" x14ac:dyDescent="0.15">
      <c r="A14" s="2" t="s">
        <v>51</v>
      </c>
      <c r="B14" s="2" t="s">
        <v>54</v>
      </c>
      <c r="C14" s="8" t="s">
        <v>26</v>
      </c>
      <c r="D14" s="2" t="s">
        <v>20</v>
      </c>
      <c r="E14" s="8" t="s">
        <v>19</v>
      </c>
      <c r="F14" s="8" t="s">
        <v>35</v>
      </c>
      <c r="G14" s="8" t="s">
        <v>27</v>
      </c>
      <c r="H14" s="6">
        <v>1</v>
      </c>
      <c r="I14" s="8" t="s">
        <v>52</v>
      </c>
      <c r="J14" s="10">
        <v>5</v>
      </c>
      <c r="K14" s="1">
        <v>5</v>
      </c>
      <c r="L14" s="17">
        <v>1</v>
      </c>
      <c r="M14" s="18">
        <v>5</v>
      </c>
      <c r="N14" s="17">
        <f t="shared" si="2"/>
        <v>5</v>
      </c>
      <c r="O14" s="19">
        <f t="shared" si="1"/>
        <v>0</v>
      </c>
    </row>
    <row r="15" spans="1:15" x14ac:dyDescent="0.15">
      <c r="A15" s="3" t="s">
        <v>51</v>
      </c>
      <c r="B15" s="3" t="s">
        <v>54</v>
      </c>
      <c r="C15" s="11" t="s">
        <v>26</v>
      </c>
      <c r="D15" s="3" t="s">
        <v>15</v>
      </c>
      <c r="E15" s="11" t="s">
        <v>19</v>
      </c>
      <c r="F15" s="11" t="s">
        <v>6</v>
      </c>
      <c r="G15" s="11" t="s">
        <v>45</v>
      </c>
      <c r="H15" s="5">
        <v>1</v>
      </c>
      <c r="I15" s="11" t="s">
        <v>52</v>
      </c>
      <c r="J15" s="7">
        <v>2.9100000000000001E-2</v>
      </c>
      <c r="K15" s="12">
        <v>0.03</v>
      </c>
      <c r="L15" s="15">
        <v>1</v>
      </c>
      <c r="M15" s="19">
        <v>2.9100000000000001E-2</v>
      </c>
      <c r="N15" s="17">
        <f t="shared" si="2"/>
        <v>2.9100000000000001E-2</v>
      </c>
      <c r="O15" s="19">
        <f t="shared" si="1"/>
        <v>8.9999999999999802E-4</v>
      </c>
    </row>
    <row r="16" spans="1:15" x14ac:dyDescent="0.15">
      <c r="A16" s="2" t="s">
        <v>51</v>
      </c>
      <c r="B16" s="2" t="s">
        <v>54</v>
      </c>
      <c r="C16" s="8" t="s">
        <v>26</v>
      </c>
      <c r="D16" s="2" t="s">
        <v>55</v>
      </c>
      <c r="E16" s="8" t="s">
        <v>19</v>
      </c>
      <c r="F16" s="8" t="s">
        <v>47</v>
      </c>
      <c r="G16" s="8" t="s">
        <v>45</v>
      </c>
      <c r="H16" s="6">
        <v>1</v>
      </c>
      <c r="I16" s="8" t="s">
        <v>52</v>
      </c>
      <c r="J16" s="10">
        <v>1.1499999999999999</v>
      </c>
      <c r="K16" s="1">
        <v>1.1499999999999999</v>
      </c>
      <c r="L16" s="17">
        <v>1</v>
      </c>
      <c r="M16" s="18">
        <v>1.1499999999999999</v>
      </c>
      <c r="N16" s="17">
        <f t="shared" si="2"/>
        <v>1.1499999999999999</v>
      </c>
      <c r="O16" s="19">
        <f t="shared" si="1"/>
        <v>0</v>
      </c>
    </row>
    <row r="17" spans="1:16" x14ac:dyDescent="0.15">
      <c r="A17" s="3" t="s">
        <v>51</v>
      </c>
      <c r="B17" s="3" t="s">
        <v>54</v>
      </c>
      <c r="C17" s="11" t="s">
        <v>26</v>
      </c>
      <c r="D17" s="3" t="s">
        <v>39</v>
      </c>
      <c r="E17" s="11" t="s">
        <v>19</v>
      </c>
      <c r="F17" s="11" t="s">
        <v>8</v>
      </c>
      <c r="G17" s="11" t="s">
        <v>45</v>
      </c>
      <c r="H17" s="5">
        <v>45</v>
      </c>
      <c r="I17" s="11" t="s">
        <v>18</v>
      </c>
      <c r="J17" s="7">
        <v>3.0999999999999999E-3</v>
      </c>
      <c r="K17" s="12">
        <v>0.14000000000000001</v>
      </c>
      <c r="L17" s="27">
        <v>80</v>
      </c>
      <c r="M17" s="27">
        <v>8.2000000000000007E-3</v>
      </c>
      <c r="N17" s="27">
        <f>L17*M17</f>
        <v>0.65600000000000003</v>
      </c>
      <c r="O17" s="30">
        <f>K17+K18+K19-N17</f>
        <v>-0.19600000000000001</v>
      </c>
    </row>
    <row r="18" spans="1:16" x14ac:dyDescent="0.15">
      <c r="A18" s="2" t="s">
        <v>51</v>
      </c>
      <c r="B18" s="2" t="s">
        <v>54</v>
      </c>
      <c r="C18" s="8" t="s">
        <v>26</v>
      </c>
      <c r="D18" s="2" t="s">
        <v>0</v>
      </c>
      <c r="E18" s="8" t="s">
        <v>19</v>
      </c>
      <c r="F18" s="8" t="s">
        <v>44</v>
      </c>
      <c r="G18" s="8" t="s">
        <v>50</v>
      </c>
      <c r="H18" s="6">
        <v>30</v>
      </c>
      <c r="I18" s="8" t="s">
        <v>18</v>
      </c>
      <c r="J18" s="10">
        <v>6.7000000000000002E-3</v>
      </c>
      <c r="K18" s="1">
        <v>0.2</v>
      </c>
      <c r="L18" s="28"/>
      <c r="M18" s="28"/>
      <c r="N18" s="28">
        <f>L18*M18</f>
        <v>0</v>
      </c>
      <c r="O18" s="31"/>
    </row>
    <row r="19" spans="1:16" x14ac:dyDescent="0.15">
      <c r="A19" s="3" t="s">
        <v>95</v>
      </c>
      <c r="B19" s="3" t="s">
        <v>54</v>
      </c>
      <c r="C19" s="11" t="s">
        <v>26</v>
      </c>
      <c r="D19" s="3" t="s">
        <v>1</v>
      </c>
      <c r="E19" s="11" t="s">
        <v>19</v>
      </c>
      <c r="F19" s="11" t="s">
        <v>49</v>
      </c>
      <c r="G19" s="11" t="s">
        <v>42</v>
      </c>
      <c r="H19" s="5">
        <v>15</v>
      </c>
      <c r="I19" s="11" t="s">
        <v>18</v>
      </c>
      <c r="J19" s="7">
        <v>8.2000000000000007E-3</v>
      </c>
      <c r="K19" s="12">
        <v>0.12</v>
      </c>
      <c r="L19" s="29"/>
      <c r="M19" s="29"/>
      <c r="N19" s="29">
        <f t="shared" si="2"/>
        <v>0</v>
      </c>
      <c r="O19" s="32"/>
    </row>
    <row r="20" spans="1:16" x14ac:dyDescent="0.15">
      <c r="B20" t="s">
        <v>70</v>
      </c>
      <c r="K20" s="22">
        <v>36.840000000000003</v>
      </c>
      <c r="N20" s="16">
        <f>SUM(N2:N19)</f>
        <v>36.837379999999996</v>
      </c>
      <c r="O20" s="16">
        <f>SUM(O2:O19)</f>
        <v>-2.4073800000000003</v>
      </c>
      <c r="P20" s="23">
        <f>N20/58.77</f>
        <v>0.62680585332652705</v>
      </c>
    </row>
    <row r="21" spans="1:16" x14ac:dyDescent="0.15">
      <c r="B21" t="s">
        <v>65</v>
      </c>
      <c r="J21" t="s">
        <v>66</v>
      </c>
      <c r="K21">
        <v>9.43</v>
      </c>
      <c r="M21" s="20" t="s">
        <v>67</v>
      </c>
      <c r="N21" s="16">
        <v>9.4269999999999996</v>
      </c>
      <c r="O21" s="16">
        <f>K21-N21</f>
        <v>3.0000000000001137E-3</v>
      </c>
      <c r="P21" s="23">
        <f t="shared" ref="P21:P29" si="3">N21/58.77</f>
        <v>0.16040496852135441</v>
      </c>
    </row>
    <row r="22" spans="1:16" x14ac:dyDescent="0.15">
      <c r="B22" t="s">
        <v>69</v>
      </c>
      <c r="J22" t="s">
        <v>78</v>
      </c>
      <c r="K22">
        <v>4</v>
      </c>
      <c r="M22" s="20" t="s">
        <v>67</v>
      </c>
      <c r="N22" s="16">
        <v>1.5</v>
      </c>
      <c r="O22" s="16">
        <f t="shared" ref="O22:O30" si="4">K22-N22</f>
        <v>2.5</v>
      </c>
      <c r="P22" s="23">
        <f t="shared" si="3"/>
        <v>2.5523226135783561E-2</v>
      </c>
    </row>
    <row r="23" spans="1:16" x14ac:dyDescent="0.15">
      <c r="B23" t="s">
        <v>72</v>
      </c>
      <c r="M23" s="20" t="s">
        <v>67</v>
      </c>
      <c r="N23" s="16">
        <v>0.5</v>
      </c>
      <c r="O23" s="16">
        <f t="shared" si="4"/>
        <v>-0.5</v>
      </c>
      <c r="P23" s="23">
        <f t="shared" si="3"/>
        <v>8.5077420452611876E-3</v>
      </c>
    </row>
    <row r="24" spans="1:16" x14ac:dyDescent="0.15">
      <c r="B24" t="s">
        <v>71</v>
      </c>
      <c r="M24" s="20" t="s">
        <v>67</v>
      </c>
      <c r="N24" s="16">
        <v>2.2999999999999998</v>
      </c>
      <c r="O24" s="16">
        <f t="shared" si="4"/>
        <v>-2.2999999999999998</v>
      </c>
      <c r="P24" s="23">
        <f t="shared" si="3"/>
        <v>3.9135613408201458E-2</v>
      </c>
    </row>
    <row r="25" spans="1:16" x14ac:dyDescent="0.15">
      <c r="B25" t="s">
        <v>68</v>
      </c>
      <c r="M25" s="20" t="s">
        <v>67</v>
      </c>
      <c r="N25" s="16">
        <v>1.2</v>
      </c>
      <c r="O25" s="16">
        <f t="shared" si="4"/>
        <v>-1.2</v>
      </c>
      <c r="P25" s="23">
        <f t="shared" si="3"/>
        <v>2.041858090862685E-2</v>
      </c>
    </row>
    <row r="26" spans="1:16" x14ac:dyDescent="0.15">
      <c r="B26" t="s">
        <v>73</v>
      </c>
      <c r="M26" s="20" t="s">
        <v>67</v>
      </c>
      <c r="N26" s="16">
        <v>2.6</v>
      </c>
      <c r="O26" s="16">
        <f t="shared" si="4"/>
        <v>-2.6</v>
      </c>
      <c r="P26" s="23">
        <f t="shared" si="3"/>
        <v>4.4240258635358173E-2</v>
      </c>
    </row>
    <row r="27" spans="1:16" x14ac:dyDescent="0.15">
      <c r="B27" t="s">
        <v>75</v>
      </c>
      <c r="M27" s="20" t="s">
        <v>67</v>
      </c>
      <c r="N27" s="16">
        <v>1.5</v>
      </c>
      <c r="O27" s="16">
        <f t="shared" si="4"/>
        <v>-1.5</v>
      </c>
      <c r="P27" s="23">
        <f t="shared" si="3"/>
        <v>2.5523226135783561E-2</v>
      </c>
    </row>
    <row r="28" spans="1:16" x14ac:dyDescent="0.15">
      <c r="B28" t="s">
        <v>76</v>
      </c>
      <c r="M28" s="20" t="s">
        <v>67</v>
      </c>
      <c r="N28" s="16">
        <v>0.1</v>
      </c>
      <c r="O28" s="16">
        <f t="shared" si="4"/>
        <v>-0.1</v>
      </c>
      <c r="P28" s="23">
        <f t="shared" si="3"/>
        <v>1.7015484090522376E-3</v>
      </c>
    </row>
    <row r="29" spans="1:16" x14ac:dyDescent="0.15">
      <c r="B29" t="s">
        <v>74</v>
      </c>
      <c r="M29" s="20" t="s">
        <v>67</v>
      </c>
      <c r="N29" s="16">
        <v>2</v>
      </c>
      <c r="O29" s="16">
        <f t="shared" si="4"/>
        <v>-2</v>
      </c>
      <c r="P29" s="23">
        <f t="shared" si="3"/>
        <v>3.403096818104475E-2</v>
      </c>
    </row>
    <row r="30" spans="1:16" x14ac:dyDescent="0.15">
      <c r="B30" t="s">
        <v>77</v>
      </c>
      <c r="K30" s="16">
        <f>SUM(K20:K29)</f>
        <v>50.27</v>
      </c>
      <c r="M30" s="26">
        <f>K30+N25+N26+N27+N28+N29</f>
        <v>57.670000000000009</v>
      </c>
      <c r="N30" s="16">
        <f>SUM(N20:N29)</f>
        <v>57.964379999999998</v>
      </c>
      <c r="O30" s="16">
        <f t="shared" si="4"/>
        <v>-7.6943799999999953</v>
      </c>
    </row>
    <row r="32" spans="1:16" x14ac:dyDescent="0.15">
      <c r="M32" s="20">
        <f>N30-M30</f>
        <v>0.29437999999998965</v>
      </c>
    </row>
  </sheetData>
  <mergeCells count="4">
    <mergeCell ref="L17:L19"/>
    <mergeCell ref="M17:M19"/>
    <mergeCell ref="N17:N19"/>
    <mergeCell ref="O17:O19"/>
  </mergeCells>
  <phoneticPr fontId="3" type="noConversion"/>
  <pageMargins left="0.7" right="0.7" top="0.75" bottom="0.75" header="0.3" footer="0.3"/>
  <pageSetup paperSize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P27"/>
  <sheetViews>
    <sheetView workbookViewId="0">
      <selection activeCell="J25" sqref="J25"/>
    </sheetView>
  </sheetViews>
  <sheetFormatPr defaultColWidth="9.125" defaultRowHeight="13.5" x14ac:dyDescent="0.15"/>
  <cols>
    <col min="1" max="1" width="9.375" bestFit="1" customWidth="1"/>
    <col min="2" max="2" width="15.5" bestFit="1" customWidth="1"/>
    <col min="3" max="3" width="11" bestFit="1" customWidth="1"/>
    <col min="4" max="4" width="9.375" bestFit="1" customWidth="1"/>
    <col min="5" max="5" width="8.125" bestFit="1" customWidth="1"/>
    <col min="6" max="6" width="20.5" bestFit="1" customWidth="1"/>
    <col min="7" max="7" width="8.25" bestFit="1" customWidth="1"/>
    <col min="8" max="8" width="9" bestFit="1" customWidth="1"/>
    <col min="9" max="11" width="7.5" bestFit="1" customWidth="1"/>
    <col min="12" max="12" width="9" bestFit="1" customWidth="1"/>
    <col min="13" max="13" width="8.375" bestFit="1" customWidth="1"/>
    <col min="14" max="15" width="9.125" style="16"/>
    <col min="16" max="16" width="9.125" style="23"/>
  </cols>
  <sheetData>
    <row r="1" spans="1:15" ht="18" customHeight="1" x14ac:dyDescent="0.15">
      <c r="A1" s="4" t="s">
        <v>46</v>
      </c>
      <c r="B1" s="4" t="s">
        <v>29</v>
      </c>
      <c r="C1" s="4" t="s">
        <v>60</v>
      </c>
      <c r="D1" s="4" t="s">
        <v>40</v>
      </c>
      <c r="E1" s="4" t="s">
        <v>34</v>
      </c>
      <c r="F1" s="4" t="s">
        <v>4</v>
      </c>
      <c r="G1" s="4" t="s">
        <v>37</v>
      </c>
      <c r="H1" s="9" t="s">
        <v>25</v>
      </c>
      <c r="I1" s="4" t="s">
        <v>11</v>
      </c>
      <c r="J1" s="9" t="s">
        <v>53</v>
      </c>
      <c r="K1" s="9" t="s">
        <v>31</v>
      </c>
      <c r="L1" s="13" t="s">
        <v>61</v>
      </c>
      <c r="M1" s="21" t="s">
        <v>62</v>
      </c>
      <c r="N1" s="14" t="s">
        <v>63</v>
      </c>
      <c r="O1" s="21" t="s">
        <v>64</v>
      </c>
    </row>
    <row r="2" spans="1:15" x14ac:dyDescent="0.15">
      <c r="A2" s="3" t="s">
        <v>79</v>
      </c>
      <c r="B2" s="3" t="s">
        <v>80</v>
      </c>
      <c r="C2" s="11" t="s">
        <v>26</v>
      </c>
      <c r="D2" s="3" t="s">
        <v>82</v>
      </c>
      <c r="E2" s="11" t="s">
        <v>19</v>
      </c>
      <c r="F2" s="11" t="s">
        <v>83</v>
      </c>
      <c r="G2" s="11" t="s">
        <v>45</v>
      </c>
      <c r="H2" s="5">
        <v>0.7</v>
      </c>
      <c r="I2" s="11" t="s">
        <v>18</v>
      </c>
      <c r="J2" s="7">
        <v>9.8799999999999999E-2</v>
      </c>
      <c r="K2" s="12">
        <v>7.0000000000000007E-2</v>
      </c>
      <c r="L2" s="12">
        <v>0.7</v>
      </c>
      <c r="M2" s="12">
        <v>0.1</v>
      </c>
      <c r="N2" s="15">
        <f>L2*M2</f>
        <v>6.9999999999999993E-2</v>
      </c>
      <c r="O2" s="15">
        <f>K2-N2</f>
        <v>0</v>
      </c>
    </row>
    <row r="3" spans="1:15" x14ac:dyDescent="0.15">
      <c r="A3" s="3" t="s">
        <v>79</v>
      </c>
      <c r="B3" s="3" t="s">
        <v>80</v>
      </c>
      <c r="C3" s="11" t="s">
        <v>26</v>
      </c>
      <c r="D3" s="3" t="s">
        <v>21</v>
      </c>
      <c r="E3" s="11" t="s">
        <v>19</v>
      </c>
      <c r="F3" s="11" t="s">
        <v>7</v>
      </c>
      <c r="G3" s="11" t="s">
        <v>23</v>
      </c>
      <c r="H3" s="5">
        <v>9.5000000000000001E-2</v>
      </c>
      <c r="I3" s="11" t="s">
        <v>18</v>
      </c>
      <c r="J3" s="7">
        <v>9.0265000000000004</v>
      </c>
      <c r="K3" s="12">
        <v>0.86</v>
      </c>
      <c r="L3" s="12">
        <v>0.1133</v>
      </c>
      <c r="M3" s="12">
        <v>9.0299999999999994</v>
      </c>
      <c r="N3" s="15">
        <f t="shared" ref="N3:N13" si="0">L3*M3</f>
        <v>1.023099</v>
      </c>
      <c r="O3" s="15">
        <f t="shared" ref="O3:O13" si="1">K3-N3</f>
        <v>-0.16309899999999999</v>
      </c>
    </row>
    <row r="4" spans="1:15" x14ac:dyDescent="0.15">
      <c r="A4" s="2" t="s">
        <v>79</v>
      </c>
      <c r="B4" s="2" t="s">
        <v>80</v>
      </c>
      <c r="C4" s="8" t="s">
        <v>26</v>
      </c>
      <c r="D4" s="2" t="s">
        <v>84</v>
      </c>
      <c r="E4" s="8" t="s">
        <v>19</v>
      </c>
      <c r="F4" s="8" t="s">
        <v>85</v>
      </c>
      <c r="G4" s="8" t="s">
        <v>81</v>
      </c>
      <c r="H4" s="6">
        <v>1</v>
      </c>
      <c r="I4" s="8" t="s">
        <v>52</v>
      </c>
      <c r="J4" s="10">
        <v>7.7000000000000002E-3</v>
      </c>
      <c r="K4" s="1">
        <v>0.01</v>
      </c>
      <c r="L4" s="1">
        <v>1</v>
      </c>
      <c r="M4" s="1">
        <v>7.7000000000000002E-3</v>
      </c>
      <c r="N4" s="15">
        <f t="shared" si="0"/>
        <v>7.7000000000000002E-3</v>
      </c>
      <c r="O4" s="15">
        <f t="shared" si="1"/>
        <v>2.3E-3</v>
      </c>
    </row>
    <row r="5" spans="1:15" x14ac:dyDescent="0.15">
      <c r="A5" s="3" t="s">
        <v>79</v>
      </c>
      <c r="B5" s="3" t="s">
        <v>80</v>
      </c>
      <c r="C5" s="11" t="s">
        <v>26</v>
      </c>
      <c r="D5" s="3" t="s">
        <v>43</v>
      </c>
      <c r="E5" s="11" t="s">
        <v>19</v>
      </c>
      <c r="F5" s="11" t="s">
        <v>36</v>
      </c>
      <c r="G5" s="11" t="s">
        <v>30</v>
      </c>
      <c r="H5" s="5">
        <v>0.14199999999999999</v>
      </c>
      <c r="I5" s="11" t="s">
        <v>18</v>
      </c>
      <c r="J5" s="7">
        <v>27</v>
      </c>
      <c r="K5" s="12">
        <v>3.98</v>
      </c>
      <c r="L5" s="12">
        <v>0.155</v>
      </c>
      <c r="M5" s="12">
        <v>27</v>
      </c>
      <c r="N5" s="15">
        <f t="shared" si="0"/>
        <v>4.1849999999999996</v>
      </c>
      <c r="O5" s="15">
        <f t="shared" si="1"/>
        <v>-0.20499999999999963</v>
      </c>
    </row>
    <row r="6" spans="1:15" x14ac:dyDescent="0.15">
      <c r="A6" s="2" t="s">
        <v>96</v>
      </c>
      <c r="B6" s="2" t="s">
        <v>80</v>
      </c>
      <c r="C6" s="8" t="s">
        <v>26</v>
      </c>
      <c r="D6" s="2" t="s">
        <v>13</v>
      </c>
      <c r="E6" s="8" t="s">
        <v>19</v>
      </c>
      <c r="F6" s="8" t="s">
        <v>57</v>
      </c>
      <c r="G6" s="8" t="s">
        <v>30</v>
      </c>
      <c r="H6" s="6">
        <v>0.17799999999999999</v>
      </c>
      <c r="I6" s="8" t="s">
        <v>18</v>
      </c>
      <c r="J6" s="10">
        <v>24.5</v>
      </c>
      <c r="K6" s="1">
        <v>4.54</v>
      </c>
      <c r="L6" s="1">
        <v>0.19500000000000001</v>
      </c>
      <c r="M6" s="1">
        <v>24.5</v>
      </c>
      <c r="N6" s="15">
        <f t="shared" si="0"/>
        <v>4.7774999999999999</v>
      </c>
      <c r="O6" s="15">
        <f t="shared" si="1"/>
        <v>-0.23749999999999982</v>
      </c>
    </row>
    <row r="7" spans="1:15" x14ac:dyDescent="0.15">
      <c r="A7" s="2" t="s">
        <v>79</v>
      </c>
      <c r="B7" s="2" t="s">
        <v>80</v>
      </c>
      <c r="C7" s="8" t="s">
        <v>26</v>
      </c>
      <c r="D7" s="2" t="s">
        <v>86</v>
      </c>
      <c r="E7" s="8" t="s">
        <v>19</v>
      </c>
      <c r="F7" s="8" t="s">
        <v>87</v>
      </c>
      <c r="G7" s="8" t="s">
        <v>88</v>
      </c>
      <c r="H7" s="6">
        <v>1</v>
      </c>
      <c r="I7" s="8" t="s">
        <v>52</v>
      </c>
      <c r="J7" s="10">
        <v>0.1651</v>
      </c>
      <c r="K7" s="1">
        <v>0.17</v>
      </c>
      <c r="L7" s="1">
        <v>1</v>
      </c>
      <c r="M7" s="1">
        <v>0.17</v>
      </c>
      <c r="N7" s="15">
        <f t="shared" si="0"/>
        <v>0.17</v>
      </c>
      <c r="O7" s="15">
        <f t="shared" si="1"/>
        <v>0</v>
      </c>
    </row>
    <row r="8" spans="1:15" x14ac:dyDescent="0.15">
      <c r="A8" s="3" t="s">
        <v>79</v>
      </c>
      <c r="B8" s="3" t="s">
        <v>80</v>
      </c>
      <c r="C8" s="11" t="s">
        <v>26</v>
      </c>
      <c r="D8" s="3" t="s">
        <v>89</v>
      </c>
      <c r="E8" s="11" t="s">
        <v>19</v>
      </c>
      <c r="F8" s="11" t="s">
        <v>90</v>
      </c>
      <c r="G8" s="11" t="s">
        <v>88</v>
      </c>
      <c r="H8" s="5">
        <v>1</v>
      </c>
      <c r="I8" s="11" t="s">
        <v>52</v>
      </c>
      <c r="J8" s="7">
        <v>0.2359</v>
      </c>
      <c r="K8" s="12">
        <v>0.24</v>
      </c>
      <c r="L8" s="12">
        <v>1</v>
      </c>
      <c r="M8" s="12">
        <v>0.24</v>
      </c>
      <c r="N8" s="15">
        <f t="shared" si="0"/>
        <v>0.24</v>
      </c>
      <c r="O8" s="15">
        <f t="shared" si="1"/>
        <v>0</v>
      </c>
    </row>
    <row r="9" spans="1:15" x14ac:dyDescent="0.15">
      <c r="A9" s="2" t="s">
        <v>79</v>
      </c>
      <c r="B9" s="2" t="s">
        <v>80</v>
      </c>
      <c r="C9" s="8" t="s">
        <v>26</v>
      </c>
      <c r="D9" s="2" t="s">
        <v>91</v>
      </c>
      <c r="E9" s="8" t="s">
        <v>19</v>
      </c>
      <c r="F9" s="8" t="s">
        <v>92</v>
      </c>
      <c r="G9" s="8" t="s">
        <v>88</v>
      </c>
      <c r="H9" s="6">
        <v>1</v>
      </c>
      <c r="I9" s="8" t="s">
        <v>52</v>
      </c>
      <c r="J9" s="10">
        <v>0.47770000000000001</v>
      </c>
      <c r="K9" s="1">
        <v>0.48</v>
      </c>
      <c r="L9" s="1">
        <v>1</v>
      </c>
      <c r="M9" s="1">
        <v>0.48</v>
      </c>
      <c r="N9" s="15">
        <f t="shared" si="0"/>
        <v>0.48</v>
      </c>
      <c r="O9" s="15">
        <f t="shared" si="1"/>
        <v>0</v>
      </c>
    </row>
    <row r="10" spans="1:15" x14ac:dyDescent="0.15">
      <c r="A10" s="3" t="s">
        <v>79</v>
      </c>
      <c r="B10" s="3" t="s">
        <v>80</v>
      </c>
      <c r="C10" s="11" t="s">
        <v>26</v>
      </c>
      <c r="D10" s="3" t="s">
        <v>16</v>
      </c>
      <c r="E10" s="11" t="s">
        <v>19</v>
      </c>
      <c r="F10" s="11" t="s">
        <v>32</v>
      </c>
      <c r="G10" s="11" t="s">
        <v>23</v>
      </c>
      <c r="H10" s="5">
        <v>0.105</v>
      </c>
      <c r="I10" s="11" t="s">
        <v>18</v>
      </c>
      <c r="J10" s="7">
        <v>25.06</v>
      </c>
      <c r="K10" s="12">
        <v>2.63</v>
      </c>
      <c r="L10" s="12">
        <v>0.105</v>
      </c>
      <c r="M10" s="12">
        <v>25.06</v>
      </c>
      <c r="N10" s="15">
        <f t="shared" si="0"/>
        <v>2.6313</v>
      </c>
      <c r="O10" s="15">
        <f t="shared" si="1"/>
        <v>-1.3000000000000789E-3</v>
      </c>
    </row>
    <row r="11" spans="1:15" x14ac:dyDescent="0.15">
      <c r="A11" s="3" t="s">
        <v>79</v>
      </c>
      <c r="B11" s="3" t="s">
        <v>80</v>
      </c>
      <c r="C11" s="11" t="s">
        <v>26</v>
      </c>
      <c r="D11" s="3" t="s">
        <v>48</v>
      </c>
      <c r="E11" s="11" t="s">
        <v>19</v>
      </c>
      <c r="F11" s="11" t="s">
        <v>17</v>
      </c>
      <c r="G11" s="11" t="s">
        <v>10</v>
      </c>
      <c r="H11" s="5">
        <v>1.4E-2</v>
      </c>
      <c r="I11" s="11" t="s">
        <v>18</v>
      </c>
      <c r="J11" s="7">
        <v>24</v>
      </c>
      <c r="K11" s="12">
        <v>0.35</v>
      </c>
      <c r="L11" s="12">
        <v>1.4420000000000001E-2</v>
      </c>
      <c r="M11" s="12">
        <v>24</v>
      </c>
      <c r="N11" s="15">
        <f t="shared" si="0"/>
        <v>0.34608</v>
      </c>
      <c r="O11" s="15">
        <f t="shared" si="1"/>
        <v>3.9199999999999791E-3</v>
      </c>
    </row>
    <row r="12" spans="1:15" x14ac:dyDescent="0.15">
      <c r="A12" s="2" t="s">
        <v>79</v>
      </c>
      <c r="B12" s="2" t="s">
        <v>80</v>
      </c>
      <c r="C12" s="8" t="s">
        <v>26</v>
      </c>
      <c r="D12" s="2" t="s">
        <v>41</v>
      </c>
      <c r="E12" s="8" t="s">
        <v>19</v>
      </c>
      <c r="F12" s="8" t="s">
        <v>28</v>
      </c>
      <c r="G12" s="8" t="s">
        <v>10</v>
      </c>
      <c r="H12" s="6">
        <v>3.7999999999999999E-2</v>
      </c>
      <c r="I12" s="8" t="s">
        <v>18</v>
      </c>
      <c r="J12" s="10">
        <v>30</v>
      </c>
      <c r="K12" s="1">
        <v>1.18</v>
      </c>
      <c r="L12" s="1">
        <v>4.8000000000000001E-2</v>
      </c>
      <c r="M12" s="1">
        <v>30</v>
      </c>
      <c r="N12" s="15">
        <f t="shared" si="0"/>
        <v>1.44</v>
      </c>
      <c r="O12" s="15">
        <f t="shared" si="1"/>
        <v>-0.26</v>
      </c>
    </row>
    <row r="13" spans="1:15" x14ac:dyDescent="0.15">
      <c r="A13" s="3" t="s">
        <v>79</v>
      </c>
      <c r="B13" s="3" t="s">
        <v>80</v>
      </c>
      <c r="C13" s="11" t="s">
        <v>26</v>
      </c>
      <c r="D13" s="3" t="s">
        <v>93</v>
      </c>
      <c r="E13" s="11" t="s">
        <v>19</v>
      </c>
      <c r="F13" s="11" t="s">
        <v>94</v>
      </c>
      <c r="G13" s="11" t="s">
        <v>45</v>
      </c>
      <c r="H13" s="5">
        <v>1</v>
      </c>
      <c r="I13" s="11" t="s">
        <v>52</v>
      </c>
      <c r="J13" s="7">
        <v>2.9100000000000001E-2</v>
      </c>
      <c r="K13" s="12">
        <v>0.03</v>
      </c>
      <c r="L13" s="12">
        <v>1</v>
      </c>
      <c r="M13" s="12">
        <v>2.9100000000000001E-2</v>
      </c>
      <c r="N13" s="15">
        <f t="shared" si="0"/>
        <v>2.9100000000000001E-2</v>
      </c>
      <c r="O13" s="15">
        <f t="shared" si="1"/>
        <v>8.9999999999999802E-4</v>
      </c>
    </row>
    <row r="14" spans="1:15" x14ac:dyDescent="0.15">
      <c r="A14" s="3" t="s">
        <v>79</v>
      </c>
      <c r="B14" s="3" t="s">
        <v>80</v>
      </c>
      <c r="C14" s="11" t="s">
        <v>26</v>
      </c>
      <c r="D14" s="3" t="s">
        <v>39</v>
      </c>
      <c r="E14" s="11" t="s">
        <v>19</v>
      </c>
      <c r="F14" s="11" t="s">
        <v>8</v>
      </c>
      <c r="G14" s="11" t="s">
        <v>45</v>
      </c>
      <c r="H14" s="5">
        <v>30.5</v>
      </c>
      <c r="I14" s="11" t="s">
        <v>18</v>
      </c>
      <c r="J14" s="7">
        <v>3.0999999999999999E-3</v>
      </c>
      <c r="K14" s="12">
        <v>0.09</v>
      </c>
      <c r="L14" s="33">
        <v>45</v>
      </c>
      <c r="M14" s="33">
        <v>8.2000000000000007E-3</v>
      </c>
      <c r="N14" s="30">
        <f>L14*M14</f>
        <v>0.36900000000000005</v>
      </c>
      <c r="O14" s="30">
        <f>K14+K15+K16-N14</f>
        <v>-4.9000000000000044E-2</v>
      </c>
    </row>
    <row r="15" spans="1:15" x14ac:dyDescent="0.15">
      <c r="A15" s="2" t="s">
        <v>79</v>
      </c>
      <c r="B15" s="2" t="s">
        <v>80</v>
      </c>
      <c r="C15" s="8" t="s">
        <v>26</v>
      </c>
      <c r="D15" s="2" t="s">
        <v>1</v>
      </c>
      <c r="E15" s="8" t="s">
        <v>19</v>
      </c>
      <c r="F15" s="8" t="s">
        <v>49</v>
      </c>
      <c r="G15" s="8" t="s">
        <v>42</v>
      </c>
      <c r="H15" s="6">
        <v>13</v>
      </c>
      <c r="I15" s="8" t="s">
        <v>18</v>
      </c>
      <c r="J15" s="10">
        <v>8.2000000000000007E-3</v>
      </c>
      <c r="K15" s="1">
        <v>0.11</v>
      </c>
      <c r="L15" s="34"/>
      <c r="M15" s="34" t="s">
        <v>45</v>
      </c>
      <c r="N15" s="31"/>
      <c r="O15" s="31"/>
    </row>
    <row r="16" spans="1:15" x14ac:dyDescent="0.15">
      <c r="A16" s="3" t="s">
        <v>79</v>
      </c>
      <c r="B16" s="3" t="s">
        <v>80</v>
      </c>
      <c r="C16" s="11" t="s">
        <v>26</v>
      </c>
      <c r="D16" s="3" t="s">
        <v>0</v>
      </c>
      <c r="E16" s="11" t="s">
        <v>19</v>
      </c>
      <c r="F16" s="11" t="s">
        <v>44</v>
      </c>
      <c r="G16" s="11" t="s">
        <v>50</v>
      </c>
      <c r="H16" s="5">
        <v>17.5</v>
      </c>
      <c r="I16" s="11" t="s">
        <v>18</v>
      </c>
      <c r="J16" s="7">
        <v>6.7000000000000002E-3</v>
      </c>
      <c r="K16" s="12">
        <v>0.12</v>
      </c>
      <c r="L16" s="35"/>
      <c r="M16" s="35" t="s">
        <v>45</v>
      </c>
      <c r="N16" s="32"/>
      <c r="O16" s="32"/>
    </row>
    <row r="17" spans="2:16" x14ac:dyDescent="0.15">
      <c r="B17" s="24" t="s">
        <v>70</v>
      </c>
      <c r="J17" t="s">
        <v>97</v>
      </c>
      <c r="K17" s="22">
        <v>15.77</v>
      </c>
      <c r="M17" t="s">
        <v>98</v>
      </c>
      <c r="N17" s="16">
        <f>SUM(N2:N15)</f>
        <v>15.768779</v>
      </c>
      <c r="P17" s="23">
        <f>N17/30.95</f>
        <v>0.50949205169628431</v>
      </c>
    </row>
    <row r="18" spans="2:16" x14ac:dyDescent="0.15">
      <c r="B18" t="s">
        <v>65</v>
      </c>
      <c r="J18" t="s">
        <v>97</v>
      </c>
      <c r="K18" s="25">
        <v>6.5570000000000004</v>
      </c>
      <c r="M18" t="s">
        <v>98</v>
      </c>
      <c r="N18" s="16">
        <v>7.56</v>
      </c>
      <c r="P18" s="23">
        <f t="shared" ref="P18:P26" si="2">N18/30.95</f>
        <v>0.24426494345718902</v>
      </c>
    </row>
    <row r="19" spans="2:16" x14ac:dyDescent="0.15">
      <c r="B19" t="s">
        <v>69</v>
      </c>
      <c r="J19" t="s">
        <v>99</v>
      </c>
      <c r="K19" s="25">
        <v>4</v>
      </c>
      <c r="M19" t="s">
        <v>98</v>
      </c>
      <c r="N19" s="16">
        <v>1</v>
      </c>
      <c r="P19" s="23">
        <f t="shared" si="2"/>
        <v>3.2310177705977383E-2</v>
      </c>
    </row>
    <row r="20" spans="2:16" x14ac:dyDescent="0.15">
      <c r="B20" t="s">
        <v>72</v>
      </c>
      <c r="M20" t="s">
        <v>98</v>
      </c>
      <c r="N20" s="16">
        <v>0.3</v>
      </c>
      <c r="P20" s="23">
        <f t="shared" si="2"/>
        <v>9.6930533117932146E-3</v>
      </c>
    </row>
    <row r="21" spans="2:16" x14ac:dyDescent="0.15">
      <c r="B21" t="s">
        <v>71</v>
      </c>
      <c r="M21" t="s">
        <v>98</v>
      </c>
      <c r="N21" s="16">
        <v>1.2</v>
      </c>
      <c r="P21" s="23">
        <f t="shared" si="2"/>
        <v>3.8772213247172858E-2</v>
      </c>
    </row>
    <row r="22" spans="2:16" x14ac:dyDescent="0.15">
      <c r="B22" t="s">
        <v>68</v>
      </c>
      <c r="M22" t="s">
        <v>98</v>
      </c>
      <c r="N22" s="16">
        <v>0.3</v>
      </c>
      <c r="P22" s="23">
        <f t="shared" si="2"/>
        <v>9.6930533117932146E-3</v>
      </c>
    </row>
    <row r="23" spans="2:16" x14ac:dyDescent="0.15">
      <c r="B23" t="s">
        <v>73</v>
      </c>
      <c r="M23" t="s">
        <v>98</v>
      </c>
      <c r="N23" s="16">
        <v>1.65</v>
      </c>
      <c r="P23" s="23">
        <f t="shared" si="2"/>
        <v>5.3311793214862679E-2</v>
      </c>
    </row>
    <row r="24" spans="2:16" x14ac:dyDescent="0.15">
      <c r="B24" t="s">
        <v>75</v>
      </c>
      <c r="M24" t="s">
        <v>98</v>
      </c>
      <c r="N24" s="16">
        <v>1.2</v>
      </c>
      <c r="P24" s="23">
        <f t="shared" si="2"/>
        <v>3.8772213247172858E-2</v>
      </c>
    </row>
    <row r="25" spans="2:16" x14ac:dyDescent="0.15">
      <c r="B25" t="s">
        <v>76</v>
      </c>
      <c r="M25" t="s">
        <v>98</v>
      </c>
      <c r="N25" s="16">
        <v>0.1</v>
      </c>
      <c r="P25" s="23">
        <f t="shared" si="2"/>
        <v>3.2310177705977385E-3</v>
      </c>
    </row>
    <row r="26" spans="2:16" x14ac:dyDescent="0.15">
      <c r="B26" t="s">
        <v>74</v>
      </c>
      <c r="M26" t="s">
        <v>98</v>
      </c>
      <c r="N26" s="16">
        <v>1.5</v>
      </c>
      <c r="P26" s="23">
        <f t="shared" si="2"/>
        <v>4.8465266558966075E-2</v>
      </c>
    </row>
    <row r="27" spans="2:16" x14ac:dyDescent="0.15">
      <c r="B27" t="s">
        <v>77</v>
      </c>
      <c r="K27" s="22">
        <f>SUM(K17:K26)</f>
        <v>26.326999999999998</v>
      </c>
      <c r="M27" s="26">
        <f>K27+N22+N23+N24+N25+N26</f>
        <v>31.076999999999998</v>
      </c>
      <c r="N27" s="16">
        <f>SUM(N17:N26)</f>
        <v>30.578779000000001</v>
      </c>
    </row>
  </sheetData>
  <mergeCells count="4">
    <mergeCell ref="L14:L16"/>
    <mergeCell ref="M14:M16"/>
    <mergeCell ref="N14:N16"/>
    <mergeCell ref="O14:O16"/>
  </mergeCells>
  <phoneticPr fontId="3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SBS0010121靠背布套</vt:lpstr>
      <vt:lpstr>SBS0010122座椅布套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ChengLiyu</cp:lastModifiedBy>
  <dcterms:created xsi:type="dcterms:W3CDTF">2023-06-28T07:25:25Z</dcterms:created>
  <dcterms:modified xsi:type="dcterms:W3CDTF">2023-08-04T06:07:37Z</dcterms:modified>
</cp:coreProperties>
</file>