
<file path=[Content_Types].xml><?xml version="1.0" encoding="utf-8"?>
<Types xmlns="http://schemas.openxmlformats.org/package/2006/content-types">
  <Default Extension="png" ContentType="image/png"/>
  <Default Extension="wmf" ContentType="image/x-wmf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653" activeTab="3"/>
  </bookViews>
  <sheets>
    <sheet name="自适应系统部件" sheetId="3" r:id="rId1"/>
    <sheet name="自适应VDC阀气路 " sheetId="5" r:id="rId2"/>
    <sheet name="阻尼调节机构总成" sheetId="2" r:id="rId3"/>
    <sheet name="补偿气罐" sheetId="6" r:id="rId4"/>
  </sheets>
  <definedNames>
    <definedName name="_xlnm._FilterDatabase" localSheetId="0" hidden="1">自适应系统部件!$AF$6:$AF$9</definedName>
    <definedName name="_xlnm._FilterDatabase" localSheetId="1" hidden="1">'自适应VDC阀气路 '!$A$6:$BC$41</definedName>
    <definedName name="_xlnm._FilterDatabase" localSheetId="2" hidden="1">阻尼调节机构总成!$A$6:$BD$25</definedName>
    <definedName name="_xlnm._FilterDatabase" localSheetId="3" hidden="1">补偿气罐!$BB$6:$BB$12</definedName>
    <definedName name="_xlnm.Print_Area" localSheetId="2">阻尼调节机构总成!$A$1:$BB$25</definedName>
  </definedNames>
  <calcPr calcId="144525"/>
</workbook>
</file>

<file path=xl/sharedStrings.xml><?xml version="1.0" encoding="utf-8"?>
<sst xmlns="http://schemas.openxmlformats.org/spreadsheetml/2006/main" count="1094" uniqueCount="282">
  <si>
    <t xml:space="preserve">编制：       </t>
  </si>
  <si>
    <t>自适应系统BOM</t>
  </si>
  <si>
    <t>会签：</t>
  </si>
  <si>
    <t>批准：</t>
  </si>
  <si>
    <t>版本：A</t>
  </si>
  <si>
    <t>序号</t>
  </si>
  <si>
    <t>装配等级</t>
  </si>
  <si>
    <t>零件号</t>
  </si>
  <si>
    <t>中文名称</t>
  </si>
  <si>
    <t>零件描述</t>
  </si>
  <si>
    <t>重要度</t>
  </si>
  <si>
    <t>单位</t>
  </si>
  <si>
    <t>图示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</si>
  <si>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</si>
  <si>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</si>
  <si>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</t>
    </r>
    <r>
      <rPr>
        <sz val="11"/>
        <rFont val="Arial"/>
        <charset val="0"/>
      </rPr>
      <t xml:space="preserve">
</t>
    </r>
    <r>
      <rPr>
        <sz val="11"/>
        <rFont val="宋体"/>
        <charset val="134"/>
      </rPr>
      <t>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</si>
  <si>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</si>
  <si>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0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</si>
  <si>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</si>
  <si>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</si>
  <si>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</si>
  <si>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</si>
  <si>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</si>
  <si>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</si>
  <si>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外购/ 自制</t>
  </si>
  <si>
    <t>说明</t>
  </si>
  <si>
    <t>BOM版本
更改说明</t>
  </si>
  <si>
    <t>用量</t>
  </si>
  <si>
    <t>√</t>
  </si>
  <si>
    <r>
      <rPr>
        <sz val="10"/>
        <rFont val="宋体"/>
        <charset val="134"/>
      </rPr>
      <t>SHT001</t>
    </r>
    <r>
      <rPr>
        <sz val="10"/>
        <rFont val="宋体"/>
        <charset val="134"/>
      </rPr>
      <t>4356</t>
    </r>
  </si>
  <si>
    <t>VDC阀（自适应）气路总成</t>
  </si>
  <si>
    <t>A</t>
  </si>
  <si>
    <t>C</t>
  </si>
  <si>
    <t>Y</t>
  </si>
  <si>
    <t>N</t>
  </si>
  <si>
    <t>装配总成件</t>
  </si>
  <si>
    <t>ASSY</t>
  </si>
  <si>
    <t>/</t>
  </si>
  <si>
    <t>SHT0016241</t>
  </si>
  <si>
    <t>阻尼调节机构总成</t>
  </si>
  <si>
    <t>185*75*60</t>
  </si>
  <si>
    <t>——</t>
  </si>
  <si>
    <t>SHT0016242</t>
  </si>
  <si>
    <t>补偿气罐总成</t>
  </si>
  <si>
    <r>
      <rPr>
        <sz val="10"/>
        <color theme="1"/>
        <rFont val="宋体"/>
        <charset val="134"/>
      </rPr>
      <t>φ3</t>
    </r>
    <r>
      <rPr>
        <sz val="10"/>
        <color indexed="8"/>
        <rFont val="宋体"/>
        <charset val="134"/>
      </rPr>
      <t>0*140</t>
    </r>
  </si>
  <si>
    <t>自适应VDC阀气路总成BOM</t>
  </si>
  <si>
    <t>工艺方式</t>
  </si>
  <si>
    <t>净重尺寸</t>
  </si>
  <si>
    <t>工艺规格</t>
  </si>
  <si>
    <t>工艺用量(kg)</t>
  </si>
  <si>
    <t>材料利用率</t>
  </si>
  <si>
    <t>焊接长度(cm)</t>
  </si>
  <si>
    <t>涂装面积(㎡)</t>
  </si>
  <si>
    <t>外购/自制</t>
  </si>
  <si>
    <t>供应商/工序</t>
  </si>
  <si>
    <t>供应商联系人</t>
  </si>
  <si>
    <t>实物重量kg</t>
  </si>
  <si>
    <t>原材料价格</t>
  </si>
  <si>
    <t>材料成本</t>
  </si>
  <si>
    <t>废品折合加工系数</t>
  </si>
  <si>
    <t>系数</t>
  </si>
  <si>
    <t>未税目标价（不含模摊）</t>
  </si>
  <si>
    <t>采购价格比重</t>
  </si>
  <si>
    <t>未税采购价格</t>
  </si>
  <si>
    <t>差异价格</t>
  </si>
  <si>
    <t>差价比率</t>
  </si>
  <si>
    <t>长</t>
  </si>
  <si>
    <t>宽</t>
  </si>
  <si>
    <t>高</t>
  </si>
  <si>
    <t>SHT0012172</t>
  </si>
  <si>
    <t>G</t>
  </si>
  <si>
    <t>组装</t>
  </si>
  <si>
    <t>安路普自制</t>
  </si>
  <si>
    <t>组装车间</t>
  </si>
  <si>
    <t>BPC0010238</t>
  </si>
  <si>
    <t>VDC气阀总成</t>
  </si>
  <si>
    <t>自制</t>
  </si>
  <si>
    <t>BPC0010169</t>
  </si>
  <si>
    <t>阀体外壳</t>
  </si>
  <si>
    <t>B</t>
  </si>
  <si>
    <t>注塑件</t>
  </si>
  <si>
    <t>POM</t>
  </si>
  <si>
    <t>78.5*45*29.5</t>
  </si>
  <si>
    <t>注塑</t>
  </si>
  <si>
    <t>2%损耗</t>
  </si>
  <si>
    <t>安路普外购</t>
  </si>
  <si>
    <t>外购</t>
  </si>
  <si>
    <t>开模</t>
  </si>
  <si>
    <t>BPC0010079</t>
  </si>
  <si>
    <t>气囊密封支撑圈</t>
  </si>
  <si>
    <t>φ19.8*10.4</t>
  </si>
  <si>
    <t>瑞隆祥</t>
  </si>
  <si>
    <t>BPC0010080</t>
  </si>
  <si>
    <t>气源密封支撑圈</t>
  </si>
  <si>
    <t>φ19.9*12.5</t>
  </si>
  <si>
    <t>BPC0010081</t>
  </si>
  <si>
    <t>阻尼密封支撑圈</t>
  </si>
  <si>
    <t>φ20*10.8</t>
  </si>
  <si>
    <t>BPC0010233</t>
  </si>
  <si>
    <t>阀体旋拧端盖(带弹簧）</t>
  </si>
  <si>
    <t>φ23.2*26</t>
  </si>
  <si>
    <t>BPC0010234</t>
  </si>
  <si>
    <t>弹簧堵盖</t>
  </si>
  <si>
    <t>BSP0010051</t>
  </si>
  <si>
    <t>锥形弹簧</t>
  </si>
  <si>
    <t>弹簧</t>
  </si>
  <si>
    <t>Φ6.5*Φ14.5*22.5</t>
  </si>
  <si>
    <t>BPC0010083</t>
  </si>
  <si>
    <t>阀杆</t>
  </si>
  <si>
    <t>φ8*145</t>
  </si>
  <si>
    <t>河北科力汽车装备股份有限公司</t>
  </si>
  <si>
    <t>开模，内部芯轴316不锈钢，外包POM，POM原料为杜邦500SC NC010</t>
  </si>
  <si>
    <t>BPC0010084</t>
  </si>
  <si>
    <t>行程补偿气缸缸体</t>
  </si>
  <si>
    <t>76*66*28</t>
  </si>
  <si>
    <t>北京瑞隆祥模具有限公司</t>
  </si>
  <si>
    <t>BPC0010140</t>
  </si>
  <si>
    <t>气缸旋拧端盖</t>
  </si>
  <si>
    <t>φ23.2*10</t>
  </si>
  <si>
    <t>BPC0010141</t>
  </si>
  <si>
    <t>堵盖</t>
  </si>
  <si>
    <t>φ9.05*2.7</t>
  </si>
  <si>
    <t>BPC0010087</t>
  </si>
  <si>
    <t>气缸活塞</t>
  </si>
  <si>
    <t>φ9.6*6</t>
  </si>
  <si>
    <t>BPC0010088</t>
  </si>
  <si>
    <t>导向杆</t>
  </si>
  <si>
    <t>41.5*23*187</t>
  </si>
  <si>
    <t>BPC0010089</t>
  </si>
  <si>
    <t>消音器</t>
  </si>
  <si>
    <t>PE</t>
  </si>
  <si>
    <t>φ14*18</t>
  </si>
  <si>
    <t>上海铂率科技发展有限公司</t>
  </si>
  <si>
    <t>BPC0010024</t>
  </si>
  <si>
    <t>气管固定板</t>
  </si>
  <si>
    <t>51.4*31*9</t>
  </si>
  <si>
    <t>BPC0010137</t>
  </si>
  <si>
    <t>O形圈φ7.8*φ1.6</t>
  </si>
  <si>
    <t>标准件</t>
  </si>
  <si>
    <t>NBR</t>
  </si>
  <si>
    <t>φ7.8*1.6*
φ11</t>
  </si>
  <si>
    <t>硫化</t>
  </si>
  <si>
    <t>5%损耗</t>
  </si>
  <si>
    <t>厦门市京宝工贸有限公司</t>
  </si>
  <si>
    <t>ISO3601-1-2012</t>
  </si>
  <si>
    <t>BPC0010026</t>
  </si>
  <si>
    <t>O形圈φ16*φ1.8</t>
  </si>
  <si>
    <t>φ16*φ1.8*
φ19.6</t>
  </si>
  <si>
    <t>北京爱力北方液压密封技术有限</t>
  </si>
  <si>
    <t>BPC0010142</t>
  </si>
  <si>
    <t>活塞杆防尘密封圈（阪上8*4*4.4*3）</t>
  </si>
  <si>
    <t>8*4*4.4*3</t>
  </si>
  <si>
    <t>外购
（阪上）</t>
  </si>
  <si>
    <t>BPC0010028</t>
  </si>
  <si>
    <t>活塞密封圈（MYA-7；φ7*φ10*2.1）</t>
  </si>
  <si>
    <t>φ7*φ10</t>
  </si>
  <si>
    <r>
      <t>BPC0010108</t>
    </r>
    <r>
      <rPr>
        <sz val="10"/>
        <rFont val="宋体"/>
        <charset val="134"/>
      </rPr>
      <t>-890</t>
    </r>
  </si>
  <si>
    <r>
      <rPr>
        <sz val="10"/>
        <rFont val="宋体"/>
        <charset val="134"/>
      </rPr>
      <t>蓝色尼龙气管φ4×</t>
    </r>
    <r>
      <rPr>
        <sz val="10"/>
        <rFont val="宋体"/>
        <charset val="134"/>
      </rPr>
      <t>89</t>
    </r>
    <r>
      <rPr>
        <sz val="10"/>
        <rFont val="宋体"/>
        <charset val="134"/>
      </rPr>
      <t>0</t>
    </r>
  </si>
  <si>
    <r>
      <rPr>
        <sz val="10"/>
        <rFont val="宋体"/>
        <charset val="134"/>
        <scheme val="minor"/>
      </rPr>
      <t>BPC0010108</t>
    </r>
    <r>
      <rPr>
        <sz val="10"/>
        <rFont val="宋体"/>
        <charset val="134"/>
      </rPr>
      <t>-890</t>
    </r>
  </si>
  <si>
    <t>标准件-气动元件</t>
  </si>
  <si>
    <t>PA</t>
  </si>
  <si>
    <r>
      <rPr>
        <sz val="10"/>
        <rFont val="宋体"/>
        <charset val="134"/>
        <scheme val="minor"/>
      </rPr>
      <t>φ4×</t>
    </r>
    <r>
      <rPr>
        <sz val="10"/>
        <rFont val="宋体"/>
        <charset val="134"/>
      </rPr>
      <t>890</t>
    </r>
  </si>
  <si>
    <t>切断</t>
  </si>
  <si>
    <t>爱安特（常州）精密机械有限公</t>
  </si>
  <si>
    <t>VDC气阀-速降阀</t>
  </si>
  <si>
    <r>
      <rPr>
        <sz val="10"/>
        <rFont val="宋体"/>
        <charset val="134"/>
        <scheme val="minor"/>
      </rPr>
      <t>BPC0010118-1</t>
    </r>
    <r>
      <rPr>
        <sz val="10"/>
        <rFont val="宋体"/>
        <charset val="134"/>
      </rPr>
      <t>35</t>
    </r>
  </si>
  <si>
    <t>黑色尼龙气管φ4×135</t>
  </si>
  <si>
    <t>φ4×135</t>
  </si>
  <si>
    <t>补偿气缸进气/阀体气源进气</t>
  </si>
  <si>
    <t>BPC0010118-600</t>
  </si>
  <si>
    <r>
      <rPr>
        <sz val="10"/>
        <rFont val="宋体"/>
        <charset val="134"/>
      </rPr>
      <t>黑色尼龙气管φ4×</t>
    </r>
    <r>
      <rPr>
        <sz val="10"/>
        <rFont val="宋体"/>
        <charset val="134"/>
      </rPr>
      <t>600</t>
    </r>
  </si>
  <si>
    <r>
      <rPr>
        <sz val="10"/>
        <rFont val="宋体"/>
        <charset val="134"/>
        <scheme val="minor"/>
      </rPr>
      <t>φ4×</t>
    </r>
    <r>
      <rPr>
        <sz val="10"/>
        <rFont val="宋体"/>
        <charset val="134"/>
      </rPr>
      <t>600</t>
    </r>
  </si>
  <si>
    <t>BPC0010118-660</t>
  </si>
  <si>
    <r>
      <rPr>
        <sz val="10"/>
        <rFont val="宋体"/>
        <charset val="134"/>
      </rPr>
      <t>黑色尼龙气管φ4×</t>
    </r>
    <r>
      <rPr>
        <sz val="10"/>
        <rFont val="宋体"/>
        <charset val="134"/>
      </rPr>
      <t>660</t>
    </r>
  </si>
  <si>
    <r>
      <rPr>
        <sz val="10"/>
        <rFont val="宋体"/>
        <charset val="134"/>
        <scheme val="minor"/>
      </rPr>
      <t>φ4×</t>
    </r>
    <r>
      <rPr>
        <sz val="10"/>
        <rFont val="宋体"/>
        <charset val="134"/>
      </rPr>
      <t>660</t>
    </r>
  </si>
  <si>
    <t>BPC0010118-250</t>
  </si>
  <si>
    <t>黑色尼龙气管φ4×250</t>
  </si>
  <si>
    <t>φ4×250</t>
  </si>
  <si>
    <t>腰托进气</t>
  </si>
  <si>
    <r>
      <rPr>
        <sz val="10"/>
        <rFont val="宋体"/>
        <charset val="134"/>
        <scheme val="minor"/>
      </rPr>
      <t>BPC0010118-</t>
    </r>
    <r>
      <rPr>
        <sz val="10"/>
        <rFont val="宋体"/>
        <charset val="134"/>
      </rPr>
      <t>90</t>
    </r>
  </si>
  <si>
    <r>
      <rPr>
        <sz val="10"/>
        <rFont val="宋体"/>
        <charset val="134"/>
      </rPr>
      <t>黑色尼龙气管φ4×</t>
    </r>
    <r>
      <rPr>
        <sz val="10"/>
        <rFont val="宋体"/>
        <charset val="134"/>
      </rPr>
      <t>90</t>
    </r>
  </si>
  <si>
    <r>
      <rPr>
        <sz val="10"/>
        <rFont val="宋体"/>
        <charset val="134"/>
        <scheme val="minor"/>
      </rPr>
      <t>φ4×</t>
    </r>
    <r>
      <rPr>
        <sz val="10"/>
        <rFont val="宋体"/>
        <charset val="134"/>
      </rPr>
      <t>90</t>
    </r>
  </si>
  <si>
    <r>
      <rPr>
        <sz val="10"/>
        <rFont val="宋体"/>
        <charset val="134"/>
        <scheme val="minor"/>
      </rPr>
      <t>BPC0010118-</t>
    </r>
    <r>
      <rPr>
        <sz val="10"/>
        <rFont val="宋体"/>
        <charset val="134"/>
      </rPr>
      <t>790</t>
    </r>
  </si>
  <si>
    <r>
      <rPr>
        <sz val="10"/>
        <rFont val="宋体"/>
        <charset val="134"/>
      </rPr>
      <t>黑色尼龙气管φ4×7</t>
    </r>
    <r>
      <rPr>
        <sz val="10"/>
        <rFont val="宋体"/>
        <charset val="134"/>
      </rPr>
      <t>90</t>
    </r>
  </si>
  <si>
    <r>
      <rPr>
        <sz val="10"/>
        <rFont val="宋体"/>
        <charset val="134"/>
        <scheme val="minor"/>
      </rPr>
      <t>φ4×7</t>
    </r>
    <r>
      <rPr>
        <sz val="10"/>
        <rFont val="宋体"/>
        <charset val="134"/>
      </rPr>
      <t>90</t>
    </r>
  </si>
  <si>
    <r>
      <rPr>
        <sz val="10"/>
        <rFont val="宋体"/>
        <charset val="134"/>
        <scheme val="minor"/>
      </rPr>
      <t>BPC001011</t>
    </r>
    <r>
      <rPr>
        <sz val="10"/>
        <rFont val="宋体"/>
        <charset val="134"/>
      </rPr>
      <t>9-790</t>
    </r>
  </si>
  <si>
    <r>
      <rPr>
        <sz val="10"/>
        <rFont val="宋体"/>
        <charset val="134"/>
      </rPr>
      <t>橙色尼龙气管φ4×</t>
    </r>
    <r>
      <rPr>
        <sz val="10"/>
        <rFont val="宋体"/>
        <charset val="134"/>
      </rPr>
      <t>79</t>
    </r>
    <r>
      <rPr>
        <sz val="10"/>
        <rFont val="宋体"/>
        <charset val="134"/>
      </rPr>
      <t>0</t>
    </r>
  </si>
  <si>
    <r>
      <rPr>
        <sz val="10"/>
        <color theme="1"/>
        <rFont val="宋体"/>
        <charset val="134"/>
      </rPr>
      <t>φ4×</t>
    </r>
    <r>
      <rPr>
        <sz val="10"/>
        <color indexed="8"/>
        <rFont val="宋体"/>
        <charset val="134"/>
      </rPr>
      <t>790</t>
    </r>
  </si>
  <si>
    <t>主进气源</t>
  </si>
  <si>
    <t>BPC0010011</t>
  </si>
  <si>
    <t>三通接头</t>
  </si>
  <si>
    <t>PA66</t>
  </si>
  <si>
    <t>φ4-φ4-φ4</t>
  </si>
  <si>
    <t>国产</t>
  </si>
  <si>
    <t>BPC0010012</t>
  </si>
  <si>
    <t>紧固箍（直径4mm）</t>
  </si>
  <si>
    <t>PC</t>
  </si>
  <si>
    <t>φ6.5×11.5</t>
  </si>
  <si>
    <t>BSP0000030</t>
  </si>
  <si>
    <t>气管防护弹簧</t>
  </si>
  <si>
    <t>65Mn</t>
  </si>
  <si>
    <t>φ4.8*45</t>
  </si>
  <si>
    <t>海兴中盛弹簧有限公司</t>
  </si>
  <si>
    <r>
      <rPr>
        <sz val="10"/>
        <rFont val="宋体"/>
        <charset val="134"/>
      </rPr>
      <t>BPC00000</t>
    </r>
    <r>
      <rPr>
        <sz val="10"/>
        <rFont val="宋体"/>
        <charset val="134"/>
      </rPr>
      <t>19</t>
    </r>
  </si>
  <si>
    <t>防磨软管</t>
  </si>
  <si>
    <r>
      <rPr>
        <sz val="10"/>
        <rFont val="宋体"/>
        <charset val="134"/>
        <scheme val="minor"/>
      </rPr>
      <t>P</t>
    </r>
    <r>
      <rPr>
        <sz val="10"/>
        <rFont val="宋体"/>
        <charset val="134"/>
      </rPr>
      <t>VC</t>
    </r>
  </si>
  <si>
    <r>
      <rPr>
        <sz val="10"/>
        <color theme="1"/>
        <rFont val="宋体"/>
        <charset val="134"/>
      </rPr>
      <t>φ12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420</t>
    </r>
  </si>
  <si>
    <t>河北宏广橡塑金属制品有限公司</t>
  </si>
  <si>
    <t>BPC0010178</t>
  </si>
  <si>
    <t>气管盖板</t>
  </si>
  <si>
    <t>47.7*14.3*44.7</t>
  </si>
  <si>
    <t>天津市勃辉模具有限公司</t>
  </si>
  <si>
    <t>BFA0000004</t>
  </si>
  <si>
    <t>重卡扎带</t>
  </si>
  <si>
    <t>PVC</t>
  </si>
  <si>
    <t>50*48</t>
  </si>
  <si>
    <t>黄骅市俊隆五金包装有限公司</t>
  </si>
  <si>
    <t>阻尼调节机构总成BOM</t>
  </si>
  <si>
    <t>SHT0015721</t>
  </si>
  <si>
    <t>阻尼调节气缸气路总成</t>
  </si>
  <si>
    <t>SHT0011628</t>
  </si>
  <si>
    <t>阻尼调节气缸总成</t>
  </si>
  <si>
    <t>72×54×34</t>
  </si>
  <si>
    <t>BPC0010035</t>
  </si>
  <si>
    <t>气缸支架</t>
  </si>
  <si>
    <t>塑料件</t>
  </si>
  <si>
    <t>PA66+GF30</t>
  </si>
  <si>
    <t>BPC0010036</t>
  </si>
  <si>
    <t>气缸缸体</t>
  </si>
  <si>
    <t>42×28×22</t>
  </si>
  <si>
    <t>BPC0010037</t>
  </si>
  <si>
    <t>气缸端盖</t>
  </si>
  <si>
    <t>φ16.6×8</t>
  </si>
  <si>
    <t>BPC0010038</t>
  </si>
  <si>
    <t>传动齿条</t>
  </si>
  <si>
    <t>21.6×14×16.6</t>
  </si>
  <si>
    <t>BPC0010039</t>
  </si>
  <si>
    <t>气缸杆</t>
  </si>
  <si>
    <t>φ11×46.3</t>
  </si>
  <si>
    <t>BPC0010040</t>
  </si>
  <si>
    <t>扇形齿</t>
  </si>
  <si>
    <t>13×10.5×10</t>
  </si>
  <si>
    <t>BPC0010041</t>
  </si>
  <si>
    <t>挡片</t>
  </si>
  <si>
    <t>9.2×9×1.5</t>
  </si>
  <si>
    <t>SHT0011867</t>
  </si>
  <si>
    <t>唇形密封圈</t>
  </si>
  <si>
    <t>HNBR</t>
  </si>
  <si>
    <t>φ12×3</t>
  </si>
  <si>
    <t>青岛质德工业设备有限公司</t>
  </si>
  <si>
    <t>BSP0010046</t>
  </si>
  <si>
    <t>自适应复位弹簧</t>
  </si>
  <si>
    <t>不锈钢</t>
  </si>
  <si>
    <t>SHT0002211</t>
  </si>
  <si>
    <t>消音片</t>
  </si>
  <si>
    <t>烧结铜</t>
  </si>
  <si>
    <t>深圳市恒歌科技有限公司</t>
  </si>
  <si>
    <t>BFA0010083</t>
  </si>
  <si>
    <t>自适应气缸固定螺丝</t>
  </si>
  <si>
    <r>
      <t>BPC001011</t>
    </r>
    <r>
      <rPr>
        <sz val="11"/>
        <rFont val="宋体"/>
        <charset val="134"/>
      </rPr>
      <t>9-150</t>
    </r>
  </si>
  <si>
    <t>橙色尼龙气管φ4×150</t>
  </si>
  <si>
    <r>
      <t>φ4×</t>
    </r>
    <r>
      <rPr>
        <sz val="11"/>
        <color indexed="8"/>
        <rFont val="宋体"/>
        <charset val="134"/>
      </rPr>
      <t>150</t>
    </r>
  </si>
  <si>
    <t>SHT0016243</t>
  </si>
  <si>
    <t>可调阻尼器总成</t>
  </si>
  <si>
    <t>SHT0011934</t>
  </si>
  <si>
    <t>总成件</t>
  </si>
  <si>
    <r>
      <t>A</t>
    </r>
    <r>
      <rPr>
        <sz val="11"/>
        <rFont val="宋体"/>
        <charset val="134"/>
      </rPr>
      <t>SSY</t>
    </r>
  </si>
  <si>
    <t>SHT0014511</t>
  </si>
  <si>
    <t>H6阻尼器金属轴套</t>
  </si>
  <si>
    <t>机加件</t>
  </si>
  <si>
    <r>
      <t>1</t>
    </r>
    <r>
      <rPr>
        <sz val="11"/>
        <rFont val="宋体"/>
        <charset val="134"/>
      </rPr>
      <t>215MS</t>
    </r>
  </si>
  <si>
    <t>机加</t>
  </si>
  <si>
    <t>补偿气罐总成BOM</t>
  </si>
  <si>
    <t>装配总成</t>
  </si>
  <si>
    <r>
      <rPr>
        <sz val="10"/>
        <color theme="1"/>
        <rFont val="宋体"/>
        <charset val="134"/>
      </rPr>
      <t>φ3</t>
    </r>
    <r>
      <rPr>
        <sz val="10"/>
        <color indexed="8"/>
        <rFont val="宋体"/>
        <charset val="134"/>
      </rPr>
      <t>0×140</t>
    </r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</si>
  <si>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</rPr>
      <t>PC0010276</t>
    </r>
  </si>
  <si>
    <r>
      <rPr>
        <sz val="10"/>
        <rFont val="宋体"/>
        <charset val="134"/>
      </rPr>
      <t>储气罐（直径3</t>
    </r>
    <r>
      <rPr>
        <sz val="10"/>
        <rFont val="宋体"/>
        <charset val="134"/>
      </rPr>
      <t>0mm）</t>
    </r>
  </si>
  <si>
    <r>
      <rPr>
        <sz val="10"/>
        <color theme="1"/>
        <rFont val="宋体"/>
        <charset val="134"/>
      </rPr>
      <t>φ3</t>
    </r>
    <r>
      <rPr>
        <sz val="10"/>
        <color indexed="8"/>
        <rFont val="宋体"/>
        <charset val="134"/>
      </rPr>
      <t>0×124</t>
    </r>
  </si>
  <si>
    <r>
      <rPr>
        <sz val="10"/>
        <rFont val="宋体"/>
        <charset val="134"/>
        <scheme val="minor"/>
      </rPr>
      <t>B</t>
    </r>
    <r>
      <rPr>
        <sz val="10"/>
        <rFont val="宋体"/>
        <charset val="134"/>
      </rPr>
      <t>PC0010277</t>
    </r>
  </si>
  <si>
    <t>快插直角接头（气罐）</t>
  </si>
  <si>
    <t>标准品</t>
  </si>
  <si>
    <r>
      <rPr>
        <sz val="10"/>
        <rFont val="宋体"/>
        <charset val="134"/>
        <scheme val="minor"/>
      </rPr>
      <t>A</t>
    </r>
    <r>
      <rPr>
        <sz val="10"/>
        <rFont val="宋体"/>
        <charset val="134"/>
      </rPr>
      <t>SSY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</si>
</sst>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_ "/>
    <numFmt numFmtId="179" formatCode="0.0000_ "/>
    <numFmt numFmtId="180" formatCode="0.00_);[Red]\(0.00\)"/>
    <numFmt numFmtId="181" formatCode="0.0000_);[Red]\(0.0000\)"/>
    <numFmt numFmtId="182" formatCode="0.000_ "/>
  </numFmts>
  <fonts count="47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sz val="11"/>
      <name val="Arial"/>
      <charset val="0"/>
    </font>
    <font>
      <sz val="10"/>
      <color rgb="FFFF0000"/>
      <name val="宋体"/>
      <charset val="134"/>
      <scheme val="minor"/>
    </font>
    <font>
      <sz val="9"/>
      <name val="宋体"/>
      <charset val="134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0"/>
      <color indexed="8"/>
      <name val="宋体"/>
      <charset val="134"/>
    </font>
    <font>
      <sz val="11"/>
      <color theme="3" tint="0.599993896298105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3" tint="0.59999389629810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9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8" applyNumberForma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10" borderId="16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19" applyNumberFormat="0" applyAlignment="0" applyProtection="0">
      <alignment vertical="center"/>
    </xf>
    <xf numFmtId="0" fontId="39" fillId="14" borderId="15" applyNumberFormat="0" applyAlignment="0" applyProtection="0">
      <alignment vertical="center"/>
    </xf>
    <xf numFmtId="0" fontId="40" fillId="15" borderId="20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  <xf numFmtId="0" fontId="1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45" fillId="0" borderId="0"/>
    <xf numFmtId="0" fontId="46" fillId="0" borderId="0" applyNumberFormat="0" applyFill="0" applyBorder="0" applyAlignment="0" applyProtection="0"/>
  </cellStyleXfs>
  <cellXfs count="29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54" applyFont="1" applyFill="1" applyBorder="1" applyAlignment="1" applyProtection="1">
      <alignment horizontal="center" vertical="center" wrapText="1"/>
      <protection locked="0"/>
    </xf>
    <xf numFmtId="0" fontId="4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1" xfId="54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14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178" fontId="8" fillId="2" borderId="8" xfId="0" applyNumberFormat="1" applyFont="1" applyFill="1" applyBorder="1" applyAlignment="1">
      <alignment horizontal="center" vertical="center" wrapText="1"/>
    </xf>
    <xf numFmtId="0" fontId="3" fillId="2" borderId="8" xfId="1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center" vertical="center" wrapText="1"/>
    </xf>
    <xf numFmtId="49" fontId="2" fillId="0" borderId="12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54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54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1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54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54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vertical="center"/>
    </xf>
    <xf numFmtId="49" fontId="4" fillId="2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54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10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0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2" fillId="0" borderId="12" xfId="54" applyFont="1" applyFill="1" applyBorder="1" applyAlignment="1" applyProtection="1">
      <alignment horizontal="center" vertical="center" wrapText="1"/>
      <protection locked="0"/>
    </xf>
    <xf numFmtId="0" fontId="2" fillId="0" borderId="12" xfId="10" applyFont="1" applyFill="1" applyBorder="1" applyAlignment="1" applyProtection="1">
      <alignment horizontal="center" vertical="center" wrapText="1" shrinkToFit="1"/>
      <protection locked="0"/>
    </xf>
    <xf numFmtId="180" fontId="10" fillId="0" borderId="8" xfId="55" applyNumberFormat="1" applyFont="1" applyFill="1" applyBorder="1" applyAlignment="1">
      <alignment horizontal="center" vertical="center" wrapText="1"/>
    </xf>
    <xf numFmtId="0" fontId="7" fillId="0" borderId="7" xfId="54" applyFont="1" applyFill="1" applyBorder="1" applyAlignment="1" applyProtection="1">
      <alignment horizontal="center" vertical="center" wrapText="1"/>
      <protection locked="0"/>
    </xf>
    <xf numFmtId="0" fontId="7" fillId="0" borderId="7" xfId="10" applyFont="1" applyFill="1" applyBorder="1" applyAlignment="1" applyProtection="1">
      <alignment horizontal="center" vertical="center" wrapText="1" shrinkToFit="1"/>
      <protection locked="0"/>
    </xf>
    <xf numFmtId="0" fontId="2" fillId="0" borderId="7" xfId="10" applyFont="1" applyFill="1" applyBorder="1" applyAlignment="1" applyProtection="1">
      <alignment horizontal="center" vertical="center" wrapText="1" shrinkToFit="1"/>
      <protection locked="0"/>
    </xf>
    <xf numFmtId="49" fontId="4" fillId="2" borderId="8" xfId="10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>
      <alignment horizontal="center" vertical="center"/>
    </xf>
    <xf numFmtId="0" fontId="4" fillId="2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10" applyFont="1" applyFill="1" applyBorder="1" applyAlignment="1" applyProtection="1">
      <alignment horizontal="left" vertical="center" wrapText="1" shrinkToFit="1"/>
      <protection locked="0"/>
    </xf>
    <xf numFmtId="0" fontId="4" fillId="2" borderId="7" xfId="10" applyFont="1" applyFill="1" applyBorder="1" applyAlignment="1" applyProtection="1">
      <alignment horizontal="left" vertical="center" wrapText="1" shrinkToFit="1"/>
      <protection locked="0"/>
    </xf>
    <xf numFmtId="180" fontId="10" fillId="0" borderId="12" xfId="55" applyNumberFormat="1" applyFont="1" applyFill="1" applyBorder="1" applyAlignment="1">
      <alignment horizontal="center" vertical="center" wrapText="1"/>
    </xf>
    <xf numFmtId="179" fontId="10" fillId="0" borderId="8" xfId="9" applyNumberFormat="1" applyFont="1" applyFill="1" applyBorder="1" applyAlignment="1">
      <alignment horizontal="center" vertical="center" wrapText="1"/>
    </xf>
    <xf numFmtId="179" fontId="10" fillId="0" borderId="8" xfId="55" applyNumberFormat="1" applyFont="1" applyFill="1" applyBorder="1" applyAlignment="1">
      <alignment horizontal="center" vertical="center" wrapText="1"/>
    </xf>
    <xf numFmtId="10" fontId="10" fillId="0" borderId="8" xfId="55" applyNumberFormat="1" applyFont="1" applyFill="1" applyBorder="1" applyAlignment="1">
      <alignment horizontal="center" vertical="center" wrapText="1"/>
    </xf>
    <xf numFmtId="177" fontId="10" fillId="0" borderId="8" xfId="55" applyNumberFormat="1" applyFont="1" applyFill="1" applyBorder="1" applyAlignment="1">
      <alignment horizontal="center" vertical="center" wrapText="1"/>
    </xf>
    <xf numFmtId="181" fontId="10" fillId="0" borderId="8" xfId="55" applyNumberFormat="1" applyFont="1" applyFill="1" applyBorder="1" applyAlignment="1">
      <alignment horizontal="center" vertical="center" wrapText="1"/>
    </xf>
    <xf numFmtId="180" fontId="10" fillId="0" borderId="7" xfId="55" applyNumberFormat="1" applyFont="1" applyFill="1" applyBorder="1" applyAlignment="1">
      <alignment horizontal="center" vertical="center" wrapText="1"/>
    </xf>
    <xf numFmtId="0" fontId="12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54" applyFont="1" applyFill="1" applyBorder="1" applyAlignment="1" applyProtection="1">
      <alignment horizontal="center" vertical="center" wrapText="1"/>
      <protection locked="0"/>
    </xf>
    <xf numFmtId="176" fontId="13" fillId="0" borderId="12" xfId="54" applyNumberFormat="1" applyFont="1" applyFill="1" applyBorder="1" applyAlignment="1" applyProtection="1">
      <alignment horizontal="center" vertical="center" wrapText="1"/>
      <protection locked="0"/>
    </xf>
    <xf numFmtId="176" fontId="12" fillId="0" borderId="12" xfId="54" applyNumberFormat="1" applyFont="1" applyFill="1" applyBorder="1" applyAlignment="1" applyProtection="1">
      <alignment horizontal="center" vertical="center" wrapText="1"/>
      <protection locked="0"/>
    </xf>
    <xf numFmtId="176" fontId="12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54" applyFont="1" applyFill="1" applyBorder="1" applyAlignment="1" applyProtection="1">
      <alignment horizontal="center" vertical="center" wrapText="1"/>
      <protection locked="0"/>
    </xf>
    <xf numFmtId="176" fontId="13" fillId="0" borderId="7" xfId="54" applyNumberFormat="1" applyFont="1" applyFill="1" applyBorder="1" applyAlignment="1" applyProtection="1">
      <alignment horizontal="center" vertical="center" wrapText="1"/>
      <protection locked="0"/>
    </xf>
    <xf numFmtId="176" fontId="12" fillId="0" borderId="7" xfId="54" applyNumberFormat="1" applyFont="1" applyFill="1" applyBorder="1" applyAlignment="1" applyProtection="1">
      <alignment horizontal="center" vertical="center" wrapText="1"/>
      <protection locked="0"/>
    </xf>
    <xf numFmtId="176" fontId="12" fillId="0" borderId="7" xfId="13" applyNumberFormat="1" applyFont="1" applyFill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2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54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Fill="1" applyBorder="1" applyAlignment="1">
      <alignment horizontal="center" vertical="center"/>
    </xf>
    <xf numFmtId="0" fontId="17" fillId="0" borderId="8" xfId="54" applyFont="1" applyFill="1" applyBorder="1" applyAlignment="1" applyProtection="1">
      <alignment horizontal="center" vertical="center" wrapText="1"/>
      <protection locked="0"/>
    </xf>
    <xf numFmtId="0" fontId="17" fillId="0" borderId="7" xfId="54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>
      <alignment vertical="center"/>
    </xf>
    <xf numFmtId="0" fontId="16" fillId="0" borderId="8" xfId="0" applyFont="1" applyFill="1" applyBorder="1" applyAlignment="1">
      <alignment vertical="center"/>
    </xf>
    <xf numFmtId="0" fontId="2" fillId="0" borderId="8" xfId="0" applyFont="1" applyFill="1" applyBorder="1">
      <alignment vertical="center"/>
    </xf>
    <xf numFmtId="0" fontId="18" fillId="0" borderId="8" xfId="0" applyFont="1" applyFill="1" applyBorder="1" applyAlignment="1">
      <alignment horizontal="center" vertical="center"/>
    </xf>
    <xf numFmtId="0" fontId="15" fillId="0" borderId="8" xfId="0" applyFont="1" applyFill="1" applyBorder="1">
      <alignment vertical="center"/>
    </xf>
    <xf numFmtId="0" fontId="17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11" xfId="54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17" fillId="0" borderId="7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vertical="center"/>
    </xf>
    <xf numFmtId="178" fontId="17" fillId="0" borderId="8" xfId="0" applyNumberFormat="1" applyFont="1" applyFill="1" applyBorder="1" applyAlignment="1">
      <alignment horizontal="center" vertical="center" wrapText="1"/>
    </xf>
    <xf numFmtId="49" fontId="17" fillId="0" borderId="14" xfId="14" applyNumberFormat="1" applyFont="1" applyFill="1" applyBorder="1" applyAlignment="1">
      <alignment horizontal="center" vertical="center" wrapText="1"/>
    </xf>
    <xf numFmtId="0" fontId="17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10" applyNumberFormat="1" applyFont="1" applyFill="1" applyBorder="1" applyAlignment="1" applyProtection="1">
      <alignment horizontal="center" vertical="center" wrapText="1"/>
      <protection locked="0"/>
    </xf>
    <xf numFmtId="178" fontId="17" fillId="0" borderId="8" xfId="0" applyNumberFormat="1" applyFont="1" applyFill="1" applyBorder="1" applyAlignment="1">
      <alignment horizontal="center" vertical="center" wrapText="1"/>
    </xf>
    <xf numFmtId="49" fontId="17" fillId="0" borderId="14" xfId="14" applyNumberFormat="1" applyFont="1" applyFill="1" applyBorder="1" applyAlignment="1">
      <alignment horizontal="center" vertical="center" wrapText="1"/>
    </xf>
    <xf numFmtId="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14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14" applyFont="1" applyFill="1" applyBorder="1" applyAlignment="1">
      <alignment horizontal="center" vertical="center"/>
    </xf>
    <xf numFmtId="0" fontId="16" fillId="0" borderId="8" xfId="14" applyFont="1" applyFill="1" applyBorder="1" applyAlignment="1">
      <alignment horizontal="center" vertical="center" wrapText="1"/>
    </xf>
    <xf numFmtId="0" fontId="17" fillId="0" borderId="8" xfId="14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 wrapText="1"/>
    </xf>
    <xf numFmtId="178" fontId="19" fillId="0" borderId="8" xfId="0" applyNumberFormat="1" applyFont="1" applyFill="1" applyBorder="1" applyAlignment="1">
      <alignment horizontal="center" vertical="center" wrapText="1"/>
    </xf>
    <xf numFmtId="49" fontId="2" fillId="0" borderId="12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54" applyNumberFormat="1" applyFont="1" applyFill="1" applyBorder="1" applyAlignment="1" applyProtection="1">
      <alignment horizontal="center" vertical="center" wrapText="1"/>
      <protection locked="0"/>
    </xf>
    <xf numFmtId="49" fontId="9" fillId="0" borderId="12" xfId="54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10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54" applyNumberFormat="1" applyFont="1" applyFill="1" applyBorder="1" applyAlignment="1" applyProtection="1">
      <alignment horizontal="center" vertical="center" wrapText="1"/>
      <protection locked="0"/>
    </xf>
    <xf numFmtId="49" fontId="9" fillId="0" borderId="7" xfId="54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4" applyNumberFormat="1" applyFont="1" applyFill="1" applyBorder="1" applyAlignment="1" applyProtection="1">
      <alignment horizontal="center" vertical="center" wrapText="1"/>
      <protection locked="0"/>
    </xf>
    <xf numFmtId="49" fontId="17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49" fontId="21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4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54" applyNumberFormat="1" applyFont="1" applyFill="1" applyBorder="1" applyAlignment="1" applyProtection="1">
      <alignment horizontal="center" vertical="center" wrapText="1"/>
      <protection locked="0"/>
    </xf>
    <xf numFmtId="49" fontId="17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0" applyNumberFormat="1" applyFont="1" applyFill="1" applyBorder="1" applyAlignment="1">
      <alignment horizontal="center" vertical="center" wrapText="1"/>
    </xf>
    <xf numFmtId="0" fontId="2" fillId="0" borderId="8" xfId="5" applyFont="1" applyFill="1" applyBorder="1" applyAlignment="1">
      <alignment horizontal="center" vertical="center" wrapText="1"/>
    </xf>
    <xf numFmtId="181" fontId="6" fillId="0" borderId="8" xfId="0" applyNumberFormat="1" applyFont="1" applyFill="1" applyBorder="1" applyAlignment="1">
      <alignment horizontal="center" vertical="center"/>
    </xf>
    <xf numFmtId="181" fontId="2" fillId="0" borderId="12" xfId="54" applyNumberFormat="1" applyFont="1" applyFill="1" applyBorder="1" applyAlignment="1" applyProtection="1">
      <alignment horizontal="center" vertical="center" wrapText="1"/>
      <protection locked="0"/>
    </xf>
    <xf numFmtId="181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>
      <alignment horizontal="center" vertical="center"/>
    </xf>
    <xf numFmtId="49" fontId="2" fillId="0" borderId="8" xfId="10" applyNumberFormat="1" applyFont="1" applyFill="1" applyBorder="1" applyAlignment="1" applyProtection="1">
      <alignment horizontal="center" vertical="center" wrapText="1"/>
      <protection locked="0"/>
    </xf>
    <xf numFmtId="181" fontId="23" fillId="0" borderId="8" xfId="14" applyNumberFormat="1" applyFont="1" applyFill="1" applyBorder="1" applyAlignment="1">
      <alignment horizontal="center" vertical="center"/>
    </xf>
    <xf numFmtId="182" fontId="23" fillId="0" borderId="7" xfId="14" applyNumberFormat="1" applyFont="1" applyFill="1" applyBorder="1" applyAlignment="1">
      <alignment horizontal="center" vertical="center"/>
    </xf>
    <xf numFmtId="181" fontId="17" fillId="0" borderId="8" xfId="14" applyNumberFormat="1" applyFont="1" applyFill="1" applyBorder="1" applyAlignment="1">
      <alignment horizontal="center" vertical="center"/>
    </xf>
    <xf numFmtId="182" fontId="17" fillId="0" borderId="7" xfId="14" applyNumberFormat="1" applyFont="1" applyFill="1" applyBorder="1" applyAlignment="1">
      <alignment horizontal="center" vertical="center"/>
    </xf>
    <xf numFmtId="0" fontId="18" fillId="0" borderId="8" xfId="10" applyNumberFormat="1" applyFont="1" applyFill="1" applyBorder="1" applyAlignment="1" applyProtection="1">
      <alignment horizontal="center" vertical="center" wrapText="1"/>
      <protection locked="0"/>
    </xf>
    <xf numFmtId="182" fontId="23" fillId="0" borderId="8" xfId="14" applyNumberFormat="1" applyFont="1" applyFill="1" applyBorder="1" applyAlignment="1">
      <alignment horizontal="center" vertical="center"/>
    </xf>
    <xf numFmtId="0" fontId="2" fillId="0" borderId="8" xfId="0" applyFont="1" applyFill="1" applyBorder="1">
      <alignment vertical="center"/>
    </xf>
    <xf numFmtId="0" fontId="22" fillId="0" borderId="8" xfId="0" applyFont="1" applyFill="1" applyBorder="1" applyAlignment="1">
      <alignment horizontal="center" vertical="center"/>
    </xf>
    <xf numFmtId="181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0" applyNumberFormat="1" applyFont="1" applyFill="1" applyBorder="1" applyAlignment="1" applyProtection="1">
      <alignment horizontal="center" vertical="center" wrapText="1"/>
      <protection locked="0"/>
    </xf>
    <xf numFmtId="181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179" fontId="6" fillId="0" borderId="8" xfId="0" applyNumberFormat="1" applyFont="1" applyFill="1" applyBorder="1" applyAlignment="1">
      <alignment horizontal="center" vertical="center"/>
    </xf>
    <xf numFmtId="10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9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1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179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10" fontId="2" fillId="0" borderId="7" xfId="10" applyNumberFormat="1" applyFont="1" applyFill="1" applyBorder="1" applyAlignment="1" applyProtection="1">
      <alignment horizontal="center" vertical="center" wrapText="1"/>
      <protection locked="0"/>
    </xf>
    <xf numFmtId="179" fontId="23" fillId="0" borderId="7" xfId="14" applyNumberFormat="1" applyFont="1" applyFill="1" applyBorder="1" applyAlignment="1">
      <alignment horizontal="center" vertical="center"/>
    </xf>
    <xf numFmtId="10" fontId="23" fillId="0" borderId="7" xfId="14" applyNumberFormat="1" applyFont="1" applyFill="1" applyBorder="1" applyAlignment="1">
      <alignment horizontal="center" vertical="center"/>
    </xf>
    <xf numFmtId="182" fontId="23" fillId="0" borderId="7" xfId="14" applyNumberFormat="1" applyFont="1" applyFill="1" applyBorder="1" applyAlignment="1">
      <alignment horizontal="center" vertical="center" wrapText="1"/>
    </xf>
    <xf numFmtId="179" fontId="17" fillId="0" borderId="7" xfId="14" applyNumberFormat="1" applyFont="1" applyFill="1" applyBorder="1" applyAlignment="1">
      <alignment horizontal="center" vertical="center"/>
    </xf>
    <xf numFmtId="10" fontId="17" fillId="0" borderId="7" xfId="14" applyNumberFormat="1" applyFont="1" applyFill="1" applyBorder="1" applyAlignment="1">
      <alignment horizontal="center" vertical="center"/>
    </xf>
    <xf numFmtId="182" fontId="17" fillId="0" borderId="7" xfId="14" applyNumberFormat="1" applyFont="1" applyFill="1" applyBorder="1" applyAlignment="1">
      <alignment horizontal="center" vertical="center" wrapText="1"/>
    </xf>
    <xf numFmtId="179" fontId="23" fillId="0" borderId="8" xfId="14" applyNumberFormat="1" applyFont="1" applyFill="1" applyBorder="1" applyAlignment="1">
      <alignment horizontal="center" vertical="center"/>
    </xf>
    <xf numFmtId="10" fontId="23" fillId="0" borderId="8" xfId="14" applyNumberFormat="1" applyFont="1" applyFill="1" applyBorder="1" applyAlignment="1">
      <alignment horizontal="center" vertical="center"/>
    </xf>
    <xf numFmtId="182" fontId="23" fillId="0" borderId="8" xfId="14" applyNumberFormat="1" applyFont="1" applyFill="1" applyBorder="1" applyAlignment="1">
      <alignment horizontal="center" vertical="center" wrapText="1"/>
    </xf>
    <xf numFmtId="179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10" fontId="2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54" applyFont="1" applyFill="1" applyBorder="1" applyAlignment="1" applyProtection="1">
      <alignment horizontal="center" vertical="center" wrapText="1"/>
      <protection locked="0"/>
    </xf>
    <xf numFmtId="0" fontId="2" fillId="0" borderId="12" xfId="10" applyFont="1" applyFill="1" applyBorder="1" applyAlignment="1" applyProtection="1">
      <alignment horizontal="center" vertical="center" wrapText="1" shrinkToFit="1"/>
      <protection locked="0"/>
    </xf>
    <xf numFmtId="0" fontId="7" fillId="0" borderId="7" xfId="54" applyFont="1" applyFill="1" applyBorder="1" applyAlignment="1" applyProtection="1">
      <alignment horizontal="center" vertical="center" wrapText="1"/>
      <protection locked="0"/>
    </xf>
    <xf numFmtId="0" fontId="7" fillId="0" borderId="7" xfId="10" applyFont="1" applyFill="1" applyBorder="1" applyAlignment="1" applyProtection="1">
      <alignment horizontal="center" vertical="center" wrapText="1" shrinkToFit="1"/>
      <protection locked="0"/>
    </xf>
    <xf numFmtId="0" fontId="2" fillId="0" borderId="7" xfId="10" applyFont="1" applyFill="1" applyBorder="1" applyAlignment="1" applyProtection="1">
      <alignment horizontal="center" vertical="center" wrapText="1" shrinkToFit="1"/>
      <protection locked="0"/>
    </xf>
    <xf numFmtId="0" fontId="2" fillId="0" borderId="7" xfId="10" applyNumberFormat="1" applyFont="1" applyFill="1" applyBorder="1" applyAlignment="1" applyProtection="1">
      <alignment horizontal="left" vertical="center" wrapText="1"/>
      <protection locked="0"/>
    </xf>
    <xf numFmtId="0" fontId="23" fillId="0" borderId="7" xfId="14" applyNumberFormat="1" applyFont="1" applyFill="1" applyBorder="1" applyAlignment="1">
      <alignment horizontal="center" vertical="center"/>
    </xf>
    <xf numFmtId="0" fontId="2" fillId="0" borderId="7" xfId="54" applyFont="1" applyFill="1" applyBorder="1" applyAlignment="1" applyProtection="1">
      <alignment horizontal="center" vertical="center" wrapText="1"/>
      <protection locked="0"/>
    </xf>
    <xf numFmtId="0" fontId="2" fillId="0" borderId="8" xfId="10" applyFont="1" applyFill="1" applyBorder="1" applyAlignment="1" applyProtection="1">
      <alignment horizontal="center" vertical="center" wrapText="1" shrinkToFit="1"/>
      <protection locked="0"/>
    </xf>
    <xf numFmtId="0" fontId="2" fillId="0" borderId="7" xfId="10" applyFont="1" applyFill="1" applyBorder="1" applyAlignment="1" applyProtection="1">
      <alignment horizontal="left" vertical="center" wrapText="1" shrinkToFit="1"/>
      <protection locked="0"/>
    </xf>
    <xf numFmtId="0" fontId="2" fillId="0" borderId="8" xfId="0" applyFont="1" applyFill="1" applyBorder="1" applyAlignment="1">
      <alignment horizontal="center" vertical="center"/>
    </xf>
    <xf numFmtId="0" fontId="17" fillId="0" borderId="7" xfId="14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3" fillId="0" borderId="8" xfId="14" applyNumberFormat="1" applyFont="1" applyFill="1" applyBorder="1" applyAlignment="1">
      <alignment horizontal="center" vertical="center"/>
    </xf>
    <xf numFmtId="0" fontId="2" fillId="0" borderId="8" xfId="10" applyFont="1" applyFill="1" applyBorder="1" applyAlignment="1" applyProtection="1">
      <alignment horizontal="left" vertical="center" wrapText="1" shrinkToFit="1"/>
      <protection locked="0"/>
    </xf>
    <xf numFmtId="0" fontId="2" fillId="0" borderId="8" xfId="54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>
      <alignment horizontal="left" vertical="center"/>
    </xf>
    <xf numFmtId="0" fontId="2" fillId="0" borderId="7" xfId="10" applyFont="1" applyFill="1" applyBorder="1" applyAlignment="1" applyProtection="1">
      <alignment horizontal="left" vertical="center" wrapText="1" shrinkToFit="1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14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10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14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8" xfId="1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179" fontId="6" fillId="0" borderId="8" xfId="0" applyNumberFormat="1" applyFont="1" applyBorder="1" applyAlignment="1">
      <alignment horizontal="center" vertical="center"/>
    </xf>
    <xf numFmtId="180" fontId="10" fillId="0" borderId="8" xfId="55" applyNumberFormat="1" applyFont="1" applyFill="1" applyBorder="1" applyAlignment="1">
      <alignment horizontal="center" vertical="center" wrapText="1"/>
    </xf>
    <xf numFmtId="180" fontId="10" fillId="0" borderId="12" xfId="55" applyNumberFormat="1" applyFont="1" applyFill="1" applyBorder="1" applyAlignment="1">
      <alignment horizontal="center" vertical="center" wrapText="1"/>
    </xf>
    <xf numFmtId="179" fontId="10" fillId="0" borderId="8" xfId="9" applyNumberFormat="1" applyFont="1" applyFill="1" applyBorder="1" applyAlignment="1">
      <alignment horizontal="center" vertical="center" wrapText="1"/>
    </xf>
    <xf numFmtId="180" fontId="10" fillId="0" borderId="7" xfId="55" applyNumberFormat="1" applyFont="1" applyFill="1" applyBorder="1" applyAlignment="1">
      <alignment horizontal="center" vertical="center" wrapText="1"/>
    </xf>
    <xf numFmtId="49" fontId="4" fillId="0" borderId="7" xfId="10" applyNumberFormat="1" applyFont="1" applyFill="1" applyBorder="1" applyAlignment="1" applyProtection="1">
      <alignment horizontal="center" vertical="center" wrapText="1"/>
      <protection locked="0"/>
    </xf>
    <xf numFmtId="179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179" fontId="5" fillId="0" borderId="8" xfId="0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54" applyNumberFormat="1" applyFont="1" applyFill="1" applyBorder="1" applyAlignment="1" applyProtection="1">
      <alignment horizontal="center" vertical="center" wrapText="1"/>
      <protection locked="0"/>
    </xf>
    <xf numFmtId="179" fontId="4" fillId="2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10" applyNumberFormat="1" applyFont="1" applyFill="1" applyBorder="1" applyAlignment="1" applyProtection="1">
      <alignment horizontal="center" vertical="center" wrapText="1"/>
      <protection locked="0"/>
    </xf>
    <xf numFmtId="179" fontId="4" fillId="2" borderId="7" xfId="1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10" applyNumberFormat="1" applyFont="1" applyFill="1" applyBorder="1" applyAlignment="1" applyProtection="1">
      <alignment horizontal="center" vertical="center" wrapText="1"/>
      <protection locked="0"/>
    </xf>
    <xf numFmtId="179" fontId="4" fillId="0" borderId="7" xfId="10" applyNumberFormat="1" applyFont="1" applyFill="1" applyBorder="1" applyAlignment="1" applyProtection="1">
      <alignment horizontal="center" vertical="center" wrapText="1"/>
      <protection locked="0"/>
    </xf>
    <xf numFmtId="10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79" fontId="10" fillId="0" borderId="8" xfId="55" applyNumberFormat="1" applyFont="1" applyFill="1" applyBorder="1" applyAlignment="1">
      <alignment horizontal="center" vertical="center" wrapText="1"/>
    </xf>
    <xf numFmtId="10" fontId="10" fillId="0" borderId="8" xfId="55" applyNumberFormat="1" applyFont="1" applyFill="1" applyBorder="1" applyAlignment="1">
      <alignment horizontal="center" vertical="center" wrapText="1"/>
    </xf>
    <xf numFmtId="177" fontId="10" fillId="0" borderId="8" xfId="55" applyNumberFormat="1" applyFont="1" applyFill="1" applyBorder="1" applyAlignment="1">
      <alignment horizontal="center" vertical="center" wrapText="1"/>
    </xf>
    <xf numFmtId="181" fontId="10" fillId="0" borderId="8" xfId="55" applyNumberFormat="1" applyFont="1" applyFill="1" applyBorder="1" applyAlignment="1">
      <alignment horizontal="center" vertical="center" wrapText="1"/>
    </xf>
    <xf numFmtId="0" fontId="12" fillId="0" borderId="8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54" applyFont="1" applyFill="1" applyBorder="1" applyAlignment="1" applyProtection="1">
      <alignment horizontal="center" vertical="center" wrapText="1"/>
      <protection locked="0"/>
    </xf>
    <xf numFmtId="0" fontId="12" fillId="0" borderId="7" xfId="54" applyFont="1" applyFill="1" applyBorder="1" applyAlignment="1" applyProtection="1">
      <alignment horizontal="center" vertical="center" wrapText="1"/>
      <protection locked="0"/>
    </xf>
    <xf numFmtId="1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10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0" fontId="4" fillId="2" borderId="7" xfId="10" applyNumberFormat="1" applyFont="1" applyFill="1" applyBorder="1" applyAlignment="1" applyProtection="1">
      <alignment horizontal="center" vertical="center" wrapText="1"/>
      <protection locked="0"/>
    </xf>
    <xf numFmtId="10" fontId="4" fillId="2" borderId="7" xfId="54" applyNumberFormat="1" applyFont="1" applyFill="1" applyBorder="1" applyAlignment="1" applyProtection="1">
      <alignment horizontal="center" vertical="center" wrapText="1"/>
      <protection locked="0"/>
    </xf>
    <xf numFmtId="10" fontId="4" fillId="0" borderId="7" xfId="10" applyNumberFormat="1" applyFont="1" applyFill="1" applyBorder="1" applyAlignment="1" applyProtection="1">
      <alignment horizontal="center" vertical="center" wrapText="1"/>
      <protection locked="0"/>
    </xf>
    <xf numFmtId="176" fontId="13" fillId="3" borderId="12" xfId="54" applyNumberFormat="1" applyFont="1" applyFill="1" applyBorder="1" applyAlignment="1" applyProtection="1">
      <alignment horizontal="center" vertical="center" wrapText="1"/>
      <protection locked="0"/>
    </xf>
    <xf numFmtId="176" fontId="12" fillId="3" borderId="12" xfId="54" applyNumberFormat="1" applyFont="1" applyFill="1" applyBorder="1" applyAlignment="1" applyProtection="1">
      <alignment horizontal="center" vertical="center" wrapText="1"/>
      <protection locked="0"/>
    </xf>
    <xf numFmtId="176" fontId="12" fillId="3" borderId="12" xfId="13" applyNumberFormat="1" applyFont="1" applyFill="1" applyBorder="1" applyAlignment="1" applyProtection="1">
      <alignment horizontal="center" vertical="center" wrapText="1"/>
      <protection locked="0"/>
    </xf>
    <xf numFmtId="176" fontId="12" fillId="4" borderId="12" xfId="54" applyNumberFormat="1" applyFont="1" applyFill="1" applyBorder="1" applyAlignment="1" applyProtection="1">
      <alignment horizontal="center" vertical="center" wrapText="1"/>
      <protection locked="0"/>
    </xf>
    <xf numFmtId="176" fontId="13" fillId="4" borderId="12" xfId="54" applyNumberFormat="1" applyFont="1" applyFill="1" applyBorder="1" applyAlignment="1" applyProtection="1">
      <alignment horizontal="center" vertical="center" wrapText="1"/>
      <protection locked="0"/>
    </xf>
    <xf numFmtId="176" fontId="13" fillId="3" borderId="7" xfId="54" applyNumberFormat="1" applyFont="1" applyFill="1" applyBorder="1" applyAlignment="1" applyProtection="1">
      <alignment horizontal="center" vertical="center" wrapText="1"/>
      <protection locked="0"/>
    </xf>
    <xf numFmtId="176" fontId="12" fillId="3" borderId="7" xfId="54" applyNumberFormat="1" applyFont="1" applyFill="1" applyBorder="1" applyAlignment="1" applyProtection="1">
      <alignment horizontal="center" vertical="center" wrapText="1"/>
      <protection locked="0"/>
    </xf>
    <xf numFmtId="176" fontId="12" fillId="3" borderId="7" xfId="13" applyNumberFormat="1" applyFont="1" applyFill="1" applyBorder="1" applyAlignment="1" applyProtection="1">
      <alignment horizontal="center" vertical="center" wrapText="1"/>
      <protection locked="0"/>
    </xf>
    <xf numFmtId="176" fontId="12" fillId="4" borderId="7" xfId="54" applyNumberFormat="1" applyFont="1" applyFill="1" applyBorder="1" applyAlignment="1" applyProtection="1">
      <alignment horizontal="center" vertical="center" wrapText="1"/>
      <protection locked="0"/>
    </xf>
    <xf numFmtId="176" fontId="13" fillId="4" borderId="7" xfId="54" applyNumberFormat="1" applyFont="1" applyFill="1" applyBorder="1" applyAlignment="1" applyProtection="1">
      <alignment horizontal="center" vertical="center" wrapText="1"/>
      <protection locked="0"/>
    </xf>
    <xf numFmtId="0" fontId="25" fillId="0" borderId="7" xfId="54" applyFont="1" applyFill="1" applyBorder="1" applyAlignment="1" applyProtection="1">
      <alignment horizontal="center" vertical="center" wrapText="1"/>
      <protection locked="0"/>
    </xf>
    <xf numFmtId="0" fontId="25" fillId="0" borderId="7" xfId="10" applyFont="1" applyFill="1" applyBorder="1" applyAlignment="1" applyProtection="1">
      <alignment horizontal="center" vertical="center" wrapText="1" shrinkToFit="1"/>
      <protection locked="0"/>
    </xf>
    <xf numFmtId="0" fontId="4" fillId="0" borderId="7" xfId="10" applyFont="1" applyFill="1" applyBorder="1" applyAlignment="1" applyProtection="1">
      <alignment horizontal="center" vertical="center" wrapText="1" shrinkToFit="1"/>
      <protection locked="0"/>
    </xf>
    <xf numFmtId="0" fontId="4" fillId="0" borderId="8" xfId="10" applyFont="1" applyFill="1" applyBorder="1" applyAlignment="1" applyProtection="1">
      <alignment horizontal="center" vertical="center" wrapText="1" shrinkToFit="1"/>
      <protection locked="0"/>
    </xf>
    <xf numFmtId="0" fontId="4" fillId="0" borderId="8" xfId="54" applyFont="1" applyFill="1" applyBorder="1" applyAlignment="1" applyProtection="1">
      <alignment horizontal="center" vertical="center" wrapText="1"/>
      <protection locked="0"/>
    </xf>
    <xf numFmtId="0" fontId="4" fillId="0" borderId="8" xfId="54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54" applyFont="1" applyFill="1" applyBorder="1" applyAlignment="1" applyProtection="1">
      <alignment horizontal="center" vertical="center" wrapText="1"/>
      <protection locked="0"/>
    </xf>
    <xf numFmtId="49" fontId="4" fillId="2" borderId="7" xfId="10" applyNumberFormat="1" applyFont="1" applyFill="1" applyBorder="1" applyAlignment="1" applyProtection="1">
      <alignment horizontal="center" vertical="center" wrapText="1"/>
      <protection locked="0"/>
    </xf>
    <xf numFmtId="0" fontId="14" fillId="2" borderId="7" xfId="0" applyFont="1" applyFill="1" applyBorder="1" applyAlignment="1">
      <alignment horizontal="center" vertical="center"/>
    </xf>
    <xf numFmtId="0" fontId="4" fillId="2" borderId="7" xfId="1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ill="1">
      <alignment vertical="center"/>
    </xf>
    <xf numFmtId="0" fontId="0" fillId="0" borderId="8" xfId="0" applyBorder="1">
      <alignment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10" applyFont="1" applyFill="1" applyBorder="1" applyAlignment="1" applyProtection="1">
      <alignment horizontal="left" vertical="center" wrapText="1" shrinkToFit="1"/>
      <protection locked="0"/>
    </xf>
    <xf numFmtId="0" fontId="4" fillId="0" borderId="7" xfId="10" applyNumberFormat="1" applyFont="1" applyFill="1" applyBorder="1" applyAlignment="1" applyProtection="1">
      <alignment horizontal="left" vertical="center" wrapText="1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常规 2 27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样式 1" xfId="54"/>
    <cellStyle name="常规 3" xfId="55"/>
    <cellStyle name="RowLevel_1" xfId="56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ACB9CA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2.wmf"/><Relationship Id="rId8" Type="http://schemas.openxmlformats.org/officeDocument/2006/relationships/image" Target="../media/image11.wmf"/><Relationship Id="rId7" Type="http://schemas.openxmlformats.org/officeDocument/2006/relationships/image" Target="../media/image10.wmf"/><Relationship Id="rId6" Type="http://schemas.openxmlformats.org/officeDocument/2006/relationships/image" Target="../media/image9.wmf"/><Relationship Id="rId5" Type="http://schemas.openxmlformats.org/officeDocument/2006/relationships/image" Target="../media/image8.wmf"/><Relationship Id="rId4" Type="http://schemas.openxmlformats.org/officeDocument/2006/relationships/image" Target="../media/image7.wmf"/><Relationship Id="rId3" Type="http://schemas.openxmlformats.org/officeDocument/2006/relationships/image" Target="../media/image6.wmf"/><Relationship Id="rId28" Type="http://schemas.openxmlformats.org/officeDocument/2006/relationships/image" Target="../media/image30.png"/><Relationship Id="rId27" Type="http://schemas.openxmlformats.org/officeDocument/2006/relationships/image" Target="../media/image29.png"/><Relationship Id="rId26" Type="http://schemas.openxmlformats.org/officeDocument/2006/relationships/image" Target="../media/image28.png"/><Relationship Id="rId25" Type="http://schemas.openxmlformats.org/officeDocument/2006/relationships/image" Target="../media/image1.png"/><Relationship Id="rId24" Type="http://schemas.openxmlformats.org/officeDocument/2006/relationships/image" Target="../media/image27.png"/><Relationship Id="rId23" Type="http://schemas.openxmlformats.org/officeDocument/2006/relationships/image" Target="../media/image26.png"/><Relationship Id="rId22" Type="http://schemas.openxmlformats.org/officeDocument/2006/relationships/image" Target="../media/image25.jpeg"/><Relationship Id="rId21" Type="http://schemas.openxmlformats.org/officeDocument/2006/relationships/image" Target="../media/image24.jpeg"/><Relationship Id="rId20" Type="http://schemas.openxmlformats.org/officeDocument/2006/relationships/image" Target="../media/image23.png"/><Relationship Id="rId2" Type="http://schemas.openxmlformats.org/officeDocument/2006/relationships/image" Target="../media/image5.wmf"/><Relationship Id="rId19" Type="http://schemas.openxmlformats.org/officeDocument/2006/relationships/image" Target="../media/image22.png"/><Relationship Id="rId18" Type="http://schemas.openxmlformats.org/officeDocument/2006/relationships/image" Target="../media/image21.png"/><Relationship Id="rId17" Type="http://schemas.openxmlformats.org/officeDocument/2006/relationships/image" Target="../media/image20.png"/><Relationship Id="rId16" Type="http://schemas.openxmlformats.org/officeDocument/2006/relationships/image" Target="../media/image19.emf"/><Relationship Id="rId15" Type="http://schemas.openxmlformats.org/officeDocument/2006/relationships/image" Target="../media/image18.jpeg"/><Relationship Id="rId14" Type="http://schemas.openxmlformats.org/officeDocument/2006/relationships/image" Target="../media/image17.jpeg"/><Relationship Id="rId13" Type="http://schemas.openxmlformats.org/officeDocument/2006/relationships/image" Target="../media/image16.wmf"/><Relationship Id="rId12" Type="http://schemas.openxmlformats.org/officeDocument/2006/relationships/image" Target="../media/image15.png"/><Relationship Id="rId11" Type="http://schemas.openxmlformats.org/officeDocument/2006/relationships/image" Target="../media/image14.wmf"/><Relationship Id="rId10" Type="http://schemas.openxmlformats.org/officeDocument/2006/relationships/image" Target="../media/image13.wmf"/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9.png"/><Relationship Id="rId8" Type="http://schemas.openxmlformats.org/officeDocument/2006/relationships/image" Target="../media/image38.png"/><Relationship Id="rId7" Type="http://schemas.openxmlformats.org/officeDocument/2006/relationships/image" Target="../media/image37.png"/><Relationship Id="rId6" Type="http://schemas.openxmlformats.org/officeDocument/2006/relationships/image" Target="../media/image36.png"/><Relationship Id="rId5" Type="http://schemas.openxmlformats.org/officeDocument/2006/relationships/image" Target="../media/image35.png"/><Relationship Id="rId4" Type="http://schemas.openxmlformats.org/officeDocument/2006/relationships/image" Target="../media/image34.png"/><Relationship Id="rId3" Type="http://schemas.openxmlformats.org/officeDocument/2006/relationships/image" Target="../media/image33.png"/><Relationship Id="rId2" Type="http://schemas.openxmlformats.org/officeDocument/2006/relationships/image" Target="../media/image32.png"/><Relationship Id="rId19" Type="http://schemas.openxmlformats.org/officeDocument/2006/relationships/image" Target="../media/image2.png"/><Relationship Id="rId18" Type="http://schemas.openxmlformats.org/officeDocument/2006/relationships/image" Target="../media/image45.png"/><Relationship Id="rId17" Type="http://schemas.openxmlformats.org/officeDocument/2006/relationships/image" Target="../media/image44.png"/><Relationship Id="rId16" Type="http://schemas.openxmlformats.org/officeDocument/2006/relationships/image" Target="../media/image43.png"/><Relationship Id="rId15" Type="http://schemas.openxmlformats.org/officeDocument/2006/relationships/image" Target="../media/image24.jpeg"/><Relationship Id="rId14" Type="http://schemas.openxmlformats.org/officeDocument/2006/relationships/image" Target="../media/image19.emf"/><Relationship Id="rId13" Type="http://schemas.openxmlformats.org/officeDocument/2006/relationships/image" Target="../media/image18.jpeg"/><Relationship Id="rId12" Type="http://schemas.openxmlformats.org/officeDocument/2006/relationships/image" Target="../media/image42.png"/><Relationship Id="rId11" Type="http://schemas.openxmlformats.org/officeDocument/2006/relationships/image" Target="../media/image41.png"/><Relationship Id="rId10" Type="http://schemas.openxmlformats.org/officeDocument/2006/relationships/image" Target="../media/image40.png"/><Relationship Id="rId1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3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7</xdr:row>
      <xdr:rowOff>291465</xdr:rowOff>
    </xdr:to>
    <xdr:sp>
      <xdr:nvSpPr>
        <xdr:cNvPr id="111552" name="AutoShape 1026" descr="image2021-9-7_14-13-26.png"/>
        <xdr:cNvSpPr>
          <a:spLocks noChangeAspect="1"/>
        </xdr:cNvSpPr>
      </xdr:nvSpPr>
      <xdr:spPr>
        <a:xfrm>
          <a:off x="3505200" y="2945130"/>
          <a:ext cx="304800" cy="2914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7</xdr:row>
      <xdr:rowOff>305435</xdr:rowOff>
    </xdr:to>
    <xdr:sp>
      <xdr:nvSpPr>
        <xdr:cNvPr id="111553" name="AutoShape 1026" descr="image2021-9-7_14-13-26.png"/>
        <xdr:cNvSpPr>
          <a:spLocks noChangeAspect="1"/>
        </xdr:cNvSpPr>
      </xdr:nvSpPr>
      <xdr:spPr>
        <a:xfrm>
          <a:off x="3505200" y="294513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7</xdr:row>
      <xdr:rowOff>305435</xdr:rowOff>
    </xdr:to>
    <xdr:sp>
      <xdr:nvSpPr>
        <xdr:cNvPr id="111554" name="AutoShape 1026" descr="image2021-9-7_14-13-26.png"/>
        <xdr:cNvSpPr>
          <a:spLocks noChangeAspect="1"/>
        </xdr:cNvSpPr>
      </xdr:nvSpPr>
      <xdr:spPr>
        <a:xfrm>
          <a:off x="3505200" y="294513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7</xdr:row>
      <xdr:rowOff>0</xdr:rowOff>
    </xdr:from>
    <xdr:to>
      <xdr:col>16</xdr:col>
      <xdr:colOff>304800</xdr:colOff>
      <xdr:row>7</xdr:row>
      <xdr:rowOff>305435</xdr:rowOff>
    </xdr:to>
    <xdr:sp>
      <xdr:nvSpPr>
        <xdr:cNvPr id="111555" name="AutoShape 12745" descr="http://jira.bjghrc.com:8090/download/thumbnails/233474217/image2023-1-28_8-46-23.png?version=1&amp;modificationDate=1674866504000&amp;api=v2"/>
        <xdr:cNvSpPr>
          <a:spLocks noChangeAspect="1"/>
        </xdr:cNvSpPr>
      </xdr:nvSpPr>
      <xdr:spPr>
        <a:xfrm>
          <a:off x="3505200" y="294513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130810</xdr:colOff>
      <xdr:row>6</xdr:row>
      <xdr:rowOff>253365</xdr:rowOff>
    </xdr:from>
    <xdr:to>
      <xdr:col>16</xdr:col>
      <xdr:colOff>609600</xdr:colOff>
      <xdr:row>6</xdr:row>
      <xdr:rowOff>624840</xdr:rowOff>
    </xdr:to>
    <xdr:pic>
      <xdr:nvPicPr>
        <xdr:cNvPr id="111556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6010" y="2309495"/>
          <a:ext cx="47879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51435</xdr:colOff>
      <xdr:row>7</xdr:row>
      <xdr:rowOff>323215</xdr:rowOff>
    </xdr:from>
    <xdr:to>
      <xdr:col>16</xdr:col>
      <xdr:colOff>668655</xdr:colOff>
      <xdr:row>7</xdr:row>
      <xdr:rowOff>617855</xdr:rowOff>
    </xdr:to>
    <xdr:pic>
      <xdr:nvPicPr>
        <xdr:cNvPr id="111557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56635" y="3268345"/>
          <a:ext cx="61722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93345</xdr:colOff>
      <xdr:row>8</xdr:row>
      <xdr:rowOff>312420</xdr:rowOff>
    </xdr:from>
    <xdr:to>
      <xdr:col>16</xdr:col>
      <xdr:colOff>620395</xdr:colOff>
      <xdr:row>8</xdr:row>
      <xdr:rowOff>590550</xdr:rowOff>
    </xdr:to>
    <xdr:pic>
      <xdr:nvPicPr>
        <xdr:cNvPr id="111558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98545" y="4146550"/>
          <a:ext cx="527050" cy="278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28575</xdr:colOff>
      <xdr:row>7</xdr:row>
      <xdr:rowOff>114300</xdr:rowOff>
    </xdr:from>
    <xdr:to>
      <xdr:col>16</xdr:col>
      <xdr:colOff>504825</xdr:colOff>
      <xdr:row>7</xdr:row>
      <xdr:rowOff>400050</xdr:rowOff>
    </xdr:to>
    <xdr:pic>
      <xdr:nvPicPr>
        <xdr:cNvPr id="125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33775" y="1283970"/>
          <a:ext cx="47625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28575</xdr:colOff>
      <xdr:row>8</xdr:row>
      <xdr:rowOff>66675</xdr:rowOff>
    </xdr:from>
    <xdr:to>
      <xdr:col>16</xdr:col>
      <xdr:colOff>561975</xdr:colOff>
      <xdr:row>8</xdr:row>
      <xdr:rowOff>381000</xdr:rowOff>
    </xdr:to>
    <xdr:pic>
      <xdr:nvPicPr>
        <xdr:cNvPr id="125397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33775" y="1617345"/>
          <a:ext cx="5334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9</xdr:row>
      <xdr:rowOff>66675</xdr:rowOff>
    </xdr:from>
    <xdr:to>
      <xdr:col>16</xdr:col>
      <xdr:colOff>457835</xdr:colOff>
      <xdr:row>9</xdr:row>
      <xdr:rowOff>391160</xdr:rowOff>
    </xdr:to>
    <xdr:pic>
      <xdr:nvPicPr>
        <xdr:cNvPr id="125398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00450" y="1998345"/>
          <a:ext cx="36258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10</xdr:row>
      <xdr:rowOff>66675</xdr:rowOff>
    </xdr:from>
    <xdr:to>
      <xdr:col>16</xdr:col>
      <xdr:colOff>485775</xdr:colOff>
      <xdr:row>10</xdr:row>
      <xdr:rowOff>400050</xdr:rowOff>
    </xdr:to>
    <xdr:pic>
      <xdr:nvPicPr>
        <xdr:cNvPr id="125399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00450" y="2379345"/>
          <a:ext cx="3905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11</xdr:row>
      <xdr:rowOff>86360</xdr:rowOff>
    </xdr:from>
    <xdr:to>
      <xdr:col>16</xdr:col>
      <xdr:colOff>399415</xdr:colOff>
      <xdr:row>11</xdr:row>
      <xdr:rowOff>391160</xdr:rowOff>
    </xdr:to>
    <xdr:pic>
      <xdr:nvPicPr>
        <xdr:cNvPr id="125400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629025" y="2780030"/>
          <a:ext cx="275590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19050</xdr:colOff>
      <xdr:row>15</xdr:row>
      <xdr:rowOff>66675</xdr:rowOff>
    </xdr:from>
    <xdr:to>
      <xdr:col>16</xdr:col>
      <xdr:colOff>552450</xdr:colOff>
      <xdr:row>15</xdr:row>
      <xdr:rowOff>333375</xdr:rowOff>
    </xdr:to>
    <xdr:pic>
      <xdr:nvPicPr>
        <xdr:cNvPr id="125401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24250" y="4284345"/>
          <a:ext cx="53340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16</xdr:row>
      <xdr:rowOff>76200</xdr:rowOff>
    </xdr:from>
    <xdr:to>
      <xdr:col>16</xdr:col>
      <xdr:colOff>447675</xdr:colOff>
      <xdr:row>16</xdr:row>
      <xdr:rowOff>361950</xdr:rowOff>
    </xdr:to>
    <xdr:pic>
      <xdr:nvPicPr>
        <xdr:cNvPr id="125402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19500" y="4674870"/>
          <a:ext cx="33337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133350</xdr:colOff>
      <xdr:row>19</xdr:row>
      <xdr:rowOff>95250</xdr:rowOff>
    </xdr:from>
    <xdr:to>
      <xdr:col>16</xdr:col>
      <xdr:colOff>476250</xdr:colOff>
      <xdr:row>19</xdr:row>
      <xdr:rowOff>437515</xdr:rowOff>
    </xdr:to>
    <xdr:pic>
      <xdr:nvPicPr>
        <xdr:cNvPr id="125403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38550" y="5836920"/>
          <a:ext cx="34290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20</xdr:row>
      <xdr:rowOff>76200</xdr:rowOff>
    </xdr:from>
    <xdr:to>
      <xdr:col>16</xdr:col>
      <xdr:colOff>523875</xdr:colOff>
      <xdr:row>20</xdr:row>
      <xdr:rowOff>352425</xdr:rowOff>
    </xdr:to>
    <xdr:pic>
      <xdr:nvPicPr>
        <xdr:cNvPr id="125404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600450" y="6198870"/>
          <a:ext cx="428625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28575</xdr:colOff>
      <xdr:row>22</xdr:row>
      <xdr:rowOff>19050</xdr:rowOff>
    </xdr:from>
    <xdr:to>
      <xdr:col>16</xdr:col>
      <xdr:colOff>542925</xdr:colOff>
      <xdr:row>22</xdr:row>
      <xdr:rowOff>361950</xdr:rowOff>
    </xdr:to>
    <xdr:pic>
      <xdr:nvPicPr>
        <xdr:cNvPr id="125405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33775" y="6903720"/>
          <a:ext cx="51435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171450</xdr:colOff>
      <xdr:row>23</xdr:row>
      <xdr:rowOff>86360</xdr:rowOff>
    </xdr:from>
    <xdr:to>
      <xdr:col>16</xdr:col>
      <xdr:colOff>495935</xdr:colOff>
      <xdr:row>23</xdr:row>
      <xdr:rowOff>391160</xdr:rowOff>
    </xdr:to>
    <xdr:pic>
      <xdr:nvPicPr>
        <xdr:cNvPr id="125406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676650" y="7352030"/>
          <a:ext cx="32448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171450</xdr:colOff>
      <xdr:row>24</xdr:row>
      <xdr:rowOff>76200</xdr:rowOff>
    </xdr:from>
    <xdr:to>
      <xdr:col>16</xdr:col>
      <xdr:colOff>495935</xdr:colOff>
      <xdr:row>24</xdr:row>
      <xdr:rowOff>381000</xdr:rowOff>
    </xdr:to>
    <xdr:pic>
      <xdr:nvPicPr>
        <xdr:cNvPr id="125407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676650" y="7722870"/>
          <a:ext cx="32448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25</xdr:row>
      <xdr:rowOff>56515</xdr:rowOff>
    </xdr:from>
    <xdr:to>
      <xdr:col>16</xdr:col>
      <xdr:colOff>466725</xdr:colOff>
      <xdr:row>25</xdr:row>
      <xdr:rowOff>333375</xdr:rowOff>
    </xdr:to>
    <xdr:pic>
      <xdr:nvPicPr>
        <xdr:cNvPr id="125408" name="图片 13" descr="1583574708(1)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629025" y="8084185"/>
          <a:ext cx="342900" cy="27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21</xdr:row>
      <xdr:rowOff>38735</xdr:rowOff>
    </xdr:from>
    <xdr:to>
      <xdr:col>16</xdr:col>
      <xdr:colOff>495300</xdr:colOff>
      <xdr:row>21</xdr:row>
      <xdr:rowOff>363220</xdr:rowOff>
    </xdr:to>
    <xdr:pic>
      <xdr:nvPicPr>
        <xdr:cNvPr id="125409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609975" y="6542405"/>
          <a:ext cx="390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133350</xdr:colOff>
      <xdr:row>27</xdr:row>
      <xdr:rowOff>142875</xdr:rowOff>
    </xdr:from>
    <xdr:to>
      <xdr:col>16</xdr:col>
      <xdr:colOff>514350</xdr:colOff>
      <xdr:row>27</xdr:row>
      <xdr:rowOff>333375</xdr:rowOff>
    </xdr:to>
    <xdr:pic>
      <xdr:nvPicPr>
        <xdr:cNvPr id="125410" name="Picture 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638550" y="8932545"/>
          <a:ext cx="38100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28</xdr:row>
      <xdr:rowOff>95250</xdr:rowOff>
    </xdr:from>
    <xdr:to>
      <xdr:col>16</xdr:col>
      <xdr:colOff>457200</xdr:colOff>
      <xdr:row>28</xdr:row>
      <xdr:rowOff>324485</xdr:rowOff>
    </xdr:to>
    <xdr:pic>
      <xdr:nvPicPr>
        <xdr:cNvPr id="125411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926592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33</xdr:row>
      <xdr:rowOff>86360</xdr:rowOff>
    </xdr:from>
    <xdr:to>
      <xdr:col>16</xdr:col>
      <xdr:colOff>457200</xdr:colOff>
      <xdr:row>33</xdr:row>
      <xdr:rowOff>315595</xdr:rowOff>
    </xdr:to>
    <xdr:pic>
      <xdr:nvPicPr>
        <xdr:cNvPr id="125412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1116203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35</xdr:row>
      <xdr:rowOff>19050</xdr:rowOff>
    </xdr:from>
    <xdr:to>
      <xdr:col>16</xdr:col>
      <xdr:colOff>476250</xdr:colOff>
      <xdr:row>35</xdr:row>
      <xdr:rowOff>428625</xdr:rowOff>
    </xdr:to>
    <xdr:pic>
      <xdr:nvPicPr>
        <xdr:cNvPr id="125413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657600" y="11856720"/>
          <a:ext cx="323850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12</xdr:row>
      <xdr:rowOff>95250</xdr:rowOff>
    </xdr:from>
    <xdr:to>
      <xdr:col>16</xdr:col>
      <xdr:colOff>400050</xdr:colOff>
      <xdr:row>12</xdr:row>
      <xdr:rowOff>352425</xdr:rowOff>
    </xdr:to>
    <xdr:pic>
      <xdr:nvPicPr>
        <xdr:cNvPr id="125414" name="图片 3" descr="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600450" y="3169920"/>
          <a:ext cx="3048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17</xdr:row>
      <xdr:rowOff>47625</xdr:rowOff>
    </xdr:from>
    <xdr:to>
      <xdr:col>16</xdr:col>
      <xdr:colOff>485775</xdr:colOff>
      <xdr:row>17</xdr:row>
      <xdr:rowOff>389890</xdr:rowOff>
    </xdr:to>
    <xdr:pic>
      <xdr:nvPicPr>
        <xdr:cNvPr id="125415" name="图片 4" descr="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600450" y="5027295"/>
          <a:ext cx="390525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18</xdr:row>
      <xdr:rowOff>56515</xdr:rowOff>
    </xdr:from>
    <xdr:to>
      <xdr:col>16</xdr:col>
      <xdr:colOff>457200</xdr:colOff>
      <xdr:row>18</xdr:row>
      <xdr:rowOff>370840</xdr:rowOff>
    </xdr:to>
    <xdr:pic>
      <xdr:nvPicPr>
        <xdr:cNvPr id="125416" name="图片 5" descr="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619500" y="5417185"/>
          <a:ext cx="342900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26</xdr:row>
      <xdr:rowOff>95250</xdr:rowOff>
    </xdr:from>
    <xdr:to>
      <xdr:col>16</xdr:col>
      <xdr:colOff>409575</xdr:colOff>
      <xdr:row>26</xdr:row>
      <xdr:rowOff>352425</xdr:rowOff>
    </xdr:to>
    <xdr:pic>
      <xdr:nvPicPr>
        <xdr:cNvPr id="125417" name="图片 2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19500" y="8503920"/>
          <a:ext cx="29527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36</xdr:row>
      <xdr:rowOff>38735</xdr:rowOff>
    </xdr:from>
    <xdr:to>
      <xdr:col>16</xdr:col>
      <xdr:colOff>504825</xdr:colOff>
      <xdr:row>36</xdr:row>
      <xdr:rowOff>324485</xdr:rowOff>
    </xdr:to>
    <xdr:pic>
      <xdr:nvPicPr>
        <xdr:cNvPr id="125418" name="Picture 6320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581400" y="12257405"/>
          <a:ext cx="42862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37</xdr:row>
      <xdr:rowOff>95250</xdr:rowOff>
    </xdr:from>
    <xdr:to>
      <xdr:col>16</xdr:col>
      <xdr:colOff>552450</xdr:colOff>
      <xdr:row>37</xdr:row>
      <xdr:rowOff>285750</xdr:rowOff>
    </xdr:to>
    <xdr:pic>
      <xdr:nvPicPr>
        <xdr:cNvPr id="125419" name="图片 2" descr="微信图片_20210712103951"/>
        <xdr:cNvPicPr>
          <a:picLocks noChangeAspect="1"/>
        </xdr:cNvPicPr>
      </xdr:nvPicPr>
      <xdr:blipFill>
        <a:blip r:embed="rId22"/>
        <a:srcRect l="23535" t="37520" r="24760" b="38065"/>
        <a:stretch>
          <a:fillRect/>
        </a:stretch>
      </xdr:blipFill>
      <xdr:spPr>
        <a:xfrm>
          <a:off x="3543300" y="12694920"/>
          <a:ext cx="51435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39</xdr:row>
      <xdr:rowOff>66675</xdr:rowOff>
    </xdr:from>
    <xdr:to>
      <xdr:col>16</xdr:col>
      <xdr:colOff>419100</xdr:colOff>
      <xdr:row>39</xdr:row>
      <xdr:rowOff>295910</xdr:rowOff>
    </xdr:to>
    <xdr:pic>
      <xdr:nvPicPr>
        <xdr:cNvPr id="125420" name="图片 1" descr="微信截图_2021031215385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571875" y="13428345"/>
          <a:ext cx="35242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0</xdr:colOff>
      <xdr:row>40</xdr:row>
      <xdr:rowOff>0</xdr:rowOff>
    </xdr:from>
    <xdr:to>
      <xdr:col>16</xdr:col>
      <xdr:colOff>304800</xdr:colOff>
      <xdr:row>40</xdr:row>
      <xdr:rowOff>294640</xdr:rowOff>
    </xdr:to>
    <xdr:sp>
      <xdr:nvSpPr>
        <xdr:cNvPr id="125421" name="AutoShape 1026" descr="image2021-9-7_14-13-26.png"/>
        <xdr:cNvSpPr>
          <a:spLocks noChangeAspect="1"/>
        </xdr:cNvSpPr>
      </xdr:nvSpPr>
      <xdr:spPr>
        <a:xfrm>
          <a:off x="3505200" y="13742670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13</xdr:col>
      <xdr:colOff>0</xdr:colOff>
      <xdr:row>40</xdr:row>
      <xdr:rowOff>0</xdr:rowOff>
    </xdr:from>
    <xdr:to>
      <xdr:col>16</xdr:col>
      <xdr:colOff>304800</xdr:colOff>
      <xdr:row>40</xdr:row>
      <xdr:rowOff>304800</xdr:rowOff>
    </xdr:to>
    <xdr:sp>
      <xdr:nvSpPr>
        <xdr:cNvPr id="125422" name="AutoShape 1026" descr="image2021-9-7_14-13-26.png"/>
        <xdr:cNvSpPr>
          <a:spLocks noChangeAspect="1"/>
        </xdr:cNvSpPr>
      </xdr:nvSpPr>
      <xdr:spPr>
        <a:xfrm>
          <a:off x="3505200" y="137426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13</xdr:col>
      <xdr:colOff>0</xdr:colOff>
      <xdr:row>40</xdr:row>
      <xdr:rowOff>0</xdr:rowOff>
    </xdr:from>
    <xdr:to>
      <xdr:col>16</xdr:col>
      <xdr:colOff>304800</xdr:colOff>
      <xdr:row>40</xdr:row>
      <xdr:rowOff>304800</xdr:rowOff>
    </xdr:to>
    <xdr:sp>
      <xdr:nvSpPr>
        <xdr:cNvPr id="125423" name="AutoShape 1026" descr="image2021-9-7_14-13-26.png"/>
        <xdr:cNvSpPr>
          <a:spLocks noChangeAspect="1"/>
        </xdr:cNvSpPr>
      </xdr:nvSpPr>
      <xdr:spPr>
        <a:xfrm>
          <a:off x="3505200" y="137426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16</xdr:col>
      <xdr:colOff>123825</xdr:colOff>
      <xdr:row>34</xdr:row>
      <xdr:rowOff>66675</xdr:rowOff>
    </xdr:from>
    <xdr:to>
      <xdr:col>16</xdr:col>
      <xdr:colOff>457200</xdr:colOff>
      <xdr:row>34</xdr:row>
      <xdr:rowOff>295910</xdr:rowOff>
    </xdr:to>
    <xdr:pic>
      <xdr:nvPicPr>
        <xdr:cNvPr id="125424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11523345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29</xdr:row>
      <xdr:rowOff>95250</xdr:rowOff>
    </xdr:from>
    <xdr:to>
      <xdr:col>16</xdr:col>
      <xdr:colOff>457200</xdr:colOff>
      <xdr:row>29</xdr:row>
      <xdr:rowOff>324485</xdr:rowOff>
    </xdr:to>
    <xdr:pic>
      <xdr:nvPicPr>
        <xdr:cNvPr id="125425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964692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30</xdr:row>
      <xdr:rowOff>95250</xdr:rowOff>
    </xdr:from>
    <xdr:to>
      <xdr:col>16</xdr:col>
      <xdr:colOff>457200</xdr:colOff>
      <xdr:row>30</xdr:row>
      <xdr:rowOff>324485</xdr:rowOff>
    </xdr:to>
    <xdr:pic>
      <xdr:nvPicPr>
        <xdr:cNvPr id="125426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1002792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32</xdr:row>
      <xdr:rowOff>86360</xdr:rowOff>
    </xdr:from>
    <xdr:to>
      <xdr:col>16</xdr:col>
      <xdr:colOff>457200</xdr:colOff>
      <xdr:row>32</xdr:row>
      <xdr:rowOff>315595</xdr:rowOff>
    </xdr:to>
    <xdr:pic>
      <xdr:nvPicPr>
        <xdr:cNvPr id="125427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1078103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31</xdr:row>
      <xdr:rowOff>86360</xdr:rowOff>
    </xdr:from>
    <xdr:to>
      <xdr:col>16</xdr:col>
      <xdr:colOff>457200</xdr:colOff>
      <xdr:row>31</xdr:row>
      <xdr:rowOff>315595</xdr:rowOff>
    </xdr:to>
    <xdr:pic>
      <xdr:nvPicPr>
        <xdr:cNvPr id="125428" name="Picture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629025" y="10400030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0</xdr:colOff>
      <xdr:row>38</xdr:row>
      <xdr:rowOff>0</xdr:rowOff>
    </xdr:from>
    <xdr:to>
      <xdr:col>16</xdr:col>
      <xdr:colOff>304800</xdr:colOff>
      <xdr:row>38</xdr:row>
      <xdr:rowOff>304800</xdr:rowOff>
    </xdr:to>
    <xdr:sp>
      <xdr:nvSpPr>
        <xdr:cNvPr id="125429" name="AutoShape 12745" descr="http://jira.bjghrc.com:8090/download/thumbnails/233474217/image2023-1-28_8-46-23.png?version=1&amp;modificationDate=1674866504000&amp;api=v2"/>
        <xdr:cNvSpPr>
          <a:spLocks noChangeAspect="1"/>
        </xdr:cNvSpPr>
      </xdr:nvSpPr>
      <xdr:spPr>
        <a:xfrm>
          <a:off x="3505200" y="1298067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16</xdr:col>
      <xdr:colOff>76200</xdr:colOff>
      <xdr:row>38</xdr:row>
      <xdr:rowOff>38735</xdr:rowOff>
    </xdr:from>
    <xdr:to>
      <xdr:col>16</xdr:col>
      <xdr:colOff>485775</xdr:colOff>
      <xdr:row>38</xdr:row>
      <xdr:rowOff>276860</xdr:rowOff>
    </xdr:to>
    <xdr:pic>
      <xdr:nvPicPr>
        <xdr:cNvPr id="125430" name="图片 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581400" y="13019405"/>
          <a:ext cx="4095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6</xdr:row>
      <xdr:rowOff>8890</xdr:rowOff>
    </xdr:from>
    <xdr:to>
      <xdr:col>16</xdr:col>
      <xdr:colOff>542925</xdr:colOff>
      <xdr:row>7</xdr:row>
      <xdr:rowOff>0</xdr:rowOff>
    </xdr:to>
    <xdr:pic>
      <xdr:nvPicPr>
        <xdr:cNvPr id="125431" name="图片 47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571875" y="797560"/>
          <a:ext cx="47625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40</xdr:row>
      <xdr:rowOff>95250</xdr:rowOff>
    </xdr:from>
    <xdr:to>
      <xdr:col>16</xdr:col>
      <xdr:colOff>552450</xdr:colOff>
      <xdr:row>40</xdr:row>
      <xdr:rowOff>266700</xdr:rowOff>
    </xdr:to>
    <xdr:pic>
      <xdr:nvPicPr>
        <xdr:cNvPr id="125432" name="图片 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3581400" y="13837920"/>
          <a:ext cx="47625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114935</xdr:colOff>
      <xdr:row>14</xdr:row>
      <xdr:rowOff>81915</xdr:rowOff>
    </xdr:from>
    <xdr:to>
      <xdr:col>16</xdr:col>
      <xdr:colOff>469900</xdr:colOff>
      <xdr:row>14</xdr:row>
      <xdr:rowOff>345440</xdr:rowOff>
    </xdr:to>
    <xdr:pic>
      <xdr:nvPicPr>
        <xdr:cNvPr id="125433" name="图片 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 rot="-5400000">
          <a:off x="3665855" y="3872865"/>
          <a:ext cx="26352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111125</xdr:colOff>
      <xdr:row>13</xdr:row>
      <xdr:rowOff>66675</xdr:rowOff>
    </xdr:from>
    <xdr:to>
      <xdr:col>16</xdr:col>
      <xdr:colOff>484505</xdr:colOff>
      <xdr:row>13</xdr:row>
      <xdr:rowOff>334645</xdr:rowOff>
    </xdr:to>
    <xdr:pic>
      <xdr:nvPicPr>
        <xdr:cNvPr id="125434" name="图片 2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616325" y="3522345"/>
          <a:ext cx="373380" cy="267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7</xdr:row>
      <xdr:rowOff>0</xdr:rowOff>
    </xdr:from>
    <xdr:to>
      <xdr:col>16</xdr:col>
      <xdr:colOff>304800</xdr:colOff>
      <xdr:row>7</xdr:row>
      <xdr:rowOff>294640</xdr:rowOff>
    </xdr:to>
    <xdr:sp>
      <xdr:nvSpPr>
        <xdr:cNvPr id="126142" name="AutoShape 1026" descr="image2021-9-7_14-13-26.png"/>
        <xdr:cNvSpPr>
          <a:spLocks noChangeAspect="1"/>
        </xdr:cNvSpPr>
      </xdr:nvSpPr>
      <xdr:spPr>
        <a:xfrm>
          <a:off x="3505200" y="1144270"/>
          <a:ext cx="304800" cy="2946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16</xdr:col>
      <xdr:colOff>304800</xdr:colOff>
      <xdr:row>7</xdr:row>
      <xdr:rowOff>304165</xdr:rowOff>
    </xdr:to>
    <xdr:sp>
      <xdr:nvSpPr>
        <xdr:cNvPr id="126143" name="AutoShape 1026" descr="image2021-9-7_14-13-26.png"/>
        <xdr:cNvSpPr>
          <a:spLocks noChangeAspect="1"/>
        </xdr:cNvSpPr>
      </xdr:nvSpPr>
      <xdr:spPr>
        <a:xfrm>
          <a:off x="3505200" y="114427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16</xdr:col>
      <xdr:colOff>304800</xdr:colOff>
      <xdr:row>7</xdr:row>
      <xdr:rowOff>304165</xdr:rowOff>
    </xdr:to>
    <xdr:sp>
      <xdr:nvSpPr>
        <xdr:cNvPr id="126144" name="AutoShape 1026" descr="image2021-9-7_14-13-26.png"/>
        <xdr:cNvSpPr>
          <a:spLocks noChangeAspect="1"/>
        </xdr:cNvSpPr>
      </xdr:nvSpPr>
      <xdr:spPr>
        <a:xfrm>
          <a:off x="3505200" y="114427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16</xdr:col>
      <xdr:colOff>304800</xdr:colOff>
      <xdr:row>7</xdr:row>
      <xdr:rowOff>304165</xdr:rowOff>
    </xdr:to>
    <xdr:sp>
      <xdr:nvSpPr>
        <xdr:cNvPr id="126145" name="AutoShape 12745" descr="http://jira.bjghrc.com:8090/download/thumbnails/233474217/image2023-1-28_8-46-23.png?version=1&amp;modificationDate=1674866504000&amp;api=v2"/>
        <xdr:cNvSpPr>
          <a:spLocks noChangeAspect="1"/>
        </xdr:cNvSpPr>
      </xdr:nvSpPr>
      <xdr:spPr>
        <a:xfrm>
          <a:off x="3505200" y="1144270"/>
          <a:ext cx="304800" cy="304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16</xdr:col>
      <xdr:colOff>66675</xdr:colOff>
      <xdr:row>8</xdr:row>
      <xdr:rowOff>84455</xdr:rowOff>
    </xdr:from>
    <xdr:to>
      <xdr:col>16</xdr:col>
      <xdr:colOff>590550</xdr:colOff>
      <xdr:row>8</xdr:row>
      <xdr:rowOff>447040</xdr:rowOff>
    </xdr:to>
    <xdr:pic>
      <xdr:nvPicPr>
        <xdr:cNvPr id="126146" name="图片 9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71875" y="1584325"/>
          <a:ext cx="52387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57150</xdr:colOff>
      <xdr:row>9</xdr:row>
      <xdr:rowOff>37465</xdr:rowOff>
    </xdr:from>
    <xdr:to>
      <xdr:col>16</xdr:col>
      <xdr:colOff>533400</xdr:colOff>
      <xdr:row>9</xdr:row>
      <xdr:rowOff>391795</xdr:rowOff>
    </xdr:to>
    <xdr:pic>
      <xdr:nvPicPr>
        <xdr:cNvPr id="126147" name="图片 10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62350" y="1892935"/>
          <a:ext cx="476250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66040</xdr:colOff>
      <xdr:row>10</xdr:row>
      <xdr:rowOff>132080</xdr:rowOff>
    </xdr:from>
    <xdr:to>
      <xdr:col>16</xdr:col>
      <xdr:colOff>535305</xdr:colOff>
      <xdr:row>10</xdr:row>
      <xdr:rowOff>382270</xdr:rowOff>
    </xdr:to>
    <xdr:pic>
      <xdr:nvPicPr>
        <xdr:cNvPr id="126148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71240" y="2343150"/>
          <a:ext cx="46926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11</xdr:row>
      <xdr:rowOff>37465</xdr:rowOff>
    </xdr:from>
    <xdr:to>
      <xdr:col>16</xdr:col>
      <xdr:colOff>533400</xdr:colOff>
      <xdr:row>11</xdr:row>
      <xdr:rowOff>401320</xdr:rowOff>
    </xdr:to>
    <xdr:pic>
      <xdr:nvPicPr>
        <xdr:cNvPr id="126149" name="图片 11" descr="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09975" y="2604135"/>
          <a:ext cx="42862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12</xdr:row>
      <xdr:rowOff>66675</xdr:rowOff>
    </xdr:from>
    <xdr:to>
      <xdr:col>16</xdr:col>
      <xdr:colOff>513715</xdr:colOff>
      <xdr:row>12</xdr:row>
      <xdr:rowOff>400050</xdr:rowOff>
    </xdr:to>
    <xdr:pic>
      <xdr:nvPicPr>
        <xdr:cNvPr id="126150" name="图片 13" descr="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552825" y="2988945"/>
          <a:ext cx="466090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38100</xdr:colOff>
      <xdr:row>13</xdr:row>
      <xdr:rowOff>86360</xdr:rowOff>
    </xdr:from>
    <xdr:to>
      <xdr:col>16</xdr:col>
      <xdr:colOff>552450</xdr:colOff>
      <xdr:row>13</xdr:row>
      <xdr:rowOff>380365</xdr:rowOff>
    </xdr:to>
    <xdr:pic>
      <xdr:nvPicPr>
        <xdr:cNvPr id="126151" name="图片 15" descr="12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43300" y="3364230"/>
          <a:ext cx="51435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14</xdr:row>
      <xdr:rowOff>86360</xdr:rowOff>
    </xdr:from>
    <xdr:to>
      <xdr:col>16</xdr:col>
      <xdr:colOff>559435</xdr:colOff>
      <xdr:row>14</xdr:row>
      <xdr:rowOff>417830</xdr:rowOff>
    </xdr:to>
    <xdr:pic>
      <xdr:nvPicPr>
        <xdr:cNvPr id="126152" name="图片 12" descr="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00450" y="3719830"/>
          <a:ext cx="464185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15</xdr:row>
      <xdr:rowOff>29210</xdr:rowOff>
    </xdr:from>
    <xdr:to>
      <xdr:col>16</xdr:col>
      <xdr:colOff>476250</xdr:colOff>
      <xdr:row>15</xdr:row>
      <xdr:rowOff>383540</xdr:rowOff>
    </xdr:to>
    <xdr:pic>
      <xdr:nvPicPr>
        <xdr:cNvPr id="126153" name="图片 14" descr="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629025" y="4018280"/>
          <a:ext cx="352425" cy="326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16</xdr:row>
      <xdr:rowOff>34925</xdr:rowOff>
    </xdr:from>
    <xdr:to>
      <xdr:col>16</xdr:col>
      <xdr:colOff>447675</xdr:colOff>
      <xdr:row>16</xdr:row>
      <xdr:rowOff>375285</xdr:rowOff>
    </xdr:to>
    <xdr:pic>
      <xdr:nvPicPr>
        <xdr:cNvPr id="126154" name="图片 16" descr="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90925" y="4379595"/>
          <a:ext cx="361950" cy="320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85725</xdr:colOff>
      <xdr:row>17</xdr:row>
      <xdr:rowOff>104140</xdr:rowOff>
    </xdr:from>
    <xdr:to>
      <xdr:col>16</xdr:col>
      <xdr:colOff>524510</xdr:colOff>
      <xdr:row>17</xdr:row>
      <xdr:rowOff>390525</xdr:rowOff>
    </xdr:to>
    <xdr:pic>
      <xdr:nvPicPr>
        <xdr:cNvPr id="126155" name="图片 2" descr="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590925" y="4804410"/>
          <a:ext cx="438785" cy="251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133350</xdr:colOff>
      <xdr:row>19</xdr:row>
      <xdr:rowOff>57150</xdr:rowOff>
    </xdr:from>
    <xdr:to>
      <xdr:col>16</xdr:col>
      <xdr:colOff>485775</xdr:colOff>
      <xdr:row>19</xdr:row>
      <xdr:rowOff>276225</xdr:rowOff>
    </xdr:to>
    <xdr:pic>
      <xdr:nvPicPr>
        <xdr:cNvPr id="126156" name="图片 1" descr="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638550" y="5468620"/>
          <a:ext cx="35242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18</xdr:row>
      <xdr:rowOff>48895</xdr:rowOff>
    </xdr:from>
    <xdr:to>
      <xdr:col>16</xdr:col>
      <xdr:colOff>485775</xdr:colOff>
      <xdr:row>18</xdr:row>
      <xdr:rowOff>419735</xdr:rowOff>
    </xdr:to>
    <xdr:pic>
      <xdr:nvPicPr>
        <xdr:cNvPr id="126157" name="图片 17" descr="10.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81400" y="5104765"/>
          <a:ext cx="40957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123825</xdr:colOff>
      <xdr:row>20</xdr:row>
      <xdr:rowOff>66675</xdr:rowOff>
    </xdr:from>
    <xdr:to>
      <xdr:col>16</xdr:col>
      <xdr:colOff>457200</xdr:colOff>
      <xdr:row>20</xdr:row>
      <xdr:rowOff>295910</xdr:rowOff>
    </xdr:to>
    <xdr:pic>
      <xdr:nvPicPr>
        <xdr:cNvPr id="126158" name="Picture 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629025" y="5833745"/>
          <a:ext cx="33337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21</xdr:row>
      <xdr:rowOff>19685</xdr:rowOff>
    </xdr:from>
    <xdr:to>
      <xdr:col>16</xdr:col>
      <xdr:colOff>476250</xdr:colOff>
      <xdr:row>21</xdr:row>
      <xdr:rowOff>429260</xdr:rowOff>
    </xdr:to>
    <xdr:pic>
      <xdr:nvPicPr>
        <xdr:cNvPr id="126159" name="图片 1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657600" y="6142355"/>
          <a:ext cx="323850" cy="33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22</xdr:row>
      <xdr:rowOff>38735</xdr:rowOff>
    </xdr:from>
    <xdr:to>
      <xdr:col>16</xdr:col>
      <xdr:colOff>504825</xdr:colOff>
      <xdr:row>22</xdr:row>
      <xdr:rowOff>325120</xdr:rowOff>
    </xdr:to>
    <xdr:pic>
      <xdr:nvPicPr>
        <xdr:cNvPr id="126160" name="Picture 6320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581400" y="6517005"/>
          <a:ext cx="428625" cy="28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43815</xdr:colOff>
      <xdr:row>7</xdr:row>
      <xdr:rowOff>76200</xdr:rowOff>
    </xdr:from>
    <xdr:to>
      <xdr:col>16</xdr:col>
      <xdr:colOff>577215</xdr:colOff>
      <xdr:row>7</xdr:row>
      <xdr:rowOff>304165</xdr:rowOff>
    </xdr:to>
    <xdr:pic>
      <xdr:nvPicPr>
        <xdr:cNvPr id="126161" name="图片 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49015" y="1220470"/>
          <a:ext cx="533400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12</xdr:col>
      <xdr:colOff>1285240</xdr:colOff>
      <xdr:row>23</xdr:row>
      <xdr:rowOff>66675</xdr:rowOff>
    </xdr:from>
    <xdr:to>
      <xdr:col>16</xdr:col>
      <xdr:colOff>533400</xdr:colOff>
      <xdr:row>23</xdr:row>
      <xdr:rowOff>313690</xdr:rowOff>
    </xdr:to>
    <xdr:pic>
      <xdr:nvPicPr>
        <xdr:cNvPr id="126162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495040" y="6900545"/>
          <a:ext cx="543560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114300</xdr:colOff>
      <xdr:row>24</xdr:row>
      <xdr:rowOff>66675</xdr:rowOff>
    </xdr:from>
    <xdr:to>
      <xdr:col>16</xdr:col>
      <xdr:colOff>495300</xdr:colOff>
      <xdr:row>24</xdr:row>
      <xdr:rowOff>342900</xdr:rowOff>
    </xdr:to>
    <xdr:pic>
      <xdr:nvPicPr>
        <xdr:cNvPr id="126163" name="图片 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619500" y="7256145"/>
          <a:ext cx="38100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28575</xdr:colOff>
      <xdr:row>6</xdr:row>
      <xdr:rowOff>51435</xdr:rowOff>
    </xdr:from>
    <xdr:to>
      <xdr:col>16</xdr:col>
      <xdr:colOff>596265</xdr:colOff>
      <xdr:row>6</xdr:row>
      <xdr:rowOff>320675</xdr:rowOff>
    </xdr:to>
    <xdr:pic>
      <xdr:nvPicPr>
        <xdr:cNvPr id="126164" name="图片 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533775" y="840105"/>
          <a:ext cx="567690" cy="269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8</xdr:row>
      <xdr:rowOff>293370</xdr:rowOff>
    </xdr:to>
    <xdr:sp>
      <xdr:nvSpPr>
        <xdr:cNvPr id="113401" name="AutoShape 1026" descr="image2021-9-7_14-13-26.png"/>
        <xdr:cNvSpPr>
          <a:spLocks noChangeAspect="1"/>
        </xdr:cNvSpPr>
      </xdr:nvSpPr>
      <xdr:spPr>
        <a:xfrm>
          <a:off x="3505200" y="2439670"/>
          <a:ext cx="304800" cy="293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8</xdr:row>
      <xdr:rowOff>306070</xdr:rowOff>
    </xdr:to>
    <xdr:sp>
      <xdr:nvSpPr>
        <xdr:cNvPr id="113402" name="AutoShape 1026" descr="image2021-9-7_14-13-26.png"/>
        <xdr:cNvSpPr>
          <a:spLocks noChangeAspect="1"/>
        </xdr:cNvSpPr>
      </xdr:nvSpPr>
      <xdr:spPr>
        <a:xfrm>
          <a:off x="3505200" y="243967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8</xdr:row>
      <xdr:rowOff>306070</xdr:rowOff>
    </xdr:to>
    <xdr:sp>
      <xdr:nvSpPr>
        <xdr:cNvPr id="113403" name="AutoShape 1026" descr="image2021-9-7_14-13-26.png"/>
        <xdr:cNvSpPr>
          <a:spLocks noChangeAspect="1"/>
        </xdr:cNvSpPr>
      </xdr:nvSpPr>
      <xdr:spPr>
        <a:xfrm>
          <a:off x="3505200" y="243967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8</xdr:row>
      <xdr:rowOff>306070</xdr:rowOff>
    </xdr:to>
    <xdr:sp>
      <xdr:nvSpPr>
        <xdr:cNvPr id="113404" name="AutoShape 12745" descr="http://jira.bjghrc.com:8090/download/thumbnails/233474217/image2023-1-28_8-46-23.png?version=1&amp;modificationDate=1674866504000&amp;api=v2"/>
        <xdr:cNvSpPr>
          <a:spLocks noChangeAspect="1"/>
        </xdr:cNvSpPr>
      </xdr:nvSpPr>
      <xdr:spPr>
        <a:xfrm>
          <a:off x="3505200" y="2439670"/>
          <a:ext cx="304800" cy="3060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16</xdr:col>
      <xdr:colOff>152400</xdr:colOff>
      <xdr:row>8</xdr:row>
      <xdr:rowOff>332105</xdr:rowOff>
    </xdr:from>
    <xdr:to>
      <xdr:col>16</xdr:col>
      <xdr:colOff>399415</xdr:colOff>
      <xdr:row>8</xdr:row>
      <xdr:rowOff>628650</xdr:rowOff>
    </xdr:to>
    <xdr:pic>
      <xdr:nvPicPr>
        <xdr:cNvPr id="1134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7600" y="2771775"/>
          <a:ext cx="247015" cy="296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38100</xdr:colOff>
      <xdr:row>6</xdr:row>
      <xdr:rowOff>293370</xdr:rowOff>
    </xdr:from>
    <xdr:to>
      <xdr:col>16</xdr:col>
      <xdr:colOff>565785</xdr:colOff>
      <xdr:row>6</xdr:row>
      <xdr:rowOff>570865</xdr:rowOff>
    </xdr:to>
    <xdr:pic>
      <xdr:nvPicPr>
        <xdr:cNvPr id="11340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43300" y="1082040"/>
          <a:ext cx="52768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47625</xdr:colOff>
      <xdr:row>7</xdr:row>
      <xdr:rowOff>248285</xdr:rowOff>
    </xdr:from>
    <xdr:to>
      <xdr:col>16</xdr:col>
      <xdr:colOff>428625</xdr:colOff>
      <xdr:row>7</xdr:row>
      <xdr:rowOff>506095</xdr:rowOff>
    </xdr:to>
    <xdr:pic>
      <xdr:nvPicPr>
        <xdr:cNvPr id="113407" name="图片 10" descr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52825" y="1862455"/>
          <a:ext cx="381000" cy="257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85" zoomScaleNormal="85" workbookViewId="0">
      <pane xSplit="13" topLeftCell="Q1" activePane="topRight" state="frozen"/>
      <selection/>
      <selection pane="topRight" activeCell="S7" sqref="S7"/>
    </sheetView>
  </sheetViews>
  <sheetFormatPr defaultColWidth="9" defaultRowHeight="15"/>
  <cols>
    <col min="1" max="1" width="3.625" customWidth="1"/>
    <col min="2" max="5" width="2.625" customWidth="1"/>
    <col min="6" max="11" width="2.625" hidden="1" customWidth="1"/>
    <col min="12" max="12" width="14.875" customWidth="1"/>
    <col min="13" max="13" width="17" customWidth="1"/>
    <col min="14" max="14" width="9" hidden="1" customWidth="1"/>
    <col min="15" max="15" width="7.25" hidden="1" customWidth="1"/>
    <col min="16" max="16" width="9" hidden="1" customWidth="1"/>
    <col min="17" max="17" width="10.1083333333333" customWidth="1"/>
    <col min="18" max="18" width="9" hidden="1" customWidth="1"/>
    <col min="19" max="19" width="11.875" customWidth="1"/>
    <col min="20" max="22" width="4.25" customWidth="1"/>
    <col min="23" max="23" width="7.375" customWidth="1"/>
    <col min="24" max="24" width="10.625" customWidth="1"/>
    <col min="25" max="25" width="9" hidden="1" customWidth="1"/>
    <col min="26" max="26" width="13.125" customWidth="1"/>
    <col min="27" max="27" width="8" customWidth="1"/>
    <col min="28" max="28" width="9" hidden="1" customWidth="1"/>
    <col min="29" max="29" width="12" hidden="1" customWidth="1"/>
    <col min="30" max="30" width="18.625" hidden="1" customWidth="1"/>
    <col min="31" max="31" width="13.625" customWidth="1"/>
    <col min="32" max="32" width="13.375" customWidth="1"/>
    <col min="33" max="33" width="42.25" customWidth="1"/>
  </cols>
  <sheetData>
    <row r="1" ht="24.95" customHeight="1" spans="1:3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/>
      <c r="O1" s="14" t="s">
        <v>1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ht="24.95" customHeight="1" spans="1:32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5"/>
      <c r="N2" s="16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ht="24.95" customHeight="1" spans="1:32">
      <c r="A3" s="2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5"/>
      <c r="N3" s="1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ht="24.95" customHeight="1" spans="1:32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ht="33" customHeight="1" spans="1:32">
      <c r="A5" s="4" t="s">
        <v>5</v>
      </c>
      <c r="B5" s="5" t="s">
        <v>6</v>
      </c>
      <c r="C5" s="6"/>
      <c r="D5" s="6"/>
      <c r="E5" s="6"/>
      <c r="F5" s="6"/>
      <c r="G5" s="6"/>
      <c r="H5" s="6"/>
      <c r="I5" s="6"/>
      <c r="J5" s="6"/>
      <c r="K5" s="17"/>
      <c r="L5" s="18" t="s">
        <v>7</v>
      </c>
      <c r="M5" s="19" t="s">
        <v>8</v>
      </c>
      <c r="N5" s="20" t="s">
        <v>9</v>
      </c>
      <c r="O5" s="20" t="s">
        <v>10</v>
      </c>
      <c r="P5" s="20" t="s">
        <v>11</v>
      </c>
      <c r="Q5" s="20" t="s">
        <v>12</v>
      </c>
      <c r="R5" s="30" t="s">
        <v>13</v>
      </c>
      <c r="S5" s="31" t="s">
        <v>14</v>
      </c>
      <c r="T5" s="30" t="s">
        <v>15</v>
      </c>
      <c r="U5" s="32" t="s">
        <v>16</v>
      </c>
      <c r="V5" s="33" t="s">
        <v>17</v>
      </c>
      <c r="W5" s="33" t="s">
        <v>18</v>
      </c>
      <c r="X5" s="34" t="s">
        <v>19</v>
      </c>
      <c r="Y5" s="34" t="s">
        <v>20</v>
      </c>
      <c r="Z5" s="20" t="s">
        <v>21</v>
      </c>
      <c r="AA5" s="20" t="s">
        <v>22</v>
      </c>
      <c r="AB5" s="20" t="s">
        <v>23</v>
      </c>
      <c r="AC5" s="45" t="s">
        <v>24</v>
      </c>
      <c r="AD5" s="46" t="s">
        <v>25</v>
      </c>
      <c r="AE5" s="46" t="s">
        <v>26</v>
      </c>
      <c r="AF5" s="46" t="s">
        <v>27</v>
      </c>
    </row>
    <row r="6" ht="29.1" customHeight="1" spans="1:32">
      <c r="A6" s="7"/>
      <c r="B6" s="8">
        <v>0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21">
        <v>9</v>
      </c>
      <c r="L6" s="22"/>
      <c r="M6" s="23"/>
      <c r="N6" s="24"/>
      <c r="O6" s="24"/>
      <c r="P6" s="24"/>
      <c r="Q6" s="24"/>
      <c r="R6" s="22"/>
      <c r="S6" s="23"/>
      <c r="T6" s="35"/>
      <c r="U6" s="36"/>
      <c r="V6" s="37"/>
      <c r="W6" s="37"/>
      <c r="X6" s="38"/>
      <c r="Y6" s="38"/>
      <c r="Z6" s="24"/>
      <c r="AA6" s="24"/>
      <c r="AB6" s="24"/>
      <c r="AC6" s="48"/>
      <c r="AD6" s="49"/>
      <c r="AE6" s="50"/>
      <c r="AF6" s="50"/>
    </row>
    <row r="7" s="288" customFormat="1" ht="70" customHeight="1" spans="1:32">
      <c r="A7" s="9">
        <v>1</v>
      </c>
      <c r="B7" s="10" t="s">
        <v>28</v>
      </c>
      <c r="C7" s="8"/>
      <c r="D7" s="8"/>
      <c r="E7" s="8"/>
      <c r="F7" s="8"/>
      <c r="G7" s="8"/>
      <c r="H7" s="8"/>
      <c r="I7" s="8"/>
      <c r="J7" s="8"/>
      <c r="K7" s="21"/>
      <c r="L7" s="220" t="s">
        <v>29</v>
      </c>
      <c r="M7" s="290" t="s">
        <v>30</v>
      </c>
      <c r="N7" s="222"/>
      <c r="O7" s="21" t="s">
        <v>31</v>
      </c>
      <c r="P7" s="222"/>
      <c r="Q7" s="222"/>
      <c r="R7" s="220" t="s">
        <v>32</v>
      </c>
      <c r="S7" s="220" t="s">
        <v>29</v>
      </c>
      <c r="T7" s="220" t="s">
        <v>31</v>
      </c>
      <c r="U7" s="224" t="s">
        <v>33</v>
      </c>
      <c r="V7" s="228" t="s">
        <v>34</v>
      </c>
      <c r="W7" s="228" t="s">
        <v>35</v>
      </c>
      <c r="X7" s="229" t="s">
        <v>36</v>
      </c>
      <c r="Y7" s="239"/>
      <c r="Z7" s="222" t="s">
        <v>37</v>
      </c>
      <c r="AA7" s="222" t="s">
        <v>37</v>
      </c>
      <c r="AB7" s="222"/>
      <c r="AC7" s="278"/>
      <c r="AD7" s="279"/>
      <c r="AE7" s="291"/>
      <c r="AF7" s="281">
        <v>1</v>
      </c>
    </row>
    <row r="8" ht="70" customHeight="1" spans="1:33">
      <c r="A8" s="9">
        <v>2</v>
      </c>
      <c r="B8" s="10" t="s">
        <v>28</v>
      </c>
      <c r="D8" s="9"/>
      <c r="E8" s="9"/>
      <c r="F8" s="9"/>
      <c r="G8" s="9"/>
      <c r="H8" s="9"/>
      <c r="I8" s="9"/>
      <c r="J8" s="9"/>
      <c r="K8" s="9"/>
      <c r="L8" s="9" t="s">
        <v>38</v>
      </c>
      <c r="M8" s="5" t="s">
        <v>39</v>
      </c>
      <c r="N8" s="9"/>
      <c r="O8" s="9"/>
      <c r="P8" s="9"/>
      <c r="Q8" s="289"/>
      <c r="R8" s="9"/>
      <c r="S8" s="9" t="s">
        <v>38</v>
      </c>
      <c r="T8" s="222" t="s">
        <v>31</v>
      </c>
      <c r="U8" s="224" t="s">
        <v>33</v>
      </c>
      <c r="V8" s="9" t="s">
        <v>34</v>
      </c>
      <c r="W8" s="228" t="s">
        <v>35</v>
      </c>
      <c r="X8" s="229" t="s">
        <v>36</v>
      </c>
      <c r="Y8" s="9"/>
      <c r="Z8" s="243" t="s">
        <v>40</v>
      </c>
      <c r="AA8" s="222" t="s">
        <v>41</v>
      </c>
      <c r="AB8" s="9"/>
      <c r="AC8" s="222"/>
      <c r="AD8" s="9"/>
      <c r="AE8" s="292"/>
      <c r="AF8" s="9">
        <v>1</v>
      </c>
      <c r="AG8" s="73"/>
    </row>
    <row r="9" ht="70" customHeight="1" spans="1:33">
      <c r="A9" s="9">
        <v>3</v>
      </c>
      <c r="B9" s="10" t="s">
        <v>28</v>
      </c>
      <c r="C9" s="289"/>
      <c r="D9" s="11"/>
      <c r="E9" s="10"/>
      <c r="F9" s="12"/>
      <c r="G9" s="11"/>
      <c r="H9" s="11"/>
      <c r="I9" s="11"/>
      <c r="J9" s="11"/>
      <c r="K9" s="11"/>
      <c r="L9" s="25" t="s">
        <v>42</v>
      </c>
      <c r="M9" s="226" t="s">
        <v>43</v>
      </c>
      <c r="N9" s="27"/>
      <c r="O9" s="28"/>
      <c r="P9" s="29"/>
      <c r="Q9" s="39"/>
      <c r="R9" s="40"/>
      <c r="S9" s="25" t="s">
        <v>42</v>
      </c>
      <c r="T9" s="41" t="s">
        <v>31</v>
      </c>
      <c r="U9" s="42" t="s">
        <v>33</v>
      </c>
      <c r="V9" s="43" t="s">
        <v>34</v>
      </c>
      <c r="W9" s="228" t="s">
        <v>35</v>
      </c>
      <c r="X9" s="229" t="s">
        <v>36</v>
      </c>
      <c r="Y9" s="51"/>
      <c r="Z9" s="52" t="s">
        <v>44</v>
      </c>
      <c r="AA9" s="41">
        <v>0.08</v>
      </c>
      <c r="AB9" s="41"/>
      <c r="AC9" s="53"/>
      <c r="AD9" s="54"/>
      <c r="AE9" s="54"/>
      <c r="AF9" s="72">
        <v>1</v>
      </c>
      <c r="AG9" s="73"/>
    </row>
  </sheetData>
  <autoFilter ref="AF6:AF9">
    <extLst/>
  </autoFilter>
  <mergeCells count="28">
    <mergeCell ref="A1:M1"/>
    <mergeCell ref="A2:M2"/>
    <mergeCell ref="A3:M3"/>
    <mergeCell ref="A4:M4"/>
    <mergeCell ref="B5:K5"/>
    <mergeCell ref="A5:A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O1:AF4"/>
  </mergeCells>
  <conditionalFormatting sqref="N9">
    <cfRule type="duplicateValues" dxfId="0" priority="9"/>
    <cfRule type="duplicateValues" dxfId="0" priority="10"/>
    <cfRule type="duplicateValues" dxfId="0" priority="11"/>
    <cfRule type="duplicateValues" dxfId="0" priority="12"/>
  </conditionalFormatting>
  <dataValidations count="2">
    <dataValidation type="list" allowBlank="1" showInputMessage="1" showErrorMessage="1" sqref="V7 U9">
      <formula1>"Y,N"</formula1>
    </dataValidation>
    <dataValidation type="list" allowBlank="1" showInputMessage="1" showErrorMessage="1" sqref="W7 W8 W9">
      <formula1>"装配总成件,焊接总成件,面料,塑料件,冷镦,钣金件,机加工件,标准件,非标件,线材件,管材件,圆钢"</formula1>
    </dataValidation>
  </dataValidations>
  <pageMargins left="0.75" right="0.75" top="0.472222222222222" bottom="0.156944444444444" header="0.511805555555556" footer="0.511805555555556"/>
  <pageSetup paperSize="9" scale="83" fitToHeight="0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41"/>
  <sheetViews>
    <sheetView zoomScale="55" zoomScaleNormal="55" topLeftCell="A20" workbookViewId="0">
      <pane xSplit="13" topLeftCell="N1" activePane="topRight" state="frozen"/>
      <selection/>
      <selection pane="topRight" activeCell="AL35" sqref="AL35:AM35"/>
    </sheetView>
  </sheetViews>
  <sheetFormatPr defaultColWidth="9" defaultRowHeight="15"/>
  <cols>
    <col min="1" max="1" width="3.625" style="210" customWidth="1"/>
    <col min="2" max="5" width="2.625" style="210" customWidth="1"/>
    <col min="6" max="11" width="2.625" style="210" hidden="1" customWidth="1"/>
    <col min="12" max="12" width="14.875" style="210" customWidth="1"/>
    <col min="13" max="13" width="17" style="210" customWidth="1"/>
    <col min="14" max="14" width="9" style="210" hidden="1" customWidth="1"/>
    <col min="15" max="15" width="7.25" style="210" hidden="1" customWidth="1"/>
    <col min="16" max="16" width="9" style="210" hidden="1" customWidth="1"/>
    <col min="17" max="17" width="7.875" style="210" customWidth="1"/>
    <col min="18" max="18" width="9" style="210" hidden="1" customWidth="1"/>
    <col min="19" max="19" width="11.875" style="210" customWidth="1"/>
    <col min="20" max="22" width="4.25" style="210" customWidth="1"/>
    <col min="23" max="23" width="7.375" style="210" customWidth="1"/>
    <col min="24" max="24" width="10.625" style="210" customWidth="1"/>
    <col min="25" max="25" width="9" style="210" hidden="1" customWidth="1"/>
    <col min="26" max="26" width="13.125" style="210" customWidth="1"/>
    <col min="27" max="27" width="8" style="210" customWidth="1"/>
    <col min="28" max="29" width="9" style="210" customWidth="1"/>
    <col min="30" max="30" width="9" style="210" customWidth="1" outlineLevel="1"/>
    <col min="31" max="34" width="9" style="211" customWidth="1" outlineLevel="1"/>
    <col min="35" max="35" width="9" style="212" customWidth="1" outlineLevel="1"/>
    <col min="36" max="37" width="9" style="210" customWidth="1" outlineLevel="1"/>
    <col min="38" max="38" width="9" style="210" customWidth="1"/>
    <col min="39" max="39" width="14.9916666666667" style="213" customWidth="1"/>
    <col min="40" max="50" width="9" style="210" hidden="1" customWidth="1" outlineLevel="1"/>
    <col min="51" max="51" width="12" style="210" customWidth="1" collapsed="1"/>
    <col min="52" max="52" width="18.625" style="210" hidden="1" customWidth="1"/>
    <col min="53" max="53" width="13.625" style="210" hidden="1" customWidth="1"/>
    <col min="54" max="54" width="13.375" style="210" customWidth="1"/>
    <col min="55" max="55" width="15" style="210" customWidth="1"/>
    <col min="56" max="16384" width="9" style="210"/>
  </cols>
  <sheetData>
    <row r="1" ht="24.95" hidden="1" customHeight="1" outlineLevel="1" spans="1:54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13"/>
      <c r="O1" s="14" t="s">
        <v>45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234"/>
      <c r="AF1" s="234"/>
      <c r="AG1" s="234"/>
      <c r="AH1" s="234"/>
      <c r="AI1" s="253"/>
      <c r="AJ1" s="14"/>
      <c r="AK1" s="14"/>
      <c r="AL1" s="14"/>
      <c r="AM1" s="25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</row>
    <row r="2" ht="24.95" hidden="1" customHeight="1" outlineLevel="1" spans="1:54">
      <c r="A2" s="215" t="s">
        <v>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9"/>
      <c r="N2" s="16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234"/>
      <c r="AF2" s="234"/>
      <c r="AG2" s="234"/>
      <c r="AH2" s="234"/>
      <c r="AI2" s="253"/>
      <c r="AJ2" s="14"/>
      <c r="AK2" s="14"/>
      <c r="AL2" s="14"/>
      <c r="AM2" s="25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ht="24.95" hidden="1" customHeight="1" outlineLevel="1" spans="1:54">
      <c r="A3" s="215" t="s">
        <v>3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9"/>
      <c r="N3" s="1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234"/>
      <c r="AF3" s="234"/>
      <c r="AG3" s="234"/>
      <c r="AH3" s="234"/>
      <c r="AI3" s="253"/>
      <c r="AJ3" s="14"/>
      <c r="AK3" s="14"/>
      <c r="AL3" s="14"/>
      <c r="AM3" s="25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ht="24.95" hidden="1" customHeight="1" outlineLevel="1" spans="1:54">
      <c r="A4" s="214" t="s">
        <v>4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1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234"/>
      <c r="AF4" s="234"/>
      <c r="AG4" s="234"/>
      <c r="AH4" s="234"/>
      <c r="AI4" s="253"/>
      <c r="AJ4" s="14"/>
      <c r="AK4" s="14"/>
      <c r="AL4" s="14"/>
      <c r="AM4" s="25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ht="33" customHeight="1" collapsed="1" spans="1:54">
      <c r="A5" s="4" t="s">
        <v>5</v>
      </c>
      <c r="B5" s="5" t="s">
        <v>6</v>
      </c>
      <c r="C5" s="6"/>
      <c r="D5" s="6"/>
      <c r="E5" s="6"/>
      <c r="F5" s="6"/>
      <c r="G5" s="6"/>
      <c r="H5" s="6"/>
      <c r="I5" s="6"/>
      <c r="J5" s="6"/>
      <c r="K5" s="17"/>
      <c r="L5" s="18" t="s">
        <v>7</v>
      </c>
      <c r="M5" s="19" t="s">
        <v>8</v>
      </c>
      <c r="N5" s="20" t="s">
        <v>9</v>
      </c>
      <c r="O5" s="20" t="s">
        <v>10</v>
      </c>
      <c r="P5" s="20" t="s">
        <v>11</v>
      </c>
      <c r="Q5" s="20" t="s">
        <v>12</v>
      </c>
      <c r="R5" s="30" t="s">
        <v>13</v>
      </c>
      <c r="S5" s="31" t="s">
        <v>14</v>
      </c>
      <c r="T5" s="30" t="s">
        <v>15</v>
      </c>
      <c r="U5" s="32" t="s">
        <v>16</v>
      </c>
      <c r="V5" s="33" t="s">
        <v>17</v>
      </c>
      <c r="W5" s="33" t="s">
        <v>18</v>
      </c>
      <c r="X5" s="34" t="s">
        <v>19</v>
      </c>
      <c r="Y5" s="34" t="s">
        <v>20</v>
      </c>
      <c r="Z5" s="20" t="s">
        <v>21</v>
      </c>
      <c r="AA5" s="20" t="s">
        <v>22</v>
      </c>
      <c r="AB5" s="20" t="s">
        <v>23</v>
      </c>
      <c r="AC5" s="235" t="s">
        <v>46</v>
      </c>
      <c r="AD5" s="236" t="s">
        <v>47</v>
      </c>
      <c r="AE5" s="237" t="s">
        <v>48</v>
      </c>
      <c r="AF5" s="237"/>
      <c r="AG5" s="237"/>
      <c r="AH5" s="255" t="s">
        <v>49</v>
      </c>
      <c r="AI5" s="256" t="s">
        <v>50</v>
      </c>
      <c r="AJ5" s="257" t="s">
        <v>51</v>
      </c>
      <c r="AK5" s="258" t="s">
        <v>52</v>
      </c>
      <c r="AL5" s="259" t="s">
        <v>53</v>
      </c>
      <c r="AM5" s="259" t="s">
        <v>54</v>
      </c>
      <c r="AN5" s="260" t="s">
        <v>55</v>
      </c>
      <c r="AO5" s="268" t="s">
        <v>56</v>
      </c>
      <c r="AP5" s="269" t="s">
        <v>57</v>
      </c>
      <c r="AQ5" s="269" t="s">
        <v>58</v>
      </c>
      <c r="AR5" s="270" t="s">
        <v>59</v>
      </c>
      <c r="AS5" s="269" t="s">
        <v>60</v>
      </c>
      <c r="AT5" s="271" t="s">
        <v>61</v>
      </c>
      <c r="AU5" s="269" t="s">
        <v>62</v>
      </c>
      <c r="AV5" s="272" t="s">
        <v>63</v>
      </c>
      <c r="AW5" s="269" t="s">
        <v>64</v>
      </c>
      <c r="AX5" s="269" t="s">
        <v>65</v>
      </c>
      <c r="AY5" s="45" t="s">
        <v>24</v>
      </c>
      <c r="AZ5" s="46" t="s">
        <v>25</v>
      </c>
      <c r="BA5" s="46" t="s">
        <v>26</v>
      </c>
      <c r="BB5" s="46" t="s">
        <v>27</v>
      </c>
    </row>
    <row r="6" ht="29.1" customHeight="1" spans="1:54">
      <c r="A6" s="7"/>
      <c r="B6" s="8">
        <v>0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21">
        <v>9</v>
      </c>
      <c r="L6" s="22"/>
      <c r="M6" s="23"/>
      <c r="N6" s="24"/>
      <c r="O6" s="24"/>
      <c r="P6" s="24"/>
      <c r="Q6" s="24"/>
      <c r="R6" s="22"/>
      <c r="S6" s="23"/>
      <c r="T6" s="35"/>
      <c r="U6" s="36"/>
      <c r="V6" s="37"/>
      <c r="W6" s="37"/>
      <c r="X6" s="38"/>
      <c r="Y6" s="38"/>
      <c r="Z6" s="24"/>
      <c r="AA6" s="24"/>
      <c r="AB6" s="24"/>
      <c r="AC6" s="235"/>
      <c r="AD6" s="238"/>
      <c r="AE6" s="237" t="s">
        <v>66</v>
      </c>
      <c r="AF6" s="237" t="s">
        <v>67</v>
      </c>
      <c r="AG6" s="237" t="s">
        <v>68</v>
      </c>
      <c r="AH6" s="255"/>
      <c r="AI6" s="256"/>
      <c r="AJ6" s="257"/>
      <c r="AK6" s="258"/>
      <c r="AL6" s="259"/>
      <c r="AM6" s="259"/>
      <c r="AN6" s="261"/>
      <c r="AO6" s="273"/>
      <c r="AP6" s="274"/>
      <c r="AQ6" s="274"/>
      <c r="AR6" s="275"/>
      <c r="AS6" s="274"/>
      <c r="AT6" s="276"/>
      <c r="AU6" s="274"/>
      <c r="AV6" s="277"/>
      <c r="AW6" s="274"/>
      <c r="AX6" s="274"/>
      <c r="AY6" s="48"/>
      <c r="AZ6" s="49"/>
      <c r="BA6" s="50"/>
      <c r="BB6" s="50"/>
    </row>
    <row r="7" s="209" customFormat="1" ht="30" customHeight="1" spans="1:54">
      <c r="A7" s="9">
        <v>1</v>
      </c>
      <c r="B7" s="10" t="s">
        <v>28</v>
      </c>
      <c r="C7" s="8"/>
      <c r="D7" s="8"/>
      <c r="E7" s="8"/>
      <c r="F7" s="8"/>
      <c r="G7" s="8"/>
      <c r="H7" s="8"/>
      <c r="I7" s="8"/>
      <c r="J7" s="8"/>
      <c r="K7" s="21"/>
      <c r="L7" s="220" t="s">
        <v>29</v>
      </c>
      <c r="M7" s="221" t="s">
        <v>30</v>
      </c>
      <c r="N7" s="222"/>
      <c r="O7" s="21" t="s">
        <v>31</v>
      </c>
      <c r="P7" s="222"/>
      <c r="Q7" s="222"/>
      <c r="R7" s="220" t="s">
        <v>32</v>
      </c>
      <c r="S7" s="220" t="s">
        <v>69</v>
      </c>
      <c r="T7" s="220" t="s">
        <v>70</v>
      </c>
      <c r="U7" s="224" t="s">
        <v>33</v>
      </c>
      <c r="V7" s="228" t="s">
        <v>34</v>
      </c>
      <c r="W7" s="228" t="s">
        <v>35</v>
      </c>
      <c r="X7" s="229" t="s">
        <v>36</v>
      </c>
      <c r="Y7" s="239"/>
      <c r="Z7" s="222" t="s">
        <v>37</v>
      </c>
      <c r="AA7" s="222" t="s">
        <v>37</v>
      </c>
      <c r="AB7" s="222"/>
      <c r="AC7" s="222" t="s">
        <v>71</v>
      </c>
      <c r="AD7" s="222"/>
      <c r="AE7" s="240"/>
      <c r="AF7" s="240"/>
      <c r="AG7" s="240"/>
      <c r="AH7" s="240"/>
      <c r="AI7" s="262"/>
      <c r="AJ7" s="222"/>
      <c r="AK7" s="222"/>
      <c r="AL7" s="222" t="s">
        <v>72</v>
      </c>
      <c r="AM7" s="222" t="s">
        <v>73</v>
      </c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78"/>
      <c r="AZ7" s="279"/>
      <c r="BA7" s="280"/>
      <c r="BB7" s="281">
        <v>1</v>
      </c>
    </row>
    <row r="8" s="209" customFormat="1" ht="30" customHeight="1" spans="1:54">
      <c r="A8" s="9">
        <v>2</v>
      </c>
      <c r="B8" s="10"/>
      <c r="C8" s="10" t="s">
        <v>28</v>
      </c>
      <c r="D8" s="10"/>
      <c r="E8" s="10"/>
      <c r="F8" s="10"/>
      <c r="G8" s="10"/>
      <c r="H8" s="10"/>
      <c r="I8" s="10"/>
      <c r="J8" s="10"/>
      <c r="K8" s="10"/>
      <c r="L8" s="223" t="s">
        <v>74</v>
      </c>
      <c r="M8" s="221" t="s">
        <v>75</v>
      </c>
      <c r="N8" s="224"/>
      <c r="O8" s="21" t="s">
        <v>31</v>
      </c>
      <c r="P8" s="225"/>
      <c r="Q8" s="10"/>
      <c r="R8" s="220" t="s">
        <v>31</v>
      </c>
      <c r="S8" s="223" t="s">
        <v>74</v>
      </c>
      <c r="T8" s="220" t="s">
        <v>31</v>
      </c>
      <c r="U8" s="224" t="s">
        <v>34</v>
      </c>
      <c r="V8" s="228" t="s">
        <v>33</v>
      </c>
      <c r="W8" s="228" t="s">
        <v>35</v>
      </c>
      <c r="X8" s="229" t="s">
        <v>36</v>
      </c>
      <c r="Y8" s="229"/>
      <c r="Z8" s="10" t="s">
        <v>37</v>
      </c>
      <c r="AA8" s="10">
        <v>0.1357</v>
      </c>
      <c r="AB8" s="10"/>
      <c r="AC8" s="222" t="s">
        <v>71</v>
      </c>
      <c r="AD8" s="10"/>
      <c r="AE8" s="241"/>
      <c r="AF8" s="241"/>
      <c r="AG8" s="241"/>
      <c r="AH8" s="241"/>
      <c r="AI8" s="263"/>
      <c r="AJ8" s="10"/>
      <c r="AK8" s="10"/>
      <c r="AL8" s="222" t="s">
        <v>72</v>
      </c>
      <c r="AM8" s="222" t="s">
        <v>73</v>
      </c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282" t="s">
        <v>76</v>
      </c>
      <c r="AZ8" s="10"/>
      <c r="BA8" s="10"/>
      <c r="BB8" s="229">
        <v>1</v>
      </c>
    </row>
    <row r="9" s="209" customFormat="1" ht="30" customHeight="1" spans="1:54">
      <c r="A9" s="9">
        <v>3</v>
      </c>
      <c r="B9" s="10"/>
      <c r="C9" s="10"/>
      <c r="D9" s="10" t="s">
        <v>28</v>
      </c>
      <c r="E9" s="10"/>
      <c r="F9" s="10"/>
      <c r="G9" s="10"/>
      <c r="H9" s="10"/>
      <c r="I9" s="10"/>
      <c r="J9" s="10"/>
      <c r="K9" s="10"/>
      <c r="L9" s="223" t="s">
        <v>77</v>
      </c>
      <c r="M9" s="221" t="s">
        <v>78</v>
      </c>
      <c r="N9" s="224"/>
      <c r="O9" s="21" t="s">
        <v>79</v>
      </c>
      <c r="P9" s="225"/>
      <c r="Q9" s="10"/>
      <c r="R9" s="220" t="s">
        <v>31</v>
      </c>
      <c r="S9" s="223" t="s">
        <v>77</v>
      </c>
      <c r="T9" s="220" t="s">
        <v>31</v>
      </c>
      <c r="U9" s="224" t="s">
        <v>34</v>
      </c>
      <c r="V9" s="228" t="s">
        <v>33</v>
      </c>
      <c r="W9" s="224" t="s">
        <v>80</v>
      </c>
      <c r="X9" s="229" t="s">
        <v>81</v>
      </c>
      <c r="Y9" s="229"/>
      <c r="Z9" s="10" t="s">
        <v>82</v>
      </c>
      <c r="AA9" s="10">
        <v>0.0207</v>
      </c>
      <c r="AB9" s="10"/>
      <c r="AC9" s="10" t="s">
        <v>83</v>
      </c>
      <c r="AD9" s="10"/>
      <c r="AE9" s="241" t="s">
        <v>84</v>
      </c>
      <c r="AF9" s="241"/>
      <c r="AG9" s="241"/>
      <c r="AH9" s="241">
        <f>AA9*1.02</f>
        <v>0.021114</v>
      </c>
      <c r="AI9" s="263">
        <f>AA9/AH9</f>
        <v>0.980392156862745</v>
      </c>
      <c r="AJ9" s="10"/>
      <c r="AK9" s="10"/>
      <c r="AL9" s="10" t="s">
        <v>85</v>
      </c>
      <c r="AM9" s="264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283" t="s">
        <v>86</v>
      </c>
      <c r="AZ9" s="10" t="s">
        <v>87</v>
      </c>
      <c r="BA9" s="10"/>
      <c r="BB9" s="229">
        <v>1</v>
      </c>
    </row>
    <row r="10" ht="30" customHeight="1" spans="1:55">
      <c r="A10" s="9">
        <v>4</v>
      </c>
      <c r="B10" s="10"/>
      <c r="C10" s="10"/>
      <c r="D10" s="10" t="s">
        <v>28</v>
      </c>
      <c r="E10" s="10"/>
      <c r="F10" s="10"/>
      <c r="G10" s="10"/>
      <c r="H10" s="10"/>
      <c r="I10" s="10"/>
      <c r="J10" s="10"/>
      <c r="K10" s="10"/>
      <c r="L10" s="223" t="s">
        <v>88</v>
      </c>
      <c r="M10" s="221" t="s">
        <v>89</v>
      </c>
      <c r="N10" s="224"/>
      <c r="O10" s="21" t="s">
        <v>79</v>
      </c>
      <c r="P10" s="225"/>
      <c r="Q10" s="10"/>
      <c r="R10" s="220" t="s">
        <v>31</v>
      </c>
      <c r="S10" s="223" t="s">
        <v>88</v>
      </c>
      <c r="T10" s="220" t="s">
        <v>31</v>
      </c>
      <c r="U10" s="224" t="s">
        <v>34</v>
      </c>
      <c r="V10" s="228" t="s">
        <v>33</v>
      </c>
      <c r="W10" s="224" t="s">
        <v>80</v>
      </c>
      <c r="X10" s="229" t="s">
        <v>81</v>
      </c>
      <c r="Y10" s="229"/>
      <c r="Z10" s="10" t="s">
        <v>90</v>
      </c>
      <c r="AA10" s="10">
        <v>0.002</v>
      </c>
      <c r="AB10" s="10"/>
      <c r="AC10" s="10" t="s">
        <v>83</v>
      </c>
      <c r="AD10" s="10"/>
      <c r="AE10" s="241" t="s">
        <v>84</v>
      </c>
      <c r="AF10" s="241"/>
      <c r="AG10" s="241"/>
      <c r="AH10" s="241">
        <f>AA10*1.02</f>
        <v>0.00204</v>
      </c>
      <c r="AI10" s="263">
        <f>AA10/AH10</f>
        <v>0.980392156862745</v>
      </c>
      <c r="AJ10" s="10"/>
      <c r="AK10" s="10"/>
      <c r="AL10" s="10" t="s">
        <v>85</v>
      </c>
      <c r="AM10" s="264" t="s">
        <v>91</v>
      </c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283" t="s">
        <v>86</v>
      </c>
      <c r="AZ10" s="10" t="s">
        <v>87</v>
      </c>
      <c r="BA10" s="10"/>
      <c r="BB10" s="229">
        <v>1</v>
      </c>
      <c r="BC10" s="209"/>
    </row>
    <row r="11" ht="30" customHeight="1" spans="1:55">
      <c r="A11" s="9">
        <v>5</v>
      </c>
      <c r="B11" s="10"/>
      <c r="C11" s="10"/>
      <c r="D11" s="10" t="s">
        <v>28</v>
      </c>
      <c r="E11" s="10"/>
      <c r="F11" s="10"/>
      <c r="G11" s="10"/>
      <c r="H11" s="10"/>
      <c r="I11" s="10"/>
      <c r="J11" s="10"/>
      <c r="K11" s="10"/>
      <c r="L11" s="223" t="s">
        <v>92</v>
      </c>
      <c r="M11" s="221" t="s">
        <v>93</v>
      </c>
      <c r="N11" s="224"/>
      <c r="O11" s="21" t="s">
        <v>79</v>
      </c>
      <c r="P11" s="225"/>
      <c r="Q11" s="10"/>
      <c r="R11" s="220" t="s">
        <v>31</v>
      </c>
      <c r="S11" s="223" t="s">
        <v>92</v>
      </c>
      <c r="T11" s="220" t="s">
        <v>31</v>
      </c>
      <c r="U11" s="224" t="s">
        <v>34</v>
      </c>
      <c r="V11" s="228" t="s">
        <v>33</v>
      </c>
      <c r="W11" s="224" t="s">
        <v>80</v>
      </c>
      <c r="X11" s="229" t="s">
        <v>81</v>
      </c>
      <c r="Y11" s="229"/>
      <c r="Z11" s="10" t="s">
        <v>94</v>
      </c>
      <c r="AA11" s="10">
        <v>0.0025</v>
      </c>
      <c r="AB11" s="10"/>
      <c r="AC11" s="10" t="s">
        <v>83</v>
      </c>
      <c r="AD11" s="10"/>
      <c r="AE11" s="241" t="s">
        <v>84</v>
      </c>
      <c r="AF11" s="241"/>
      <c r="AG11" s="241"/>
      <c r="AH11" s="241">
        <f>AA11*1.02</f>
        <v>0.00255</v>
      </c>
      <c r="AI11" s="263">
        <f>AA11/AH11</f>
        <v>0.980392156862745</v>
      </c>
      <c r="AJ11" s="10"/>
      <c r="AK11" s="10"/>
      <c r="AL11" s="10" t="s">
        <v>85</v>
      </c>
      <c r="AM11" s="264" t="s">
        <v>91</v>
      </c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283" t="s">
        <v>86</v>
      </c>
      <c r="AZ11" s="10" t="s">
        <v>87</v>
      </c>
      <c r="BA11" s="10"/>
      <c r="BB11" s="229">
        <v>1</v>
      </c>
      <c r="BC11" s="209"/>
    </row>
    <row r="12" ht="30" customHeight="1" spans="1:55">
      <c r="A12" s="9">
        <v>6</v>
      </c>
      <c r="B12" s="10"/>
      <c r="C12" s="10"/>
      <c r="D12" s="10" t="s">
        <v>28</v>
      </c>
      <c r="E12" s="10"/>
      <c r="F12" s="10"/>
      <c r="G12" s="10"/>
      <c r="H12" s="10"/>
      <c r="I12" s="10"/>
      <c r="J12" s="10"/>
      <c r="K12" s="10"/>
      <c r="L12" s="223" t="s">
        <v>95</v>
      </c>
      <c r="M12" s="221" t="s">
        <v>96</v>
      </c>
      <c r="N12" s="224"/>
      <c r="O12" s="21" t="s">
        <v>79</v>
      </c>
      <c r="P12" s="225"/>
      <c r="Q12" s="10"/>
      <c r="R12" s="220" t="s">
        <v>31</v>
      </c>
      <c r="S12" s="223" t="s">
        <v>95</v>
      </c>
      <c r="T12" s="220" t="s">
        <v>31</v>
      </c>
      <c r="U12" s="224" t="s">
        <v>34</v>
      </c>
      <c r="V12" s="228" t="s">
        <v>33</v>
      </c>
      <c r="W12" s="224" t="s">
        <v>80</v>
      </c>
      <c r="X12" s="229" t="s">
        <v>81</v>
      </c>
      <c r="Y12" s="229"/>
      <c r="Z12" s="10" t="s">
        <v>97</v>
      </c>
      <c r="AA12" s="10">
        <v>0.0021</v>
      </c>
      <c r="AB12" s="10"/>
      <c r="AC12" s="10" t="s">
        <v>83</v>
      </c>
      <c r="AD12" s="10"/>
      <c r="AE12" s="241" t="s">
        <v>84</v>
      </c>
      <c r="AF12" s="241"/>
      <c r="AG12" s="241"/>
      <c r="AH12" s="241">
        <f>AA12*1.02</f>
        <v>0.002142</v>
      </c>
      <c r="AI12" s="263">
        <f>AA12/AH12</f>
        <v>0.980392156862745</v>
      </c>
      <c r="AJ12" s="10"/>
      <c r="AK12" s="10"/>
      <c r="AL12" s="10" t="s">
        <v>85</v>
      </c>
      <c r="AM12" s="264" t="s">
        <v>91</v>
      </c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283" t="s">
        <v>86</v>
      </c>
      <c r="AZ12" s="10" t="s">
        <v>87</v>
      </c>
      <c r="BA12" s="10"/>
      <c r="BB12" s="229">
        <v>1</v>
      </c>
      <c r="BC12" s="209"/>
    </row>
    <row r="13" ht="30" customHeight="1" spans="1:55">
      <c r="A13" s="9">
        <v>7</v>
      </c>
      <c r="B13" s="10"/>
      <c r="C13" s="10"/>
      <c r="D13" s="10" t="s">
        <v>28</v>
      </c>
      <c r="E13" s="10"/>
      <c r="F13" s="10"/>
      <c r="G13" s="10"/>
      <c r="H13" s="10"/>
      <c r="I13" s="10"/>
      <c r="J13" s="10"/>
      <c r="K13" s="10"/>
      <c r="L13" s="223" t="s">
        <v>98</v>
      </c>
      <c r="M13" s="221" t="s">
        <v>99</v>
      </c>
      <c r="N13" s="224"/>
      <c r="O13" s="21" t="s">
        <v>79</v>
      </c>
      <c r="P13" s="225"/>
      <c r="Q13" s="10"/>
      <c r="R13" s="220" t="s">
        <v>31</v>
      </c>
      <c r="S13" s="223" t="s">
        <v>98</v>
      </c>
      <c r="T13" s="220" t="s">
        <v>79</v>
      </c>
      <c r="U13" s="224" t="s">
        <v>33</v>
      </c>
      <c r="V13" s="228" t="s">
        <v>34</v>
      </c>
      <c r="W13" s="224" t="s">
        <v>80</v>
      </c>
      <c r="X13" s="229" t="s">
        <v>81</v>
      </c>
      <c r="Y13" s="229"/>
      <c r="Z13" s="10" t="s">
        <v>100</v>
      </c>
      <c r="AA13" s="10">
        <v>0.005</v>
      </c>
      <c r="AB13" s="10"/>
      <c r="AC13" s="10" t="s">
        <v>83</v>
      </c>
      <c r="AD13" s="10"/>
      <c r="AE13" s="241" t="s">
        <v>84</v>
      </c>
      <c r="AF13" s="241"/>
      <c r="AG13" s="241"/>
      <c r="AH13" s="241">
        <f>AA13*1.02</f>
        <v>0.0051</v>
      </c>
      <c r="AI13" s="263">
        <f>AA13/AH13</f>
        <v>0.980392156862745</v>
      </c>
      <c r="AJ13" s="10"/>
      <c r="AK13" s="10"/>
      <c r="AL13" s="10" t="s">
        <v>85</v>
      </c>
      <c r="AM13" s="264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283" t="s">
        <v>86</v>
      </c>
      <c r="AZ13" s="10"/>
      <c r="BA13" s="10"/>
      <c r="BB13" s="229">
        <v>1</v>
      </c>
      <c r="BC13" s="209"/>
    </row>
    <row r="14" ht="30" customHeight="1" spans="1:55">
      <c r="A14" s="9">
        <v>8</v>
      </c>
      <c r="B14" s="10"/>
      <c r="C14" s="10"/>
      <c r="D14" s="10" t="s">
        <v>28</v>
      </c>
      <c r="E14" s="10"/>
      <c r="F14" s="10"/>
      <c r="G14" s="10"/>
      <c r="H14" s="10"/>
      <c r="I14" s="10"/>
      <c r="J14" s="10"/>
      <c r="K14" s="10"/>
      <c r="L14" s="223" t="s">
        <v>101</v>
      </c>
      <c r="M14" s="221" t="s">
        <v>102</v>
      </c>
      <c r="N14" s="224"/>
      <c r="O14" s="21"/>
      <c r="P14" s="225"/>
      <c r="Q14" s="10"/>
      <c r="R14" s="220"/>
      <c r="S14" s="223" t="s">
        <v>101</v>
      </c>
      <c r="T14" s="220" t="s">
        <v>31</v>
      </c>
      <c r="U14" s="224" t="s">
        <v>33</v>
      </c>
      <c r="V14" s="228" t="s">
        <v>34</v>
      </c>
      <c r="W14" s="224" t="s">
        <v>80</v>
      </c>
      <c r="X14" s="229" t="s">
        <v>81</v>
      </c>
      <c r="Y14" s="229"/>
      <c r="Z14" s="10" t="s">
        <v>37</v>
      </c>
      <c r="AA14" s="10">
        <v>0.0005</v>
      </c>
      <c r="AB14" s="10"/>
      <c r="AC14" s="10" t="s">
        <v>83</v>
      </c>
      <c r="AD14" s="10"/>
      <c r="AE14" s="241" t="s">
        <v>84</v>
      </c>
      <c r="AF14" s="241"/>
      <c r="AG14" s="241"/>
      <c r="AH14" s="241">
        <f>AA14*1.02</f>
        <v>0.00051</v>
      </c>
      <c r="AI14" s="263">
        <f>AA14/AH14</f>
        <v>0.980392156862745</v>
      </c>
      <c r="AJ14" s="10"/>
      <c r="AK14" s="10"/>
      <c r="AL14" s="10" t="s">
        <v>85</v>
      </c>
      <c r="AM14" s="264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283"/>
      <c r="AZ14" s="10"/>
      <c r="BA14" s="10"/>
      <c r="BB14" s="229">
        <v>1</v>
      </c>
      <c r="BC14" s="209"/>
    </row>
    <row r="15" ht="30" customHeight="1" spans="1:55">
      <c r="A15" s="9">
        <v>9</v>
      </c>
      <c r="B15" s="10"/>
      <c r="C15" s="10"/>
      <c r="D15" s="10" t="s">
        <v>28</v>
      </c>
      <c r="E15" s="10"/>
      <c r="F15" s="10"/>
      <c r="G15" s="10"/>
      <c r="H15" s="10"/>
      <c r="I15" s="10"/>
      <c r="J15" s="10"/>
      <c r="K15" s="10"/>
      <c r="L15" s="223" t="s">
        <v>103</v>
      </c>
      <c r="M15" s="221" t="s">
        <v>104</v>
      </c>
      <c r="N15" s="224"/>
      <c r="O15" s="21"/>
      <c r="P15" s="225"/>
      <c r="Q15" s="10"/>
      <c r="R15" s="220"/>
      <c r="S15" s="223" t="s">
        <v>103</v>
      </c>
      <c r="T15" s="220" t="s">
        <v>31</v>
      </c>
      <c r="U15" s="224" t="s">
        <v>33</v>
      </c>
      <c r="V15" s="228" t="s">
        <v>34</v>
      </c>
      <c r="W15" s="224" t="s">
        <v>105</v>
      </c>
      <c r="X15" s="229">
        <v>304</v>
      </c>
      <c r="Y15" s="229"/>
      <c r="Z15" s="242" t="s">
        <v>106</v>
      </c>
      <c r="AA15" s="10" t="s">
        <v>37</v>
      </c>
      <c r="AB15" s="10"/>
      <c r="AC15" s="10"/>
      <c r="AD15" s="10"/>
      <c r="AE15" s="241"/>
      <c r="AF15" s="241"/>
      <c r="AG15" s="241"/>
      <c r="AH15" s="241"/>
      <c r="AI15" s="263"/>
      <c r="AJ15" s="10"/>
      <c r="AK15" s="10"/>
      <c r="AL15" s="10" t="s">
        <v>85</v>
      </c>
      <c r="AM15" s="264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283"/>
      <c r="AZ15" s="10"/>
      <c r="BA15" s="10"/>
      <c r="BB15" s="229">
        <v>1</v>
      </c>
      <c r="BC15" s="209"/>
    </row>
    <row r="16" ht="30" customHeight="1" spans="1:55">
      <c r="A16" s="9">
        <v>10</v>
      </c>
      <c r="B16" s="10"/>
      <c r="C16" s="10"/>
      <c r="D16" s="10" t="s">
        <v>28</v>
      </c>
      <c r="E16" s="10"/>
      <c r="F16" s="10"/>
      <c r="G16" s="10"/>
      <c r="H16" s="10"/>
      <c r="I16" s="10"/>
      <c r="J16" s="10"/>
      <c r="K16" s="10"/>
      <c r="L16" s="223" t="s">
        <v>107</v>
      </c>
      <c r="M16" s="221" t="s">
        <v>108</v>
      </c>
      <c r="N16" s="224"/>
      <c r="O16" s="21" t="s">
        <v>31</v>
      </c>
      <c r="P16" s="225"/>
      <c r="Q16" s="10"/>
      <c r="R16" s="220" t="s">
        <v>31</v>
      </c>
      <c r="S16" s="223" t="s">
        <v>107</v>
      </c>
      <c r="T16" s="220" t="s">
        <v>79</v>
      </c>
      <c r="U16" s="224" t="s">
        <v>34</v>
      </c>
      <c r="V16" s="228" t="s">
        <v>33</v>
      </c>
      <c r="W16" s="224" t="s">
        <v>80</v>
      </c>
      <c r="X16" s="229" t="s">
        <v>36</v>
      </c>
      <c r="Y16" s="229"/>
      <c r="Z16" s="10" t="s">
        <v>109</v>
      </c>
      <c r="AA16" s="10">
        <v>0.0164</v>
      </c>
      <c r="AB16" s="10"/>
      <c r="AC16" s="10" t="s">
        <v>83</v>
      </c>
      <c r="AD16" s="10"/>
      <c r="AE16" s="241" t="s">
        <v>84</v>
      </c>
      <c r="AF16" s="241"/>
      <c r="AG16" s="241"/>
      <c r="AH16" s="241">
        <f t="shared" ref="AH16:AH23" si="0">AA16*1.02</f>
        <v>0.016728</v>
      </c>
      <c r="AI16" s="263">
        <f t="shared" ref="AI16:AI23" si="1">AA16/AH16</f>
        <v>0.980392156862745</v>
      </c>
      <c r="AJ16" s="10"/>
      <c r="AK16" s="10"/>
      <c r="AL16" s="10" t="s">
        <v>85</v>
      </c>
      <c r="AM16" s="264" t="s">
        <v>110</v>
      </c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283" t="s">
        <v>86</v>
      </c>
      <c r="AZ16" s="264" t="s">
        <v>111</v>
      </c>
      <c r="BA16" s="10"/>
      <c r="BB16" s="229">
        <v>1</v>
      </c>
      <c r="BC16" s="209"/>
    </row>
    <row r="17" ht="30" customHeight="1" spans="1:55">
      <c r="A17" s="9">
        <v>11</v>
      </c>
      <c r="B17" s="10"/>
      <c r="C17" s="10"/>
      <c r="D17" s="10" t="s">
        <v>28</v>
      </c>
      <c r="E17" s="10"/>
      <c r="F17" s="10"/>
      <c r="G17" s="10"/>
      <c r="H17" s="10"/>
      <c r="I17" s="10"/>
      <c r="J17" s="10"/>
      <c r="K17" s="10"/>
      <c r="L17" s="223" t="s">
        <v>112</v>
      </c>
      <c r="M17" s="221" t="s">
        <v>113</v>
      </c>
      <c r="N17" s="224"/>
      <c r="O17" s="21" t="s">
        <v>79</v>
      </c>
      <c r="P17" s="225"/>
      <c r="Q17" s="10"/>
      <c r="R17" s="220" t="s">
        <v>31</v>
      </c>
      <c r="S17" s="223" t="s">
        <v>112</v>
      </c>
      <c r="T17" s="220" t="s">
        <v>31</v>
      </c>
      <c r="U17" s="224" t="s">
        <v>34</v>
      </c>
      <c r="V17" s="228" t="s">
        <v>33</v>
      </c>
      <c r="W17" s="10" t="s">
        <v>80</v>
      </c>
      <c r="X17" s="10" t="s">
        <v>81</v>
      </c>
      <c r="Y17" s="229"/>
      <c r="Z17" s="243" t="s">
        <v>114</v>
      </c>
      <c r="AA17" s="10">
        <v>0.0175</v>
      </c>
      <c r="AB17" s="10"/>
      <c r="AC17" s="10" t="s">
        <v>83</v>
      </c>
      <c r="AD17" s="10"/>
      <c r="AE17" s="241" t="s">
        <v>84</v>
      </c>
      <c r="AF17" s="241"/>
      <c r="AG17" s="241"/>
      <c r="AH17" s="241">
        <f t="shared" si="0"/>
        <v>0.01785</v>
      </c>
      <c r="AI17" s="263">
        <f t="shared" si="1"/>
        <v>0.980392156862745</v>
      </c>
      <c r="AJ17" s="10"/>
      <c r="AK17" s="10"/>
      <c r="AL17" s="10" t="s">
        <v>85</v>
      </c>
      <c r="AM17" s="264" t="s">
        <v>115</v>
      </c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283" t="s">
        <v>86</v>
      </c>
      <c r="AZ17" s="10" t="s">
        <v>87</v>
      </c>
      <c r="BA17" s="10"/>
      <c r="BB17" s="229">
        <v>1</v>
      </c>
      <c r="BC17" s="209"/>
    </row>
    <row r="18" ht="30" customHeight="1" spans="1:55">
      <c r="A18" s="9">
        <v>12</v>
      </c>
      <c r="B18" s="10"/>
      <c r="C18" s="10"/>
      <c r="D18" s="10" t="s">
        <v>28</v>
      </c>
      <c r="E18" s="10"/>
      <c r="F18" s="10"/>
      <c r="G18" s="10"/>
      <c r="H18" s="10"/>
      <c r="I18" s="10"/>
      <c r="J18" s="10"/>
      <c r="K18" s="10"/>
      <c r="L18" s="223" t="s">
        <v>116</v>
      </c>
      <c r="M18" s="221" t="s">
        <v>117</v>
      </c>
      <c r="N18" s="224"/>
      <c r="O18" s="21" t="s">
        <v>79</v>
      </c>
      <c r="P18" s="225"/>
      <c r="Q18" s="10"/>
      <c r="R18" s="220" t="s">
        <v>31</v>
      </c>
      <c r="S18" s="223" t="s">
        <v>116</v>
      </c>
      <c r="T18" s="220" t="s">
        <v>79</v>
      </c>
      <c r="U18" s="224" t="s">
        <v>33</v>
      </c>
      <c r="V18" s="228" t="s">
        <v>34</v>
      </c>
      <c r="W18" s="10" t="s">
        <v>80</v>
      </c>
      <c r="X18" s="10" t="s">
        <v>81</v>
      </c>
      <c r="Y18" s="229"/>
      <c r="Z18" s="243" t="s">
        <v>118</v>
      </c>
      <c r="AA18" s="10">
        <v>0.0025</v>
      </c>
      <c r="AB18" s="10"/>
      <c r="AC18" s="10" t="s">
        <v>83</v>
      </c>
      <c r="AD18" s="10"/>
      <c r="AE18" s="241" t="s">
        <v>84</v>
      </c>
      <c r="AF18" s="241"/>
      <c r="AG18" s="241"/>
      <c r="AH18" s="241">
        <f t="shared" si="0"/>
        <v>0.00255</v>
      </c>
      <c r="AI18" s="263">
        <f t="shared" si="1"/>
        <v>0.980392156862745</v>
      </c>
      <c r="AJ18" s="10"/>
      <c r="AK18" s="10"/>
      <c r="AL18" s="10" t="s">
        <v>85</v>
      </c>
      <c r="AM18" s="264" t="s">
        <v>115</v>
      </c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283" t="s">
        <v>86</v>
      </c>
      <c r="AZ18" s="10"/>
      <c r="BA18" s="10"/>
      <c r="BB18" s="229">
        <v>1</v>
      </c>
      <c r="BC18" s="209"/>
    </row>
    <row r="19" ht="30" customHeight="1" spans="1:55">
      <c r="A19" s="9">
        <v>13</v>
      </c>
      <c r="B19" s="10"/>
      <c r="C19" s="10"/>
      <c r="D19" s="10" t="s">
        <v>28</v>
      </c>
      <c r="E19" s="10"/>
      <c r="F19" s="10"/>
      <c r="G19" s="10"/>
      <c r="H19" s="10"/>
      <c r="I19" s="10"/>
      <c r="J19" s="10"/>
      <c r="K19" s="10"/>
      <c r="L19" s="223" t="s">
        <v>119</v>
      </c>
      <c r="M19" s="221" t="s">
        <v>120</v>
      </c>
      <c r="N19" s="224"/>
      <c r="O19" s="21" t="s">
        <v>79</v>
      </c>
      <c r="P19" s="225"/>
      <c r="Q19" s="10"/>
      <c r="R19" s="220" t="s">
        <v>31</v>
      </c>
      <c r="S19" s="223" t="s">
        <v>119</v>
      </c>
      <c r="T19" s="220" t="s">
        <v>79</v>
      </c>
      <c r="U19" s="224" t="s">
        <v>33</v>
      </c>
      <c r="V19" s="228" t="s">
        <v>34</v>
      </c>
      <c r="W19" s="10" t="s">
        <v>80</v>
      </c>
      <c r="X19" s="10" t="s">
        <v>81</v>
      </c>
      <c r="Y19" s="229"/>
      <c r="Z19" s="243" t="s">
        <v>121</v>
      </c>
      <c r="AA19" s="10">
        <v>0.0003</v>
      </c>
      <c r="AB19" s="10"/>
      <c r="AC19" s="10" t="s">
        <v>83</v>
      </c>
      <c r="AD19" s="10"/>
      <c r="AE19" s="241" t="s">
        <v>84</v>
      </c>
      <c r="AF19" s="241"/>
      <c r="AG19" s="241"/>
      <c r="AH19" s="241">
        <f t="shared" si="0"/>
        <v>0.000306</v>
      </c>
      <c r="AI19" s="263">
        <f t="shared" si="1"/>
        <v>0.980392156862745</v>
      </c>
      <c r="AJ19" s="10"/>
      <c r="AK19" s="10"/>
      <c r="AL19" s="10" t="s">
        <v>85</v>
      </c>
      <c r="AM19" s="264" t="s">
        <v>115</v>
      </c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283" t="s">
        <v>86</v>
      </c>
      <c r="AZ19" s="10"/>
      <c r="BA19" s="10"/>
      <c r="BB19" s="229">
        <v>2</v>
      </c>
      <c r="BC19" s="209"/>
    </row>
    <row r="20" ht="30" customHeight="1" spans="1:55">
      <c r="A20" s="9">
        <v>14</v>
      </c>
      <c r="B20" s="10"/>
      <c r="C20" s="10"/>
      <c r="D20" s="10" t="s">
        <v>28</v>
      </c>
      <c r="E20" s="10"/>
      <c r="F20" s="10"/>
      <c r="G20" s="10"/>
      <c r="H20" s="10"/>
      <c r="I20" s="10"/>
      <c r="J20" s="10"/>
      <c r="K20" s="10"/>
      <c r="L20" s="223" t="s">
        <v>122</v>
      </c>
      <c r="M20" s="221" t="s">
        <v>123</v>
      </c>
      <c r="N20" s="224"/>
      <c r="O20" s="21" t="s">
        <v>79</v>
      </c>
      <c r="P20" s="225"/>
      <c r="Q20" s="10"/>
      <c r="R20" s="220" t="s">
        <v>31</v>
      </c>
      <c r="S20" s="223" t="s">
        <v>122</v>
      </c>
      <c r="T20" s="220" t="s">
        <v>31</v>
      </c>
      <c r="U20" s="224" t="s">
        <v>34</v>
      </c>
      <c r="V20" s="228" t="s">
        <v>33</v>
      </c>
      <c r="W20" s="10" t="s">
        <v>80</v>
      </c>
      <c r="X20" s="10" t="s">
        <v>81</v>
      </c>
      <c r="Y20" s="229"/>
      <c r="Z20" s="243" t="s">
        <v>124</v>
      </c>
      <c r="AA20" s="10">
        <v>0.0003</v>
      </c>
      <c r="AB20" s="10"/>
      <c r="AC20" s="10" t="s">
        <v>83</v>
      </c>
      <c r="AD20" s="10"/>
      <c r="AE20" s="241" t="s">
        <v>84</v>
      </c>
      <c r="AF20" s="241"/>
      <c r="AG20" s="241"/>
      <c r="AH20" s="241">
        <f t="shared" si="0"/>
        <v>0.000306</v>
      </c>
      <c r="AI20" s="263">
        <f t="shared" si="1"/>
        <v>0.980392156862745</v>
      </c>
      <c r="AJ20" s="10"/>
      <c r="AK20" s="10"/>
      <c r="AL20" s="10" t="s">
        <v>85</v>
      </c>
      <c r="AM20" s="264" t="s">
        <v>115</v>
      </c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283" t="s">
        <v>86</v>
      </c>
      <c r="AZ20" s="10" t="s">
        <v>87</v>
      </c>
      <c r="BA20" s="10"/>
      <c r="BB20" s="229">
        <v>1</v>
      </c>
      <c r="BC20" s="209"/>
    </row>
    <row r="21" ht="30" customHeight="1" spans="1:55">
      <c r="A21" s="9">
        <v>15</v>
      </c>
      <c r="B21" s="10"/>
      <c r="C21" s="10" t="s">
        <v>28</v>
      </c>
      <c r="D21" s="10"/>
      <c r="E21" s="10"/>
      <c r="F21" s="10"/>
      <c r="G21" s="10"/>
      <c r="H21" s="10"/>
      <c r="I21" s="10"/>
      <c r="J21" s="10"/>
      <c r="K21" s="10"/>
      <c r="L21" s="223" t="s">
        <v>125</v>
      </c>
      <c r="M21" s="221" t="s">
        <v>126</v>
      </c>
      <c r="N21" s="224"/>
      <c r="O21" s="21" t="s">
        <v>79</v>
      </c>
      <c r="P21" s="225"/>
      <c r="Q21" s="10"/>
      <c r="R21" s="220" t="s">
        <v>31</v>
      </c>
      <c r="S21" s="223" t="s">
        <v>125</v>
      </c>
      <c r="T21" s="220" t="s">
        <v>31</v>
      </c>
      <c r="U21" s="224" t="s">
        <v>34</v>
      </c>
      <c r="V21" s="228" t="s">
        <v>33</v>
      </c>
      <c r="W21" s="10" t="s">
        <v>80</v>
      </c>
      <c r="X21" s="221" t="s">
        <v>81</v>
      </c>
      <c r="Y21" s="244"/>
      <c r="Z21" s="10" t="s">
        <v>127</v>
      </c>
      <c r="AA21" s="244">
        <v>0.0195</v>
      </c>
      <c r="AB21" s="10"/>
      <c r="AC21" s="10" t="s">
        <v>83</v>
      </c>
      <c r="AD21" s="10"/>
      <c r="AE21" s="241" t="s">
        <v>84</v>
      </c>
      <c r="AF21" s="241"/>
      <c r="AG21" s="241"/>
      <c r="AH21" s="241">
        <f t="shared" si="0"/>
        <v>0.01989</v>
      </c>
      <c r="AI21" s="263">
        <f t="shared" si="1"/>
        <v>0.980392156862745</v>
      </c>
      <c r="AJ21" s="10"/>
      <c r="AK21" s="10"/>
      <c r="AL21" s="10" t="s">
        <v>85</v>
      </c>
      <c r="AM21" s="264" t="s">
        <v>115</v>
      </c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283" t="s">
        <v>86</v>
      </c>
      <c r="AZ21" s="10" t="s">
        <v>87</v>
      </c>
      <c r="BA21" s="10"/>
      <c r="BB21" s="229">
        <v>1</v>
      </c>
      <c r="BC21" s="209"/>
    </row>
    <row r="22" ht="30" customHeight="1" spans="1:55">
      <c r="A22" s="9">
        <v>16</v>
      </c>
      <c r="B22" s="10"/>
      <c r="C22" s="10" t="s">
        <v>28</v>
      </c>
      <c r="D22" s="10"/>
      <c r="E22" s="10"/>
      <c r="F22" s="10"/>
      <c r="G22" s="10"/>
      <c r="H22" s="10"/>
      <c r="I22" s="10"/>
      <c r="J22" s="10"/>
      <c r="K22" s="10"/>
      <c r="L22" s="223" t="s">
        <v>128</v>
      </c>
      <c r="M22" s="221" t="s">
        <v>129</v>
      </c>
      <c r="N22" s="224"/>
      <c r="O22" s="21" t="s">
        <v>79</v>
      </c>
      <c r="P22" s="225"/>
      <c r="Q22" s="10"/>
      <c r="R22" s="220" t="s">
        <v>31</v>
      </c>
      <c r="S22" s="223" t="s">
        <v>128</v>
      </c>
      <c r="T22" s="220" t="s">
        <v>79</v>
      </c>
      <c r="U22" s="224" t="s">
        <v>34</v>
      </c>
      <c r="V22" s="228" t="s">
        <v>33</v>
      </c>
      <c r="W22" s="10" t="s">
        <v>80</v>
      </c>
      <c r="X22" s="221" t="s">
        <v>130</v>
      </c>
      <c r="Y22" s="244"/>
      <c r="Z22" s="243" t="s">
        <v>131</v>
      </c>
      <c r="AA22" s="244">
        <v>0.002</v>
      </c>
      <c r="AB22" s="10"/>
      <c r="AC22" s="10" t="s">
        <v>83</v>
      </c>
      <c r="AD22" s="10"/>
      <c r="AE22" s="241" t="s">
        <v>84</v>
      </c>
      <c r="AF22" s="241"/>
      <c r="AG22" s="241"/>
      <c r="AH22" s="241">
        <f t="shared" si="0"/>
        <v>0.00204</v>
      </c>
      <c r="AI22" s="263">
        <f t="shared" si="1"/>
        <v>0.980392156862745</v>
      </c>
      <c r="AJ22" s="10"/>
      <c r="AK22" s="10"/>
      <c r="AL22" s="10" t="s">
        <v>85</v>
      </c>
      <c r="AM22" s="264" t="s">
        <v>132</v>
      </c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283" t="s">
        <v>86</v>
      </c>
      <c r="AZ22" s="10" t="s">
        <v>87</v>
      </c>
      <c r="BA22" s="10"/>
      <c r="BB22" s="229">
        <v>1</v>
      </c>
      <c r="BC22" s="209"/>
    </row>
    <row r="23" ht="30" customHeight="1" spans="1:55">
      <c r="A23" s="9">
        <v>17</v>
      </c>
      <c r="B23" s="10"/>
      <c r="C23" s="10" t="s">
        <v>28</v>
      </c>
      <c r="D23" s="10"/>
      <c r="E23" s="10"/>
      <c r="F23" s="10"/>
      <c r="G23" s="10"/>
      <c r="H23" s="10"/>
      <c r="I23" s="10"/>
      <c r="J23" s="10"/>
      <c r="K23" s="10"/>
      <c r="L23" s="223" t="s">
        <v>133</v>
      </c>
      <c r="M23" s="221" t="s">
        <v>134</v>
      </c>
      <c r="N23" s="221"/>
      <c r="O23" s="21" t="s">
        <v>79</v>
      </c>
      <c r="P23" s="225"/>
      <c r="Q23" s="10"/>
      <c r="R23" s="220" t="s">
        <v>31</v>
      </c>
      <c r="S23" s="223" t="s">
        <v>133</v>
      </c>
      <c r="T23" s="220" t="s">
        <v>31</v>
      </c>
      <c r="U23" s="224" t="s">
        <v>34</v>
      </c>
      <c r="V23" s="228" t="s">
        <v>33</v>
      </c>
      <c r="W23" s="10" t="s">
        <v>80</v>
      </c>
      <c r="X23" s="221" t="s">
        <v>81</v>
      </c>
      <c r="Y23" s="244"/>
      <c r="Z23" s="243" t="s">
        <v>135</v>
      </c>
      <c r="AA23" s="244">
        <v>0.0061</v>
      </c>
      <c r="AB23" s="10"/>
      <c r="AC23" s="10" t="s">
        <v>83</v>
      </c>
      <c r="AD23" s="10"/>
      <c r="AE23" s="241" t="s">
        <v>84</v>
      </c>
      <c r="AF23" s="241"/>
      <c r="AG23" s="241"/>
      <c r="AH23" s="241">
        <f t="shared" si="0"/>
        <v>0.006222</v>
      </c>
      <c r="AI23" s="263">
        <f t="shared" si="1"/>
        <v>0.980392156862745</v>
      </c>
      <c r="AJ23" s="10"/>
      <c r="AK23" s="10"/>
      <c r="AL23" s="10" t="s">
        <v>85</v>
      </c>
      <c r="AM23" s="264" t="s">
        <v>115</v>
      </c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283" t="s">
        <v>86</v>
      </c>
      <c r="AZ23" s="10" t="s">
        <v>87</v>
      </c>
      <c r="BA23" s="10"/>
      <c r="BB23" s="229">
        <v>1</v>
      </c>
      <c r="BC23" s="209"/>
    </row>
    <row r="24" ht="30" customHeight="1" spans="1:55">
      <c r="A24" s="9">
        <v>18</v>
      </c>
      <c r="B24" s="10"/>
      <c r="C24" s="10"/>
      <c r="D24" s="10" t="s">
        <v>28</v>
      </c>
      <c r="E24" s="10"/>
      <c r="F24" s="10"/>
      <c r="G24" s="10"/>
      <c r="H24" s="10"/>
      <c r="I24" s="10"/>
      <c r="J24" s="10"/>
      <c r="K24" s="10"/>
      <c r="L24" s="223" t="s">
        <v>136</v>
      </c>
      <c r="M24" s="221" t="s">
        <v>137</v>
      </c>
      <c r="N24" s="221"/>
      <c r="O24" s="21" t="s">
        <v>31</v>
      </c>
      <c r="P24" s="225"/>
      <c r="Q24" s="10"/>
      <c r="R24" s="220" t="s">
        <v>31</v>
      </c>
      <c r="S24" s="223" t="s">
        <v>136</v>
      </c>
      <c r="T24" s="220" t="s">
        <v>31</v>
      </c>
      <c r="U24" s="224" t="s">
        <v>33</v>
      </c>
      <c r="V24" s="228" t="s">
        <v>34</v>
      </c>
      <c r="W24" s="10" t="s">
        <v>138</v>
      </c>
      <c r="X24" s="10" t="s">
        <v>139</v>
      </c>
      <c r="Y24" s="229"/>
      <c r="Z24" s="245" t="s">
        <v>140</v>
      </c>
      <c r="AA24" s="244">
        <v>0.001</v>
      </c>
      <c r="AB24" s="10"/>
      <c r="AC24" s="10" t="s">
        <v>141</v>
      </c>
      <c r="AD24" s="10"/>
      <c r="AE24" s="241" t="s">
        <v>142</v>
      </c>
      <c r="AF24" s="241"/>
      <c r="AG24" s="241"/>
      <c r="AH24" s="241">
        <f>AA24*1.05</f>
        <v>0.00105</v>
      </c>
      <c r="AI24" s="263">
        <f t="shared" ref="AI24:AI28" si="2">AA24/AH24</f>
        <v>0.952380952380952</v>
      </c>
      <c r="AJ24" s="10"/>
      <c r="AK24" s="10"/>
      <c r="AL24" s="10" t="s">
        <v>85</v>
      </c>
      <c r="AM24" s="264" t="s">
        <v>143</v>
      </c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283" t="s">
        <v>86</v>
      </c>
      <c r="AZ24" s="10" t="s">
        <v>144</v>
      </c>
      <c r="BA24" s="10"/>
      <c r="BB24" s="229">
        <v>4</v>
      </c>
      <c r="BC24" s="209"/>
    </row>
    <row r="25" ht="30" customHeight="1" spans="1:55">
      <c r="A25" s="9">
        <v>19</v>
      </c>
      <c r="B25" s="10"/>
      <c r="C25" s="10"/>
      <c r="D25" s="10" t="s">
        <v>28</v>
      </c>
      <c r="E25" s="10"/>
      <c r="F25" s="10"/>
      <c r="G25" s="10"/>
      <c r="H25" s="10"/>
      <c r="I25" s="10"/>
      <c r="J25" s="10"/>
      <c r="K25" s="10"/>
      <c r="L25" s="223" t="s">
        <v>145</v>
      </c>
      <c r="M25" s="221" t="s">
        <v>146</v>
      </c>
      <c r="N25" s="221"/>
      <c r="O25" s="21" t="s">
        <v>31</v>
      </c>
      <c r="P25" s="225"/>
      <c r="Q25" s="10"/>
      <c r="R25" s="220" t="s">
        <v>31</v>
      </c>
      <c r="S25" s="223" t="s">
        <v>145</v>
      </c>
      <c r="T25" s="220" t="s">
        <v>31</v>
      </c>
      <c r="U25" s="224" t="s">
        <v>33</v>
      </c>
      <c r="V25" s="228" t="s">
        <v>34</v>
      </c>
      <c r="W25" s="10" t="s">
        <v>138</v>
      </c>
      <c r="X25" s="10" t="s">
        <v>139</v>
      </c>
      <c r="Y25" s="229"/>
      <c r="Z25" s="245" t="s">
        <v>147</v>
      </c>
      <c r="AA25" s="244">
        <v>0.001</v>
      </c>
      <c r="AB25" s="10"/>
      <c r="AC25" s="10" t="s">
        <v>141</v>
      </c>
      <c r="AD25" s="10"/>
      <c r="AE25" s="241" t="s">
        <v>142</v>
      </c>
      <c r="AF25" s="241"/>
      <c r="AG25" s="241"/>
      <c r="AH25" s="241">
        <f>AA25*1.05</f>
        <v>0.00105</v>
      </c>
      <c r="AI25" s="263">
        <f t="shared" si="2"/>
        <v>0.952380952380952</v>
      </c>
      <c r="AJ25" s="10"/>
      <c r="AK25" s="10"/>
      <c r="AL25" s="10" t="s">
        <v>85</v>
      </c>
      <c r="AM25" s="264" t="s">
        <v>148</v>
      </c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283" t="s">
        <v>86</v>
      </c>
      <c r="AZ25" s="10" t="s">
        <v>144</v>
      </c>
      <c r="BA25" s="10"/>
      <c r="BB25" s="229">
        <v>5</v>
      </c>
      <c r="BC25" s="209"/>
    </row>
    <row r="26" ht="30" customHeight="1" spans="1:55">
      <c r="A26" s="9">
        <v>20</v>
      </c>
      <c r="B26" s="10"/>
      <c r="C26" s="10"/>
      <c r="D26" s="10" t="s">
        <v>28</v>
      </c>
      <c r="E26" s="10"/>
      <c r="F26" s="10"/>
      <c r="G26" s="10"/>
      <c r="H26" s="10"/>
      <c r="I26" s="10"/>
      <c r="J26" s="10"/>
      <c r="K26" s="10"/>
      <c r="L26" s="223" t="s">
        <v>149</v>
      </c>
      <c r="M26" s="221" t="s">
        <v>150</v>
      </c>
      <c r="N26" s="221"/>
      <c r="O26" s="21" t="s">
        <v>31</v>
      </c>
      <c r="P26" s="225"/>
      <c r="Q26" s="10"/>
      <c r="R26" s="220" t="s">
        <v>31</v>
      </c>
      <c r="S26" s="223" t="s">
        <v>149</v>
      </c>
      <c r="T26" s="220" t="s">
        <v>31</v>
      </c>
      <c r="U26" s="224" t="s">
        <v>33</v>
      </c>
      <c r="V26" s="228" t="s">
        <v>34</v>
      </c>
      <c r="W26" s="10" t="s">
        <v>138</v>
      </c>
      <c r="X26" s="10" t="s">
        <v>139</v>
      </c>
      <c r="Y26" s="229"/>
      <c r="Z26" s="243" t="s">
        <v>151</v>
      </c>
      <c r="AA26" s="244">
        <v>0.001</v>
      </c>
      <c r="AB26" s="10"/>
      <c r="AC26" s="10" t="s">
        <v>141</v>
      </c>
      <c r="AD26" s="10"/>
      <c r="AE26" s="241" t="s">
        <v>142</v>
      </c>
      <c r="AF26" s="241"/>
      <c r="AG26" s="241"/>
      <c r="AH26" s="241">
        <f>AA26*1.05</f>
        <v>0.00105</v>
      </c>
      <c r="AI26" s="263">
        <f t="shared" si="2"/>
        <v>0.952380952380952</v>
      </c>
      <c r="AJ26" s="10"/>
      <c r="AK26" s="10"/>
      <c r="AL26" s="10" t="s">
        <v>85</v>
      </c>
      <c r="AM26" s="264" t="s">
        <v>148</v>
      </c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283" t="s">
        <v>152</v>
      </c>
      <c r="AZ26" s="10"/>
      <c r="BA26" s="10"/>
      <c r="BB26" s="229">
        <v>2</v>
      </c>
      <c r="BC26" s="209"/>
    </row>
    <row r="27" ht="30" customHeight="1" spans="1:55">
      <c r="A27" s="9">
        <v>21</v>
      </c>
      <c r="B27" s="10"/>
      <c r="C27" s="10"/>
      <c r="D27" s="10" t="s">
        <v>28</v>
      </c>
      <c r="E27" s="10"/>
      <c r="F27" s="10"/>
      <c r="G27" s="10"/>
      <c r="H27" s="10"/>
      <c r="I27" s="10"/>
      <c r="J27" s="10"/>
      <c r="K27" s="10"/>
      <c r="L27" s="223" t="s">
        <v>153</v>
      </c>
      <c r="M27" s="221" t="s">
        <v>154</v>
      </c>
      <c r="N27" s="221"/>
      <c r="O27" s="21" t="s">
        <v>31</v>
      </c>
      <c r="P27" s="225"/>
      <c r="Q27" s="10"/>
      <c r="R27" s="220" t="s">
        <v>31</v>
      </c>
      <c r="S27" s="223" t="s">
        <v>153</v>
      </c>
      <c r="T27" s="220" t="s">
        <v>31</v>
      </c>
      <c r="U27" s="224" t="s">
        <v>33</v>
      </c>
      <c r="V27" s="228" t="s">
        <v>34</v>
      </c>
      <c r="W27" s="10" t="s">
        <v>138</v>
      </c>
      <c r="X27" s="10" t="s">
        <v>139</v>
      </c>
      <c r="Y27" s="229"/>
      <c r="Z27" s="243" t="s">
        <v>155</v>
      </c>
      <c r="AA27" s="244">
        <v>0.001</v>
      </c>
      <c r="AB27" s="10"/>
      <c r="AC27" s="10" t="s">
        <v>141</v>
      </c>
      <c r="AD27" s="10"/>
      <c r="AE27" s="241" t="s">
        <v>142</v>
      </c>
      <c r="AF27" s="241"/>
      <c r="AG27" s="241"/>
      <c r="AH27" s="241">
        <f>AA27*1.05</f>
        <v>0.00105</v>
      </c>
      <c r="AI27" s="263">
        <f t="shared" si="2"/>
        <v>0.952380952380952</v>
      </c>
      <c r="AJ27" s="10"/>
      <c r="AK27" s="10"/>
      <c r="AL27" s="10" t="s">
        <v>85</v>
      </c>
      <c r="AM27" s="264" t="s">
        <v>148</v>
      </c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283" t="s">
        <v>152</v>
      </c>
      <c r="AZ27" s="10"/>
      <c r="BA27" s="10"/>
      <c r="BB27" s="229">
        <v>1</v>
      </c>
      <c r="BC27" s="209"/>
    </row>
    <row r="28" ht="30" customHeight="1" spans="1:55">
      <c r="A28" s="9">
        <v>22</v>
      </c>
      <c r="B28" s="10"/>
      <c r="C28" s="10" t="s">
        <v>28</v>
      </c>
      <c r="D28" s="217"/>
      <c r="E28" s="10"/>
      <c r="F28" s="10"/>
      <c r="G28" s="10"/>
      <c r="H28" s="10"/>
      <c r="I28" s="10"/>
      <c r="J28" s="10"/>
      <c r="K28" s="10"/>
      <c r="L28" s="25" t="s">
        <v>156</v>
      </c>
      <c r="M28" s="226" t="s">
        <v>157</v>
      </c>
      <c r="N28" s="27"/>
      <c r="O28" s="28" t="s">
        <v>79</v>
      </c>
      <c r="P28" s="29"/>
      <c r="Q28" s="230"/>
      <c r="R28" s="40" t="s">
        <v>31</v>
      </c>
      <c r="S28" s="25" t="s">
        <v>158</v>
      </c>
      <c r="T28" s="41" t="s">
        <v>37</v>
      </c>
      <c r="U28" s="43" t="s">
        <v>33</v>
      </c>
      <c r="V28" s="42" t="s">
        <v>34</v>
      </c>
      <c r="W28" s="44" t="s">
        <v>159</v>
      </c>
      <c r="X28" s="28" t="s">
        <v>160</v>
      </c>
      <c r="Y28" s="246"/>
      <c r="Z28" s="28" t="s">
        <v>161</v>
      </c>
      <c r="AA28" s="41">
        <f>2/260*890/1000</f>
        <v>0.00684615384615385</v>
      </c>
      <c r="AB28" s="41"/>
      <c r="AC28" s="227" t="s">
        <v>162</v>
      </c>
      <c r="AD28" s="247"/>
      <c r="AE28" s="248"/>
      <c r="AF28" s="248"/>
      <c r="AG28" s="248"/>
      <c r="AH28" s="250">
        <f>AA28</f>
        <v>0.00684615384615385</v>
      </c>
      <c r="AI28" s="265">
        <f t="shared" si="2"/>
        <v>1</v>
      </c>
      <c r="AJ28" s="247"/>
      <c r="AK28" s="247"/>
      <c r="AL28" s="10" t="s">
        <v>85</v>
      </c>
      <c r="AM28" s="247" t="s">
        <v>163</v>
      </c>
      <c r="AN28" s="247"/>
      <c r="AO28" s="247"/>
      <c r="AP28" s="247"/>
      <c r="AQ28" s="247"/>
      <c r="AR28" s="247"/>
      <c r="AS28" s="247"/>
      <c r="AT28" s="247"/>
      <c r="AU28" s="247"/>
      <c r="AV28" s="247"/>
      <c r="AW28" s="247"/>
      <c r="AX28" s="247"/>
      <c r="AY28" s="284" t="s">
        <v>86</v>
      </c>
      <c r="AZ28" s="285" t="s">
        <v>164</v>
      </c>
      <c r="BA28" s="230"/>
      <c r="BB28" s="72">
        <v>1</v>
      </c>
      <c r="BC28" s="209"/>
    </row>
    <row r="29" ht="30" customHeight="1" spans="1:55">
      <c r="A29" s="9">
        <v>23</v>
      </c>
      <c r="B29" s="10"/>
      <c r="C29" s="10" t="s">
        <v>28</v>
      </c>
      <c r="D29" s="217"/>
      <c r="E29" s="10"/>
      <c r="F29" s="10"/>
      <c r="G29" s="10"/>
      <c r="H29" s="10"/>
      <c r="I29" s="10"/>
      <c r="J29" s="10"/>
      <c r="K29" s="10"/>
      <c r="L29" s="25" t="s">
        <v>165</v>
      </c>
      <c r="M29" s="226" t="s">
        <v>166</v>
      </c>
      <c r="N29" s="27"/>
      <c r="O29" s="28" t="s">
        <v>79</v>
      </c>
      <c r="P29" s="29"/>
      <c r="Q29" s="230"/>
      <c r="R29" s="40" t="s">
        <v>31</v>
      </c>
      <c r="S29" s="25" t="s">
        <v>165</v>
      </c>
      <c r="T29" s="41" t="s">
        <v>37</v>
      </c>
      <c r="U29" s="43" t="s">
        <v>33</v>
      </c>
      <c r="V29" s="42" t="s">
        <v>34</v>
      </c>
      <c r="W29" s="44" t="s">
        <v>159</v>
      </c>
      <c r="X29" s="28" t="s">
        <v>160</v>
      </c>
      <c r="Y29" s="246"/>
      <c r="Z29" s="28" t="s">
        <v>167</v>
      </c>
      <c r="AA29" s="41">
        <f>2/260*135/1000</f>
        <v>0.00103846153846154</v>
      </c>
      <c r="AB29" s="41"/>
      <c r="AC29" s="227" t="s">
        <v>162</v>
      </c>
      <c r="AD29" s="247"/>
      <c r="AE29" s="248"/>
      <c r="AF29" s="248"/>
      <c r="AG29" s="248"/>
      <c r="AH29" s="250">
        <f t="shared" ref="AH29:AH35" si="3">AA29</f>
        <v>0.00103846153846154</v>
      </c>
      <c r="AI29" s="265">
        <f t="shared" ref="AI29:AI35" si="4">AA29/AH29</f>
        <v>1</v>
      </c>
      <c r="AJ29" s="247"/>
      <c r="AK29" s="247"/>
      <c r="AL29" s="10" t="s">
        <v>85</v>
      </c>
      <c r="AM29" s="247" t="s">
        <v>163</v>
      </c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84" t="s">
        <v>86</v>
      </c>
      <c r="AZ29" s="285" t="s">
        <v>168</v>
      </c>
      <c r="BA29" s="230"/>
      <c r="BB29" s="72">
        <v>2</v>
      </c>
      <c r="BC29" s="209"/>
    </row>
    <row r="30" ht="30" customHeight="1" spans="1:55">
      <c r="A30" s="9">
        <v>24</v>
      </c>
      <c r="B30" s="10"/>
      <c r="C30" s="10" t="s">
        <v>28</v>
      </c>
      <c r="D30" s="217"/>
      <c r="E30" s="10"/>
      <c r="F30" s="10"/>
      <c r="G30" s="10"/>
      <c r="H30" s="10"/>
      <c r="I30" s="10"/>
      <c r="J30" s="10"/>
      <c r="K30" s="10"/>
      <c r="L30" s="25" t="s">
        <v>169</v>
      </c>
      <c r="M30" s="226" t="s">
        <v>170</v>
      </c>
      <c r="N30" s="27"/>
      <c r="O30" s="28" t="s">
        <v>79</v>
      </c>
      <c r="P30" s="29"/>
      <c r="Q30" s="230"/>
      <c r="R30" s="40" t="s">
        <v>31</v>
      </c>
      <c r="S30" s="25" t="s">
        <v>169</v>
      </c>
      <c r="T30" s="41" t="s">
        <v>37</v>
      </c>
      <c r="U30" s="43" t="s">
        <v>33</v>
      </c>
      <c r="V30" s="42" t="s">
        <v>34</v>
      </c>
      <c r="W30" s="44" t="s">
        <v>159</v>
      </c>
      <c r="X30" s="28" t="s">
        <v>160</v>
      </c>
      <c r="Y30" s="246"/>
      <c r="Z30" s="28" t="s">
        <v>171</v>
      </c>
      <c r="AA30" s="41">
        <f>2/260*600/1000</f>
        <v>0.00461538461538462</v>
      </c>
      <c r="AB30" s="41"/>
      <c r="AC30" s="227" t="s">
        <v>162</v>
      </c>
      <c r="AD30" s="247"/>
      <c r="AE30" s="248"/>
      <c r="AF30" s="248"/>
      <c r="AG30" s="248"/>
      <c r="AH30" s="250">
        <f t="shared" si="3"/>
        <v>0.00461538461538462</v>
      </c>
      <c r="AI30" s="265">
        <f t="shared" si="4"/>
        <v>1</v>
      </c>
      <c r="AJ30" s="247"/>
      <c r="AK30" s="247"/>
      <c r="AL30" s="10" t="s">
        <v>85</v>
      </c>
      <c r="AM30" s="247" t="s">
        <v>163</v>
      </c>
      <c r="AN30" s="247"/>
      <c r="AO30" s="247"/>
      <c r="AP30" s="247"/>
      <c r="AQ30" s="247"/>
      <c r="AR30" s="247"/>
      <c r="AS30" s="247"/>
      <c r="AT30" s="247"/>
      <c r="AU30" s="247"/>
      <c r="AV30" s="247"/>
      <c r="AW30" s="247"/>
      <c r="AX30" s="247"/>
      <c r="AY30" s="284" t="s">
        <v>86</v>
      </c>
      <c r="AZ30" s="285" t="s">
        <v>168</v>
      </c>
      <c r="BA30" s="230"/>
      <c r="BB30" s="72">
        <v>1</v>
      </c>
      <c r="BC30" s="209"/>
    </row>
    <row r="31" ht="30" customHeight="1" spans="1:55">
      <c r="A31" s="9">
        <v>25</v>
      </c>
      <c r="B31" s="10"/>
      <c r="C31" s="10" t="s">
        <v>28</v>
      </c>
      <c r="D31" s="217"/>
      <c r="E31" s="10"/>
      <c r="F31" s="10"/>
      <c r="G31" s="10"/>
      <c r="H31" s="10"/>
      <c r="I31" s="10"/>
      <c r="J31" s="10"/>
      <c r="K31" s="10"/>
      <c r="L31" s="25" t="s">
        <v>172</v>
      </c>
      <c r="M31" s="226" t="s">
        <v>173</v>
      </c>
      <c r="N31" s="27"/>
      <c r="O31" s="28" t="s">
        <v>79</v>
      </c>
      <c r="P31" s="29"/>
      <c r="Q31" s="230"/>
      <c r="R31" s="40" t="s">
        <v>31</v>
      </c>
      <c r="S31" s="25" t="s">
        <v>172</v>
      </c>
      <c r="T31" s="41" t="s">
        <v>37</v>
      </c>
      <c r="U31" s="43" t="s">
        <v>33</v>
      </c>
      <c r="V31" s="42" t="s">
        <v>34</v>
      </c>
      <c r="W31" s="44" t="s">
        <v>159</v>
      </c>
      <c r="X31" s="28" t="s">
        <v>160</v>
      </c>
      <c r="Y31" s="246"/>
      <c r="Z31" s="28" t="s">
        <v>174</v>
      </c>
      <c r="AA31" s="41">
        <f>2/260*660/1000</f>
        <v>0.00507692307692308</v>
      </c>
      <c r="AB31" s="41"/>
      <c r="AC31" s="227" t="s">
        <v>162</v>
      </c>
      <c r="AD31" s="247"/>
      <c r="AE31" s="248"/>
      <c r="AF31" s="248"/>
      <c r="AG31" s="248"/>
      <c r="AH31" s="250">
        <f t="shared" si="3"/>
        <v>0.00507692307692308</v>
      </c>
      <c r="AI31" s="265">
        <f t="shared" si="4"/>
        <v>1</v>
      </c>
      <c r="AJ31" s="247"/>
      <c r="AK31" s="247"/>
      <c r="AL31" s="10" t="s">
        <v>85</v>
      </c>
      <c r="AM31" s="247" t="s">
        <v>163</v>
      </c>
      <c r="AN31" s="247"/>
      <c r="AO31" s="247"/>
      <c r="AP31" s="247"/>
      <c r="AQ31" s="247"/>
      <c r="AR31" s="247"/>
      <c r="AS31" s="247"/>
      <c r="AT31" s="247"/>
      <c r="AU31" s="247"/>
      <c r="AV31" s="247"/>
      <c r="AW31" s="247"/>
      <c r="AX31" s="247"/>
      <c r="AY31" s="284" t="s">
        <v>86</v>
      </c>
      <c r="AZ31" s="285" t="s">
        <v>168</v>
      </c>
      <c r="BA31" s="230"/>
      <c r="BB31" s="72">
        <v>1</v>
      </c>
      <c r="BC31" s="209"/>
    </row>
    <row r="32" ht="30" customHeight="1" spans="1:55">
      <c r="A32" s="9">
        <v>26</v>
      </c>
      <c r="B32" s="10"/>
      <c r="C32" s="10" t="s">
        <v>28</v>
      </c>
      <c r="D32" s="217"/>
      <c r="E32" s="10"/>
      <c r="F32" s="10"/>
      <c r="G32" s="10"/>
      <c r="H32" s="10"/>
      <c r="I32" s="10"/>
      <c r="J32" s="10"/>
      <c r="K32" s="10"/>
      <c r="L32" s="25" t="s">
        <v>175</v>
      </c>
      <c r="M32" s="226" t="s">
        <v>176</v>
      </c>
      <c r="N32" s="27"/>
      <c r="O32" s="28" t="s">
        <v>79</v>
      </c>
      <c r="P32" s="29"/>
      <c r="Q32" s="230"/>
      <c r="R32" s="40" t="s">
        <v>31</v>
      </c>
      <c r="S32" s="25" t="s">
        <v>175</v>
      </c>
      <c r="T32" s="41" t="s">
        <v>37</v>
      </c>
      <c r="U32" s="43" t="s">
        <v>33</v>
      </c>
      <c r="V32" s="42" t="s">
        <v>34</v>
      </c>
      <c r="W32" s="44" t="s">
        <v>159</v>
      </c>
      <c r="X32" s="28" t="s">
        <v>160</v>
      </c>
      <c r="Y32" s="246"/>
      <c r="Z32" s="28" t="s">
        <v>177</v>
      </c>
      <c r="AA32" s="41">
        <f>2/260*250/1000</f>
        <v>0.00192307692307692</v>
      </c>
      <c r="AB32" s="41"/>
      <c r="AC32" s="227" t="s">
        <v>162</v>
      </c>
      <c r="AD32" s="247"/>
      <c r="AE32" s="248"/>
      <c r="AF32" s="248"/>
      <c r="AG32" s="248"/>
      <c r="AH32" s="250">
        <f t="shared" si="3"/>
        <v>0.00192307692307692</v>
      </c>
      <c r="AI32" s="265">
        <f t="shared" si="4"/>
        <v>1</v>
      </c>
      <c r="AJ32" s="247"/>
      <c r="AK32" s="247"/>
      <c r="AL32" s="10" t="s">
        <v>85</v>
      </c>
      <c r="AM32" s="247" t="s">
        <v>163</v>
      </c>
      <c r="AN32" s="247"/>
      <c r="AO32" s="247"/>
      <c r="AP32" s="247"/>
      <c r="AQ32" s="247"/>
      <c r="AR32" s="247"/>
      <c r="AS32" s="247"/>
      <c r="AT32" s="247"/>
      <c r="AU32" s="247"/>
      <c r="AV32" s="247"/>
      <c r="AW32" s="247"/>
      <c r="AX32" s="247"/>
      <c r="AY32" s="284" t="s">
        <v>86</v>
      </c>
      <c r="AZ32" s="285" t="s">
        <v>178</v>
      </c>
      <c r="BA32" s="230"/>
      <c r="BB32" s="72">
        <v>1</v>
      </c>
      <c r="BC32" s="209"/>
    </row>
    <row r="33" ht="30" customHeight="1" spans="1:55">
      <c r="A33" s="9">
        <v>27</v>
      </c>
      <c r="B33" s="10"/>
      <c r="C33" s="10" t="s">
        <v>28</v>
      </c>
      <c r="D33" s="217"/>
      <c r="E33" s="10"/>
      <c r="F33" s="10"/>
      <c r="G33" s="10"/>
      <c r="H33" s="10"/>
      <c r="I33" s="10"/>
      <c r="J33" s="10"/>
      <c r="K33" s="10"/>
      <c r="L33" s="25" t="s">
        <v>179</v>
      </c>
      <c r="M33" s="226" t="s">
        <v>180</v>
      </c>
      <c r="N33" s="27"/>
      <c r="O33" s="28" t="s">
        <v>79</v>
      </c>
      <c r="P33" s="29"/>
      <c r="Q33" s="230"/>
      <c r="R33" s="40" t="s">
        <v>31</v>
      </c>
      <c r="S33" s="25" t="s">
        <v>179</v>
      </c>
      <c r="T33" s="41" t="s">
        <v>37</v>
      </c>
      <c r="U33" s="43" t="s">
        <v>33</v>
      </c>
      <c r="V33" s="42" t="s">
        <v>34</v>
      </c>
      <c r="W33" s="44" t="s">
        <v>159</v>
      </c>
      <c r="X33" s="28" t="s">
        <v>160</v>
      </c>
      <c r="Y33" s="246"/>
      <c r="Z33" s="28" t="s">
        <v>181</v>
      </c>
      <c r="AA33" s="41">
        <f>2/260*90/1000</f>
        <v>0.000692307692307692</v>
      </c>
      <c r="AB33" s="41"/>
      <c r="AC33" s="227" t="s">
        <v>162</v>
      </c>
      <c r="AD33" s="247"/>
      <c r="AE33" s="248"/>
      <c r="AF33" s="248"/>
      <c r="AG33" s="248"/>
      <c r="AH33" s="250">
        <f t="shared" si="3"/>
        <v>0.000692307692307692</v>
      </c>
      <c r="AI33" s="265">
        <f t="shared" si="4"/>
        <v>1</v>
      </c>
      <c r="AJ33" s="247"/>
      <c r="AK33" s="247"/>
      <c r="AL33" s="10" t="s">
        <v>85</v>
      </c>
      <c r="AM33" s="247" t="s">
        <v>163</v>
      </c>
      <c r="AN33" s="247"/>
      <c r="AO33" s="247"/>
      <c r="AP33" s="247"/>
      <c r="AQ33" s="247"/>
      <c r="AR33" s="247"/>
      <c r="AS33" s="247"/>
      <c r="AT33" s="247"/>
      <c r="AU33" s="247"/>
      <c r="AV33" s="247"/>
      <c r="AW33" s="247"/>
      <c r="AX33" s="247"/>
      <c r="AY33" s="284" t="s">
        <v>86</v>
      </c>
      <c r="AZ33" s="285" t="s">
        <v>178</v>
      </c>
      <c r="BA33" s="230"/>
      <c r="BB33" s="72">
        <v>1</v>
      </c>
      <c r="BC33" s="209"/>
    </row>
    <row r="34" ht="30" customHeight="1" spans="1:55">
      <c r="A34" s="9">
        <v>28</v>
      </c>
      <c r="B34" s="10"/>
      <c r="C34" s="10" t="s">
        <v>28</v>
      </c>
      <c r="D34" s="217"/>
      <c r="E34" s="10"/>
      <c r="F34" s="10"/>
      <c r="G34" s="10"/>
      <c r="H34" s="10"/>
      <c r="I34" s="10"/>
      <c r="J34" s="10"/>
      <c r="K34" s="10"/>
      <c r="L34" s="25" t="s">
        <v>182</v>
      </c>
      <c r="M34" s="226" t="s">
        <v>183</v>
      </c>
      <c r="N34" s="27"/>
      <c r="O34" s="28" t="s">
        <v>79</v>
      </c>
      <c r="P34" s="29"/>
      <c r="Q34" s="230"/>
      <c r="R34" s="40" t="s">
        <v>31</v>
      </c>
      <c r="S34" s="25" t="s">
        <v>182</v>
      </c>
      <c r="T34" s="41" t="s">
        <v>37</v>
      </c>
      <c r="U34" s="43" t="s">
        <v>33</v>
      </c>
      <c r="V34" s="42" t="s">
        <v>34</v>
      </c>
      <c r="W34" s="44" t="s">
        <v>159</v>
      </c>
      <c r="X34" s="28" t="s">
        <v>160</v>
      </c>
      <c r="Y34" s="246"/>
      <c r="Z34" s="28" t="s">
        <v>184</v>
      </c>
      <c r="AA34" s="41">
        <f>2/260*790/1000</f>
        <v>0.00607692307692308</v>
      </c>
      <c r="AB34" s="41"/>
      <c r="AC34" s="227" t="s">
        <v>162</v>
      </c>
      <c r="AD34" s="247"/>
      <c r="AE34" s="248"/>
      <c r="AF34" s="248"/>
      <c r="AG34" s="248"/>
      <c r="AH34" s="250">
        <f t="shared" si="3"/>
        <v>0.00607692307692308</v>
      </c>
      <c r="AI34" s="265">
        <f t="shared" si="4"/>
        <v>1</v>
      </c>
      <c r="AJ34" s="247"/>
      <c r="AK34" s="247"/>
      <c r="AL34" s="10" t="s">
        <v>85</v>
      </c>
      <c r="AM34" s="247" t="s">
        <v>163</v>
      </c>
      <c r="AN34" s="247"/>
      <c r="AO34" s="247"/>
      <c r="AP34" s="247"/>
      <c r="AQ34" s="247"/>
      <c r="AR34" s="247"/>
      <c r="AS34" s="247"/>
      <c r="AT34" s="247"/>
      <c r="AU34" s="247"/>
      <c r="AV34" s="247"/>
      <c r="AW34" s="247"/>
      <c r="AX34" s="247"/>
      <c r="AY34" s="284" t="s">
        <v>86</v>
      </c>
      <c r="AZ34" s="285" t="s">
        <v>178</v>
      </c>
      <c r="BA34" s="230"/>
      <c r="BB34" s="72">
        <v>1</v>
      </c>
      <c r="BC34" s="209"/>
    </row>
    <row r="35" ht="30" customHeight="1" spans="1:55">
      <c r="A35" s="9">
        <v>29</v>
      </c>
      <c r="B35" s="10"/>
      <c r="C35" s="10" t="s">
        <v>28</v>
      </c>
      <c r="D35" s="217"/>
      <c r="E35" s="10"/>
      <c r="F35" s="10"/>
      <c r="G35" s="10"/>
      <c r="H35" s="10"/>
      <c r="I35" s="10"/>
      <c r="J35" s="10"/>
      <c r="K35" s="10"/>
      <c r="L35" s="25" t="s">
        <v>185</v>
      </c>
      <c r="M35" s="226" t="s">
        <v>186</v>
      </c>
      <c r="N35" s="226"/>
      <c r="O35" s="28" t="s">
        <v>79</v>
      </c>
      <c r="P35" s="29"/>
      <c r="Q35" s="230"/>
      <c r="R35" s="40" t="s">
        <v>31</v>
      </c>
      <c r="S35" s="25" t="s">
        <v>185</v>
      </c>
      <c r="T35" s="41" t="s">
        <v>37</v>
      </c>
      <c r="U35" s="43" t="s">
        <v>33</v>
      </c>
      <c r="V35" s="42" t="s">
        <v>34</v>
      </c>
      <c r="W35" s="44" t="s">
        <v>159</v>
      </c>
      <c r="X35" s="28" t="s">
        <v>160</v>
      </c>
      <c r="Y35" s="246"/>
      <c r="Z35" s="52" t="s">
        <v>187</v>
      </c>
      <c r="AA35" s="41">
        <f>2/260*790/1000</f>
        <v>0.00607692307692308</v>
      </c>
      <c r="AB35" s="41"/>
      <c r="AC35" s="227" t="s">
        <v>162</v>
      </c>
      <c r="AD35" s="247"/>
      <c r="AE35" s="248"/>
      <c r="AF35" s="248"/>
      <c r="AG35" s="248"/>
      <c r="AH35" s="250">
        <f t="shared" si="3"/>
        <v>0.00607692307692308</v>
      </c>
      <c r="AI35" s="265">
        <f t="shared" si="4"/>
        <v>1</v>
      </c>
      <c r="AJ35" s="247"/>
      <c r="AK35" s="247"/>
      <c r="AL35" s="10" t="s">
        <v>85</v>
      </c>
      <c r="AM35" s="247" t="s">
        <v>163</v>
      </c>
      <c r="AN35" s="247"/>
      <c r="AO35" s="247"/>
      <c r="AP35" s="247"/>
      <c r="AQ35" s="247"/>
      <c r="AR35" s="247"/>
      <c r="AS35" s="247"/>
      <c r="AT35" s="247"/>
      <c r="AU35" s="247"/>
      <c r="AV35" s="247"/>
      <c r="AW35" s="247"/>
      <c r="AX35" s="247"/>
      <c r="AY35" s="284" t="s">
        <v>86</v>
      </c>
      <c r="AZ35" s="286" t="s">
        <v>188</v>
      </c>
      <c r="BA35" s="230"/>
      <c r="BB35" s="72">
        <v>1</v>
      </c>
      <c r="BC35" s="209"/>
    </row>
    <row r="36" ht="30" customHeight="1" spans="1:55">
      <c r="A36" s="9">
        <v>30</v>
      </c>
      <c r="B36" s="10"/>
      <c r="C36" s="10" t="s">
        <v>28</v>
      </c>
      <c r="D36" s="10"/>
      <c r="E36" s="10"/>
      <c r="F36" s="218"/>
      <c r="G36" s="10"/>
      <c r="H36" s="10"/>
      <c r="I36" s="10"/>
      <c r="J36" s="10"/>
      <c r="K36" s="10"/>
      <c r="L36" s="25" t="s">
        <v>189</v>
      </c>
      <c r="M36" s="226" t="s">
        <v>190</v>
      </c>
      <c r="N36" s="27"/>
      <c r="O36" s="28" t="s">
        <v>31</v>
      </c>
      <c r="P36" s="29"/>
      <c r="Q36" s="230"/>
      <c r="R36" s="40" t="s">
        <v>31</v>
      </c>
      <c r="S36" s="25" t="s">
        <v>189</v>
      </c>
      <c r="T36" s="41" t="s">
        <v>37</v>
      </c>
      <c r="U36" s="42" t="s">
        <v>34</v>
      </c>
      <c r="V36" s="43" t="s">
        <v>33</v>
      </c>
      <c r="W36" s="44" t="s">
        <v>80</v>
      </c>
      <c r="X36" s="28" t="s">
        <v>191</v>
      </c>
      <c r="Y36" s="51"/>
      <c r="Z36" s="28" t="s">
        <v>192</v>
      </c>
      <c r="AA36" s="41">
        <v>0.0007</v>
      </c>
      <c r="AB36" s="41"/>
      <c r="AC36" s="10" t="s">
        <v>83</v>
      </c>
      <c r="AD36" s="247"/>
      <c r="AE36" s="241" t="s">
        <v>84</v>
      </c>
      <c r="AF36" s="248"/>
      <c r="AG36" s="248"/>
      <c r="AH36" s="241">
        <f>AA36*1.02</f>
        <v>0.000714</v>
      </c>
      <c r="AI36" s="263">
        <f>AA36/AH36</f>
        <v>0.980392156862745</v>
      </c>
      <c r="AJ36" s="247"/>
      <c r="AK36" s="247"/>
      <c r="AL36" s="10" t="s">
        <v>85</v>
      </c>
      <c r="AM36" s="247" t="s">
        <v>115</v>
      </c>
      <c r="AN36" s="247"/>
      <c r="AO36" s="247"/>
      <c r="AP36" s="247"/>
      <c r="AQ36" s="247"/>
      <c r="AR36" s="247"/>
      <c r="AS36" s="247"/>
      <c r="AT36" s="247"/>
      <c r="AU36" s="247"/>
      <c r="AV36" s="247"/>
      <c r="AW36" s="247"/>
      <c r="AX36" s="247"/>
      <c r="AY36" s="53" t="s">
        <v>193</v>
      </c>
      <c r="AZ36" s="287"/>
      <c r="BA36" s="287"/>
      <c r="BB36" s="72">
        <v>3</v>
      </c>
      <c r="BC36" s="209"/>
    </row>
    <row r="37" ht="30" customHeight="1" spans="1:55">
      <c r="A37" s="9">
        <v>31</v>
      </c>
      <c r="B37" s="10"/>
      <c r="C37" s="10" t="s">
        <v>28</v>
      </c>
      <c r="D37" s="10"/>
      <c r="E37" s="10"/>
      <c r="F37" s="218"/>
      <c r="G37" s="10"/>
      <c r="H37" s="10"/>
      <c r="I37" s="10"/>
      <c r="J37" s="10"/>
      <c r="K37" s="10"/>
      <c r="L37" s="25" t="s">
        <v>194</v>
      </c>
      <c r="M37" s="226" t="s">
        <v>195</v>
      </c>
      <c r="N37" s="27"/>
      <c r="O37" s="28"/>
      <c r="P37" s="29"/>
      <c r="Q37" s="230"/>
      <c r="R37" s="40"/>
      <c r="S37" s="25" t="s">
        <v>194</v>
      </c>
      <c r="T37" s="41" t="s">
        <v>37</v>
      </c>
      <c r="U37" s="42" t="s">
        <v>34</v>
      </c>
      <c r="V37" s="43" t="s">
        <v>33</v>
      </c>
      <c r="W37" s="44" t="s">
        <v>80</v>
      </c>
      <c r="X37" s="28" t="s">
        <v>196</v>
      </c>
      <c r="Y37" s="51"/>
      <c r="Z37" s="52" t="s">
        <v>197</v>
      </c>
      <c r="AA37" s="41">
        <v>0.002</v>
      </c>
      <c r="AB37" s="41"/>
      <c r="AC37" s="10" t="s">
        <v>83</v>
      </c>
      <c r="AD37" s="247"/>
      <c r="AE37" s="241" t="s">
        <v>84</v>
      </c>
      <c r="AF37" s="248"/>
      <c r="AG37" s="248"/>
      <c r="AH37" s="241">
        <f>AA37*1.02</f>
        <v>0.00204</v>
      </c>
      <c r="AI37" s="263">
        <f>AA37/AH37</f>
        <v>0.980392156862745</v>
      </c>
      <c r="AJ37" s="247"/>
      <c r="AK37" s="247"/>
      <c r="AL37" s="10" t="s">
        <v>85</v>
      </c>
      <c r="AM37" s="247" t="s">
        <v>115</v>
      </c>
      <c r="AN37" s="247"/>
      <c r="AO37" s="247"/>
      <c r="AP37" s="247"/>
      <c r="AQ37" s="247"/>
      <c r="AR37" s="247"/>
      <c r="AS37" s="247"/>
      <c r="AT37" s="247"/>
      <c r="AU37" s="247"/>
      <c r="AV37" s="247"/>
      <c r="AW37" s="247"/>
      <c r="AX37" s="247"/>
      <c r="AY37" s="53"/>
      <c r="AZ37" s="287"/>
      <c r="BA37" s="287"/>
      <c r="BB37" s="72">
        <v>8</v>
      </c>
      <c r="BC37" s="209"/>
    </row>
    <row r="38" ht="30" customHeight="1" spans="1:55">
      <c r="A38" s="9">
        <v>32</v>
      </c>
      <c r="B38" s="10"/>
      <c r="C38" s="10" t="s">
        <v>28</v>
      </c>
      <c r="D38" s="10"/>
      <c r="E38" s="10"/>
      <c r="F38" s="218"/>
      <c r="G38" s="10"/>
      <c r="H38" s="10"/>
      <c r="I38" s="10"/>
      <c r="J38" s="10"/>
      <c r="K38" s="10"/>
      <c r="L38" s="25" t="s">
        <v>198</v>
      </c>
      <c r="M38" s="226" t="s">
        <v>199</v>
      </c>
      <c r="N38" s="27"/>
      <c r="O38" s="28"/>
      <c r="P38" s="29"/>
      <c r="Q38" s="230"/>
      <c r="R38" s="40"/>
      <c r="S38" s="25" t="s">
        <v>198</v>
      </c>
      <c r="T38" s="41" t="s">
        <v>37</v>
      </c>
      <c r="U38" s="42" t="s">
        <v>34</v>
      </c>
      <c r="V38" s="43" t="s">
        <v>33</v>
      </c>
      <c r="W38" s="44" t="s">
        <v>105</v>
      </c>
      <c r="X38" s="28" t="s">
        <v>200</v>
      </c>
      <c r="Y38" s="51"/>
      <c r="Z38" s="52" t="s">
        <v>201</v>
      </c>
      <c r="AA38" s="41">
        <v>0.003</v>
      </c>
      <c r="AB38" s="41"/>
      <c r="AC38" s="247"/>
      <c r="AD38" s="247"/>
      <c r="AE38" s="248"/>
      <c r="AF38" s="248"/>
      <c r="AG38" s="248"/>
      <c r="AH38" s="248"/>
      <c r="AI38" s="266"/>
      <c r="AJ38" s="247"/>
      <c r="AK38" s="247"/>
      <c r="AL38" s="10" t="s">
        <v>85</v>
      </c>
      <c r="AM38" s="247" t="s">
        <v>202</v>
      </c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53" t="s">
        <v>86</v>
      </c>
      <c r="AZ38" s="287"/>
      <c r="BA38" s="287"/>
      <c r="BB38" s="72">
        <v>5</v>
      </c>
      <c r="BC38" s="209"/>
    </row>
    <row r="39" ht="30" customHeight="1" spans="1:55">
      <c r="A39" s="9">
        <v>33</v>
      </c>
      <c r="B39" s="9"/>
      <c r="C39" s="10" t="s">
        <v>28</v>
      </c>
      <c r="D39" s="9"/>
      <c r="E39" s="9"/>
      <c r="F39" s="9"/>
      <c r="G39" s="9"/>
      <c r="H39" s="9"/>
      <c r="I39" s="9"/>
      <c r="J39" s="9"/>
      <c r="K39" s="9"/>
      <c r="L39" s="227" t="s">
        <v>203</v>
      </c>
      <c r="M39" s="226" t="s">
        <v>204</v>
      </c>
      <c r="N39" s="227"/>
      <c r="O39" s="227"/>
      <c r="P39" s="227"/>
      <c r="Q39" s="231"/>
      <c r="R39" s="227"/>
      <c r="S39" s="227" t="s">
        <v>203</v>
      </c>
      <c r="T39" s="41" t="s">
        <v>37</v>
      </c>
      <c r="U39" s="42" t="s">
        <v>34</v>
      </c>
      <c r="V39" s="43" t="s">
        <v>33</v>
      </c>
      <c r="W39" s="230" t="s">
        <v>138</v>
      </c>
      <c r="X39" s="28" t="s">
        <v>205</v>
      </c>
      <c r="Y39" s="227"/>
      <c r="Z39" s="52" t="s">
        <v>206</v>
      </c>
      <c r="AA39" s="249">
        <f>4.9/120*420/1000</f>
        <v>0.01715</v>
      </c>
      <c r="AB39" s="227"/>
      <c r="AC39" s="227" t="s">
        <v>162</v>
      </c>
      <c r="AD39" s="249"/>
      <c r="AE39" s="250"/>
      <c r="AF39" s="250"/>
      <c r="AG39" s="250"/>
      <c r="AH39" s="250">
        <f>AA39</f>
        <v>0.01715</v>
      </c>
      <c r="AI39" s="265">
        <f>AA39/AH39</f>
        <v>1</v>
      </c>
      <c r="AJ39" s="249"/>
      <c r="AK39" s="249"/>
      <c r="AL39" s="10" t="s">
        <v>85</v>
      </c>
      <c r="AM39" s="249" t="s">
        <v>207</v>
      </c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53" t="s">
        <v>86</v>
      </c>
      <c r="AZ39" s="227"/>
      <c r="BA39" s="227"/>
      <c r="BB39" s="227">
        <v>1</v>
      </c>
      <c r="BC39" s="209"/>
    </row>
    <row r="40" ht="30" customHeight="1" spans="1:55">
      <c r="A40" s="9">
        <v>34</v>
      </c>
      <c r="B40" s="9"/>
      <c r="C40" s="10" t="s">
        <v>28</v>
      </c>
      <c r="D40" s="9"/>
      <c r="E40" s="9"/>
      <c r="F40" s="9"/>
      <c r="G40" s="9"/>
      <c r="H40" s="9"/>
      <c r="I40" s="9"/>
      <c r="J40" s="9"/>
      <c r="K40" s="9"/>
      <c r="L40" s="9" t="s">
        <v>208</v>
      </c>
      <c r="M40" s="9" t="s">
        <v>209</v>
      </c>
      <c r="N40" s="9"/>
      <c r="O40" s="9"/>
      <c r="P40" s="9"/>
      <c r="Q40" s="232"/>
      <c r="R40" s="9"/>
      <c r="S40" s="9" t="s">
        <v>208</v>
      </c>
      <c r="T40" s="222" t="s">
        <v>37</v>
      </c>
      <c r="U40" s="228" t="s">
        <v>34</v>
      </c>
      <c r="V40" s="224" t="s">
        <v>33</v>
      </c>
      <c r="W40" s="10" t="s">
        <v>80</v>
      </c>
      <c r="X40" s="21" t="s">
        <v>81</v>
      </c>
      <c r="Y40" s="9"/>
      <c r="Z40" s="9" t="s">
        <v>210</v>
      </c>
      <c r="AA40" s="9">
        <v>0.002</v>
      </c>
      <c r="AB40" s="9"/>
      <c r="AC40" s="10" t="s">
        <v>83</v>
      </c>
      <c r="AD40" s="251"/>
      <c r="AE40" s="241" t="s">
        <v>84</v>
      </c>
      <c r="AF40" s="252"/>
      <c r="AG40" s="252"/>
      <c r="AH40" s="241">
        <f>AA40*1.02</f>
        <v>0.00204</v>
      </c>
      <c r="AI40" s="263">
        <f>AA40/AH40</f>
        <v>0.980392156862745</v>
      </c>
      <c r="AJ40" s="251"/>
      <c r="AK40" s="251"/>
      <c r="AL40" s="10" t="s">
        <v>85</v>
      </c>
      <c r="AM40" s="251" t="s">
        <v>211</v>
      </c>
      <c r="AN40" s="251"/>
      <c r="AO40" s="251"/>
      <c r="AP40" s="251"/>
      <c r="AQ40" s="251"/>
      <c r="AR40" s="251"/>
      <c r="AS40" s="251"/>
      <c r="AT40" s="251"/>
      <c r="AU40" s="251"/>
      <c r="AV40" s="251"/>
      <c r="AW40" s="251"/>
      <c r="AX40" s="251"/>
      <c r="AY40" s="283" t="s">
        <v>86</v>
      </c>
      <c r="AZ40" s="9"/>
      <c r="BA40" s="9"/>
      <c r="BB40" s="9">
        <v>1</v>
      </c>
      <c r="BC40" s="209"/>
    </row>
    <row r="41" ht="30" customHeight="1" spans="1:55">
      <c r="A41" s="9">
        <v>35</v>
      </c>
      <c r="B41" s="9"/>
      <c r="C41" s="10" t="s">
        <v>28</v>
      </c>
      <c r="D41" s="9"/>
      <c r="E41" s="9"/>
      <c r="F41" s="9"/>
      <c r="G41" s="9"/>
      <c r="H41" s="9"/>
      <c r="I41" s="9"/>
      <c r="J41" s="9"/>
      <c r="K41" s="9"/>
      <c r="L41" s="9" t="s">
        <v>212</v>
      </c>
      <c r="M41" s="221" t="s">
        <v>213</v>
      </c>
      <c r="N41" s="9"/>
      <c r="O41" s="9"/>
      <c r="P41" s="9"/>
      <c r="Q41" s="233"/>
      <c r="R41" s="9"/>
      <c r="S41" s="9" t="s">
        <v>212</v>
      </c>
      <c r="T41" s="222" t="s">
        <v>37</v>
      </c>
      <c r="U41" s="224" t="s">
        <v>33</v>
      </c>
      <c r="V41" s="9" t="s">
        <v>34</v>
      </c>
      <c r="W41" s="10" t="s">
        <v>138</v>
      </c>
      <c r="X41" s="21" t="s">
        <v>214</v>
      </c>
      <c r="Y41" s="9"/>
      <c r="Z41" s="243" t="s">
        <v>215</v>
      </c>
      <c r="AA41" s="222" t="s">
        <v>37</v>
      </c>
      <c r="AB41" s="9"/>
      <c r="AC41" s="251"/>
      <c r="AD41" s="251"/>
      <c r="AE41" s="252"/>
      <c r="AF41" s="252"/>
      <c r="AG41" s="252"/>
      <c r="AH41" s="252"/>
      <c r="AI41" s="267"/>
      <c r="AJ41" s="251"/>
      <c r="AK41" s="251"/>
      <c r="AL41" s="10" t="s">
        <v>85</v>
      </c>
      <c r="AM41" s="251" t="s">
        <v>216</v>
      </c>
      <c r="AN41" s="251"/>
      <c r="AO41" s="251"/>
      <c r="AP41" s="251"/>
      <c r="AQ41" s="251"/>
      <c r="AR41" s="251"/>
      <c r="AS41" s="251"/>
      <c r="AT41" s="251"/>
      <c r="AU41" s="251"/>
      <c r="AV41" s="251"/>
      <c r="AW41" s="251"/>
      <c r="AX41" s="251"/>
      <c r="AY41" s="283" t="s">
        <v>86</v>
      </c>
      <c r="AZ41" s="9"/>
      <c r="BA41" s="9"/>
      <c r="BB41" s="9">
        <v>1</v>
      </c>
      <c r="BC41" s="209"/>
    </row>
  </sheetData>
  <autoFilter ref="A6:BC41">
    <extLst/>
  </autoFilter>
  <mergeCells count="48">
    <mergeCell ref="A1:M1"/>
    <mergeCell ref="A2:M2"/>
    <mergeCell ref="A3:M3"/>
    <mergeCell ref="A4:M4"/>
    <mergeCell ref="B5:K5"/>
    <mergeCell ref="AE5:AG5"/>
    <mergeCell ref="A5:A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O1:BB4"/>
  </mergeCells>
  <conditionalFormatting sqref="N30"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N31"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N32"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N33"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N37"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N36 N28:N29 N38 N34">
    <cfRule type="duplicateValues" dxfId="0" priority="97"/>
    <cfRule type="duplicateValues" dxfId="0" priority="98"/>
    <cfRule type="duplicateValues" dxfId="0" priority="99"/>
    <cfRule type="duplicateValues" dxfId="0" priority="100"/>
  </conditionalFormatting>
  <dataValidations count="2">
    <dataValidation type="list" allowBlank="1" showInputMessage="1" showErrorMessage="1" sqref="V14 V15 U36:U40 V7:V13 V16:V35">
      <formula1>"Y,N"</formula1>
    </dataValidation>
    <dataValidation type="list" allowBlank="1" showInputMessage="1" showErrorMessage="1" sqref="W7:W8">
      <formula1>"装配总成件,焊接总成件,面料,塑料件,冷镦,钣金件,机加工件,标准件,非标件,线材件,管材件,圆钢"</formula1>
    </dataValidation>
  </dataValidations>
  <pageMargins left="0.751388888888889" right="0.751388888888889" top="0.472222222222222" bottom="0.156944444444444" header="0.511805555555556" footer="0.511805555555556"/>
  <pageSetup paperSize="9" scale="56" fitToHeight="0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25"/>
  <sheetViews>
    <sheetView view="pageBreakPreview" zoomScale="55" zoomScaleNormal="100" workbookViewId="0">
      <pane xSplit="13" topLeftCell="AC1" activePane="topRight" state="frozen"/>
      <selection/>
      <selection pane="topRight" activeCell="AC5" sqref="AC5:AX6"/>
    </sheetView>
  </sheetViews>
  <sheetFormatPr defaultColWidth="9" defaultRowHeight="15"/>
  <cols>
    <col min="1" max="1" width="3.625" style="76" customWidth="1"/>
    <col min="2" max="5" width="2.625" style="76" customWidth="1"/>
    <col min="6" max="11" width="2.625" style="76" hidden="1" customWidth="1"/>
    <col min="12" max="12" width="14.875" style="76" customWidth="1"/>
    <col min="13" max="13" width="17" style="76" customWidth="1"/>
    <col min="14" max="14" width="9" style="76" hidden="1" customWidth="1"/>
    <col min="15" max="15" width="7.25" style="76" hidden="1" customWidth="1"/>
    <col min="16" max="16" width="9" style="76" hidden="1" customWidth="1"/>
    <col min="17" max="17" width="7.875" style="76" customWidth="1"/>
    <col min="18" max="18" width="9" style="76" hidden="1" customWidth="1"/>
    <col min="19" max="19" width="11.875" style="76" customWidth="1"/>
    <col min="20" max="22" width="4.25" style="76" customWidth="1"/>
    <col min="23" max="23" width="7.375" style="76" customWidth="1"/>
    <col min="24" max="24" width="10.625" style="76" customWidth="1"/>
    <col min="25" max="25" width="9" style="76" hidden="1" customWidth="1"/>
    <col min="26" max="26" width="13.125" style="76" customWidth="1"/>
    <col min="27" max="27" width="8" style="77" customWidth="1"/>
    <col min="28" max="29" width="9" style="76" customWidth="1"/>
    <col min="30" max="33" width="9" style="76" hidden="1" customWidth="1" outlineLevel="1"/>
    <col min="34" max="34" width="9" style="78" hidden="1" customWidth="1" outlineLevel="1"/>
    <col min="35" max="35" width="9" style="79" hidden="1" customWidth="1" outlineLevel="1"/>
    <col min="36" max="37" width="9" style="76" hidden="1" customWidth="1" outlineLevel="1"/>
    <col min="38" max="38" width="11.2" style="76" customWidth="1" collapsed="1"/>
    <col min="39" max="39" width="14.3916666666667" style="80" customWidth="1"/>
    <col min="40" max="50" width="9" style="76" hidden="1" customWidth="1" outlineLevel="1"/>
    <col min="51" max="51" width="12" style="76" customWidth="1" collapsed="1"/>
    <col min="52" max="52" width="18.625" style="76" hidden="1" customWidth="1"/>
    <col min="53" max="53" width="13.625" style="76" hidden="1" customWidth="1"/>
    <col min="54" max="54" width="13.375" style="76" customWidth="1"/>
    <col min="55" max="55" width="16.3583333333333" style="76" customWidth="1"/>
    <col min="56" max="16384" width="9" style="76"/>
  </cols>
  <sheetData>
    <row r="1" ht="24.95" hidden="1" customHeight="1" outlineLevel="1" spans="1:54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01"/>
      <c r="O1" s="102" t="s">
        <v>217</v>
      </c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56"/>
      <c r="AB1" s="102"/>
      <c r="AC1" s="102"/>
      <c r="AD1" s="102"/>
      <c r="AE1" s="102"/>
      <c r="AF1" s="102"/>
      <c r="AG1" s="102"/>
      <c r="AH1" s="173"/>
      <c r="AI1" s="174"/>
      <c r="AJ1" s="102"/>
      <c r="AK1" s="102"/>
      <c r="AL1" s="102"/>
      <c r="AM1" s="175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</row>
    <row r="2" ht="24.95" hidden="1" customHeight="1" outlineLevel="1" spans="1:54">
      <c r="A2" s="82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103"/>
      <c r="N2" s="104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56"/>
      <c r="AB2" s="102"/>
      <c r="AC2" s="102"/>
      <c r="AD2" s="102"/>
      <c r="AE2" s="102"/>
      <c r="AF2" s="102"/>
      <c r="AG2" s="102"/>
      <c r="AH2" s="173"/>
      <c r="AI2" s="174"/>
      <c r="AJ2" s="102"/>
      <c r="AK2" s="102"/>
      <c r="AL2" s="102"/>
      <c r="AM2" s="175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</row>
    <row r="3" ht="24.95" hidden="1" customHeight="1" outlineLevel="1" spans="1:54">
      <c r="A3" s="82" t="s">
        <v>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103"/>
      <c r="N3" s="104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56"/>
      <c r="AB3" s="102"/>
      <c r="AC3" s="102"/>
      <c r="AD3" s="102"/>
      <c r="AE3" s="102"/>
      <c r="AF3" s="102"/>
      <c r="AG3" s="102"/>
      <c r="AH3" s="173"/>
      <c r="AI3" s="174"/>
      <c r="AJ3" s="102"/>
      <c r="AK3" s="102"/>
      <c r="AL3" s="102"/>
      <c r="AM3" s="175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</row>
    <row r="4" ht="24.95" hidden="1" customHeight="1" outlineLevel="1" spans="1:54">
      <c r="A4" s="81" t="s">
        <v>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104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56"/>
      <c r="AB4" s="102"/>
      <c r="AC4" s="102"/>
      <c r="AD4" s="102"/>
      <c r="AE4" s="102"/>
      <c r="AF4" s="102"/>
      <c r="AG4" s="102"/>
      <c r="AH4" s="173"/>
      <c r="AI4" s="174"/>
      <c r="AJ4" s="102"/>
      <c r="AK4" s="102"/>
      <c r="AL4" s="102"/>
      <c r="AM4" s="175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</row>
    <row r="5" ht="33" customHeight="1" collapsed="1" spans="1:54">
      <c r="A5" s="84" t="s">
        <v>5</v>
      </c>
      <c r="B5" s="85" t="s">
        <v>6</v>
      </c>
      <c r="C5" s="86"/>
      <c r="D5" s="86"/>
      <c r="E5" s="86"/>
      <c r="F5" s="86"/>
      <c r="G5" s="86"/>
      <c r="H5" s="86"/>
      <c r="I5" s="86"/>
      <c r="J5" s="86"/>
      <c r="K5" s="105"/>
      <c r="L5" s="106" t="s">
        <v>7</v>
      </c>
      <c r="M5" s="107" t="s">
        <v>8</v>
      </c>
      <c r="N5" s="108" t="s">
        <v>9</v>
      </c>
      <c r="O5" s="108" t="s">
        <v>10</v>
      </c>
      <c r="P5" s="108" t="s">
        <v>11</v>
      </c>
      <c r="Q5" s="108" t="s">
        <v>12</v>
      </c>
      <c r="R5" s="133" t="s">
        <v>13</v>
      </c>
      <c r="S5" s="134" t="s">
        <v>14</v>
      </c>
      <c r="T5" s="133" t="s">
        <v>15</v>
      </c>
      <c r="U5" s="135" t="s">
        <v>16</v>
      </c>
      <c r="V5" s="136" t="s">
        <v>17</v>
      </c>
      <c r="W5" s="136" t="s">
        <v>18</v>
      </c>
      <c r="X5" s="137" t="s">
        <v>19</v>
      </c>
      <c r="Y5" s="137" t="s">
        <v>20</v>
      </c>
      <c r="Z5" s="108" t="s">
        <v>21</v>
      </c>
      <c r="AA5" s="157" t="s">
        <v>22</v>
      </c>
      <c r="AB5" s="108" t="s">
        <v>23</v>
      </c>
      <c r="AC5" s="47" t="s">
        <v>46</v>
      </c>
      <c r="AD5" s="56" t="s">
        <v>47</v>
      </c>
      <c r="AE5" s="57" t="s">
        <v>48</v>
      </c>
      <c r="AF5" s="57"/>
      <c r="AG5" s="57"/>
      <c r="AH5" s="58" t="s">
        <v>49</v>
      </c>
      <c r="AI5" s="59" t="s">
        <v>50</v>
      </c>
      <c r="AJ5" s="60" t="s">
        <v>51</v>
      </c>
      <c r="AK5" s="61" t="s">
        <v>52</v>
      </c>
      <c r="AL5" s="63" t="s">
        <v>53</v>
      </c>
      <c r="AM5" s="63" t="s">
        <v>54</v>
      </c>
      <c r="AN5" s="64" t="s">
        <v>55</v>
      </c>
      <c r="AO5" s="65" t="s">
        <v>56</v>
      </c>
      <c r="AP5" s="66" t="s">
        <v>57</v>
      </c>
      <c r="AQ5" s="66" t="s">
        <v>58</v>
      </c>
      <c r="AR5" s="67" t="s">
        <v>59</v>
      </c>
      <c r="AS5" s="66" t="s">
        <v>60</v>
      </c>
      <c r="AT5" s="66" t="s">
        <v>61</v>
      </c>
      <c r="AU5" s="66" t="s">
        <v>62</v>
      </c>
      <c r="AV5" s="65" t="s">
        <v>63</v>
      </c>
      <c r="AW5" s="66" t="s">
        <v>64</v>
      </c>
      <c r="AX5" s="66" t="s">
        <v>65</v>
      </c>
      <c r="AY5" s="191" t="s">
        <v>24</v>
      </c>
      <c r="AZ5" s="192" t="s">
        <v>25</v>
      </c>
      <c r="BA5" s="192" t="s">
        <v>26</v>
      </c>
      <c r="BB5" s="192" t="s">
        <v>27</v>
      </c>
    </row>
    <row r="6" ht="29.1" customHeight="1" spans="1:54">
      <c r="A6" s="87"/>
      <c r="B6" s="88">
        <v>0</v>
      </c>
      <c r="C6" s="88">
        <v>1</v>
      </c>
      <c r="D6" s="88">
        <v>2</v>
      </c>
      <c r="E6" s="88">
        <v>3</v>
      </c>
      <c r="F6" s="88">
        <v>4</v>
      </c>
      <c r="G6" s="88">
        <v>5</v>
      </c>
      <c r="H6" s="88">
        <v>6</v>
      </c>
      <c r="I6" s="88">
        <v>7</v>
      </c>
      <c r="J6" s="88">
        <v>8</v>
      </c>
      <c r="K6" s="109">
        <v>9</v>
      </c>
      <c r="L6" s="110"/>
      <c r="M6" s="111"/>
      <c r="N6" s="112"/>
      <c r="O6" s="112"/>
      <c r="P6" s="112"/>
      <c r="Q6" s="112"/>
      <c r="R6" s="110"/>
      <c r="S6" s="111"/>
      <c r="T6" s="138"/>
      <c r="U6" s="139"/>
      <c r="V6" s="140"/>
      <c r="W6" s="140"/>
      <c r="X6" s="141"/>
      <c r="Y6" s="141"/>
      <c r="Z6" s="112"/>
      <c r="AA6" s="158"/>
      <c r="AB6" s="112"/>
      <c r="AC6" s="47"/>
      <c r="AD6" s="62"/>
      <c r="AE6" s="57" t="s">
        <v>66</v>
      </c>
      <c r="AF6" s="57" t="s">
        <v>67</v>
      </c>
      <c r="AG6" s="57" t="s">
        <v>68</v>
      </c>
      <c r="AH6" s="58"/>
      <c r="AI6" s="59"/>
      <c r="AJ6" s="60"/>
      <c r="AK6" s="61"/>
      <c r="AL6" s="63"/>
      <c r="AM6" s="63"/>
      <c r="AN6" s="68"/>
      <c r="AO6" s="69"/>
      <c r="AP6" s="70"/>
      <c r="AQ6" s="70"/>
      <c r="AR6" s="71"/>
      <c r="AS6" s="70"/>
      <c r="AT6" s="70"/>
      <c r="AU6" s="70"/>
      <c r="AV6" s="69"/>
      <c r="AW6" s="70"/>
      <c r="AX6" s="70"/>
      <c r="AY6" s="193"/>
      <c r="AZ6" s="194"/>
      <c r="BA6" s="195"/>
      <c r="BB6" s="195"/>
    </row>
    <row r="7" s="74" customFormat="1" ht="28" customHeight="1" spans="1:54">
      <c r="A7" s="87">
        <v>1</v>
      </c>
      <c r="B7" s="89" t="s">
        <v>28</v>
      </c>
      <c r="C7" s="90"/>
      <c r="D7" s="91"/>
      <c r="E7" s="91"/>
      <c r="F7" s="91"/>
      <c r="G7" s="91"/>
      <c r="H7" s="91"/>
      <c r="I7" s="91"/>
      <c r="J7" s="91"/>
      <c r="K7" s="113"/>
      <c r="L7" s="110" t="s">
        <v>38</v>
      </c>
      <c r="M7" s="85" t="s">
        <v>39</v>
      </c>
      <c r="N7" s="112"/>
      <c r="O7" s="112"/>
      <c r="P7" s="112"/>
      <c r="Q7" s="112"/>
      <c r="R7" s="110"/>
      <c r="S7" s="111"/>
      <c r="T7" s="142" t="s">
        <v>31</v>
      </c>
      <c r="U7" s="110" t="s">
        <v>33</v>
      </c>
      <c r="V7" s="87" t="s">
        <v>34</v>
      </c>
      <c r="W7" s="143" t="s">
        <v>35</v>
      </c>
      <c r="X7" s="144" t="s">
        <v>36</v>
      </c>
      <c r="Y7" s="141"/>
      <c r="Z7" s="159" t="s">
        <v>41</v>
      </c>
      <c r="AA7" s="158"/>
      <c r="AB7" s="112"/>
      <c r="AC7" s="112" t="s">
        <v>71</v>
      </c>
      <c r="AD7" s="112"/>
      <c r="AE7" s="112"/>
      <c r="AF7" s="112"/>
      <c r="AG7" s="112"/>
      <c r="AH7" s="176"/>
      <c r="AI7" s="177"/>
      <c r="AJ7" s="112"/>
      <c r="AK7" s="112"/>
      <c r="AL7" s="112" t="s">
        <v>72</v>
      </c>
      <c r="AM7" s="112" t="s">
        <v>73</v>
      </c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93"/>
      <c r="AZ7" s="194"/>
      <c r="BA7" s="195"/>
      <c r="BB7" s="195">
        <v>1</v>
      </c>
    </row>
    <row r="8" s="74" customFormat="1" ht="28" customHeight="1" spans="1:54">
      <c r="A8" s="87">
        <v>2</v>
      </c>
      <c r="B8" s="89"/>
      <c r="C8" s="89" t="s">
        <v>28</v>
      </c>
      <c r="E8" s="87"/>
      <c r="F8" s="87"/>
      <c r="G8" s="87"/>
      <c r="H8" s="87"/>
      <c r="I8" s="87"/>
      <c r="J8" s="87"/>
      <c r="K8" s="87"/>
      <c r="L8" s="87" t="s">
        <v>218</v>
      </c>
      <c r="M8" s="114" t="s">
        <v>219</v>
      </c>
      <c r="N8" s="87"/>
      <c r="O8" s="87"/>
      <c r="P8" s="87"/>
      <c r="Q8" s="92"/>
      <c r="R8" s="87"/>
      <c r="S8" s="87" t="s">
        <v>218</v>
      </c>
      <c r="T8" s="142" t="s">
        <v>31</v>
      </c>
      <c r="U8" s="145" t="s">
        <v>33</v>
      </c>
      <c r="V8" s="87" t="s">
        <v>34</v>
      </c>
      <c r="W8" s="143" t="s">
        <v>35</v>
      </c>
      <c r="X8" s="144" t="s">
        <v>36</v>
      </c>
      <c r="Y8" s="87"/>
      <c r="Z8" s="159" t="s">
        <v>41</v>
      </c>
      <c r="AA8" s="158" t="s">
        <v>41</v>
      </c>
      <c r="AB8" s="87"/>
      <c r="AC8" s="112" t="s">
        <v>71</v>
      </c>
      <c r="AD8" s="87"/>
      <c r="AE8" s="87"/>
      <c r="AF8" s="87"/>
      <c r="AG8" s="87"/>
      <c r="AH8" s="178"/>
      <c r="AI8" s="179"/>
      <c r="AJ8" s="87"/>
      <c r="AK8" s="87"/>
      <c r="AL8" s="112" t="s">
        <v>72</v>
      </c>
      <c r="AM8" s="112" t="s">
        <v>73</v>
      </c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112"/>
      <c r="AZ8" s="87"/>
      <c r="BA8" s="196"/>
      <c r="BB8" s="87">
        <v>1</v>
      </c>
    </row>
    <row r="9" s="74" customFormat="1" ht="28" customHeight="1" spans="1:54">
      <c r="A9" s="87">
        <v>3</v>
      </c>
      <c r="C9" s="92"/>
      <c r="D9" s="89" t="s">
        <v>28</v>
      </c>
      <c r="E9" s="89"/>
      <c r="F9" s="93"/>
      <c r="G9" s="93"/>
      <c r="H9" s="93"/>
      <c r="I9" s="93"/>
      <c r="J9" s="93"/>
      <c r="K9" s="115"/>
      <c r="L9" s="116" t="s">
        <v>220</v>
      </c>
      <c r="M9" s="117" t="s">
        <v>221</v>
      </c>
      <c r="N9" s="112"/>
      <c r="O9" s="118"/>
      <c r="P9" s="119"/>
      <c r="Q9" s="146"/>
      <c r="R9" s="142" t="s">
        <v>31</v>
      </c>
      <c r="S9" s="116" t="s">
        <v>220</v>
      </c>
      <c r="T9" s="142" t="s">
        <v>31</v>
      </c>
      <c r="U9" s="143" t="s">
        <v>33</v>
      </c>
      <c r="V9" s="143" t="s">
        <v>34</v>
      </c>
      <c r="W9" s="143" t="s">
        <v>35</v>
      </c>
      <c r="X9" s="144" t="s">
        <v>36</v>
      </c>
      <c r="Y9" s="160" t="s">
        <v>41</v>
      </c>
      <c r="Z9" s="118" t="s">
        <v>222</v>
      </c>
      <c r="AA9" s="161"/>
      <c r="AB9" s="162"/>
      <c r="AC9" s="112" t="s">
        <v>71</v>
      </c>
      <c r="AD9" s="162"/>
      <c r="AE9" s="162"/>
      <c r="AF9" s="162"/>
      <c r="AG9" s="162"/>
      <c r="AH9" s="180"/>
      <c r="AI9" s="181"/>
      <c r="AJ9" s="162"/>
      <c r="AK9" s="162"/>
      <c r="AL9" s="112" t="s">
        <v>72</v>
      </c>
      <c r="AM9" s="112" t="s">
        <v>73</v>
      </c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 t="s">
        <v>76</v>
      </c>
      <c r="AZ9" s="197">
        <v>1</v>
      </c>
      <c r="BA9" s="198"/>
      <c r="BB9" s="194">
        <v>1</v>
      </c>
    </row>
    <row r="10" s="74" customFormat="1" ht="28" customHeight="1" spans="1:54">
      <c r="A10" s="87">
        <v>4</v>
      </c>
      <c r="B10" s="89"/>
      <c r="C10" s="89"/>
      <c r="D10" s="94"/>
      <c r="E10" s="89" t="s">
        <v>28</v>
      </c>
      <c r="F10" s="93"/>
      <c r="G10" s="93"/>
      <c r="H10" s="93"/>
      <c r="I10" s="93"/>
      <c r="J10" s="93"/>
      <c r="K10" s="93"/>
      <c r="L10" s="116" t="s">
        <v>223</v>
      </c>
      <c r="M10" s="117" t="s">
        <v>224</v>
      </c>
      <c r="N10" s="112"/>
      <c r="O10" s="118"/>
      <c r="P10" s="119"/>
      <c r="Q10" s="146"/>
      <c r="R10" s="142" t="s">
        <v>31</v>
      </c>
      <c r="S10" s="116" t="s">
        <v>223</v>
      </c>
      <c r="T10" s="142" t="s">
        <v>31</v>
      </c>
      <c r="U10" s="143" t="s">
        <v>33</v>
      </c>
      <c r="V10" s="143" t="s">
        <v>34</v>
      </c>
      <c r="W10" s="143" t="s">
        <v>225</v>
      </c>
      <c r="X10" s="144" t="s">
        <v>226</v>
      </c>
      <c r="Y10" s="160"/>
      <c r="Z10" s="118" t="s">
        <v>222</v>
      </c>
      <c r="AA10" s="161">
        <v>0.0172</v>
      </c>
      <c r="AB10" s="162"/>
      <c r="AC10" s="162" t="s">
        <v>83</v>
      </c>
      <c r="AD10" s="162"/>
      <c r="AE10" s="162" t="s">
        <v>84</v>
      </c>
      <c r="AF10" s="162"/>
      <c r="AG10" s="162"/>
      <c r="AH10" s="180">
        <f>AA10*1.02</f>
        <v>0.017544</v>
      </c>
      <c r="AI10" s="181">
        <f>AA10/AH10</f>
        <v>0.980392156862745</v>
      </c>
      <c r="AJ10" s="162"/>
      <c r="AK10" s="162"/>
      <c r="AL10" s="162" t="s">
        <v>85</v>
      </c>
      <c r="AM10" s="18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 t="s">
        <v>87</v>
      </c>
      <c r="AZ10" s="197">
        <v>1</v>
      </c>
      <c r="BA10" s="198"/>
      <c r="BB10" s="194">
        <v>1</v>
      </c>
    </row>
    <row r="11" s="74" customFormat="1" ht="28" customHeight="1" spans="1:54">
      <c r="A11" s="87">
        <v>5</v>
      </c>
      <c r="B11" s="92"/>
      <c r="C11" s="92"/>
      <c r="D11" s="94"/>
      <c r="E11" s="89" t="s">
        <v>28</v>
      </c>
      <c r="F11" s="93"/>
      <c r="G11" s="93"/>
      <c r="H11" s="93"/>
      <c r="I11" s="93"/>
      <c r="J11" s="93"/>
      <c r="K11" s="93"/>
      <c r="L11" s="116" t="s">
        <v>227</v>
      </c>
      <c r="M11" s="117" t="s">
        <v>228</v>
      </c>
      <c r="N11" s="112"/>
      <c r="O11" s="120"/>
      <c r="P11" s="119"/>
      <c r="Q11" s="119"/>
      <c r="R11" s="142" t="s">
        <v>31</v>
      </c>
      <c r="S11" s="121" t="s">
        <v>227</v>
      </c>
      <c r="T11" s="142" t="s">
        <v>31</v>
      </c>
      <c r="U11" s="143" t="s">
        <v>33</v>
      </c>
      <c r="V11" s="143" t="s">
        <v>34</v>
      </c>
      <c r="W11" s="143" t="s">
        <v>225</v>
      </c>
      <c r="X11" s="144" t="s">
        <v>81</v>
      </c>
      <c r="Y11" s="160"/>
      <c r="Z11" s="118" t="s">
        <v>229</v>
      </c>
      <c r="AA11" s="161">
        <v>0.0072</v>
      </c>
      <c r="AB11" s="162"/>
      <c r="AC11" s="162" t="s">
        <v>83</v>
      </c>
      <c r="AD11" s="162"/>
      <c r="AE11" s="162" t="s">
        <v>84</v>
      </c>
      <c r="AF11" s="162"/>
      <c r="AG11" s="162"/>
      <c r="AH11" s="180">
        <f t="shared" ref="AH11:AH16" si="0">AA11*1.02</f>
        <v>0.007344</v>
      </c>
      <c r="AI11" s="181">
        <f t="shared" ref="AI11:AI16" si="1">AA11/AH11</f>
        <v>0.980392156862745</v>
      </c>
      <c r="AJ11" s="162"/>
      <c r="AK11" s="162"/>
      <c r="AL11" s="162" t="s">
        <v>85</v>
      </c>
      <c r="AM11" s="18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 t="s">
        <v>87</v>
      </c>
      <c r="AZ11" s="197">
        <v>1</v>
      </c>
      <c r="BA11" s="198"/>
      <c r="BB11" s="199">
        <v>1</v>
      </c>
    </row>
    <row r="12" s="74" customFormat="1" ht="28" customHeight="1" spans="1:54">
      <c r="A12" s="87">
        <v>6</v>
      </c>
      <c r="B12" s="89"/>
      <c r="C12" s="89"/>
      <c r="D12" s="94"/>
      <c r="E12" s="89" t="s">
        <v>28</v>
      </c>
      <c r="F12" s="93"/>
      <c r="G12" s="93"/>
      <c r="H12" s="93"/>
      <c r="I12" s="93"/>
      <c r="J12" s="93"/>
      <c r="K12" s="93"/>
      <c r="L12" s="116" t="s">
        <v>230</v>
      </c>
      <c r="M12" s="117" t="s">
        <v>231</v>
      </c>
      <c r="N12" s="112"/>
      <c r="O12" s="120"/>
      <c r="P12" s="119"/>
      <c r="Q12" s="147"/>
      <c r="R12" s="142" t="s">
        <v>31</v>
      </c>
      <c r="S12" s="121" t="s">
        <v>230</v>
      </c>
      <c r="T12" s="142" t="s">
        <v>31</v>
      </c>
      <c r="U12" s="143" t="s">
        <v>33</v>
      </c>
      <c r="V12" s="143" t="s">
        <v>34</v>
      </c>
      <c r="W12" s="143" t="s">
        <v>225</v>
      </c>
      <c r="X12" s="144" t="s">
        <v>226</v>
      </c>
      <c r="Y12" s="160"/>
      <c r="Z12" s="118" t="s">
        <v>232</v>
      </c>
      <c r="AA12" s="161">
        <v>0.001</v>
      </c>
      <c r="AB12" s="162"/>
      <c r="AC12" s="162" t="s">
        <v>83</v>
      </c>
      <c r="AD12" s="162"/>
      <c r="AE12" s="162" t="s">
        <v>84</v>
      </c>
      <c r="AF12" s="162"/>
      <c r="AG12" s="162"/>
      <c r="AH12" s="180">
        <f t="shared" si="0"/>
        <v>0.00102</v>
      </c>
      <c r="AI12" s="181">
        <f t="shared" si="1"/>
        <v>0.980392156862745</v>
      </c>
      <c r="AJ12" s="162"/>
      <c r="AK12" s="162"/>
      <c r="AL12" s="162" t="s">
        <v>85</v>
      </c>
      <c r="AM12" s="18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 t="s">
        <v>87</v>
      </c>
      <c r="AZ12" s="197">
        <v>1</v>
      </c>
      <c r="BA12" s="200"/>
      <c r="BB12" s="201">
        <v>1</v>
      </c>
    </row>
    <row r="13" s="74" customFormat="1" ht="28" customHeight="1" spans="1:54">
      <c r="A13" s="87">
        <v>7</v>
      </c>
      <c r="B13" s="89"/>
      <c r="C13" s="89"/>
      <c r="D13" s="94"/>
      <c r="E13" s="89" t="s">
        <v>28</v>
      </c>
      <c r="F13" s="90"/>
      <c r="G13" s="90"/>
      <c r="H13" s="90"/>
      <c r="I13" s="90"/>
      <c r="J13" s="90"/>
      <c r="K13" s="118"/>
      <c r="L13" s="116" t="s">
        <v>233</v>
      </c>
      <c r="M13" s="117" t="s">
        <v>234</v>
      </c>
      <c r="N13" s="112"/>
      <c r="O13" s="118"/>
      <c r="P13" s="119"/>
      <c r="Q13" s="147"/>
      <c r="R13" s="142" t="s">
        <v>31</v>
      </c>
      <c r="S13" s="116" t="s">
        <v>233</v>
      </c>
      <c r="T13" s="142" t="s">
        <v>31</v>
      </c>
      <c r="U13" s="143" t="s">
        <v>33</v>
      </c>
      <c r="V13" s="143" t="s">
        <v>34</v>
      </c>
      <c r="W13" s="143" t="s">
        <v>225</v>
      </c>
      <c r="X13" s="144" t="s">
        <v>81</v>
      </c>
      <c r="Y13" s="160"/>
      <c r="Z13" s="118" t="s">
        <v>235</v>
      </c>
      <c r="AA13" s="161">
        <v>0.0017</v>
      </c>
      <c r="AB13" s="162"/>
      <c r="AC13" s="162" t="s">
        <v>83</v>
      </c>
      <c r="AD13" s="162"/>
      <c r="AE13" s="162" t="s">
        <v>84</v>
      </c>
      <c r="AF13" s="162"/>
      <c r="AG13" s="162"/>
      <c r="AH13" s="180">
        <f t="shared" si="0"/>
        <v>0.001734</v>
      </c>
      <c r="AI13" s="181">
        <f t="shared" si="1"/>
        <v>0.980392156862745</v>
      </c>
      <c r="AJ13" s="162"/>
      <c r="AK13" s="162"/>
      <c r="AL13" s="162" t="s">
        <v>85</v>
      </c>
      <c r="AM13" s="18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 t="s">
        <v>87</v>
      </c>
      <c r="AZ13" s="197">
        <v>1</v>
      </c>
      <c r="BA13" s="200"/>
      <c r="BB13" s="201">
        <v>1</v>
      </c>
    </row>
    <row r="14" s="74" customFormat="1" ht="28" customHeight="1" spans="1:54">
      <c r="A14" s="87">
        <v>8</v>
      </c>
      <c r="B14" s="89"/>
      <c r="C14" s="89"/>
      <c r="D14" s="94"/>
      <c r="E14" s="89" t="s">
        <v>28</v>
      </c>
      <c r="F14" s="93"/>
      <c r="G14" s="93"/>
      <c r="H14" s="93"/>
      <c r="I14" s="93"/>
      <c r="J14" s="93"/>
      <c r="K14" s="93"/>
      <c r="L14" s="116" t="s">
        <v>236</v>
      </c>
      <c r="M14" s="117" t="s">
        <v>237</v>
      </c>
      <c r="N14" s="112"/>
      <c r="O14" s="120"/>
      <c r="P14" s="119"/>
      <c r="Q14" s="147"/>
      <c r="R14" s="142" t="s">
        <v>31</v>
      </c>
      <c r="S14" s="121" t="s">
        <v>236</v>
      </c>
      <c r="T14" s="142" t="s">
        <v>31</v>
      </c>
      <c r="U14" s="143" t="s">
        <v>33</v>
      </c>
      <c r="V14" s="143" t="s">
        <v>34</v>
      </c>
      <c r="W14" s="143" t="s">
        <v>225</v>
      </c>
      <c r="X14" s="144" t="s">
        <v>81</v>
      </c>
      <c r="Y14" s="160"/>
      <c r="Z14" s="118" t="s">
        <v>238</v>
      </c>
      <c r="AA14" s="161">
        <v>0.002</v>
      </c>
      <c r="AB14" s="162"/>
      <c r="AC14" s="162" t="s">
        <v>83</v>
      </c>
      <c r="AD14" s="162"/>
      <c r="AE14" s="162" t="s">
        <v>84</v>
      </c>
      <c r="AF14" s="162"/>
      <c r="AG14" s="162"/>
      <c r="AH14" s="180">
        <f t="shared" si="0"/>
        <v>0.00204</v>
      </c>
      <c r="AI14" s="181">
        <f t="shared" si="1"/>
        <v>0.980392156862745</v>
      </c>
      <c r="AJ14" s="162"/>
      <c r="AK14" s="162"/>
      <c r="AL14" s="162" t="s">
        <v>85</v>
      </c>
      <c r="AM14" s="18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 t="s">
        <v>87</v>
      </c>
      <c r="AZ14" s="197">
        <v>1</v>
      </c>
      <c r="BA14" s="200"/>
      <c r="BB14" s="201">
        <v>1</v>
      </c>
    </row>
    <row r="15" s="74" customFormat="1" ht="28" customHeight="1" spans="1:54">
      <c r="A15" s="87">
        <v>9</v>
      </c>
      <c r="B15" s="89"/>
      <c r="C15" s="89"/>
      <c r="D15" s="94"/>
      <c r="E15" s="89" t="s">
        <v>28</v>
      </c>
      <c r="F15" s="93"/>
      <c r="G15" s="93"/>
      <c r="H15" s="93"/>
      <c r="I15" s="93"/>
      <c r="J15" s="93"/>
      <c r="K15" s="93"/>
      <c r="L15" s="116" t="s">
        <v>239</v>
      </c>
      <c r="M15" s="117" t="s">
        <v>240</v>
      </c>
      <c r="N15" s="112"/>
      <c r="O15" s="120"/>
      <c r="P15" s="119"/>
      <c r="Q15" s="147"/>
      <c r="R15" s="142" t="s">
        <v>31</v>
      </c>
      <c r="S15" s="121" t="s">
        <v>239</v>
      </c>
      <c r="T15" s="142" t="s">
        <v>31</v>
      </c>
      <c r="U15" s="143" t="s">
        <v>33</v>
      </c>
      <c r="V15" s="143" t="s">
        <v>34</v>
      </c>
      <c r="W15" s="143" t="s">
        <v>225</v>
      </c>
      <c r="X15" s="144" t="s">
        <v>81</v>
      </c>
      <c r="Y15" s="160"/>
      <c r="Z15" s="118" t="s">
        <v>241</v>
      </c>
      <c r="AA15" s="161">
        <v>0.001</v>
      </c>
      <c r="AB15" s="162"/>
      <c r="AC15" s="162" t="s">
        <v>83</v>
      </c>
      <c r="AD15" s="162"/>
      <c r="AE15" s="162" t="s">
        <v>84</v>
      </c>
      <c r="AF15" s="162"/>
      <c r="AG15" s="162"/>
      <c r="AH15" s="180">
        <f t="shared" si="0"/>
        <v>0.00102</v>
      </c>
      <c r="AI15" s="181">
        <f t="shared" si="1"/>
        <v>0.980392156862745</v>
      </c>
      <c r="AJ15" s="162"/>
      <c r="AK15" s="162"/>
      <c r="AL15" s="162" t="s">
        <v>85</v>
      </c>
      <c r="AM15" s="18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 t="s">
        <v>87</v>
      </c>
      <c r="AZ15" s="197">
        <v>1</v>
      </c>
      <c r="BA15" s="200"/>
      <c r="BB15" s="201">
        <v>1</v>
      </c>
    </row>
    <row r="16" s="74" customFormat="1" ht="28" customHeight="1" spans="1:54">
      <c r="A16" s="87">
        <v>10</v>
      </c>
      <c r="B16" s="89"/>
      <c r="C16" s="89"/>
      <c r="D16" s="94"/>
      <c r="E16" s="89" t="s">
        <v>28</v>
      </c>
      <c r="F16" s="93"/>
      <c r="G16" s="93"/>
      <c r="H16" s="93"/>
      <c r="I16" s="93"/>
      <c r="J16" s="93"/>
      <c r="K16" s="93"/>
      <c r="L16" s="116" t="s">
        <v>242</v>
      </c>
      <c r="M16" s="117" t="s">
        <v>243</v>
      </c>
      <c r="N16" s="112"/>
      <c r="O16" s="120"/>
      <c r="P16" s="119"/>
      <c r="Q16" s="147"/>
      <c r="R16" s="142" t="s">
        <v>31</v>
      </c>
      <c r="S16" s="121" t="s">
        <v>242</v>
      </c>
      <c r="T16" s="142" t="s">
        <v>31</v>
      </c>
      <c r="U16" s="143" t="s">
        <v>33</v>
      </c>
      <c r="V16" s="143" t="s">
        <v>34</v>
      </c>
      <c r="W16" s="143" t="s">
        <v>225</v>
      </c>
      <c r="X16" s="144" t="s">
        <v>226</v>
      </c>
      <c r="Y16" s="160"/>
      <c r="Z16" s="118" t="s">
        <v>244</v>
      </c>
      <c r="AA16" s="161">
        <v>0.0005</v>
      </c>
      <c r="AB16" s="162"/>
      <c r="AC16" s="162" t="s">
        <v>83</v>
      </c>
      <c r="AD16" s="162"/>
      <c r="AE16" s="162" t="s">
        <v>84</v>
      </c>
      <c r="AF16" s="162"/>
      <c r="AG16" s="162"/>
      <c r="AH16" s="180">
        <f t="shared" si="0"/>
        <v>0.00051</v>
      </c>
      <c r="AI16" s="181">
        <f t="shared" si="1"/>
        <v>0.980392156862745</v>
      </c>
      <c r="AJ16" s="162"/>
      <c r="AK16" s="162"/>
      <c r="AL16" s="162" t="s">
        <v>85</v>
      </c>
      <c r="AM16" s="18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 t="s">
        <v>87</v>
      </c>
      <c r="AZ16" s="197">
        <v>1</v>
      </c>
      <c r="BA16" s="200"/>
      <c r="BB16" s="201">
        <v>1</v>
      </c>
    </row>
    <row r="17" s="74" customFormat="1" ht="28" customHeight="1" spans="1:54">
      <c r="A17" s="87">
        <v>11</v>
      </c>
      <c r="B17" s="89"/>
      <c r="C17" s="89"/>
      <c r="D17" s="94"/>
      <c r="E17" s="89" t="s">
        <v>28</v>
      </c>
      <c r="F17" s="93"/>
      <c r="G17" s="93"/>
      <c r="H17" s="93"/>
      <c r="I17" s="93"/>
      <c r="J17" s="93"/>
      <c r="K17" s="115"/>
      <c r="L17" s="121" t="s">
        <v>245</v>
      </c>
      <c r="M17" s="122" t="s">
        <v>246</v>
      </c>
      <c r="N17" s="123"/>
      <c r="O17" s="120"/>
      <c r="P17" s="124"/>
      <c r="Q17" s="148"/>
      <c r="R17" s="149" t="s">
        <v>31</v>
      </c>
      <c r="S17" s="121" t="s">
        <v>245</v>
      </c>
      <c r="T17" s="149" t="s">
        <v>31</v>
      </c>
      <c r="U17" s="150" t="s">
        <v>34</v>
      </c>
      <c r="V17" s="150" t="s">
        <v>33</v>
      </c>
      <c r="W17" s="150" t="s">
        <v>138</v>
      </c>
      <c r="X17" s="151" t="s">
        <v>247</v>
      </c>
      <c r="Y17" s="160"/>
      <c r="Z17" s="118" t="s">
        <v>248</v>
      </c>
      <c r="AA17" s="161">
        <v>0.001</v>
      </c>
      <c r="AB17" s="162"/>
      <c r="AC17" s="162" t="s">
        <v>141</v>
      </c>
      <c r="AD17" s="162"/>
      <c r="AE17" s="162" t="s">
        <v>142</v>
      </c>
      <c r="AF17" s="162"/>
      <c r="AG17" s="162"/>
      <c r="AH17" s="180">
        <f>AA17*1.05</f>
        <v>0.00105</v>
      </c>
      <c r="AI17" s="181">
        <f>AA17/AH17</f>
        <v>0.952380952380952</v>
      </c>
      <c r="AJ17" s="162"/>
      <c r="AK17" s="162"/>
      <c r="AL17" s="162" t="s">
        <v>85</v>
      </c>
      <c r="AM17" s="182" t="s">
        <v>249</v>
      </c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97">
        <v>1</v>
      </c>
      <c r="BA17" s="200"/>
      <c r="BB17" s="201">
        <v>1</v>
      </c>
    </row>
    <row r="18" s="74" customFormat="1" ht="28" customHeight="1" spans="1:54">
      <c r="A18" s="87">
        <v>12</v>
      </c>
      <c r="B18" s="89"/>
      <c r="C18" s="89"/>
      <c r="D18" s="94"/>
      <c r="E18" s="89" t="s">
        <v>28</v>
      </c>
      <c r="F18" s="93"/>
      <c r="G18" s="93"/>
      <c r="H18" s="93"/>
      <c r="I18" s="93"/>
      <c r="J18" s="93"/>
      <c r="K18" s="115"/>
      <c r="L18" s="121" t="s">
        <v>250</v>
      </c>
      <c r="M18" s="125" t="s">
        <v>251</v>
      </c>
      <c r="N18" s="123"/>
      <c r="O18" s="120"/>
      <c r="P18" s="124"/>
      <c r="Q18" s="148"/>
      <c r="R18" s="149" t="s">
        <v>31</v>
      </c>
      <c r="S18" s="121" t="s">
        <v>250</v>
      </c>
      <c r="T18" s="149" t="s">
        <v>31</v>
      </c>
      <c r="U18" s="150" t="s">
        <v>33</v>
      </c>
      <c r="V18" s="150" t="s">
        <v>34</v>
      </c>
      <c r="W18" s="150"/>
      <c r="X18" s="152" t="s">
        <v>252</v>
      </c>
      <c r="Y18" s="160"/>
      <c r="Z18" s="118" t="s">
        <v>41</v>
      </c>
      <c r="AA18" s="163"/>
      <c r="AB18" s="164"/>
      <c r="AC18" s="164"/>
      <c r="AD18" s="164"/>
      <c r="AE18" s="164"/>
      <c r="AF18" s="164"/>
      <c r="AG18" s="164"/>
      <c r="AH18" s="183"/>
      <c r="AI18" s="184"/>
      <c r="AJ18" s="164"/>
      <c r="AK18" s="164"/>
      <c r="AL18" s="162" t="s">
        <v>85</v>
      </c>
      <c r="AM18" s="185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202">
        <v>1</v>
      </c>
      <c r="BA18" s="200"/>
      <c r="BB18" s="203">
        <v>1</v>
      </c>
    </row>
    <row r="19" s="75" customFormat="1" ht="28" customHeight="1" spans="1:55">
      <c r="A19" s="87">
        <v>13</v>
      </c>
      <c r="B19" s="95"/>
      <c r="C19" s="95"/>
      <c r="D19" s="96"/>
      <c r="E19" s="97" t="s">
        <v>28</v>
      </c>
      <c r="F19" s="98"/>
      <c r="G19" s="98"/>
      <c r="H19" s="98"/>
      <c r="I19" s="98"/>
      <c r="J19" s="98"/>
      <c r="K19" s="126"/>
      <c r="L19" s="121" t="s">
        <v>253</v>
      </c>
      <c r="M19" s="122" t="s">
        <v>254</v>
      </c>
      <c r="N19" s="123"/>
      <c r="O19" s="120"/>
      <c r="P19" s="124"/>
      <c r="Q19" s="148"/>
      <c r="R19" s="149" t="s">
        <v>31</v>
      </c>
      <c r="S19" s="121" t="s">
        <v>253</v>
      </c>
      <c r="T19" s="149" t="s">
        <v>31</v>
      </c>
      <c r="U19" s="150" t="s">
        <v>34</v>
      </c>
      <c r="V19" s="150" t="s">
        <v>33</v>
      </c>
      <c r="W19" s="150" t="s">
        <v>138</v>
      </c>
      <c r="X19" s="152" t="s">
        <v>255</v>
      </c>
      <c r="Y19" s="160"/>
      <c r="Z19" s="118" t="s">
        <v>41</v>
      </c>
      <c r="AA19" s="163">
        <v>0.002</v>
      </c>
      <c r="AB19" s="164"/>
      <c r="AC19" s="164"/>
      <c r="AD19" s="164"/>
      <c r="AE19" s="164"/>
      <c r="AF19" s="164"/>
      <c r="AG19" s="164"/>
      <c r="AH19" s="183"/>
      <c r="AI19" s="184"/>
      <c r="AJ19" s="164"/>
      <c r="AK19" s="164"/>
      <c r="AL19" s="162" t="s">
        <v>85</v>
      </c>
      <c r="AM19" s="185" t="s">
        <v>256</v>
      </c>
      <c r="AN19" s="164"/>
      <c r="AO19" s="164"/>
      <c r="AP19" s="164"/>
      <c r="AQ19" s="164"/>
      <c r="AR19" s="164"/>
      <c r="AS19" s="164"/>
      <c r="AT19" s="164"/>
      <c r="AU19" s="164"/>
      <c r="AV19" s="164"/>
      <c r="AW19" s="164"/>
      <c r="AX19" s="164"/>
      <c r="AY19" s="164"/>
      <c r="AZ19" s="202"/>
      <c r="BA19" s="200"/>
      <c r="BB19" s="203">
        <v>1</v>
      </c>
      <c r="BC19" s="74"/>
    </row>
    <row r="20" s="74" customFormat="1" ht="28" customHeight="1" spans="1:54">
      <c r="A20" s="87">
        <v>15</v>
      </c>
      <c r="B20" s="89"/>
      <c r="C20" s="89"/>
      <c r="D20" s="92"/>
      <c r="E20" s="89" t="s">
        <v>28</v>
      </c>
      <c r="F20" s="93"/>
      <c r="G20" s="93"/>
      <c r="H20" s="93"/>
      <c r="I20" s="93"/>
      <c r="J20" s="93"/>
      <c r="K20" s="115"/>
      <c r="L20" s="127" t="s">
        <v>257</v>
      </c>
      <c r="M20" s="128" t="s">
        <v>258</v>
      </c>
      <c r="N20" s="119"/>
      <c r="O20" s="120"/>
      <c r="P20" s="119"/>
      <c r="Q20" s="147"/>
      <c r="R20" s="142" t="s">
        <v>31</v>
      </c>
      <c r="S20" s="127" t="s">
        <v>257</v>
      </c>
      <c r="T20" s="142" t="s">
        <v>31</v>
      </c>
      <c r="U20" s="143" t="s">
        <v>33</v>
      </c>
      <c r="V20" s="143" t="s">
        <v>34</v>
      </c>
      <c r="W20" s="143"/>
      <c r="X20" s="144" t="s">
        <v>252</v>
      </c>
      <c r="Y20" s="160"/>
      <c r="Z20" s="165" t="s">
        <v>41</v>
      </c>
      <c r="AA20" s="161"/>
      <c r="AB20" s="166"/>
      <c r="AC20" s="166"/>
      <c r="AD20" s="166"/>
      <c r="AE20" s="166"/>
      <c r="AF20" s="166"/>
      <c r="AG20" s="166"/>
      <c r="AH20" s="186"/>
      <c r="AI20" s="187"/>
      <c r="AJ20" s="166"/>
      <c r="AK20" s="166"/>
      <c r="AL20" s="162" t="s">
        <v>85</v>
      </c>
      <c r="AM20" s="188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204">
        <v>2</v>
      </c>
      <c r="BA20" s="205"/>
      <c r="BB20" s="201">
        <v>2</v>
      </c>
    </row>
    <row r="21" s="74" customFormat="1" ht="28" customHeight="1" spans="1:54">
      <c r="A21" s="87">
        <v>14</v>
      </c>
      <c r="B21" s="89"/>
      <c r="C21" s="89"/>
      <c r="D21" s="89" t="s">
        <v>28</v>
      </c>
      <c r="E21" s="99"/>
      <c r="F21" s="93"/>
      <c r="G21" s="93"/>
      <c r="H21" s="93"/>
      <c r="I21" s="93"/>
      <c r="J21" s="93"/>
      <c r="K21" s="93"/>
      <c r="L21" s="129" t="s">
        <v>259</v>
      </c>
      <c r="M21" s="130" t="s">
        <v>260</v>
      </c>
      <c r="N21" s="130"/>
      <c r="O21" s="120" t="s">
        <v>79</v>
      </c>
      <c r="P21" s="131"/>
      <c r="Q21" s="115"/>
      <c r="R21" s="153" t="s">
        <v>31</v>
      </c>
      <c r="S21" s="129" t="s">
        <v>259</v>
      </c>
      <c r="T21" s="123" t="s">
        <v>37</v>
      </c>
      <c r="U21" s="154" t="s">
        <v>33</v>
      </c>
      <c r="V21" s="150" t="s">
        <v>34</v>
      </c>
      <c r="W21" s="155" t="s">
        <v>159</v>
      </c>
      <c r="X21" s="120" t="s">
        <v>160</v>
      </c>
      <c r="Y21" s="167"/>
      <c r="Z21" s="168" t="s">
        <v>261</v>
      </c>
      <c r="AA21" s="169">
        <f>2/260*150/1000</f>
        <v>0.00115384615384615</v>
      </c>
      <c r="AB21" s="123"/>
      <c r="AC21" s="170" t="s">
        <v>162</v>
      </c>
      <c r="AD21" s="170"/>
      <c r="AE21" s="170"/>
      <c r="AF21" s="170"/>
      <c r="AG21" s="170"/>
      <c r="AH21" s="189">
        <f>AA21</f>
        <v>0.00115384615384615</v>
      </c>
      <c r="AI21" s="190">
        <f>AA21/AH21</f>
        <v>1</v>
      </c>
      <c r="AJ21" s="170"/>
      <c r="AK21" s="170"/>
      <c r="AL21" s="162" t="s">
        <v>85</v>
      </c>
      <c r="AM21" s="182" t="s">
        <v>163</v>
      </c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206" t="s">
        <v>86</v>
      </c>
      <c r="AZ21" s="207" t="s">
        <v>188</v>
      </c>
      <c r="BA21" s="115"/>
      <c r="BB21" s="151">
        <v>2</v>
      </c>
    </row>
    <row r="22" s="74" customFormat="1" ht="28" customHeight="1" spans="1:54">
      <c r="A22" s="87">
        <v>16</v>
      </c>
      <c r="B22" s="89"/>
      <c r="C22" s="89"/>
      <c r="D22" s="89" t="s">
        <v>28</v>
      </c>
      <c r="E22" s="93"/>
      <c r="F22" s="100"/>
      <c r="G22" s="93"/>
      <c r="H22" s="93"/>
      <c r="I22" s="93"/>
      <c r="J22" s="93"/>
      <c r="K22" s="93"/>
      <c r="L22" s="129" t="s">
        <v>189</v>
      </c>
      <c r="M22" s="130" t="s">
        <v>190</v>
      </c>
      <c r="N22" s="132"/>
      <c r="O22" s="120" t="s">
        <v>31</v>
      </c>
      <c r="P22" s="131"/>
      <c r="Q22" s="115"/>
      <c r="R22" s="153" t="s">
        <v>31</v>
      </c>
      <c r="S22" s="129" t="s">
        <v>189</v>
      </c>
      <c r="T22" s="123" t="s">
        <v>37</v>
      </c>
      <c r="U22" s="150" t="s">
        <v>34</v>
      </c>
      <c r="V22" s="154" t="s">
        <v>33</v>
      </c>
      <c r="W22" s="155" t="s">
        <v>80</v>
      </c>
      <c r="X22" s="120" t="s">
        <v>191</v>
      </c>
      <c r="Y22" s="171"/>
      <c r="Z22" s="120" t="s">
        <v>192</v>
      </c>
      <c r="AA22" s="172" t="s">
        <v>37</v>
      </c>
      <c r="AB22" s="123"/>
      <c r="AC22" s="170"/>
      <c r="AD22" s="170"/>
      <c r="AE22" s="170"/>
      <c r="AF22" s="170"/>
      <c r="AG22" s="170"/>
      <c r="AH22" s="189"/>
      <c r="AI22" s="190"/>
      <c r="AJ22" s="170"/>
      <c r="AK22" s="170"/>
      <c r="AL22" s="162" t="s">
        <v>85</v>
      </c>
      <c r="AM22" s="170" t="s">
        <v>115</v>
      </c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24" t="s">
        <v>193</v>
      </c>
      <c r="AZ22" s="208"/>
      <c r="BA22" s="208"/>
      <c r="BB22" s="151">
        <v>1</v>
      </c>
    </row>
    <row r="23" s="74" customFormat="1" ht="28" customHeight="1" spans="1:54">
      <c r="A23" s="87">
        <v>17</v>
      </c>
      <c r="B23" s="89"/>
      <c r="C23" s="89"/>
      <c r="D23" s="89" t="s">
        <v>28</v>
      </c>
      <c r="E23" s="93"/>
      <c r="F23" s="100"/>
      <c r="G23" s="93"/>
      <c r="H23" s="93"/>
      <c r="I23" s="93"/>
      <c r="J23" s="93"/>
      <c r="K23" s="93"/>
      <c r="L23" s="129" t="s">
        <v>194</v>
      </c>
      <c r="M23" s="130" t="s">
        <v>195</v>
      </c>
      <c r="N23" s="132"/>
      <c r="O23" s="120"/>
      <c r="P23" s="131"/>
      <c r="Q23" s="115"/>
      <c r="R23" s="153"/>
      <c r="S23" s="129" t="s">
        <v>194</v>
      </c>
      <c r="T23" s="123" t="s">
        <v>37</v>
      </c>
      <c r="U23" s="150" t="s">
        <v>34</v>
      </c>
      <c r="V23" s="154" t="s">
        <v>33</v>
      </c>
      <c r="W23" s="155" t="s">
        <v>80</v>
      </c>
      <c r="X23" s="120" t="s">
        <v>196</v>
      </c>
      <c r="Y23" s="171"/>
      <c r="Z23" s="168" t="s">
        <v>197</v>
      </c>
      <c r="AA23" s="172">
        <v>0.002</v>
      </c>
      <c r="AB23" s="123"/>
      <c r="AC23" s="162" t="s">
        <v>83</v>
      </c>
      <c r="AD23" s="162"/>
      <c r="AE23" s="162" t="s">
        <v>84</v>
      </c>
      <c r="AF23" s="162"/>
      <c r="AG23" s="162"/>
      <c r="AH23" s="180">
        <f>AA23*1.02</f>
        <v>0.00204</v>
      </c>
      <c r="AI23" s="181">
        <f>AA23/AH23</f>
        <v>0.980392156862745</v>
      </c>
      <c r="AJ23" s="170"/>
      <c r="AK23" s="170"/>
      <c r="AL23" s="162" t="s">
        <v>85</v>
      </c>
      <c r="AM23" s="170" t="s">
        <v>115</v>
      </c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24"/>
      <c r="AZ23" s="208"/>
      <c r="BA23" s="208"/>
      <c r="BB23" s="151">
        <v>2</v>
      </c>
    </row>
    <row r="24" s="74" customFormat="1" ht="28" customHeight="1" spans="1:54">
      <c r="A24" s="87">
        <v>18</v>
      </c>
      <c r="B24" s="89"/>
      <c r="C24" s="89" t="s">
        <v>28</v>
      </c>
      <c r="D24" s="92"/>
      <c r="E24" s="93"/>
      <c r="F24" s="100"/>
      <c r="G24" s="93"/>
      <c r="H24" s="93"/>
      <c r="I24" s="93"/>
      <c r="J24" s="93"/>
      <c r="K24" s="93"/>
      <c r="L24" s="129" t="s">
        <v>262</v>
      </c>
      <c r="M24" s="130" t="s">
        <v>263</v>
      </c>
      <c r="N24" s="132"/>
      <c r="O24" s="120"/>
      <c r="P24" s="131"/>
      <c r="Q24" s="115"/>
      <c r="R24" s="153"/>
      <c r="S24" s="129" t="s">
        <v>264</v>
      </c>
      <c r="T24" s="123" t="s">
        <v>37</v>
      </c>
      <c r="U24" s="150" t="s">
        <v>34</v>
      </c>
      <c r="V24" s="154" t="s">
        <v>33</v>
      </c>
      <c r="W24" s="155" t="s">
        <v>265</v>
      </c>
      <c r="X24" s="120" t="s">
        <v>266</v>
      </c>
      <c r="Y24" s="171"/>
      <c r="Z24" s="168" t="s">
        <v>41</v>
      </c>
      <c r="AA24" s="172">
        <v>0.548</v>
      </c>
      <c r="AB24" s="123"/>
      <c r="AC24" s="170"/>
      <c r="AD24" s="170"/>
      <c r="AE24" s="170"/>
      <c r="AF24" s="170"/>
      <c r="AG24" s="170"/>
      <c r="AH24" s="189"/>
      <c r="AI24" s="190"/>
      <c r="AJ24" s="170"/>
      <c r="AK24" s="170"/>
      <c r="AL24" s="162" t="s">
        <v>85</v>
      </c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24"/>
      <c r="AZ24" s="208"/>
      <c r="BA24" s="208"/>
      <c r="BB24" s="151">
        <v>1</v>
      </c>
    </row>
    <row r="25" s="74" customFormat="1" ht="28" customHeight="1" spans="1:54">
      <c r="A25" s="87">
        <v>19</v>
      </c>
      <c r="B25" s="89"/>
      <c r="C25" s="89" t="s">
        <v>28</v>
      </c>
      <c r="D25" s="92"/>
      <c r="E25" s="93"/>
      <c r="F25" s="100"/>
      <c r="G25" s="93"/>
      <c r="H25" s="93"/>
      <c r="I25" s="93"/>
      <c r="J25" s="93"/>
      <c r="K25" s="93"/>
      <c r="L25" s="129" t="s">
        <v>267</v>
      </c>
      <c r="M25" s="130" t="s">
        <v>268</v>
      </c>
      <c r="N25" s="132"/>
      <c r="O25" s="120"/>
      <c r="P25" s="131"/>
      <c r="Q25" s="115"/>
      <c r="R25" s="153"/>
      <c r="S25" s="129" t="s">
        <v>267</v>
      </c>
      <c r="T25" s="123" t="s">
        <v>37</v>
      </c>
      <c r="U25" s="150" t="s">
        <v>33</v>
      </c>
      <c r="V25" s="154" t="s">
        <v>34</v>
      </c>
      <c r="W25" s="155" t="s">
        <v>269</v>
      </c>
      <c r="X25" s="120" t="s">
        <v>270</v>
      </c>
      <c r="Y25" s="171"/>
      <c r="Z25" s="168" t="s">
        <v>41</v>
      </c>
      <c r="AA25" s="172">
        <v>0.011</v>
      </c>
      <c r="AB25" s="123"/>
      <c r="AC25" s="170" t="s">
        <v>271</v>
      </c>
      <c r="AD25" s="170"/>
      <c r="AE25" s="170">
        <v>12</v>
      </c>
      <c r="AF25" s="170">
        <v>21</v>
      </c>
      <c r="AG25" s="170"/>
      <c r="AH25" s="189">
        <f>3.14*36*21*7860/1000000000</f>
        <v>0.0186583824</v>
      </c>
      <c r="AI25" s="190">
        <f>AA25/AH25</f>
        <v>0.589547355402042</v>
      </c>
      <c r="AJ25" s="170"/>
      <c r="AK25" s="170"/>
      <c r="AL25" s="162" t="s">
        <v>85</v>
      </c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24"/>
      <c r="AZ25" s="208"/>
      <c r="BA25" s="208"/>
      <c r="BB25" s="151">
        <v>2</v>
      </c>
    </row>
  </sheetData>
  <autoFilter ref="A6:BD25">
    <extLst/>
  </autoFilter>
  <mergeCells count="48">
    <mergeCell ref="A1:M1"/>
    <mergeCell ref="A2:M2"/>
    <mergeCell ref="A3:M3"/>
    <mergeCell ref="A4:M4"/>
    <mergeCell ref="B5:K5"/>
    <mergeCell ref="AE5:AG5"/>
    <mergeCell ref="A5:A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O1:BB4"/>
  </mergeCells>
  <conditionalFormatting sqref="S9">
    <cfRule type="duplicateValues" dxfId="0" priority="77"/>
    <cfRule type="duplicateValues" dxfId="0" priority="78"/>
    <cfRule type="duplicateValues" dxfId="0" priority="79"/>
    <cfRule type="duplicateValues" dxfId="0" priority="80"/>
  </conditionalFormatting>
  <conditionalFormatting sqref="S10">
    <cfRule type="duplicateValues" dxfId="0" priority="61"/>
    <cfRule type="duplicateValues" dxfId="0" priority="62"/>
    <cfRule type="duplicateValues" dxfId="0" priority="63"/>
    <cfRule type="duplicateValues" dxfId="0" priority="64"/>
  </conditionalFormatting>
  <conditionalFormatting sqref="L11">
    <cfRule type="duplicateValues" dxfId="0" priority="97"/>
    <cfRule type="duplicateValues" dxfId="0" priority="98"/>
    <cfRule type="duplicateValues" dxfId="0" priority="99"/>
    <cfRule type="duplicateValues" dxfId="0" priority="100"/>
  </conditionalFormatting>
  <conditionalFormatting sqref="S11"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L12"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S12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L13">
    <cfRule type="duplicateValues" dxfId="0" priority="85"/>
    <cfRule type="duplicateValues" dxfId="0" priority="86"/>
    <cfRule type="duplicateValues" dxfId="0" priority="87"/>
    <cfRule type="duplicateValues" dxfId="0" priority="88"/>
  </conditionalFormatting>
  <conditionalFormatting sqref="S13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L15">
    <cfRule type="duplicateValues" dxfId="0" priority="73"/>
    <cfRule type="duplicateValues" dxfId="0" priority="74"/>
    <cfRule type="duplicateValues" dxfId="0" priority="75"/>
    <cfRule type="duplicateValues" dxfId="0" priority="76"/>
  </conditionalFormatting>
  <conditionalFormatting sqref="S15"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S17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L19">
    <cfRule type="duplicateValues" dxfId="0" priority="125"/>
    <cfRule type="duplicateValues" dxfId="0" priority="126"/>
    <cfRule type="duplicateValues" dxfId="0" priority="127"/>
    <cfRule type="duplicateValues" dxfId="0" priority="128"/>
  </conditionalFormatting>
  <conditionalFormatting sqref="S19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N22"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N23">
    <cfRule type="duplicateValues" dxfId="0" priority="29"/>
    <cfRule type="duplicateValues" dxfId="0" priority="30"/>
    <cfRule type="duplicateValues" dxfId="0" priority="31"/>
    <cfRule type="duplicateValues" dxfId="0" priority="32"/>
  </conditionalFormatting>
  <conditionalFormatting sqref="N24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N25"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L9:L10"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L14 L16:L18 L20">
    <cfRule type="duplicateValues" dxfId="0" priority="81"/>
    <cfRule type="duplicateValues" dxfId="0" priority="82"/>
    <cfRule type="duplicateValues" dxfId="0" priority="83"/>
    <cfRule type="duplicateValues" dxfId="0" priority="84"/>
  </conditionalFormatting>
  <conditionalFormatting sqref="S14 S16"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S18 S20">
    <cfRule type="duplicateValues" dxfId="0" priority="37"/>
    <cfRule type="duplicateValues" dxfId="0" priority="38"/>
    <cfRule type="duplicateValues" dxfId="0" priority="39"/>
    <cfRule type="duplicateValues" dxfId="0" priority="40"/>
  </conditionalFormatting>
  <dataValidations count="2">
    <dataValidation type="list" allowBlank="1" showInputMessage="1" showErrorMessage="1" sqref="W7 W8:W16">
      <formula1>"装配总成件,焊接总成件,面料,塑料件,冷镦,钣金件,机加工件,标准件,非标件,线材件,管材件,圆钢"</formula1>
    </dataValidation>
    <dataValidation type="list" allowBlank="1" showInputMessage="1" showErrorMessage="1" sqref="U19:V19 U20:V20 V21 U22:U23 U24:U25 U9:V18">
      <formula1>"Y,N"</formula1>
    </dataValidation>
  </dataValidations>
  <printOptions horizontalCentered="1" verticalCentered="1"/>
  <pageMargins left="0.751388888888889" right="0.751388888888889" top="0.472222222222222" bottom="0.156944444444444" header="0.511805555555556" footer="0.511805555555556"/>
  <pageSetup paperSize="9" scale="34" fitToHeight="0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C9"/>
  <sheetViews>
    <sheetView tabSelected="1" zoomScale="55" zoomScaleNormal="55" workbookViewId="0">
      <pane xSplit="13" topLeftCell="N1" activePane="topRight" state="frozen"/>
      <selection/>
      <selection pane="topRight" activeCell="BE9" sqref="BE9"/>
    </sheetView>
  </sheetViews>
  <sheetFormatPr defaultColWidth="9" defaultRowHeight="15"/>
  <cols>
    <col min="1" max="1" width="3.625" customWidth="1"/>
    <col min="2" max="5" width="2.625" customWidth="1"/>
    <col min="6" max="11" width="2.625" hidden="1" customWidth="1"/>
    <col min="12" max="12" width="14.875" customWidth="1"/>
    <col min="13" max="13" width="17" customWidth="1"/>
    <col min="14" max="14" width="9" hidden="1" customWidth="1"/>
    <col min="15" max="15" width="7.25" hidden="1" customWidth="1"/>
    <col min="16" max="16" width="9" hidden="1" customWidth="1"/>
    <col min="17" max="17" width="7.875" customWidth="1"/>
    <col min="18" max="18" width="9" hidden="1" customWidth="1"/>
    <col min="19" max="19" width="11.875" customWidth="1"/>
    <col min="20" max="22" width="4.25" customWidth="1"/>
    <col min="23" max="23" width="7.375" customWidth="1"/>
    <col min="24" max="24" width="10.625" customWidth="1"/>
    <col min="25" max="25" width="9" hidden="1" customWidth="1"/>
    <col min="26" max="26" width="13.125" customWidth="1"/>
    <col min="27" max="27" width="8" customWidth="1"/>
    <col min="28" max="28" width="9" hidden="1" customWidth="1"/>
    <col min="29" max="29" width="12" hidden="1" customWidth="1"/>
    <col min="30" max="30" width="18.625" hidden="1" customWidth="1"/>
    <col min="31" max="32" width="13.625" customWidth="1"/>
    <col min="33" max="40" width="13.625" hidden="1" customWidth="1" outlineLevel="1"/>
    <col min="41" max="41" width="13.625" customWidth="1" collapsed="1"/>
    <col min="42" max="42" width="13.625" customWidth="1"/>
    <col min="43" max="53" width="13.625" hidden="1" customWidth="1" outlineLevel="1"/>
    <col min="54" max="54" width="13.375" customWidth="1" collapsed="1"/>
    <col min="55" max="55" width="42.25" customWidth="1"/>
  </cols>
  <sheetData>
    <row r="1" ht="24.95" hidden="1" customHeight="1" outlineLevel="1" spans="1:5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/>
      <c r="O1" s="14" t="s">
        <v>272</v>
      </c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</row>
    <row r="2" ht="24.95" hidden="1" customHeight="1" outlineLevel="1" spans="1:54">
      <c r="A2" s="2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5"/>
      <c r="N2" s="16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</row>
    <row r="3" ht="24.95" hidden="1" customHeight="1" outlineLevel="1" spans="1:54">
      <c r="A3" s="2" t="s">
        <v>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5"/>
      <c r="N3" s="16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</row>
    <row r="4" ht="24.95" hidden="1" customHeight="1" outlineLevel="1" spans="1:54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6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</row>
    <row r="5" ht="33" customHeight="1" collapsed="1" spans="1:54">
      <c r="A5" s="4" t="s">
        <v>5</v>
      </c>
      <c r="B5" s="5" t="s">
        <v>6</v>
      </c>
      <c r="C5" s="6"/>
      <c r="D5" s="6"/>
      <c r="E5" s="6"/>
      <c r="F5" s="6"/>
      <c r="G5" s="6"/>
      <c r="H5" s="6"/>
      <c r="I5" s="6"/>
      <c r="J5" s="6"/>
      <c r="K5" s="17"/>
      <c r="L5" s="18" t="s">
        <v>7</v>
      </c>
      <c r="M5" s="19" t="s">
        <v>8</v>
      </c>
      <c r="N5" s="20" t="s">
        <v>9</v>
      </c>
      <c r="O5" s="20" t="s">
        <v>10</v>
      </c>
      <c r="P5" s="20" t="s">
        <v>11</v>
      </c>
      <c r="Q5" s="20" t="s">
        <v>12</v>
      </c>
      <c r="R5" s="30" t="s">
        <v>13</v>
      </c>
      <c r="S5" s="31" t="s">
        <v>14</v>
      </c>
      <c r="T5" s="30" t="s">
        <v>15</v>
      </c>
      <c r="U5" s="32" t="s">
        <v>16</v>
      </c>
      <c r="V5" s="33" t="s">
        <v>17</v>
      </c>
      <c r="W5" s="33" t="s">
        <v>18</v>
      </c>
      <c r="X5" s="34" t="s">
        <v>19</v>
      </c>
      <c r="Y5" s="34" t="s">
        <v>20</v>
      </c>
      <c r="Z5" s="20" t="s">
        <v>21</v>
      </c>
      <c r="AA5" s="20" t="s">
        <v>22</v>
      </c>
      <c r="AB5" s="20" t="s">
        <v>23</v>
      </c>
      <c r="AC5" s="45" t="s">
        <v>24</v>
      </c>
      <c r="AD5" s="46" t="s">
        <v>25</v>
      </c>
      <c r="AE5" s="46" t="s">
        <v>26</v>
      </c>
      <c r="AF5" s="47" t="s">
        <v>46</v>
      </c>
      <c r="AG5" s="56" t="s">
        <v>47</v>
      </c>
      <c r="AH5" s="57" t="s">
        <v>48</v>
      </c>
      <c r="AI5" s="57"/>
      <c r="AJ5" s="57"/>
      <c r="AK5" s="58" t="s">
        <v>49</v>
      </c>
      <c r="AL5" s="59" t="s">
        <v>50</v>
      </c>
      <c r="AM5" s="60" t="s">
        <v>51</v>
      </c>
      <c r="AN5" s="61" t="s">
        <v>52</v>
      </c>
      <c r="AO5" s="63" t="s">
        <v>53</v>
      </c>
      <c r="AP5" s="63" t="s">
        <v>54</v>
      </c>
      <c r="AQ5" s="64" t="s">
        <v>55</v>
      </c>
      <c r="AR5" s="65" t="s">
        <v>56</v>
      </c>
      <c r="AS5" s="66" t="s">
        <v>57</v>
      </c>
      <c r="AT5" s="66" t="s">
        <v>58</v>
      </c>
      <c r="AU5" s="67" t="s">
        <v>59</v>
      </c>
      <c r="AV5" s="66" t="s">
        <v>60</v>
      </c>
      <c r="AW5" s="66" t="s">
        <v>61</v>
      </c>
      <c r="AX5" s="66" t="s">
        <v>62</v>
      </c>
      <c r="AY5" s="65" t="s">
        <v>63</v>
      </c>
      <c r="AZ5" s="66" t="s">
        <v>64</v>
      </c>
      <c r="BA5" s="66" t="s">
        <v>65</v>
      </c>
      <c r="BB5" s="46" t="s">
        <v>27</v>
      </c>
    </row>
    <row r="6" ht="29.1" customHeight="1" spans="1:54">
      <c r="A6" s="7"/>
      <c r="B6" s="8">
        <v>0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21">
        <v>9</v>
      </c>
      <c r="L6" s="22"/>
      <c r="M6" s="23"/>
      <c r="N6" s="24"/>
      <c r="O6" s="24"/>
      <c r="P6" s="24"/>
      <c r="Q6" s="24"/>
      <c r="R6" s="22"/>
      <c r="S6" s="23"/>
      <c r="T6" s="35"/>
      <c r="U6" s="36"/>
      <c r="V6" s="37"/>
      <c r="W6" s="37"/>
      <c r="X6" s="38"/>
      <c r="Y6" s="38"/>
      <c r="Z6" s="24"/>
      <c r="AA6" s="24"/>
      <c r="AB6" s="24"/>
      <c r="AC6" s="48"/>
      <c r="AD6" s="49"/>
      <c r="AE6" s="50"/>
      <c r="AF6" s="47"/>
      <c r="AG6" s="62"/>
      <c r="AH6" s="57" t="s">
        <v>66</v>
      </c>
      <c r="AI6" s="57" t="s">
        <v>67</v>
      </c>
      <c r="AJ6" s="57" t="s">
        <v>68</v>
      </c>
      <c r="AK6" s="58"/>
      <c r="AL6" s="59"/>
      <c r="AM6" s="60"/>
      <c r="AN6" s="61"/>
      <c r="AO6" s="63"/>
      <c r="AP6" s="63"/>
      <c r="AQ6" s="68"/>
      <c r="AR6" s="69"/>
      <c r="AS6" s="70"/>
      <c r="AT6" s="70"/>
      <c r="AU6" s="71"/>
      <c r="AV6" s="70"/>
      <c r="AW6" s="70"/>
      <c r="AX6" s="70"/>
      <c r="AY6" s="69"/>
      <c r="AZ6" s="70"/>
      <c r="BA6" s="70"/>
      <c r="BB6" s="50"/>
    </row>
    <row r="7" ht="65" customHeight="1" spans="1:55">
      <c r="A7" s="9">
        <v>1</v>
      </c>
      <c r="B7" s="10" t="s">
        <v>28</v>
      </c>
      <c r="D7" s="11"/>
      <c r="E7" s="10"/>
      <c r="F7" s="12"/>
      <c r="G7" s="11"/>
      <c r="H7" s="11"/>
      <c r="I7" s="11"/>
      <c r="J7" s="11"/>
      <c r="K7" s="11"/>
      <c r="L7" s="25" t="s">
        <v>42</v>
      </c>
      <c r="M7" s="26" t="s">
        <v>43</v>
      </c>
      <c r="N7" s="27"/>
      <c r="O7" s="28"/>
      <c r="P7" s="29"/>
      <c r="Q7" s="39"/>
      <c r="R7" s="40"/>
      <c r="S7" s="25" t="s">
        <v>42</v>
      </c>
      <c r="T7" s="41" t="s">
        <v>37</v>
      </c>
      <c r="U7" s="42" t="s">
        <v>33</v>
      </c>
      <c r="V7" s="43" t="s">
        <v>34</v>
      </c>
      <c r="W7" s="44" t="s">
        <v>273</v>
      </c>
      <c r="X7" s="28" t="s">
        <v>36</v>
      </c>
      <c r="Y7" s="51"/>
      <c r="Z7" s="52" t="s">
        <v>274</v>
      </c>
      <c r="AA7" s="41">
        <v>0.085</v>
      </c>
      <c r="AB7" s="41"/>
      <c r="AC7" s="53"/>
      <c r="AD7" s="54"/>
      <c r="AE7" s="54"/>
      <c r="AF7" s="55" t="s">
        <v>71</v>
      </c>
      <c r="AG7" s="55"/>
      <c r="AH7" s="55"/>
      <c r="AI7" s="55"/>
      <c r="AJ7" s="55"/>
      <c r="AK7" s="55"/>
      <c r="AL7" s="55"/>
      <c r="AM7" s="55"/>
      <c r="AN7" s="55"/>
      <c r="AO7" s="55" t="s">
        <v>72</v>
      </c>
      <c r="AP7" s="55" t="s">
        <v>73</v>
      </c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72">
        <v>1</v>
      </c>
      <c r="BC7" s="73"/>
    </row>
    <row r="8" ht="65" customHeight="1" spans="1:55">
      <c r="A8" s="9">
        <v>2</v>
      </c>
      <c r="B8" s="10"/>
      <c r="C8" s="10" t="s">
        <v>28</v>
      </c>
      <c r="D8" s="11"/>
      <c r="E8" s="10"/>
      <c r="F8" s="12"/>
      <c r="G8" s="11"/>
      <c r="H8" s="11"/>
      <c r="I8" s="11"/>
      <c r="J8" s="11"/>
      <c r="K8" s="11"/>
      <c r="L8" s="25" t="s">
        <v>275</v>
      </c>
      <c r="M8" s="26" t="s">
        <v>276</v>
      </c>
      <c r="N8" s="27"/>
      <c r="O8" s="28"/>
      <c r="P8" s="29"/>
      <c r="Q8" s="39"/>
      <c r="R8" s="40"/>
      <c r="S8" s="25" t="s">
        <v>275</v>
      </c>
      <c r="T8" s="41" t="s">
        <v>37</v>
      </c>
      <c r="U8" s="42" t="s">
        <v>33</v>
      </c>
      <c r="V8" s="43" t="s">
        <v>34</v>
      </c>
      <c r="W8" s="44" t="s">
        <v>138</v>
      </c>
      <c r="X8" s="28">
        <v>6061</v>
      </c>
      <c r="Y8" s="51"/>
      <c r="Z8" s="52" t="s">
        <v>277</v>
      </c>
      <c r="AA8" s="41">
        <v>0.08</v>
      </c>
      <c r="AB8" s="41"/>
      <c r="AC8" s="53"/>
      <c r="AD8" s="54"/>
      <c r="AE8" s="54"/>
      <c r="AF8" s="55"/>
      <c r="AG8" s="55"/>
      <c r="AH8" s="55"/>
      <c r="AI8" s="55"/>
      <c r="AJ8" s="55"/>
      <c r="AK8" s="55"/>
      <c r="AL8" s="55"/>
      <c r="AM8" s="55"/>
      <c r="AN8" s="55"/>
      <c r="AO8" s="55" t="s">
        <v>85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72">
        <v>1</v>
      </c>
      <c r="BC8" s="73"/>
    </row>
    <row r="9" ht="65" customHeight="1" spans="1:55">
      <c r="A9" s="9">
        <v>3</v>
      </c>
      <c r="B9" s="10"/>
      <c r="C9" s="10" t="s">
        <v>28</v>
      </c>
      <c r="D9" s="11"/>
      <c r="E9" s="10"/>
      <c r="F9" s="12"/>
      <c r="G9" s="11"/>
      <c r="H9" s="11"/>
      <c r="I9" s="11"/>
      <c r="J9" s="11"/>
      <c r="K9" s="11"/>
      <c r="L9" s="25" t="s">
        <v>278</v>
      </c>
      <c r="M9" s="26" t="s">
        <v>279</v>
      </c>
      <c r="N9" s="27"/>
      <c r="O9" s="28"/>
      <c r="P9" s="29"/>
      <c r="Q9" s="39"/>
      <c r="R9" s="40"/>
      <c r="S9" s="25" t="s">
        <v>278</v>
      </c>
      <c r="T9" s="41" t="s">
        <v>37</v>
      </c>
      <c r="U9" s="42" t="s">
        <v>33</v>
      </c>
      <c r="V9" s="43" t="s">
        <v>34</v>
      </c>
      <c r="W9" s="44" t="s">
        <v>280</v>
      </c>
      <c r="X9" s="28" t="s">
        <v>281</v>
      </c>
      <c r="Y9" s="51"/>
      <c r="Z9" s="52" t="s">
        <v>41</v>
      </c>
      <c r="AA9" s="41">
        <v>0.005</v>
      </c>
      <c r="AB9" s="41"/>
      <c r="AC9" s="53"/>
      <c r="AD9" s="54"/>
      <c r="AE9" s="54"/>
      <c r="AF9" s="55"/>
      <c r="AG9" s="55"/>
      <c r="AH9" s="55"/>
      <c r="AI9" s="55"/>
      <c r="AJ9" s="55"/>
      <c r="AK9" s="55"/>
      <c r="AL9" s="55"/>
      <c r="AM9" s="55"/>
      <c r="AN9" s="55"/>
      <c r="AO9" s="55" t="s">
        <v>85</v>
      </c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72">
        <v>1</v>
      </c>
      <c r="BC9" s="73"/>
    </row>
  </sheetData>
  <autoFilter ref="BB6:BB12">
    <extLst/>
  </autoFilter>
  <mergeCells count="48">
    <mergeCell ref="A1:M1"/>
    <mergeCell ref="A2:M2"/>
    <mergeCell ref="A3:M3"/>
    <mergeCell ref="A4:M4"/>
    <mergeCell ref="B5:K5"/>
    <mergeCell ref="AH5:AJ5"/>
    <mergeCell ref="A5:A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O1:BB4"/>
  </mergeCells>
  <conditionalFormatting sqref="N7">
    <cfRule type="duplicateValues" dxfId="0" priority="13"/>
    <cfRule type="duplicateValues" dxfId="0" priority="14"/>
    <cfRule type="duplicateValues" dxfId="0" priority="15"/>
    <cfRule type="duplicateValues" dxfId="0" priority="16"/>
  </conditionalFormatting>
  <conditionalFormatting sqref="N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N9">
    <cfRule type="duplicateValues" dxfId="0" priority="17"/>
    <cfRule type="duplicateValues" dxfId="0" priority="18"/>
    <cfRule type="duplicateValues" dxfId="0" priority="19"/>
    <cfRule type="duplicateValues" dxfId="0" priority="20"/>
  </conditionalFormatting>
  <dataValidations count="1">
    <dataValidation type="list" allowBlank="1" showInputMessage="1" showErrorMessage="1" sqref="U7 U8 U9">
      <formula1>"Y,N"</formula1>
    </dataValidation>
  </dataValidations>
  <pageMargins left="0.75" right="0.75" top="0.472222222222222" bottom="0.156944444444444" header="0.511805555555556" footer="0.511805555555556"/>
  <pageSetup paperSize="9" scale="84" fitToHeight="0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自适应系统部件</vt:lpstr>
      <vt:lpstr>自适应VDC阀气路 </vt:lpstr>
      <vt:lpstr>阻尼调节机构总成</vt:lpstr>
      <vt:lpstr>补偿气罐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2020-11-10T07:55:00Z</dcterms:created>
  <cp:lastPrinted>2022-10-12T06:14:00Z</cp:lastPrinted>
  <dcterms:modified xsi:type="dcterms:W3CDTF">2023-08-09T05:36:49Z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D7C24EA9A37C44BA821118DC2BD27C43</vt:lpwstr>
  </property>
  <property fmtid="{D5CDD505-2E9C-101B-9397-08002B2CF9AE}" pid="4" name="KSOReadingLayout">
    <vt:bool>true</vt:bool>
  </property>
</Properties>
</file>