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塑料件" sheetId="4" r:id="rId1"/>
    <sheet name="Sheet1" sheetId="1" r:id="rId2"/>
    <sheet name="Sheet2" sheetId="2" r:id="rId3"/>
    <sheet name="Sheet3" sheetId="3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塑料件!$A$3:$XEV$20</definedName>
    <definedName name="_1_?" localSheetId="0">#REF!</definedName>
    <definedName name="_2__123Graph_BCHART_5" localSheetId="0" hidden="1">#REF!</definedName>
    <definedName name="_3__123Graph_CCHART_5" localSheetId="0" hidden="1">#REF!</definedName>
    <definedName name="_4__123Graph_DCHART_5" localSheetId="0" hidden="1">#REF!</definedName>
    <definedName name="_5__123Graph_ECHART_5" localSheetId="0" hidden="1">#REF!</definedName>
    <definedName name="_6__123Graph_FCHART_5" localSheetId="0" hidden="1">#REF!</definedName>
    <definedName name="_7__123Graph_XCHART_5" localSheetId="0" hidden="1">#REF!</definedName>
    <definedName name="_8_0" localSheetId="0">#REF!</definedName>
    <definedName name="_BAS11" localSheetId="0">#REF!</definedName>
    <definedName name="_BAS12" localSheetId="0">#REF!</definedName>
    <definedName name="_BAS13" localSheetId="0">#REF!</definedName>
    <definedName name="_BAS14" localSheetId="0">#REF!</definedName>
    <definedName name="_BAS21" localSheetId="0">#REF!</definedName>
    <definedName name="_BAS22" localSheetId="0">#REF!</definedName>
    <definedName name="_BAS23" localSheetId="0">#REF!</definedName>
    <definedName name="_BAS24" localSheetId="0">#REF!</definedName>
    <definedName name="_BAS31" localSheetId="0">#REF!</definedName>
    <definedName name="_BAS32" localSheetId="0">#REF!</definedName>
    <definedName name="_BAS33" localSheetId="0">#REF!</definedName>
    <definedName name="_BAS34" localSheetId="0">#REF!</definedName>
    <definedName name="_BSS1" localSheetId="0">#REF!</definedName>
    <definedName name="_BSS2" localSheetId="0">#REF!</definedName>
    <definedName name="_BSS3" localSheetId="0">#REF!</definedName>
    <definedName name="_BSS4" localSheetId="0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0" hidden="1">#REF!</definedName>
    <definedName name="※_추후_NAVA__PROJECT는__부품_">[3]기안!$A$43</definedName>
    <definedName name="a" localSheetId="0">#REF!</definedName>
    <definedName name="abcd" localSheetId="0">#REF!</definedName>
    <definedName name="Abzinsfaktor" localSheetId="0">#REF!</definedName>
    <definedName name="AI" localSheetId="0">#REF!</definedName>
    <definedName name="Auf_Abzinsungsfaktor" localSheetId="0">#REF!</definedName>
    <definedName name="awc" localSheetId="0">#REF!</definedName>
    <definedName name="B" localSheetId="0">#REF!</definedName>
    <definedName name="BB" localSheetId="0">#REF!</definedName>
    <definedName name="bc" localSheetId="0">#REF!</definedName>
    <definedName name="bild">[4]Import!$L$389:$L$485</definedName>
    <definedName name="blatt2" localSheetId="0">#REF!</definedName>
    <definedName name="CC" localSheetId="0">#REF!</definedName>
    <definedName name="CC.QQ" localSheetId="0">#REF!</definedName>
    <definedName name="change">[5]Reference!$A$31:$A$57</definedName>
    <definedName name="ck" localSheetId="0" hidden="1">#REF!</definedName>
    <definedName name="CKD" localSheetId="0">#REF!</definedName>
    <definedName name="code" localSheetId="0">#REF!</definedName>
    <definedName name="Column" localSheetId="0">#REF!</definedName>
    <definedName name="com">'[1]Vorbereitende Eingaben (Teil 1)'!$C$40</definedName>
    <definedName name="Cost" localSheetId="0">#REF!</definedName>
    <definedName name="CZK" localSheetId="0">#REF!</definedName>
    <definedName name="d" localSheetId="0">#REF!</definedName>
    <definedName name="DATE">[6]총괄표!$C$2</definedName>
    <definedName name="DATEE" localSheetId="0">#REF!</definedName>
    <definedName name="Daten" localSheetId="0">#REF!</definedName>
    <definedName name="DD" localSheetId="0">#REF!</definedName>
    <definedName name="DDATE" localSheetId="0">#REF!</definedName>
    <definedName name="DKDKFG8TBTB2RT" localSheetId="0">#REF!</definedName>
    <definedName name="DOL" localSheetId="0">#REF!</definedName>
    <definedName name="DOLLAR" localSheetId="0">#REF!</definedName>
    <definedName name="DV_Cost_Tot">[7]Worksheet!$I$63</definedName>
    <definedName name="DV_Cost_Tot_Mkt">[7]Worksheet!$J$63</definedName>
    <definedName name="DV_Grand_Total" localSheetId="0">#REF!</definedName>
    <definedName name="DV_Grand_Total_Mkt" localSheetId="0">#REF!</definedName>
    <definedName name="EE" localSheetId="0">#REF!</definedName>
    <definedName name="Eingabe" localSheetId="0">#REF!</definedName>
    <definedName name="Eingabe2" localSheetId="0">#REF!</definedName>
    <definedName name="Eingabe3" localSheetId="0">#REF!</definedName>
    <definedName name="Eingabe4" localSheetId="0">#REF!</definedName>
    <definedName name="ENG_COOLG" localSheetId="0">#REF!</definedName>
    <definedName name="Eng_Supp_Dollars_Tot">[7]Worksheet!$G$8</definedName>
    <definedName name="Eng_Supp_Dollars_Tot_Mkt">[7]Worksheet!$H$8</definedName>
    <definedName name="ESP" localSheetId="0">#REF!</definedName>
    <definedName name="ex" localSheetId="0">#REF!</definedName>
    <definedName name="FF" localSheetId="0">#REF!</definedName>
    <definedName name="FG12TBTB2RTDKDKGMLRT" localSheetId="0">#REF!</definedName>
    <definedName name="FG22TBTB3RTDKDKDK" localSheetId="0">#REF!</definedName>
    <definedName name="FGPRTBTB1RTDKDK" localSheetId="0">#REF!</definedName>
    <definedName name="FGRKBS11TBTB3RTDKDK" localSheetId="0">#REF!</definedName>
    <definedName name="fgRKBS8TBTB3RT" localSheetId="0">#REF!</definedName>
    <definedName name="fgRKRKRKRKRKTBTB2RTDKDK" localSheetId="0">#REF!</definedName>
    <definedName name="FGtbtbspspsprtdkdk" localSheetId="0">#REF!</definedName>
    <definedName name="Fixture_Cost_Tot">[7]Worksheet!$O$13</definedName>
    <definedName name="FRF" localSheetId="0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0">#REF!</definedName>
    <definedName name="GG" localSheetId="0">#REF!</definedName>
    <definedName name="hh" localSheetId="0">#REF!</definedName>
    <definedName name="II" localSheetId="0">#REF!</definedName>
    <definedName name="INDEX" localSheetId="0">#REF!</definedName>
    <definedName name="Individual" localSheetId="0">#REF!</definedName>
    <definedName name="ITL" localSheetId="0">#REF!</definedName>
    <definedName name="JIN" localSheetId="0">#REF!</definedName>
    <definedName name="JKL" localSheetId="0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0">#REF!</definedName>
    <definedName name="LARGE" localSheetId="0">#REF!</definedName>
    <definedName name="Mischpreis1" localSheetId="0">#REF!</definedName>
    <definedName name="Mischpreis2" localSheetId="0">#REF!</definedName>
    <definedName name="Mischpreis3" localSheetId="0">#REF!</definedName>
    <definedName name="Mischpreis4" localSheetId="0">#REF!</definedName>
    <definedName name="Model_ID">[5]Model!$A$4:$A$43</definedName>
    <definedName name="Mq" localSheetId="0">#REF!</definedName>
    <definedName name="M행" localSheetId="0">#REF!</definedName>
    <definedName name="NEWCODE" localSheetId="0">#REF!</definedName>
    <definedName name="nime" localSheetId="0" hidden="1">#REF!</definedName>
    <definedName name="N행" localSheetId="0">#REF!</definedName>
    <definedName name="O행" localSheetId="0">#REF!</definedName>
    <definedName name="plant" localSheetId="0">#REF!</definedName>
    <definedName name="PLANTS" localSheetId="0">#REF!</definedName>
    <definedName name="PNPrinciple" localSheetId="0">#REF!</definedName>
    <definedName name="prem" localSheetId="0">#REF!</definedName>
    <definedName name="PRINT_AREA_MI" localSheetId="0">#REF!</definedName>
    <definedName name="PROJECT명" localSheetId="0">#REF!</definedName>
    <definedName name="PROTO" localSheetId="0">#REF!</definedName>
    <definedName name="PROTO1" localSheetId="0">#REF!</definedName>
    <definedName name="PV_Cost_Tot">[7]Worksheet!$Q$63</definedName>
    <definedName name="PV_Cost_Tot_Mkt">[7]Worksheet!$R$63</definedName>
    <definedName name="PV_Grand_Total" localSheetId="0">#REF!</definedName>
    <definedName name="PV_Grand_Total_Mkt" localSheetId="0">#REF!</definedName>
    <definedName name="P행" localSheetId="0">#REF!</definedName>
    <definedName name="Q행" localSheetId="0">#REF!</definedName>
    <definedName name="Retest_Percent" localSheetId="0">#REF!</definedName>
    <definedName name="Retest_Tot" localSheetId="0">#REF!</definedName>
    <definedName name="Retest_Tot_Mkt" localSheetId="0">#REF!</definedName>
    <definedName name="R행" localSheetId="0">#REF!</definedName>
    <definedName name="SMALL" localSheetId="0">#REF!</definedName>
    <definedName name="SPEED_D170" localSheetId="0">#REF!</definedName>
    <definedName name="SSRR">[12]기안!$A$43</definedName>
    <definedName name="S행" localSheetId="0">#REF!</definedName>
    <definedName name="Total_DV_and_PV_Testing" localSheetId="0">#REF!</definedName>
    <definedName name="Total_DV_and_PV_Testing_Mkt" localSheetId="0">#REF!</definedName>
    <definedName name="T행" localSheetId="0">#REF!</definedName>
    <definedName name="unit" localSheetId="0">#REF!</definedName>
    <definedName name="uu" localSheetId="0">#REF!</definedName>
    <definedName name="U행" localSheetId="0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0">#REF!</definedName>
    <definedName name="V행" localSheetId="0">#REF!</definedName>
    <definedName name="W" localSheetId="0">#REF!</definedName>
    <definedName name="Werk011" localSheetId="0">#REF!</definedName>
    <definedName name="Werk012" localSheetId="0">#REF!</definedName>
    <definedName name="Werk013" localSheetId="0">#REF!</definedName>
    <definedName name="Werk014" localSheetId="0">#REF!</definedName>
    <definedName name="Werk021" localSheetId="0">#REF!</definedName>
    <definedName name="Werk022" localSheetId="0">#REF!</definedName>
    <definedName name="Werk023" localSheetId="0">#REF!</definedName>
    <definedName name="Werk024" localSheetId="0">#REF!</definedName>
    <definedName name="Werk031" localSheetId="0">#REF!</definedName>
    <definedName name="Werk032" localSheetId="0">#REF!</definedName>
    <definedName name="Werk033" localSheetId="0">#REF!</definedName>
    <definedName name="Werk034" localSheetId="0">#REF!</definedName>
    <definedName name="Werk041" localSheetId="0">#REF!</definedName>
    <definedName name="Werk042" localSheetId="0">#REF!</definedName>
    <definedName name="Werk043" localSheetId="0">#REF!</definedName>
    <definedName name="Werk044" localSheetId="0">#REF!</definedName>
    <definedName name="Werk051" localSheetId="0">#REF!</definedName>
    <definedName name="Werk052" localSheetId="0">#REF!</definedName>
    <definedName name="Werk053" localSheetId="0">#REF!</definedName>
    <definedName name="Werk054" localSheetId="0">#REF!</definedName>
    <definedName name="Werk061" localSheetId="0">#REF!</definedName>
    <definedName name="Werk062" localSheetId="0">#REF!</definedName>
    <definedName name="Werk063" localSheetId="0">#REF!</definedName>
    <definedName name="Werk064" localSheetId="0">#REF!</definedName>
    <definedName name="Werk071" localSheetId="0">#REF!</definedName>
    <definedName name="Werk072" localSheetId="0">#REF!</definedName>
    <definedName name="Werk073" localSheetId="0">#REF!</definedName>
    <definedName name="Werk074" localSheetId="0">#REF!</definedName>
    <definedName name="Werk081" localSheetId="0">#REF!</definedName>
    <definedName name="Werk082" localSheetId="0">#REF!</definedName>
    <definedName name="Werk083" localSheetId="0">#REF!</definedName>
    <definedName name="Werk084" localSheetId="0">#REF!</definedName>
    <definedName name="Werk091" localSheetId="0">#REF!</definedName>
    <definedName name="Werk092" localSheetId="0">#REF!</definedName>
    <definedName name="Werk093" localSheetId="0">#REF!</definedName>
    <definedName name="Werk094" localSheetId="0">#REF!</definedName>
    <definedName name="Werk101" localSheetId="0">#REF!</definedName>
    <definedName name="Werk102" localSheetId="0">#REF!</definedName>
    <definedName name="Werk103" localSheetId="0">#REF!</definedName>
    <definedName name="Werk104" localSheetId="0">#REF!</definedName>
    <definedName name="Werk111" localSheetId="0">#REF!</definedName>
    <definedName name="Werk112" localSheetId="0">#REF!</definedName>
    <definedName name="Werk113" localSheetId="0">#REF!</definedName>
    <definedName name="Werk114" localSheetId="0">#REF!</definedName>
    <definedName name="Werk121" localSheetId="0">#REF!</definedName>
    <definedName name="Werk122" localSheetId="0">#REF!</definedName>
    <definedName name="Werk123" localSheetId="0">#REF!</definedName>
    <definedName name="Werk124" localSheetId="0">#REF!</definedName>
    <definedName name="Werk131" localSheetId="0">#REF!</definedName>
    <definedName name="Werk132" localSheetId="0">#REF!</definedName>
    <definedName name="Werk133" localSheetId="0">#REF!</definedName>
    <definedName name="Werk134" localSheetId="0">#REF!</definedName>
    <definedName name="Werk141" localSheetId="0">#REF!</definedName>
    <definedName name="Werk142" localSheetId="0">#REF!</definedName>
    <definedName name="Werk143" localSheetId="0">#REF!</definedName>
    <definedName name="Werk144" localSheetId="0">#REF!</definedName>
    <definedName name="ww" localSheetId="0">#REF!</definedName>
    <definedName name="W행" localSheetId="0">#REF!</definedName>
    <definedName name="W행1">#N/A</definedName>
    <definedName name="XG액션" localSheetId="0">#REF!</definedName>
    <definedName name="xx" localSheetId="0">#REF!</definedName>
    <definedName name="X행" localSheetId="0">#REF!</definedName>
    <definedName name="YEN" localSheetId="0">#REF!</definedName>
    <definedName name="yy" localSheetId="0">#REF!</definedName>
    <definedName name="YYY" localSheetId="0">#REF!</definedName>
    <definedName name="ZZ" localSheetId="0">#REF!</definedName>
    <definedName name="기안" localSheetId="0">#REF!</definedName>
    <definedName name="기안3" localSheetId="0">#REF!</definedName>
    <definedName name="기안갑" localSheetId="0">#REF!</definedName>
    <definedName name="기안갑1">#N/A</definedName>
    <definedName name="기안용지" localSheetId="0">#REF!</definedName>
    <definedName name="기안을" localSheetId="0">#REF!</definedName>
    <definedName name="기안을1">#N/A</definedName>
    <definedName name="單位阡원_阡￥" localSheetId="0">#REF!</definedName>
    <definedName name="ㄴㅇㅎㅇ">#N/A</definedName>
    <definedName name="년도__실적추정은_건설이자_미포" localSheetId="0">#REF!</definedName>
    <definedName name="解_任_">[3]기안!$A$34</definedName>
    <definedName name="ㄷㅈ">[6]총괄표!$C$2</definedName>
    <definedName name="대회" localSheetId="0">#REF!</definedName>
    <definedName name="라ㅕ화" localSheetId="0">#REF!</definedName>
    <definedName name="ㅁ1" localSheetId="0">#REF!</definedName>
    <definedName name="ㅁ1430" localSheetId="0">#REF!</definedName>
    <definedName name="ㅁㅁㅁ" localSheetId="0">#REF!</definedName>
    <definedName name="모" localSheetId="0">#REF!</definedName>
    <definedName name="발" localSheetId="0">#REF!</definedName>
    <definedName name="변경" localSheetId="0">#REF!</definedName>
    <definedName name="부서" localSheetId="0">#REF!</definedName>
    <definedName name="부서별예산" localSheetId="0">#REF!</definedName>
    <definedName name="비교A" localSheetId="0">#REF!</definedName>
    <definedName name="ㅅ7" localSheetId="0">#REF!</definedName>
    <definedName name="사업투자" localSheetId="0">#REF!</definedName>
    <definedName name="사업투자1" localSheetId="0">#REF!</definedName>
    <definedName name="엉댜ㄷㅈ" localSheetId="0">#REF!</definedName>
    <definedName name="엉댜ㄷㅈ1">#N/A</definedName>
    <definedName name="예산총괄시트설ONLY" localSheetId="0">#REF!</definedName>
    <definedName name="장기투자.94.BB" localSheetId="0">#REF!</definedName>
    <definedName name="제목" localSheetId="0">#REF!</definedName>
    <definedName name="투자비" localSheetId="0">#REF!</definedName>
    <definedName name="허">#N/A</definedName>
    <definedName name="흵____R3_t" localSheetId="0">#REF!</definedName>
    <definedName name="ㅗㅗㅘㅣㅣㅏ" localSheetId="0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<sst xmlns="http://schemas.openxmlformats.org/spreadsheetml/2006/main" count="112" uniqueCount="85">
  <si>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</si>
  <si>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</si>
  <si>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</si>
  <si>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</si>
  <si>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</si>
  <si>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</si>
  <si>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</si>
  <si>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</si>
  <si>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</si>
  <si>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</si>
  <si>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</si>
  <si>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</si>
  <si>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</si>
  <si>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</si>
  <si>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</si>
  <si>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</si>
  <si>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</si>
  <si>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</si>
  <si>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</si>
  <si>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</si>
  <si>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</si>
  <si>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</si>
  <si>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</si>
  <si>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</si>
  <si>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</si>
  <si>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</si>
  <si>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</si>
  <si>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</si>
  <si>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</si>
  <si>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</si>
  <si>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自制/采购</t>
  </si>
  <si>
    <t>供应商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</si>
  <si>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</si>
  <si>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</si>
  <si>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</si>
  <si>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</si>
  <si>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</si>
  <si>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</si>
  <si>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</si>
  <si>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SHT0015948</t>
  </si>
  <si>
    <t>副驾调角器左罩壳</t>
  </si>
  <si>
    <t>800T</t>
  </si>
  <si>
    <t>PP-T30</t>
  </si>
  <si>
    <t>80T</t>
  </si>
  <si>
    <t>ABS</t>
  </si>
  <si>
    <t>80-90</t>
  </si>
  <si>
    <t>2-4</t>
  </si>
  <si>
    <t>3</t>
  </si>
  <si>
    <t>120T</t>
  </si>
  <si>
    <t>ASA</t>
  </si>
  <si>
    <t>60T</t>
  </si>
  <si>
    <t>PC+ABS</t>
  </si>
  <si>
    <t>100-110</t>
  </si>
  <si>
    <t>4-6</t>
  </si>
  <si>
    <t>5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</si>
  <si>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</si>
  <si>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</si>
  <si>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</si>
  <si>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</si>
  <si>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</si>
  <si>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</si>
  <si>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</si>
  <si>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</si>
  <si>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</si>
  <si>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</si>
  <si>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160T</t>
  </si>
  <si>
    <t>PC</t>
  </si>
  <si>
    <t>95-110</t>
  </si>
  <si>
    <t>3-6</t>
  </si>
  <si>
    <t>4.5</t>
  </si>
  <si>
    <t>450T</t>
  </si>
  <si>
    <t>POM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</si>
  <si>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</si>
  <si>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</si>
  <si>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</si>
  <si>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</si>
  <si>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</si>
  <si>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</si>
  <si>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</si>
  <si>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</si>
  <si>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</si>
  <si>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</si>
  <si>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</si>
  <si>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</si>
  <si>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PP-TP15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</si>
</sst>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);[Red]\(0.00000\)"/>
    <numFmt numFmtId="178" formatCode="0.000_);[Red]\(0.000\)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97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6" fontId="1" fillId="0" borderId="0" xfId="52" applyNumberFormat="1" applyFont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77" fontId="3" fillId="0" borderId="0" xfId="52" applyNumberFormat="1" applyFont="1" applyAlignment="1">
      <alignment horizontal="center" vertical="center" wrapText="1"/>
    </xf>
    <xf numFmtId="176" fontId="3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Fill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Alignment="1">
      <alignment horizontal="center" vertical="center" wrapText="1"/>
    </xf>
    <xf numFmtId="179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Fill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182" fontId="1" fillId="0" borderId="0" xfId="8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 vertical="center" wrapText="1"/>
    </xf>
    <xf numFmtId="177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 wrapText="1"/>
    </xf>
    <xf numFmtId="177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6" fontId="1" fillId="0" borderId="5" xfId="52" applyNumberFormat="1" applyFont="1" applyBorder="1" applyAlignment="1">
      <alignment horizontal="center" vertical="center" wrapText="1"/>
    </xf>
    <xf numFmtId="177" fontId="3" fillId="0" borderId="5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/>
    </xf>
    <xf numFmtId="180" fontId="3" fillId="0" borderId="5" xfId="52" applyNumberFormat="1" applyFont="1" applyFill="1" applyBorder="1" applyAlignment="1">
      <alignment horizontal="center" vertical="center" wrapText="1"/>
    </xf>
    <xf numFmtId="181" fontId="3" fillId="3" borderId="2" xfId="52" applyNumberFormat="1" applyFont="1" applyFill="1" applyBorder="1" applyAlignment="1">
      <alignment horizontal="center" vertical="center" wrapText="1"/>
    </xf>
    <xf numFmtId="43" fontId="3" fillId="3" borderId="2" xfId="8" applyFont="1" applyFill="1" applyBorder="1" applyAlignment="1">
      <alignment horizontal="center" vertical="center" wrapText="1"/>
    </xf>
    <xf numFmtId="176" fontId="3" fillId="2" borderId="6" xfId="52" applyNumberFormat="1" applyFont="1" applyFill="1" applyBorder="1" applyAlignment="1">
      <alignment horizontal="center" vertical="center" wrapText="1"/>
    </xf>
    <xf numFmtId="0" fontId="3" fillId="3" borderId="7" xfId="52" applyFont="1" applyFill="1" applyBorder="1" applyAlignment="1">
      <alignment horizontal="center" vertical="center" wrapText="1"/>
    </xf>
    <xf numFmtId="178" fontId="3" fillId="2" borderId="6" xfId="52" applyNumberFormat="1" applyFont="1" applyFill="1" applyBorder="1" applyAlignment="1">
      <alignment horizontal="center" vertical="center" wrapText="1"/>
    </xf>
    <xf numFmtId="181" fontId="3" fillId="3" borderId="4" xfId="52" applyNumberFormat="1" applyFont="1" applyFill="1" applyBorder="1" applyAlignment="1">
      <alignment horizontal="center" vertical="center" wrapText="1"/>
    </xf>
    <xf numFmtId="43" fontId="3" fillId="3" borderId="4" xfId="8" applyFont="1" applyFill="1" applyBorder="1" applyAlignment="1">
      <alignment horizontal="center" vertical="center" wrapText="1"/>
    </xf>
    <xf numFmtId="176" fontId="3" fillId="2" borderId="8" xfId="52" applyNumberFormat="1" applyFont="1" applyFill="1" applyBorder="1" applyAlignment="1">
      <alignment horizontal="center" vertical="center" wrapText="1"/>
    </xf>
    <xf numFmtId="0" fontId="3" fillId="3" borderId="9" xfId="52" applyFont="1" applyFill="1" applyBorder="1" applyAlignment="1">
      <alignment horizontal="center" vertical="center" wrapText="1"/>
    </xf>
    <xf numFmtId="178" fontId="3" fillId="2" borderId="8" xfId="52" applyNumberFormat="1" applyFont="1" applyFill="1" applyBorder="1" applyAlignment="1">
      <alignment horizontal="center" vertical="center" wrapText="1"/>
    </xf>
    <xf numFmtId="176" fontId="7" fillId="0" borderId="5" xfId="52" applyNumberFormat="1" applyFont="1" applyFill="1" applyBorder="1" applyAlignment="1">
      <alignment horizontal="center" vertical="center" wrapText="1"/>
    </xf>
    <xf numFmtId="43" fontId="8" fillId="0" borderId="5" xfId="8" applyFont="1" applyFill="1" applyBorder="1" applyAlignment="1">
      <alignment horizontal="center" vertical="center" wrapText="1"/>
    </xf>
    <xf numFmtId="179" fontId="8" fillId="0" borderId="5" xfId="19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43" fontId="8" fillId="0" borderId="5" xfId="8" applyNumberFormat="1" applyFont="1" applyFill="1" applyBorder="1" applyAlignment="1">
      <alignment horizontal="center" vertical="center" wrapText="1"/>
    </xf>
    <xf numFmtId="176" fontId="8" fillId="0" borderId="5" xfId="19" applyNumberFormat="1" applyFont="1" applyFill="1" applyBorder="1" applyAlignment="1">
      <alignment horizontal="center" vertical="center"/>
    </xf>
    <xf numFmtId="178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176" fontId="3" fillId="2" borderId="7" xfId="52" applyNumberFormat="1" applyFont="1" applyFill="1" applyBorder="1" applyAlignment="1">
      <alignment horizontal="center" vertical="center" wrapText="1"/>
    </xf>
    <xf numFmtId="180" fontId="3" fillId="2" borderId="6" xfId="52" applyNumberFormat="1" applyFont="1" applyFill="1" applyBorder="1" applyAlignment="1">
      <alignment horizontal="center" vertical="center" wrapText="1"/>
    </xf>
    <xf numFmtId="181" fontId="3" fillId="2" borderId="2" xfId="52" applyNumberFormat="1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176" fontId="3" fillId="2" borderId="9" xfId="52" applyNumberFormat="1" applyFont="1" applyFill="1" applyBorder="1" applyAlignment="1">
      <alignment horizontal="center" vertical="center" wrapText="1"/>
    </xf>
    <xf numFmtId="180" fontId="3" fillId="2" borderId="8" xfId="52" applyNumberFormat="1" applyFont="1" applyFill="1" applyBorder="1" applyAlignment="1">
      <alignment horizontal="center" vertical="center" wrapText="1"/>
    </xf>
    <xf numFmtId="181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0" fontId="1" fillId="0" borderId="5" xfId="42" applyFont="1" applyFill="1" applyBorder="1" applyAlignment="1">
      <alignment horizontal="center" vertical="center" wrapText="1"/>
    </xf>
    <xf numFmtId="180" fontId="8" fillId="0" borderId="5" xfId="52" applyNumberFormat="1" applyFont="1" applyFill="1" applyBorder="1" applyAlignment="1">
      <alignment horizontal="center" vertical="center" wrapText="1"/>
    </xf>
    <xf numFmtId="181" fontId="8" fillId="0" borderId="5" xfId="52" applyNumberFormat="1" applyFont="1" applyFill="1" applyBorder="1" applyAlignment="1">
      <alignment horizontal="center" vertical="center" wrapText="1"/>
    </xf>
    <xf numFmtId="0" fontId="1" fillId="0" borderId="5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1" fontId="3" fillId="2" borderId="7" xfId="52" applyNumberFormat="1" applyFont="1" applyFill="1" applyBorder="1" applyAlignment="1">
      <alignment horizontal="center" vertical="center" wrapText="1"/>
    </xf>
    <xf numFmtId="182" fontId="5" fillId="4" borderId="5" xfId="8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1" fontId="3" fillId="2" borderId="9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182" fontId="1" fillId="4" borderId="5" xfId="8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5" borderId="5" xfId="52" applyNumberFormat="1" applyFont="1" applyFill="1" applyBorder="1" applyAlignment="1">
      <alignment horizontal="center" vertical="center" wrapText="1"/>
    </xf>
    <xf numFmtId="0" fontId="1" fillId="0" borderId="0" xfId="42" applyFont="1" applyAlignment="1">
      <alignment horizontal="center" vertical="center" wrapText="1"/>
    </xf>
    <xf numFmtId="179" fontId="3" fillId="2" borderId="2" xfId="52" applyNumberFormat="1" applyFont="1" applyFill="1" applyBorder="1" applyAlignment="1">
      <alignment horizontal="center" vertical="center" wrapText="1"/>
    </xf>
    <xf numFmtId="179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/>
    </xf>
    <xf numFmtId="179" fontId="9" fillId="0" borderId="5" xfId="52" applyNumberFormat="1" applyFont="1" applyBorder="1" applyAlignment="1">
      <alignment horizontal="center" vertical="center" wrapText="1"/>
    </xf>
    <xf numFmtId="0" fontId="9" fillId="0" borderId="5" xfId="52" applyNumberFormat="1" applyFont="1" applyBorder="1" applyAlignment="1">
      <alignment horizontal="center" vertical="center" wrapText="1"/>
    </xf>
    <xf numFmtId="0" fontId="9" fillId="5" borderId="5" xfId="52" applyNumberFormat="1" applyFont="1" applyFill="1" applyBorder="1" applyAlignment="1">
      <alignment horizontal="center" vertical="center" wrapText="1"/>
    </xf>
    <xf numFmtId="0" fontId="1" fillId="5" borderId="0" xfId="42" applyFont="1" applyFill="1" applyAlignment="1">
      <alignment horizontal="center" vertical="center" wrapText="1"/>
    </xf>
    <xf numFmtId="0" fontId="1" fillId="0" borderId="5" xfId="42" applyFont="1" applyBorder="1" applyAlignment="1">
      <alignment horizontal="center" vertical="center" wrapText="1"/>
    </xf>
    <xf numFmtId="0" fontId="4" fillId="0" borderId="5" xfId="19" applyFill="1" applyBorder="1" applyAlignment="1">
      <alignment horizontal="center" vertical="center"/>
    </xf>
    <xf numFmtId="0" fontId="4" fillId="0" borderId="5" xfId="19" applyBorder="1" applyAlignment="1">
      <alignment horizontal="center" vertical="center" wrapText="1"/>
    </xf>
    <xf numFmtId="49" fontId="4" fillId="0" borderId="5" xfId="19" applyNumberForma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="90" zoomScaleNormal="85" workbookViewId="0">
      <pane xSplit="8" ySplit="3" topLeftCell="I4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21" customHeight="1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9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6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8.62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1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84"/>
      <c r="AK1" s="84"/>
      <c r="AL1" s="84"/>
      <c r="AM1" s="84"/>
      <c r="AN1" s="84"/>
      <c r="AO1" s="84"/>
      <c r="AP1" s="84"/>
      <c r="AQ1" s="84"/>
      <c r="AR1" s="84"/>
    </row>
    <row r="2" customHeight="1" spans="1:16376">
      <c r="A2" s="21" t="s">
        <v>0</v>
      </c>
      <c r="B2" s="22" t="s">
        <v>1</v>
      </c>
      <c r="C2" s="23" t="s">
        <v>2</v>
      </c>
      <c r="D2" s="22" t="s">
        <v>3</v>
      </c>
      <c r="E2" s="22" t="s">
        <v>4</v>
      </c>
      <c r="F2" s="24" t="s">
        <v>5</v>
      </c>
      <c r="G2" s="25" t="s">
        <v>6</v>
      </c>
      <c r="H2" s="25" t="s">
        <v>7</v>
      </c>
      <c r="I2" s="41" t="s">
        <v>8</v>
      </c>
      <c r="J2" s="42" t="s">
        <v>9</v>
      </c>
      <c r="K2" s="41" t="s">
        <v>10</v>
      </c>
      <c r="L2" s="41" t="s">
        <v>11</v>
      </c>
      <c r="M2" s="43" t="s">
        <v>12</v>
      </c>
      <c r="N2" s="44" t="s">
        <v>13</v>
      </c>
      <c r="O2" s="45" t="s">
        <v>14</v>
      </c>
      <c r="P2" s="45" t="s">
        <v>15</v>
      </c>
      <c r="Q2" s="58" t="s">
        <v>16</v>
      </c>
      <c r="R2" s="59" t="s">
        <v>17</v>
      </c>
      <c r="S2" s="60" t="s">
        <v>18</v>
      </c>
      <c r="T2" s="22" t="s">
        <v>19</v>
      </c>
      <c r="U2" s="61" t="s">
        <v>20</v>
      </c>
      <c r="V2" s="61" t="s">
        <v>21</v>
      </c>
      <c r="W2" s="62" t="s">
        <v>22</v>
      </c>
      <c r="X2" s="63" t="s">
        <v>23</v>
      </c>
      <c r="Y2" s="63"/>
      <c r="Z2" s="75" t="s">
        <v>24</v>
      </c>
      <c r="AA2" s="76" t="s">
        <v>25</v>
      </c>
      <c r="AB2" s="76" t="s">
        <v>26</v>
      </c>
      <c r="AC2" s="76" t="s">
        <v>27</v>
      </c>
      <c r="AD2" s="76" t="s">
        <v>28</v>
      </c>
      <c r="AE2" s="77" t="s">
        <v>29</v>
      </c>
      <c r="AF2" s="22" t="s">
        <v>30</v>
      </c>
      <c r="AG2" s="85" t="s">
        <v>31</v>
      </c>
      <c r="AJ2" s="84"/>
      <c r="AK2" s="84"/>
      <c r="AL2" s="84"/>
      <c r="AM2" s="84"/>
      <c r="AN2" s="84"/>
      <c r="AO2" s="84"/>
      <c r="AP2" s="84"/>
      <c r="AQ2" s="84"/>
      <c r="AR2" s="84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6"/>
      <c r="J3" s="47"/>
      <c r="K3" s="46"/>
      <c r="L3" s="46"/>
      <c r="M3" s="48"/>
      <c r="N3" s="49"/>
      <c r="O3" s="50"/>
      <c r="P3" s="50"/>
      <c r="Q3" s="58"/>
      <c r="R3" s="59"/>
      <c r="S3" s="64"/>
      <c r="T3" s="27"/>
      <c r="U3" s="65"/>
      <c r="V3" s="65"/>
      <c r="W3" s="66"/>
      <c r="X3" s="67" t="s">
        <v>32</v>
      </c>
      <c r="Y3" s="67" t="s">
        <v>33</v>
      </c>
      <c r="Z3" s="78"/>
      <c r="AA3" s="79"/>
      <c r="AB3" s="79"/>
      <c r="AC3" s="79"/>
      <c r="AD3" s="79"/>
      <c r="AE3" s="77"/>
      <c r="AF3" s="27"/>
      <c r="AG3" s="86"/>
      <c r="AJ3" s="54" t="s">
        <v>13</v>
      </c>
      <c r="AK3" s="87" t="s">
        <v>14</v>
      </c>
      <c r="AL3" s="84"/>
      <c r="AM3" s="88" t="s">
        <v>0</v>
      </c>
      <c r="AN3" s="88" t="s">
        <v>34</v>
      </c>
      <c r="AO3" s="95" t="s">
        <v>35</v>
      </c>
      <c r="AP3" s="95" t="s">
        <v>36</v>
      </c>
      <c r="AQ3" s="95" t="s">
        <v>37</v>
      </c>
      <c r="AR3" s="88" t="s">
        <v>38</v>
      </c>
      <c r="XDY3" s="19"/>
      <c r="XEV3" s="20"/>
    </row>
    <row r="4" ht="30" customHeight="1" spans="1:16376">
      <c r="A4" s="31">
        <f t="shared" ref="A4:A10" si="0">ROW()-3</f>
        <v>1</v>
      </c>
      <c r="B4" s="32"/>
      <c r="C4" s="33" t="s">
        <v>39</v>
      </c>
      <c r="D4" s="34" t="s">
        <v>40</v>
      </c>
      <c r="E4" s="31"/>
      <c r="F4" s="35">
        <v>1</v>
      </c>
      <c r="G4" s="36">
        <v>0.27</v>
      </c>
      <c r="H4" s="36">
        <f t="shared" ref="H4:H10" si="1">1.02*G4</f>
        <v>0.2754</v>
      </c>
      <c r="I4" s="51">
        <v>1</v>
      </c>
      <c r="J4" s="52">
        <v>6.73</v>
      </c>
      <c r="K4" s="53">
        <f>VLOOKUP(T4,$AN$4:$AQ$18,4,0)</f>
        <v>2</v>
      </c>
      <c r="L4" s="51">
        <v>60</v>
      </c>
      <c r="M4" s="51">
        <v>1</v>
      </c>
      <c r="N4" s="54" t="s">
        <v>41</v>
      </c>
      <c r="O4" s="55">
        <v>123.5</v>
      </c>
      <c r="P4" s="55">
        <v>4.655</v>
      </c>
      <c r="Q4" s="68">
        <v>0.02</v>
      </c>
      <c r="R4" s="55">
        <f t="shared" ref="R4:R10" si="2">Q4*H4</f>
        <v>0.005508</v>
      </c>
      <c r="S4" s="69">
        <f t="shared" ref="S4:S10" si="3">R4*12</f>
        <v>0.066096</v>
      </c>
      <c r="T4" s="70" t="s">
        <v>42</v>
      </c>
      <c r="U4" s="51">
        <f t="shared" ref="U4:U10" si="4">12*3600/L4</f>
        <v>720</v>
      </c>
      <c r="V4" s="51">
        <v>1</v>
      </c>
      <c r="W4" s="71">
        <f t="shared" ref="W4:W10" si="5">H4*J4*1.05</f>
        <v>1.9461141</v>
      </c>
      <c r="X4" s="72">
        <f>(12+K4)*0.8*P4/(U4*V4)</f>
        <v>0.0724111111111111</v>
      </c>
      <c r="Y4" s="72">
        <f t="shared" ref="Y4:Y10" si="6">0.45*12*0.8*O4/(U4*V4)</f>
        <v>0.741</v>
      </c>
      <c r="Z4" s="80">
        <v>1</v>
      </c>
      <c r="AA4" s="72">
        <f t="shared" ref="AA4:AA10" si="7">12*18*Z4/(U4*V4)</f>
        <v>0.3</v>
      </c>
      <c r="AB4" s="72">
        <f t="shared" ref="AB4:AB10" si="8">S4/(U4*V4)</f>
        <v>9.18e-5</v>
      </c>
      <c r="AC4" s="72"/>
      <c r="AD4" s="72">
        <f>W4+X4+Y4+AA4+AB4+AC4</f>
        <v>3.05961701111111</v>
      </c>
      <c r="AE4" s="81">
        <f t="shared" ref="AE4:AE10" si="9">AD4*1.15</f>
        <v>3.51855956277778</v>
      </c>
      <c r="AF4" s="82"/>
      <c r="AG4" s="89"/>
      <c r="AJ4" s="54" t="s">
        <v>43</v>
      </c>
      <c r="AK4" s="54">
        <v>17.2</v>
      </c>
      <c r="AL4" s="84"/>
      <c r="AM4" s="88">
        <v>1</v>
      </c>
      <c r="AN4" s="88" t="s">
        <v>44</v>
      </c>
      <c r="AO4" s="88" t="s">
        <v>45</v>
      </c>
      <c r="AP4" s="96" t="s">
        <v>46</v>
      </c>
      <c r="AQ4" s="96" t="s">
        <v>47</v>
      </c>
      <c r="AR4" s="88"/>
      <c r="XDY4" s="19"/>
      <c r="XEV4" s="20"/>
    </row>
    <row r="5" ht="30" customHeight="1" spans="1:16376">
      <c r="A5" s="31">
        <f t="shared" si="0"/>
        <v>2</v>
      </c>
      <c r="B5" s="33"/>
      <c r="C5" s="33"/>
      <c r="D5" s="37"/>
      <c r="E5" s="31"/>
      <c r="F5" s="35"/>
      <c r="G5" s="36"/>
      <c r="H5" s="36">
        <f t="shared" si="1"/>
        <v>0</v>
      </c>
      <c r="I5" s="51"/>
      <c r="J5" s="56"/>
      <c r="K5" s="57" t="e">
        <f>VLOOKUP(T5,$AN$4:$AQ$18,4,0)</f>
        <v>#N/A</v>
      </c>
      <c r="L5" s="51"/>
      <c r="M5" s="51"/>
      <c r="N5" s="54"/>
      <c r="O5" s="55" t="e">
        <f>VLOOKUP(N5,$AJ$4:$AK$16,2,0)</f>
        <v>#N/A</v>
      </c>
      <c r="P5" s="55">
        <v>4.655</v>
      </c>
      <c r="Q5" s="68">
        <v>0.02</v>
      </c>
      <c r="R5" s="55">
        <f t="shared" si="2"/>
        <v>0</v>
      </c>
      <c r="S5" s="69">
        <f t="shared" si="3"/>
        <v>0</v>
      </c>
      <c r="T5" s="73"/>
      <c r="U5" s="51" t="e">
        <f t="shared" si="4"/>
        <v>#DIV/0!</v>
      </c>
      <c r="V5" s="51">
        <f t="shared" ref="V4:V10" si="10">I5</f>
        <v>0</v>
      </c>
      <c r="W5" s="71">
        <f t="shared" si="5"/>
        <v>0</v>
      </c>
      <c r="X5" s="72" t="e">
        <f t="shared" ref="X4:X10" si="11">(12+K5)*0.8*P5/(U5*V5)</f>
        <v>#N/A</v>
      </c>
      <c r="Y5" s="72" t="e">
        <f t="shared" si="6"/>
        <v>#N/A</v>
      </c>
      <c r="Z5" s="80">
        <v>1</v>
      </c>
      <c r="AA5" s="72" t="e">
        <f t="shared" si="7"/>
        <v>#DIV/0!</v>
      </c>
      <c r="AB5" s="72" t="e">
        <f t="shared" si="8"/>
        <v>#DIV/0!</v>
      </c>
      <c r="AC5" s="72"/>
      <c r="AD5" s="72" t="e">
        <f t="shared" ref="AD4:AD10" si="12">W5+X5+Y5+AA5+AB5+AC5</f>
        <v>#N/A</v>
      </c>
      <c r="AE5" s="81" t="e">
        <f t="shared" si="9"/>
        <v>#N/A</v>
      </c>
      <c r="AF5" s="82"/>
      <c r="AG5" s="90"/>
      <c r="AJ5" s="54" t="s">
        <v>48</v>
      </c>
      <c r="AK5" s="54">
        <v>22.75</v>
      </c>
      <c r="AL5" s="84"/>
      <c r="AM5" s="88">
        <v>2</v>
      </c>
      <c r="AN5" s="88" t="s">
        <v>49</v>
      </c>
      <c r="AO5" s="88" t="s">
        <v>45</v>
      </c>
      <c r="AP5" s="96" t="s">
        <v>46</v>
      </c>
      <c r="AQ5" s="96" t="s">
        <v>47</v>
      </c>
      <c r="AR5" s="88"/>
      <c r="XDY5" s="19"/>
      <c r="XEV5" s="20"/>
    </row>
    <row r="6" ht="30" customHeight="1" spans="1:16376">
      <c r="A6" s="31">
        <f t="shared" si="0"/>
        <v>3</v>
      </c>
      <c r="B6" s="38"/>
      <c r="C6" s="33"/>
      <c r="D6" s="34"/>
      <c r="E6" s="31"/>
      <c r="F6" s="35"/>
      <c r="G6" s="36"/>
      <c r="H6" s="36">
        <f t="shared" si="1"/>
        <v>0</v>
      </c>
      <c r="I6" s="51"/>
      <c r="J6" s="56"/>
      <c r="K6" s="57" t="e">
        <f>VLOOKUP(T6,$AN$4:$AQ$18,4,0)</f>
        <v>#N/A</v>
      </c>
      <c r="L6" s="51"/>
      <c r="M6" s="51"/>
      <c r="N6" s="54"/>
      <c r="O6" s="55" t="e">
        <f>VLOOKUP(N6,$AJ$4:$AK$16,2,0)</f>
        <v>#N/A</v>
      </c>
      <c r="P6" s="55">
        <v>4.655</v>
      </c>
      <c r="Q6" s="68">
        <v>0.02</v>
      </c>
      <c r="R6" s="55">
        <f t="shared" si="2"/>
        <v>0</v>
      </c>
      <c r="S6" s="69">
        <f t="shared" si="3"/>
        <v>0</v>
      </c>
      <c r="T6" s="73"/>
      <c r="U6" s="51" t="e">
        <f t="shared" si="4"/>
        <v>#DIV/0!</v>
      </c>
      <c r="V6" s="51">
        <f t="shared" si="10"/>
        <v>0</v>
      </c>
      <c r="W6" s="71">
        <f t="shared" si="5"/>
        <v>0</v>
      </c>
      <c r="X6" s="72" t="e">
        <f t="shared" si="11"/>
        <v>#N/A</v>
      </c>
      <c r="Y6" s="72" t="e">
        <f t="shared" si="6"/>
        <v>#N/A</v>
      </c>
      <c r="Z6" s="80">
        <v>1</v>
      </c>
      <c r="AA6" s="72" t="e">
        <f t="shared" si="7"/>
        <v>#DIV/0!</v>
      </c>
      <c r="AB6" s="72" t="e">
        <f t="shared" si="8"/>
        <v>#DIV/0!</v>
      </c>
      <c r="AC6" s="72"/>
      <c r="AD6" s="72" t="e">
        <f t="shared" si="12"/>
        <v>#N/A</v>
      </c>
      <c r="AE6" s="81" t="e">
        <f t="shared" si="9"/>
        <v>#N/A</v>
      </c>
      <c r="AF6" s="82"/>
      <c r="AG6" s="90"/>
      <c r="AJ6" s="54" t="s">
        <v>50</v>
      </c>
      <c r="AK6" s="54">
        <v>12.6</v>
      </c>
      <c r="AL6" s="84"/>
      <c r="AM6" s="88">
        <v>3</v>
      </c>
      <c r="AN6" s="88" t="s">
        <v>51</v>
      </c>
      <c r="AO6" s="88" t="s">
        <v>52</v>
      </c>
      <c r="AP6" s="96" t="s">
        <v>53</v>
      </c>
      <c r="AQ6" s="96" t="s">
        <v>54</v>
      </c>
      <c r="AR6" s="95"/>
      <c r="XDY6" s="19"/>
      <c r="XEV6" s="20"/>
    </row>
    <row r="7" ht="30" customHeight="1" spans="1:16376">
      <c r="A7" s="31">
        <f t="shared" si="0"/>
        <v>4</v>
      </c>
      <c r="B7" s="32"/>
      <c r="C7" s="39"/>
      <c r="D7" s="34"/>
      <c r="E7" s="31"/>
      <c r="F7" s="35"/>
      <c r="G7" s="40"/>
      <c r="H7" s="36">
        <f t="shared" si="1"/>
        <v>0</v>
      </c>
      <c r="I7" s="51"/>
      <c r="J7" s="56"/>
      <c r="K7" s="57" t="e">
        <f>VLOOKUP(T7,$AN$4:$AQ$18,4,0)</f>
        <v>#N/A</v>
      </c>
      <c r="L7" s="51"/>
      <c r="M7" s="51"/>
      <c r="N7" s="55"/>
      <c r="O7" s="55" t="e">
        <f>VLOOKUP(N7,$AJ$4:$AK$16,2,0)</f>
        <v>#N/A</v>
      </c>
      <c r="P7" s="55">
        <v>4.655</v>
      </c>
      <c r="Q7" s="68">
        <v>0.02</v>
      </c>
      <c r="R7" s="55">
        <f t="shared" si="2"/>
        <v>0</v>
      </c>
      <c r="S7" s="69">
        <f t="shared" si="3"/>
        <v>0</v>
      </c>
      <c r="T7" s="73"/>
      <c r="U7" s="51" t="e">
        <f t="shared" si="4"/>
        <v>#DIV/0!</v>
      </c>
      <c r="V7" s="51">
        <f t="shared" si="10"/>
        <v>0</v>
      </c>
      <c r="W7" s="71">
        <f t="shared" si="5"/>
        <v>0</v>
      </c>
      <c r="X7" s="72" t="e">
        <f t="shared" si="11"/>
        <v>#N/A</v>
      </c>
      <c r="Y7" s="72" t="e">
        <f t="shared" si="6"/>
        <v>#N/A</v>
      </c>
      <c r="Z7" s="80">
        <v>1</v>
      </c>
      <c r="AA7" s="72" t="e">
        <f t="shared" si="7"/>
        <v>#DIV/0!</v>
      </c>
      <c r="AB7" s="72" t="e">
        <f t="shared" si="8"/>
        <v>#DIV/0!</v>
      </c>
      <c r="AC7" s="72"/>
      <c r="AD7" s="72" t="e">
        <f t="shared" si="12"/>
        <v>#N/A</v>
      </c>
      <c r="AE7" s="81" t="e">
        <f t="shared" si="9"/>
        <v>#N/A</v>
      </c>
      <c r="AF7" s="82"/>
      <c r="AG7" s="90"/>
      <c r="AJ7" s="54" t="s">
        <v>55</v>
      </c>
      <c r="AK7" s="54">
        <v>32.75</v>
      </c>
      <c r="AL7" s="84"/>
      <c r="AM7" s="88">
        <v>4</v>
      </c>
      <c r="AN7" s="88" t="s">
        <v>56</v>
      </c>
      <c r="AO7" s="88" t="s">
        <v>45</v>
      </c>
      <c r="AP7" s="96" t="s">
        <v>57</v>
      </c>
      <c r="AQ7" s="96" t="s">
        <v>58</v>
      </c>
      <c r="AR7" s="95" t="s">
        <v>59</v>
      </c>
      <c r="XDY7" s="19"/>
      <c r="XEV7" s="20"/>
    </row>
    <row r="8" ht="30" customHeight="1" spans="1:16376">
      <c r="A8" s="31">
        <f t="shared" si="0"/>
        <v>5</v>
      </c>
      <c r="B8" s="32"/>
      <c r="C8" s="33"/>
      <c r="D8" s="34"/>
      <c r="E8" s="31"/>
      <c r="F8" s="35"/>
      <c r="G8" s="36"/>
      <c r="H8" s="36">
        <f t="shared" si="1"/>
        <v>0</v>
      </c>
      <c r="I8" s="51"/>
      <c r="J8" s="56"/>
      <c r="K8" s="57" t="e">
        <f>VLOOKUP(T8,$AN$4:$AQ$18,4,0)</f>
        <v>#N/A</v>
      </c>
      <c r="L8" s="51"/>
      <c r="M8" s="51"/>
      <c r="N8" s="55"/>
      <c r="O8" s="55" t="e">
        <f>VLOOKUP(N8,$AJ$4:$AK$16,2,0)</f>
        <v>#N/A</v>
      </c>
      <c r="P8" s="55">
        <v>4.655</v>
      </c>
      <c r="Q8" s="68">
        <v>0.02</v>
      </c>
      <c r="R8" s="55">
        <f t="shared" si="2"/>
        <v>0</v>
      </c>
      <c r="S8" s="69">
        <f t="shared" si="3"/>
        <v>0</v>
      </c>
      <c r="T8" s="73"/>
      <c r="U8" s="51" t="e">
        <f t="shared" si="4"/>
        <v>#DIV/0!</v>
      </c>
      <c r="V8" s="51">
        <f t="shared" si="10"/>
        <v>0</v>
      </c>
      <c r="W8" s="71">
        <f t="shared" si="5"/>
        <v>0</v>
      </c>
      <c r="X8" s="72" t="e">
        <f t="shared" si="11"/>
        <v>#N/A</v>
      </c>
      <c r="Y8" s="72" t="e">
        <f t="shared" si="6"/>
        <v>#N/A</v>
      </c>
      <c r="Z8" s="80">
        <v>1</v>
      </c>
      <c r="AA8" s="72" t="e">
        <f t="shared" si="7"/>
        <v>#DIV/0!</v>
      </c>
      <c r="AB8" s="72" t="e">
        <f t="shared" si="8"/>
        <v>#DIV/0!</v>
      </c>
      <c r="AC8" s="72"/>
      <c r="AD8" s="72" t="e">
        <f t="shared" si="12"/>
        <v>#N/A</v>
      </c>
      <c r="AE8" s="81" t="e">
        <f t="shared" si="9"/>
        <v>#N/A</v>
      </c>
      <c r="AF8" s="82"/>
      <c r="AG8" s="89"/>
      <c r="AJ8" s="54" t="s">
        <v>60</v>
      </c>
      <c r="AK8" s="54">
        <v>17.2</v>
      </c>
      <c r="AL8" s="84"/>
      <c r="AM8" s="88">
        <v>5</v>
      </c>
      <c r="AN8" s="88" t="s">
        <v>61</v>
      </c>
      <c r="AO8" s="88" t="s">
        <v>62</v>
      </c>
      <c r="AP8" s="96" t="s">
        <v>53</v>
      </c>
      <c r="AQ8" s="96" t="s">
        <v>54</v>
      </c>
      <c r="AR8" s="88"/>
      <c r="XDY8" s="19"/>
      <c r="XEV8" s="20"/>
    </row>
    <row r="9" ht="30" customHeight="1" spans="1:16376">
      <c r="A9" s="31">
        <f t="shared" si="0"/>
        <v>6</v>
      </c>
      <c r="B9" s="33"/>
      <c r="C9" s="33"/>
      <c r="D9" s="37"/>
      <c r="E9" s="31"/>
      <c r="F9" s="35"/>
      <c r="G9" s="36"/>
      <c r="H9" s="36">
        <f t="shared" si="1"/>
        <v>0</v>
      </c>
      <c r="I9" s="51"/>
      <c r="J9" s="56"/>
      <c r="K9" s="57" t="e">
        <f>VLOOKUP(T9,$AN$4:$AQ$18,4,0)</f>
        <v>#N/A</v>
      </c>
      <c r="L9" s="51"/>
      <c r="M9" s="51"/>
      <c r="N9" s="55"/>
      <c r="O9" s="55" t="e">
        <f>VLOOKUP(N9,$AJ$4:$AK$16,2,0)</f>
        <v>#N/A</v>
      </c>
      <c r="P9" s="55">
        <v>4.655</v>
      </c>
      <c r="Q9" s="68">
        <v>0.02</v>
      </c>
      <c r="R9" s="55">
        <f t="shared" si="2"/>
        <v>0</v>
      </c>
      <c r="S9" s="69">
        <f t="shared" si="3"/>
        <v>0</v>
      </c>
      <c r="T9" s="73"/>
      <c r="U9" s="51" t="e">
        <f t="shared" si="4"/>
        <v>#DIV/0!</v>
      </c>
      <c r="V9" s="51">
        <f t="shared" si="10"/>
        <v>0</v>
      </c>
      <c r="W9" s="71">
        <f t="shared" si="5"/>
        <v>0</v>
      </c>
      <c r="X9" s="72" t="e">
        <f t="shared" si="11"/>
        <v>#N/A</v>
      </c>
      <c r="Y9" s="72" t="e">
        <f t="shared" si="6"/>
        <v>#N/A</v>
      </c>
      <c r="Z9" s="80">
        <v>1</v>
      </c>
      <c r="AA9" s="72" t="e">
        <f t="shared" si="7"/>
        <v>#DIV/0!</v>
      </c>
      <c r="AB9" s="72" t="e">
        <f t="shared" si="8"/>
        <v>#DIV/0!</v>
      </c>
      <c r="AC9" s="72"/>
      <c r="AD9" s="72" t="e">
        <f t="shared" si="12"/>
        <v>#N/A</v>
      </c>
      <c r="AE9" s="81" t="e">
        <f t="shared" si="9"/>
        <v>#N/A</v>
      </c>
      <c r="AF9" s="83"/>
      <c r="AG9" s="91"/>
      <c r="AJ9" s="54" t="s">
        <v>63</v>
      </c>
      <c r="AK9" s="54">
        <v>38.65</v>
      </c>
      <c r="AL9" s="84"/>
      <c r="AM9" s="88">
        <v>6</v>
      </c>
      <c r="AN9" s="88" t="s">
        <v>64</v>
      </c>
      <c r="AO9" s="88" t="s">
        <v>62</v>
      </c>
      <c r="AP9" s="96" t="s">
        <v>53</v>
      </c>
      <c r="AQ9" s="96" t="s">
        <v>54</v>
      </c>
      <c r="AR9" s="88"/>
      <c r="XDY9" s="19"/>
      <c r="XEV9" s="20"/>
    </row>
    <row r="10" ht="30" customHeight="1" spans="1:16376">
      <c r="A10" s="31">
        <f t="shared" si="0"/>
        <v>7</v>
      </c>
      <c r="B10" s="38"/>
      <c r="C10" s="33"/>
      <c r="D10" s="34"/>
      <c r="E10" s="31"/>
      <c r="F10" s="35"/>
      <c r="G10" s="36"/>
      <c r="H10" s="36">
        <f t="shared" si="1"/>
        <v>0</v>
      </c>
      <c r="I10" s="51"/>
      <c r="J10" s="56"/>
      <c r="K10" s="57" t="e">
        <f>VLOOKUP(T10,$AN$4:$AQ$18,4,0)</f>
        <v>#N/A</v>
      </c>
      <c r="L10" s="51"/>
      <c r="M10" s="51"/>
      <c r="N10" s="55"/>
      <c r="O10" s="55" t="e">
        <f>VLOOKUP(N10,$AJ$4:$AK$16,2,0)</f>
        <v>#N/A</v>
      </c>
      <c r="P10" s="55">
        <v>4.655</v>
      </c>
      <c r="Q10" s="68">
        <v>0.02</v>
      </c>
      <c r="R10" s="55">
        <f t="shared" si="2"/>
        <v>0</v>
      </c>
      <c r="S10" s="69">
        <f t="shared" si="3"/>
        <v>0</v>
      </c>
      <c r="T10" s="74"/>
      <c r="U10" s="51" t="e">
        <f t="shared" si="4"/>
        <v>#DIV/0!</v>
      </c>
      <c r="V10" s="51">
        <f t="shared" si="10"/>
        <v>0</v>
      </c>
      <c r="W10" s="71">
        <f t="shared" si="5"/>
        <v>0</v>
      </c>
      <c r="X10" s="72" t="e">
        <f t="shared" si="11"/>
        <v>#N/A</v>
      </c>
      <c r="Y10" s="72" t="e">
        <f t="shared" si="6"/>
        <v>#N/A</v>
      </c>
      <c r="Z10" s="80">
        <v>1</v>
      </c>
      <c r="AA10" s="72" t="e">
        <f t="shared" si="7"/>
        <v>#DIV/0!</v>
      </c>
      <c r="AB10" s="72" t="e">
        <f t="shared" si="8"/>
        <v>#DIV/0!</v>
      </c>
      <c r="AC10" s="72"/>
      <c r="AD10" s="72" t="e">
        <f t="shared" si="12"/>
        <v>#N/A</v>
      </c>
      <c r="AE10" s="81" t="e">
        <f t="shared" si="9"/>
        <v>#N/A</v>
      </c>
      <c r="AF10" s="83"/>
      <c r="AG10" s="91"/>
      <c r="AJ10" s="54" t="s">
        <v>65</v>
      </c>
      <c r="AK10" s="54">
        <v>27.65</v>
      </c>
      <c r="AL10" s="84"/>
      <c r="AM10" s="88">
        <v>7</v>
      </c>
      <c r="AN10" s="88" t="s">
        <v>66</v>
      </c>
      <c r="AO10" s="88" t="s">
        <v>67</v>
      </c>
      <c r="AP10" s="96" t="s">
        <v>68</v>
      </c>
      <c r="AQ10" s="96" t="s">
        <v>69</v>
      </c>
      <c r="AR10" s="88"/>
      <c r="XDY10" s="19"/>
      <c r="XEV10" s="20"/>
    </row>
    <row r="11" customHeight="1" spans="5:44">
      <c r="E11" s="11"/>
      <c r="AJ11" s="54" t="s">
        <v>70</v>
      </c>
      <c r="AK11" s="54">
        <v>76.5</v>
      </c>
      <c r="AL11" s="84"/>
      <c r="AM11" s="88">
        <v>8</v>
      </c>
      <c r="AN11" s="88" t="s">
        <v>71</v>
      </c>
      <c r="AO11" s="88" t="s">
        <v>45</v>
      </c>
      <c r="AP11" s="96" t="s">
        <v>47</v>
      </c>
      <c r="AQ11" s="96" t="s">
        <v>47</v>
      </c>
      <c r="AR11" s="88"/>
    </row>
    <row r="12" customHeight="1" spans="1:44">
      <c r="A12" s="21" t="s">
        <v>0</v>
      </c>
      <c r="B12" s="22" t="s">
        <v>1</v>
      </c>
      <c r="C12" s="23" t="s">
        <v>2</v>
      </c>
      <c r="D12" s="22" t="s">
        <v>3</v>
      </c>
      <c r="E12" s="22" t="s">
        <v>4</v>
      </c>
      <c r="F12" s="24" t="s">
        <v>5</v>
      </c>
      <c r="G12" s="25" t="s">
        <v>72</v>
      </c>
      <c r="AJ12" s="54" t="s">
        <v>73</v>
      </c>
      <c r="AK12" s="54">
        <v>49.9</v>
      </c>
      <c r="AL12" s="92"/>
      <c r="AM12" s="88">
        <v>9</v>
      </c>
      <c r="AN12" s="88" t="s">
        <v>74</v>
      </c>
      <c r="AO12" s="88" t="s">
        <v>75</v>
      </c>
      <c r="AP12" s="96">
        <v>3</v>
      </c>
      <c r="AQ12" s="96" t="s">
        <v>47</v>
      </c>
      <c r="AR12" s="88"/>
    </row>
    <row r="13" customHeight="1" spans="1:44">
      <c r="A13" s="26"/>
      <c r="B13" s="27"/>
      <c r="C13" s="28"/>
      <c r="D13" s="27"/>
      <c r="E13" s="27"/>
      <c r="F13" s="29"/>
      <c r="G13" s="30"/>
      <c r="AJ13" s="54" t="s">
        <v>76</v>
      </c>
      <c r="AK13" s="54">
        <v>65.2</v>
      </c>
      <c r="AL13" s="92"/>
      <c r="AM13" s="88">
        <v>10</v>
      </c>
      <c r="AN13" s="88" t="s">
        <v>77</v>
      </c>
      <c r="AO13" s="88" t="s">
        <v>75</v>
      </c>
      <c r="AP13" s="96">
        <v>3</v>
      </c>
      <c r="AQ13" s="96" t="s">
        <v>47</v>
      </c>
      <c r="AR13" s="88"/>
    </row>
    <row r="14" customHeight="1" spans="1:44">
      <c r="A14" s="31">
        <f t="shared" ref="A14:A20" si="13">ROW()-13</f>
        <v>1</v>
      </c>
      <c r="B14" s="32"/>
      <c r="C14" s="33"/>
      <c r="D14" s="34"/>
      <c r="E14" s="31"/>
      <c r="F14" s="35"/>
      <c r="G14" s="36"/>
      <c r="AJ14" s="93" t="s">
        <v>78</v>
      </c>
      <c r="AK14" s="54">
        <v>49.9</v>
      </c>
      <c r="AL14" s="84"/>
      <c r="AM14" s="88">
        <v>11</v>
      </c>
      <c r="AN14" s="88" t="s">
        <v>79</v>
      </c>
      <c r="AO14" s="88" t="s">
        <v>75</v>
      </c>
      <c r="AP14" s="96">
        <v>3</v>
      </c>
      <c r="AQ14" s="96" t="s">
        <v>47</v>
      </c>
      <c r="AR14" s="88"/>
    </row>
    <row r="15" customHeight="1" spans="1:44">
      <c r="A15" s="31">
        <f t="shared" si="13"/>
        <v>2</v>
      </c>
      <c r="B15" s="33"/>
      <c r="C15" s="33"/>
      <c r="D15" s="37"/>
      <c r="E15" s="31"/>
      <c r="F15" s="35"/>
      <c r="G15" s="36"/>
      <c r="AJ15" s="93" t="s">
        <v>80</v>
      </c>
      <c r="AK15" s="93">
        <v>22.75</v>
      </c>
      <c r="AL15" s="84"/>
      <c r="AM15" s="88">
        <v>12</v>
      </c>
      <c r="AN15" s="93" t="s">
        <v>81</v>
      </c>
      <c r="AO15" s="93"/>
      <c r="AP15" s="93"/>
      <c r="AQ15" s="93">
        <v>2</v>
      </c>
      <c r="AR15" s="93"/>
    </row>
    <row r="16" customHeight="1" spans="1:44">
      <c r="A16" s="31">
        <f t="shared" si="13"/>
        <v>3</v>
      </c>
      <c r="B16" s="38"/>
      <c r="C16" s="33"/>
      <c r="D16" s="34"/>
      <c r="E16" s="31"/>
      <c r="F16" s="35"/>
      <c r="G16" s="36"/>
      <c r="AJ16" s="93" t="s">
        <v>82</v>
      </c>
      <c r="AK16" s="93">
        <v>97.35</v>
      </c>
      <c r="AL16" s="84"/>
      <c r="AM16" s="88">
        <v>13</v>
      </c>
      <c r="AN16" s="93" t="s">
        <v>83</v>
      </c>
      <c r="AO16" s="93"/>
      <c r="AP16" s="93"/>
      <c r="AQ16" s="93">
        <v>5</v>
      </c>
      <c r="AR16" s="93"/>
    </row>
    <row r="17" customHeight="1" spans="1:44">
      <c r="A17" s="31">
        <f t="shared" si="13"/>
        <v>4</v>
      </c>
      <c r="B17" s="32"/>
      <c r="C17" s="39"/>
      <c r="D17" s="34"/>
      <c r="E17" s="31"/>
      <c r="F17" s="35"/>
      <c r="G17" s="36"/>
      <c r="AJ17" s="84"/>
      <c r="AK17" s="84"/>
      <c r="AL17" s="84"/>
      <c r="AM17" s="94">
        <v>14</v>
      </c>
      <c r="AN17" s="70" t="s">
        <v>42</v>
      </c>
      <c r="AO17" s="70"/>
      <c r="AP17" s="70"/>
      <c r="AQ17" s="70">
        <v>2</v>
      </c>
      <c r="AR17" s="70"/>
    </row>
    <row r="18" customHeight="1" spans="1:44">
      <c r="A18" s="31">
        <f t="shared" si="13"/>
        <v>5</v>
      </c>
      <c r="B18" s="32"/>
      <c r="C18" s="33"/>
      <c r="D18" s="34"/>
      <c r="E18" s="31"/>
      <c r="F18" s="35"/>
      <c r="G18" s="36"/>
      <c r="AJ18" s="92"/>
      <c r="AK18" s="92"/>
      <c r="AL18" s="92"/>
      <c r="AM18" s="94">
        <v>15</v>
      </c>
      <c r="AN18" s="70" t="s">
        <v>84</v>
      </c>
      <c r="AO18" s="70"/>
      <c r="AP18" s="70"/>
      <c r="AQ18" s="70">
        <v>2</v>
      </c>
      <c r="AR18" s="70"/>
    </row>
    <row r="19" customHeight="1" spans="1:44">
      <c r="A19" s="31">
        <f t="shared" si="13"/>
        <v>6</v>
      </c>
      <c r="B19" s="33"/>
      <c r="C19" s="33"/>
      <c r="D19" s="37"/>
      <c r="E19" s="31"/>
      <c r="F19" s="35"/>
      <c r="G19" s="36"/>
      <c r="AJ19" s="84"/>
      <c r="AK19" s="84"/>
      <c r="AL19" s="84"/>
      <c r="AM19" s="84"/>
      <c r="AN19" s="84"/>
      <c r="AO19" s="84"/>
      <c r="AP19" s="84"/>
      <c r="AQ19" s="84"/>
      <c r="AR19" s="84"/>
    </row>
    <row r="20" customHeight="1" spans="1:44">
      <c r="A20" s="31">
        <f t="shared" si="13"/>
        <v>7</v>
      </c>
      <c r="B20" s="38"/>
      <c r="C20" s="33"/>
      <c r="D20" s="34"/>
      <c r="E20" s="31"/>
      <c r="F20" s="35"/>
      <c r="G20" s="36"/>
      <c r="AJ20" s="84"/>
      <c r="AK20" s="84"/>
      <c r="AL20" s="84"/>
      <c r="AM20" s="84"/>
      <c r="AN20" s="84"/>
      <c r="AO20" s="84"/>
      <c r="AP20" s="84"/>
      <c r="AQ20" s="84"/>
      <c r="AR20" s="84"/>
    </row>
    <row r="21" customHeight="1" spans="36:44">
      <c r="AJ21" s="84"/>
      <c r="AK21" s="84"/>
      <c r="AL21" s="84"/>
      <c r="AM21" s="84"/>
      <c r="AN21" s="84"/>
      <c r="AO21" s="84"/>
      <c r="AP21" s="84"/>
      <c r="AQ21" s="84"/>
      <c r="AR21" s="84"/>
    </row>
    <row r="22" customHeight="1" spans="36:44">
      <c r="AJ22" s="84"/>
      <c r="AK22" s="84"/>
      <c r="AL22" s="84"/>
      <c r="AM22" s="84"/>
      <c r="AN22" s="84"/>
      <c r="AO22" s="84"/>
      <c r="AP22" s="84"/>
      <c r="AQ22" s="84"/>
      <c r="AR22" s="84"/>
    </row>
    <row r="23" customHeight="1" spans="36:44">
      <c r="AJ23" s="84"/>
      <c r="AK23" s="84"/>
      <c r="AL23" s="84"/>
      <c r="AM23" s="84"/>
      <c r="AN23" s="84"/>
      <c r="AO23" s="84"/>
      <c r="AP23" s="84"/>
      <c r="AQ23" s="84"/>
      <c r="AR23" s="84"/>
    </row>
    <row r="24" customHeight="1" spans="36:44">
      <c r="AJ24" s="84"/>
      <c r="AK24" s="84"/>
      <c r="AL24" s="84"/>
      <c r="AM24" s="84"/>
      <c r="AN24" s="84"/>
      <c r="AO24" s="84"/>
      <c r="AP24" s="84"/>
      <c r="AQ24" s="84"/>
      <c r="AR24" s="84"/>
    </row>
    <row r="25" customHeight="1" spans="36:44">
      <c r="AJ25" s="84"/>
      <c r="AK25" s="84"/>
      <c r="AL25" s="84"/>
      <c r="AM25" s="84"/>
      <c r="AN25" s="84"/>
      <c r="AO25" s="84"/>
      <c r="AP25" s="84"/>
      <c r="AQ25" s="84"/>
      <c r="AR25" s="84"/>
    </row>
    <row r="26" customHeight="1" spans="36:44">
      <c r="AJ26" s="84"/>
      <c r="AK26" s="84"/>
      <c r="AL26" s="84"/>
      <c r="AM26" s="84"/>
      <c r="AN26" s="84"/>
      <c r="AO26" s="84"/>
      <c r="AP26" s="84"/>
      <c r="AQ26" s="84"/>
      <c r="AR26" s="84"/>
    </row>
  </sheetData>
  <autoFilter ref="A3:XEV2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塑料件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2023-08-10T09:32:01Z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D13CBACF656E450E8EBFFC4635ADF2FA</vt:lpwstr>
  </property>
</Properties>
</file>