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汇总" sheetId="1" r:id="rId1"/>
    <sheet name="底支架目标价格测算" sheetId="5" r:id="rId2"/>
    <sheet name="明细" sheetId="2" r:id="rId3"/>
    <sheet name="河北扶手支架成本BOM" sheetId="3" r:id="rId4"/>
    <sheet name="SHT0012565" sheetId="4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含模摊1.32元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含模摊0.3372元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I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新开件</t>
        </r>
      </text>
    </comment>
    <comment ref="I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新开件</t>
        </r>
      </text>
    </comment>
    <comment ref="I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新开件</t>
        </r>
      </text>
    </comment>
    <comment ref="I11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新开件</t>
        </r>
      </text>
    </comment>
  </commentList>
</comments>
</file>

<file path=xl/sharedStrings.xml><?xml version="1.0" encoding="utf-8"?>
<sst xmlns="http://schemas.openxmlformats.org/spreadsheetml/2006/main" count="566" uniqueCount="229">
  <si>
    <t>智恒价格情况汇总</t>
  </si>
  <si>
    <t>零件</t>
  </si>
  <si>
    <t>智恒报价</t>
  </si>
  <si>
    <t>现长春采购价</t>
  </si>
  <si>
    <t>备注</t>
  </si>
  <si>
    <t>扶手总成</t>
  </si>
  <si>
    <t>扶手状态全部更新</t>
  </si>
  <si>
    <t>底支架</t>
  </si>
  <si>
    <t xml:space="preserve">长生：喷涂、外部点焊       
智恒：电泳、内部满焊
比长生少四个焊接螺母   </t>
  </si>
  <si>
    <t>说明：</t>
  </si>
  <si>
    <t>高配</t>
  </si>
  <si>
    <t>序号</t>
  </si>
  <si>
    <t>来源</t>
  </si>
  <si>
    <t>QAD</t>
  </si>
  <si>
    <t>零件号</t>
  </si>
  <si>
    <t>名称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</si>
  <si>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</si>
  <si>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</si>
  <si>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</si>
  <si>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</si>
  <si>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</si>
  <si>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</si>
  <si>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</si>
  <si>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</si>
  <si>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</si>
  <si>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</si>
  <si>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</si>
  <si>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</si>
  <si>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</si>
  <si>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</si>
  <si>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</si>
  <si>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</si>
  <si>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</si>
  <si>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</si>
  <si>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</si>
  <si>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</si>
  <si>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</si>
  <si>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</si>
  <si>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</si>
  <si>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</si>
  <si>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</si>
  <si>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</si>
  <si>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</si>
  <si>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</si>
  <si>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</si>
  <si>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</si>
  <si>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</si>
  <si>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</si>
  <si>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</si>
  <si>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</si>
  <si>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</si>
  <si>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</si>
  <si>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</si>
  <si>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</si>
  <si>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</si>
  <si>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长</t>
  </si>
  <si>
    <t>宽</t>
  </si>
  <si>
    <t>高</t>
  </si>
  <si>
    <t>用量</t>
  </si>
  <si>
    <t>材料单价</t>
  </si>
  <si>
    <t>废料</t>
  </si>
  <si>
    <t>人工</t>
  </si>
  <si>
    <t>制费</t>
  </si>
  <si>
    <t>智恒报价（不含模摊）</t>
  </si>
  <si>
    <t>差异</t>
  </si>
  <si>
    <t>J6L</t>
  </si>
  <si>
    <t>SHT0014477</t>
  </si>
  <si>
    <t>底座焊接总成</t>
  </si>
  <si>
    <t>——</t>
  </si>
  <si>
    <t>B</t>
  </si>
  <si>
    <t>Ea</t>
  </si>
  <si>
    <t>A</t>
  </si>
  <si>
    <t>Y</t>
  </si>
  <si>
    <t>N</t>
  </si>
  <si>
    <t>分总成</t>
  </si>
  <si>
    <t>ASSY</t>
  </si>
  <si>
    <t>348*108*350</t>
  </si>
  <si>
    <t>黑色</t>
  </si>
  <si>
    <t>电泳</t>
  </si>
  <si>
    <t>焊接</t>
  </si>
  <si>
    <t>长春外购</t>
  </si>
  <si>
    <t>长生</t>
  </si>
  <si>
    <t>SHT0014478</t>
  </si>
  <si>
    <t>底座前板</t>
  </si>
  <si>
    <t>C</t>
  </si>
  <si>
    <t>冲压件</t>
  </si>
  <si>
    <t>SPFH590</t>
  </si>
  <si>
    <t>t=2</t>
  </si>
  <si>
    <t>10*350*78</t>
  </si>
  <si>
    <t>冲压</t>
  </si>
  <si>
    <t>411*179*2</t>
  </si>
  <si>
    <t>SHT0014479</t>
  </si>
  <si>
    <t>底座后板</t>
  </si>
  <si>
    <t>12*309*32</t>
  </si>
  <si>
    <t>411*156*2</t>
  </si>
  <si>
    <t>SHT0014566</t>
  </si>
  <si>
    <t>左板焊接总成</t>
  </si>
  <si>
    <t>SHT0014480</t>
  </si>
  <si>
    <t>底座左板</t>
  </si>
  <si>
    <t>348*108*85</t>
  </si>
  <si>
    <t>341*159*2</t>
  </si>
  <si>
    <t>GB/T 13681-1992</t>
  </si>
  <si>
    <t>焊接六角螺母</t>
  </si>
  <si>
    <t>标准件</t>
  </si>
  <si>
    <t>M8</t>
  </si>
  <si>
    <t>SHT0014567</t>
  </si>
  <si>
    <t>右板焊接总成</t>
  </si>
  <si>
    <t>SHT0014481</t>
  </si>
  <si>
    <t>底座右板</t>
  </si>
  <si>
    <t>337*159*2</t>
  </si>
  <si>
    <t>注：焊接0.03元/CM   电泳7元/㎡   材料单价为河北最新采购发票价格</t>
  </si>
  <si>
    <t>智恒扶手、底支架、靠背骨架价格及重量明细</t>
  </si>
  <si>
    <t>毛重（G)</t>
  </si>
  <si>
    <t>净重（G)</t>
  </si>
  <si>
    <t>报价</t>
  </si>
  <si>
    <t>数量</t>
  </si>
  <si>
    <t>金额</t>
  </si>
  <si>
    <t>SHT0016022</t>
  </si>
  <si>
    <t>扶手本体</t>
  </si>
  <si>
    <t>EA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</si>
  <si>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</si>
  <si>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</si>
  <si>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</si>
  <si>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</si>
  <si>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</si>
  <si>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</si>
  <si>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</si>
  <si>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扶手遮挡塑料件（盖板+齿轮）</t>
  </si>
  <si>
    <t>SHT0016025</t>
  </si>
  <si>
    <t>塑料件安装螺钉</t>
  </si>
  <si>
    <t>M4*8</t>
  </si>
  <si>
    <t>SHT0016020</t>
  </si>
  <si>
    <t>2.0扶手支架</t>
  </si>
  <si>
    <t>合计</t>
  </si>
  <si>
    <t>SHT0015962</t>
  </si>
  <si>
    <t>13.12.4 产</t>
  </si>
  <si>
    <t>品结</t>
  </si>
  <si>
    <t>构成本报表</t>
  </si>
  <si>
    <t>日期</t>
  </si>
  <si>
    <t>: 07/17/23</t>
  </si>
  <si>
    <t>页:</t>
  </si>
  <si>
    <t>河北光华荣昌汽</t>
  </si>
  <si>
    <t>车部件有限公司</t>
  </si>
  <si>
    <t>时间: 17:00:10</t>
  </si>
  <si>
    <t>地点:</t>
  </si>
  <si>
    <t>230        成本集: Standard</t>
  </si>
  <si>
    <t>层级</t>
  </si>
  <si>
    <t>组件</t>
  </si>
  <si>
    <t>每件需求量 T</t>
  </si>
  <si>
    <t>UM</t>
  </si>
  <si>
    <t>T     物料成本</t>
  </si>
  <si>
    <t>附加费</t>
  </si>
  <si>
    <t>管理费用</t>
  </si>
  <si>
    <t>转包成本</t>
  </si>
  <si>
    <t>成本合计</t>
  </si>
  <si>
    <t>-----</t>
  </si>
  <si>
    <t>- --------------------------</t>
  </si>
  <si>
    <t>------------ -</t>
  </si>
  <si>
    <t>--</t>
  </si>
  <si>
    <t>- ------------</t>
  </si>
  <si>
    <t>-----------</t>
  </si>
  <si>
    <t>------------</t>
  </si>
  <si>
    <t>父级</t>
  </si>
  <si>
    <t>SHT0002572</t>
  </si>
  <si>
    <t>扶手支架焊接总成电泳</t>
  </si>
  <si>
    <t>本层</t>
  </si>
  <si>
    <t>重汽T5-1.0整体靠背</t>
  </si>
  <si>
    <t>低层</t>
  </si>
  <si>
    <t>单件合计</t>
  </si>
  <si>
    <t>SHT0012564</t>
  </si>
  <si>
    <t>X</t>
  </si>
  <si>
    <t>扶手支架焊接总成</t>
  </si>
  <si>
    <t>SHT0012472</t>
  </si>
  <si>
    <t>扶手旋转轴</t>
  </si>
  <si>
    <t>重汽T5-1.0</t>
  </si>
  <si>
    <t>SHT0012565</t>
  </si>
  <si>
    <t>扶手安装支架</t>
  </si>
  <si>
    <t>..3</t>
  </si>
  <si>
    <t>TST0001789</t>
  </si>
  <si>
    <t>KG</t>
  </si>
  <si>
    <t>板材SPFH590</t>
  </si>
  <si>
    <t>5.0*1250*2000</t>
  </si>
  <si>
    <t>TWT0000064</t>
  </si>
  <si>
    <t>φ1.2焊丝</t>
  </si>
  <si>
    <t>7         0.00</t>
  </si>
  <si>
    <t>0         0.0</t>
  </si>
  <si>
    <t>0       5.1327</t>
  </si>
  <si>
    <t>TCT0000057</t>
  </si>
  <si>
    <t>M2</t>
  </si>
  <si>
    <t>电泳表面积</t>
  </si>
  <si>
    <t>07/17/23</t>
  </si>
  <si>
    <t>TCT0000028</t>
  </si>
  <si>
    <t>CR681/1000K-C1树脂</t>
  </si>
  <si>
    <t>TCT0000029</t>
  </si>
  <si>
    <t>CP524C/250K-C1色浆</t>
  </si>
  <si>
    <t>_x000c_bmp</t>
  </si>
  <si>
    <t>srp01.p</t>
  </si>
  <si>
    <t>品结构成本报表</t>
  </si>
  <si>
    <t>日期: 07/17/23</t>
  </si>
  <si>
    <t>TCT0000031</t>
  </si>
  <si>
    <t>0.0328433�</t>
  </si>
  <si>
    <t>�</t>
  </si>
  <si>
    <t>�KG</t>
  </si>
  <si>
    <t>PPGsolvent-03/186K-C1溶</t>
  </si>
  <si>
    <t>TCT0000032</t>
  </si>
  <si>
    <t>GBA H7354/1表面活性剂</t>
  </si>
  <si>
    <t>TCT0000033</t>
  </si>
  <si>
    <t>5176脱脂剂</t>
  </si>
  <si>
    <t>TCT0000035</t>
  </si>
  <si>
    <t>V6559表调剂</t>
  </si>
  <si>
    <t>TCT0000037</t>
  </si>
  <si>
    <t>2600E4磷化补充剂</t>
  </si>
  <si>
    <t>TCT0000038</t>
  </si>
  <si>
    <t>H7101磷化添加剂(30KG)</t>
  </si>
  <si>
    <t>TCT0000039</t>
  </si>
  <si>
    <t>H7102镍添加剂</t>
  </si>
  <si>
    <t>TCT0000043</t>
  </si>
  <si>
    <t>H7001促进剂</t>
  </si>
  <si>
    <t>12.4 产品结构成本报表</t>
  </si>
  <si>
    <t>日期:</t>
  </si>
  <si>
    <t>车部</t>
  </si>
  <si>
    <t>件有限公司</t>
  </si>
  <si>
    <t>时间: 17:04:48</t>
  </si>
  <si>
    <t>每件需求量</t>
  </si>
  <si>
    <t>T UM</t>
  </si>
  <si>
    <t>- --</t>
  </si>
  <si>
    <t>----</t>
  </si>
  <si>
    <t>-------- --</t>
  </si>
  <si>
    <t>----------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</si>
</sst>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);[Red]\(0.0000\)"/>
    <numFmt numFmtId="178" formatCode="0.0_);[Red]\(0.0\)"/>
    <numFmt numFmtId="179" formatCode="0.0000"/>
    <numFmt numFmtId="180" formatCode="0.00_);[Red]\(0.00\)"/>
    <numFmt numFmtId="181" formatCode="#,##0.00_ "/>
    <numFmt numFmtId="182" formatCode="0.0000_ "/>
  </numFmts>
  <fonts count="44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800080"/>
      <name val="宋体"/>
      <charset val="0"/>
      <scheme val="minor"/>
    </font>
    <font>
      <b/>
      <u/>
      <sz val="11"/>
      <color rgb="FF800080"/>
      <name val="宋体"/>
      <charset val="0"/>
      <scheme val="minor"/>
    </font>
    <font>
      <b/>
      <sz val="11"/>
      <color rgb="FF800080"/>
      <name val="宋体"/>
      <charset val="0"/>
      <scheme val="minor"/>
    </font>
    <font>
      <sz val="10"/>
      <color theme="1"/>
      <name val="宋体"/>
      <charset val="134"/>
    </font>
    <font>
      <sz val="16"/>
      <name val="Arial"/>
      <charset val="134"/>
    </font>
    <font>
      <sz val="16"/>
      <name val="宋体"/>
      <charset val="134"/>
    </font>
    <font>
      <sz val="14"/>
      <name val="Arial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48"/>
      <color theme="1"/>
      <name val="宋体"/>
      <charset val="134"/>
    </font>
    <font>
      <sz val="14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15" borderId="14" applyNumberFormat="0" applyAlignment="0" applyProtection="0">
      <alignment vertical="center"/>
    </xf>
    <xf numFmtId="0" fontId="35" fillId="15" borderId="10" applyNumberFormat="0" applyAlignment="0" applyProtection="0">
      <alignment vertical="center"/>
    </xf>
    <xf numFmtId="0" fontId="36" fillId="16" borderId="1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1" fillId="0" borderId="0"/>
    <xf numFmtId="0" fontId="2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</cellStyleXfs>
  <cellXfs count="9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0" borderId="0" xfId="1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8" fillId="0" borderId="1" xfId="1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11" applyNumberFormat="1" applyFont="1" applyFill="1" applyBorder="1" applyAlignment="1">
      <alignment horizontal="center" vertical="center" wrapText="1"/>
    </xf>
    <xf numFmtId="0" fontId="10" fillId="0" borderId="1" xfId="11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>
      <alignment vertical="center"/>
    </xf>
    <xf numFmtId="0" fontId="16" fillId="0" borderId="1" xfId="53" applyFont="1" applyFill="1" applyBorder="1" applyAlignment="1" applyProtection="1">
      <alignment horizontal="center" vertical="top" wrapText="1"/>
      <protection locked="0"/>
    </xf>
    <xf numFmtId="0" fontId="17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9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53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53" applyNumberFormat="1" applyFont="1" applyFill="1" applyBorder="1" applyAlignment="1" applyProtection="1">
      <alignment horizontal="center" vertical="center" wrapText="1"/>
      <protection locked="0"/>
    </xf>
    <xf numFmtId="49" fontId="17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49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0" fontId="13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17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53" applyNumberFormat="1" applyFont="1" applyFill="1" applyBorder="1" applyAlignment="1" applyProtection="1">
      <alignment horizontal="center" vertical="top" wrapText="1"/>
      <protection locked="0"/>
    </xf>
    <xf numFmtId="49" fontId="17" fillId="0" borderId="3" xfId="53" applyNumberFormat="1" applyFont="1" applyFill="1" applyBorder="1" applyAlignment="1" applyProtection="1">
      <alignment horizontal="center" vertical="top" wrapText="1"/>
      <protection locked="0"/>
    </xf>
    <xf numFmtId="0" fontId="15" fillId="0" borderId="1" xfId="0" applyNumberFormat="1" applyFont="1" applyFill="1" applyBorder="1" applyAlignment="1">
      <alignment horizontal="left" vertical="center" wrapText="1"/>
    </xf>
    <xf numFmtId="0" fontId="14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9" applyNumberFormat="1" applyFont="1" applyFill="1" applyBorder="1" applyAlignment="1" applyProtection="1">
      <alignment horizontal="center" vertical="top" wrapText="1"/>
      <protection locked="0"/>
    </xf>
    <xf numFmtId="0" fontId="19" fillId="0" borderId="1" xfId="0" applyNumberFormat="1" applyFont="1" applyFill="1" applyBorder="1" applyAlignment="1">
      <alignment horizontal="center" vertical="center" wrapText="1"/>
    </xf>
    <xf numFmtId="177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178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179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180" fontId="13" fillId="4" borderId="2" xfId="54" applyNumberFormat="1" applyFont="1" applyFill="1" applyBorder="1" applyAlignment="1">
      <alignment horizontal="center" vertical="center" wrapText="1"/>
    </xf>
    <xf numFmtId="177" fontId="17" fillId="0" borderId="3" xfId="53" applyNumberFormat="1" applyFont="1" applyFill="1" applyBorder="1" applyAlignment="1" applyProtection="1">
      <alignment horizontal="left" vertical="top" wrapText="1"/>
      <protection locked="0"/>
    </xf>
    <xf numFmtId="178" fontId="17" fillId="0" borderId="3" xfId="53" applyNumberFormat="1" applyFont="1" applyFill="1" applyBorder="1" applyAlignment="1" applyProtection="1">
      <alignment horizontal="center" vertical="top" wrapText="1"/>
      <protection locked="0"/>
    </xf>
    <xf numFmtId="179" fontId="17" fillId="0" borderId="3" xfId="53" applyNumberFormat="1" applyFont="1" applyFill="1" applyBorder="1" applyAlignment="1" applyProtection="1">
      <alignment horizontal="center" vertical="top" wrapText="1"/>
      <protection locked="0"/>
    </xf>
    <xf numFmtId="180" fontId="13" fillId="4" borderId="3" xfId="54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81" fontId="15" fillId="0" borderId="0" xfId="0" applyNumberFormat="1" applyFont="1">
      <alignment vertical="center"/>
    </xf>
    <xf numFmtId="182" fontId="18" fillId="0" borderId="5" xfId="53" applyNumberFormat="1" applyFont="1" applyFill="1" applyBorder="1" applyAlignment="1" applyProtection="1">
      <alignment horizontal="center" vertical="center" wrapText="1"/>
      <protection locked="0"/>
    </xf>
    <xf numFmtId="10" fontId="18" fillId="0" borderId="5" xfId="53" applyNumberFormat="1" applyFont="1" applyFill="1" applyBorder="1" applyAlignment="1" applyProtection="1">
      <alignment horizontal="center" vertical="center" wrapText="1"/>
      <protection locked="0"/>
    </xf>
    <xf numFmtId="180" fontId="13" fillId="4" borderId="1" xfId="54" applyNumberFormat="1" applyFont="1" applyFill="1" applyBorder="1" applyAlignment="1">
      <alignment horizontal="center" vertical="center" wrapText="1"/>
    </xf>
    <xf numFmtId="178" fontId="13" fillId="4" borderId="6" xfId="54" applyNumberFormat="1" applyFont="1" applyFill="1" applyBorder="1" applyAlignment="1">
      <alignment horizontal="center" vertical="center" wrapText="1"/>
    </xf>
    <xf numFmtId="178" fontId="13" fillId="4" borderId="7" xfId="54" applyNumberFormat="1" applyFont="1" applyFill="1" applyBorder="1" applyAlignment="1">
      <alignment horizontal="center" vertical="center" wrapText="1"/>
    </xf>
    <xf numFmtId="182" fontId="13" fillId="4" borderId="2" xfId="54" applyNumberFormat="1" applyFont="1" applyFill="1" applyBorder="1" applyAlignment="1">
      <alignment horizontal="center" vertical="center" wrapText="1"/>
    </xf>
    <xf numFmtId="10" fontId="13" fillId="4" borderId="2" xfId="54" applyNumberFormat="1" applyFont="1" applyFill="1" applyBorder="1" applyAlignment="1">
      <alignment horizontal="center" vertical="center" wrapText="1"/>
    </xf>
    <xf numFmtId="177" fontId="13" fillId="4" borderId="2" xfId="54" applyNumberFormat="1" applyFont="1" applyFill="1" applyBorder="1" applyAlignment="1">
      <alignment horizontal="center" vertical="center" wrapText="1"/>
    </xf>
    <xf numFmtId="178" fontId="13" fillId="4" borderId="8" xfId="54" applyNumberFormat="1" applyFont="1" applyFill="1" applyBorder="1" applyAlignment="1">
      <alignment horizontal="center" vertical="center" wrapText="1"/>
    </xf>
    <xf numFmtId="178" fontId="13" fillId="4" borderId="1" xfId="54" applyNumberFormat="1" applyFont="1" applyFill="1" applyBorder="1" applyAlignment="1">
      <alignment horizontal="center" vertical="center" wrapText="1"/>
    </xf>
    <xf numFmtId="182" fontId="13" fillId="4" borderId="3" xfId="54" applyNumberFormat="1" applyFont="1" applyFill="1" applyBorder="1" applyAlignment="1">
      <alignment horizontal="center" vertical="center" wrapText="1"/>
    </xf>
    <xf numFmtId="10" fontId="13" fillId="4" borderId="3" xfId="54" applyNumberFormat="1" applyFont="1" applyFill="1" applyBorder="1" applyAlignment="1">
      <alignment horizontal="center" vertical="center" wrapText="1"/>
    </xf>
    <xf numFmtId="177" fontId="13" fillId="4" borderId="3" xfId="54" applyNumberFormat="1" applyFont="1" applyFill="1" applyBorder="1" applyAlignment="1">
      <alignment horizontal="center" vertical="center" wrapText="1"/>
    </xf>
    <xf numFmtId="182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0" fontId="17" fillId="5" borderId="1" xfId="53" applyFont="1" applyFill="1" applyBorder="1" applyAlignment="1" applyProtection="1">
      <alignment horizontal="center" vertical="center" wrapText="1"/>
      <protection locked="0"/>
    </xf>
    <xf numFmtId="0" fontId="17" fillId="5" borderId="2" xfId="53" applyFont="1" applyFill="1" applyBorder="1" applyAlignment="1" applyProtection="1">
      <alignment horizontal="center" vertical="center" wrapText="1"/>
      <protection locked="0"/>
    </xf>
    <xf numFmtId="176" fontId="17" fillId="5" borderId="2" xfId="53" applyNumberFormat="1" applyFont="1" applyFill="1" applyBorder="1" applyAlignment="1" applyProtection="1">
      <alignment horizontal="center" vertical="center" wrapText="1"/>
      <protection locked="0"/>
    </xf>
    <xf numFmtId="180" fontId="17" fillId="5" borderId="2" xfId="53" applyNumberFormat="1" applyFont="1" applyFill="1" applyBorder="1" applyAlignment="1" applyProtection="1">
      <alignment horizontal="center" vertical="center" wrapText="1"/>
      <protection locked="0"/>
    </xf>
    <xf numFmtId="0" fontId="17" fillId="5" borderId="3" xfId="53" applyFont="1" applyFill="1" applyBorder="1" applyAlignment="1" applyProtection="1">
      <alignment horizontal="center" vertical="center" wrapText="1"/>
      <protection locked="0"/>
    </xf>
    <xf numFmtId="176" fontId="17" fillId="5" borderId="3" xfId="53" applyNumberFormat="1" applyFont="1" applyFill="1" applyBorder="1" applyAlignment="1" applyProtection="1">
      <alignment horizontal="center" vertical="center" wrapText="1"/>
      <protection locked="0"/>
    </xf>
    <xf numFmtId="180" fontId="17" fillId="5" borderId="3" xfId="5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37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0" applyNumberFormat="1" applyFont="1" applyFill="1" applyBorder="1" applyAlignment="1">
      <alignment horizontal="center" vertical="center" wrapText="1"/>
    </xf>
    <xf numFmtId="0" fontId="13" fillId="0" borderId="1" xfId="53" applyNumberFormat="1" applyFont="1" applyFill="1" applyBorder="1" applyAlignment="1" applyProtection="1">
      <alignment horizontal="center" vertical="center" wrapText="1"/>
      <protection locked="0"/>
    </xf>
    <xf numFmtId="43" fontId="17" fillId="5" borderId="2" xfId="53" applyNumberFormat="1" applyFont="1" applyFill="1" applyBorder="1" applyAlignment="1" applyProtection="1">
      <alignment horizontal="center" vertical="center" wrapText="1"/>
      <protection locked="0"/>
    </xf>
    <xf numFmtId="10" fontId="17" fillId="5" borderId="2" xfId="53" applyNumberFormat="1" applyFont="1" applyFill="1" applyBorder="1" applyAlignment="1" applyProtection="1">
      <alignment horizontal="center" vertical="center" wrapText="1"/>
      <protection locked="0"/>
    </xf>
    <xf numFmtId="43" fontId="17" fillId="5" borderId="3" xfId="53" applyNumberFormat="1" applyFont="1" applyFill="1" applyBorder="1" applyAlignment="1" applyProtection="1">
      <alignment horizontal="center" vertical="center" wrapText="1"/>
      <protection locked="0"/>
    </xf>
    <xf numFmtId="10" fontId="17" fillId="5" borderId="3" xfId="5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53" applyNumberFormat="1" applyFont="1" applyFill="1" applyBorder="1" applyAlignment="1" applyProtection="1">
      <alignment horizontal="center" vertical="top" wrapText="1"/>
      <protection locked="0"/>
    </xf>
    <xf numFmtId="0" fontId="20" fillId="0" borderId="0" xfId="0" applyFont="1">
      <alignment vertical="center"/>
    </xf>
    <xf numFmtId="9" fontId="14" fillId="0" borderId="1" xfId="12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BOM_Level_Below3 4" xfId="37"/>
    <cellStyle name="40% - 强调文字颜色 1" xfId="38" builtinId="31"/>
    <cellStyle name="20% - 强调文字颜色 2" xfId="39" builtinId="34"/>
    <cellStyle name="_x005f_x000a_mouse.drv=lm 3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样式 1" xfId="53"/>
    <cellStyle name="常规 3" xfId="54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1.png"/><Relationship Id="rId8" Type="http://schemas.openxmlformats.org/officeDocument/2006/relationships/image" Target="../media/image20.png"/><Relationship Id="rId7" Type="http://schemas.openxmlformats.org/officeDocument/2006/relationships/image" Target="../media/image19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1" Type="http://schemas.openxmlformats.org/officeDocument/2006/relationships/image" Target="../media/image23.png"/><Relationship Id="rId10" Type="http://schemas.openxmlformats.org/officeDocument/2006/relationships/image" Target="../media/image22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48895</xdr:colOff>
      <xdr:row>5</xdr:row>
      <xdr:rowOff>123190</xdr:rowOff>
    </xdr:from>
    <xdr:to>
      <xdr:col>2</xdr:col>
      <xdr:colOff>1332230</xdr:colOff>
      <xdr:row>17</xdr:row>
      <xdr:rowOff>122555</xdr:rowOff>
    </xdr:to>
    <xdr:pic>
      <xdr:nvPicPr>
        <xdr:cNvPr id="2" name="图片 1" descr="4febf0babcef53dca82af81b180bc5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2377440"/>
          <a:ext cx="2635885" cy="205676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5</xdr:row>
      <xdr:rowOff>123825</xdr:rowOff>
    </xdr:from>
    <xdr:to>
      <xdr:col>5</xdr:col>
      <xdr:colOff>12065</xdr:colOff>
      <xdr:row>17</xdr:row>
      <xdr:rowOff>114300</xdr:rowOff>
    </xdr:to>
    <xdr:pic>
      <xdr:nvPicPr>
        <xdr:cNvPr id="3" name="图片 2" descr="aa5842826d1314589f25c68af03210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00425" y="2378075"/>
          <a:ext cx="2707640" cy="20478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</xdr:row>
      <xdr:rowOff>152400</xdr:rowOff>
    </xdr:from>
    <xdr:to>
      <xdr:col>19</xdr:col>
      <xdr:colOff>257175</xdr:colOff>
      <xdr:row>2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91250" y="596900"/>
          <a:ext cx="976312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85725</xdr:colOff>
      <xdr:row>2</xdr:row>
      <xdr:rowOff>228600</xdr:rowOff>
    </xdr:from>
    <xdr:to>
      <xdr:col>19</xdr:col>
      <xdr:colOff>190500</xdr:colOff>
      <xdr:row>4</xdr:row>
      <xdr:rowOff>76200</xdr:rowOff>
    </xdr:to>
    <xdr:pic>
      <xdr:nvPicPr>
        <xdr:cNvPr id="5" name="图片 4" descr="企业微信截图_16895761411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81725" y="1320800"/>
          <a:ext cx="9705975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4</xdr:row>
      <xdr:rowOff>104775</xdr:rowOff>
    </xdr:from>
    <xdr:to>
      <xdr:col>19</xdr:col>
      <xdr:colOff>314325</xdr:colOff>
      <xdr:row>35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81725" y="2187575"/>
          <a:ext cx="9829800" cy="533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19</xdr:col>
      <xdr:colOff>342265</xdr:colOff>
      <xdr:row>63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96000" y="7740650"/>
          <a:ext cx="9943465" cy="458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142875</xdr:colOff>
      <xdr:row>3</xdr:row>
      <xdr:rowOff>38735</xdr:rowOff>
    </xdr:from>
    <xdr:to>
      <xdr:col>14</xdr:col>
      <xdr:colOff>574675</xdr:colOff>
      <xdr:row>3</xdr:row>
      <xdr:rowOff>398780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6715125" y="148653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4</xdr:row>
      <xdr:rowOff>45720</xdr:rowOff>
    </xdr:from>
    <xdr:to>
      <xdr:col>14</xdr:col>
      <xdr:colOff>574675</xdr:colOff>
      <xdr:row>4</xdr:row>
      <xdr:rowOff>405765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6715125" y="200088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5</xdr:row>
      <xdr:rowOff>23495</xdr:rowOff>
    </xdr:from>
    <xdr:to>
      <xdr:col>14</xdr:col>
      <xdr:colOff>574675</xdr:colOff>
      <xdr:row>5</xdr:row>
      <xdr:rowOff>383540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6715125" y="248602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182880</xdr:colOff>
      <xdr:row>7</xdr:row>
      <xdr:rowOff>48895</xdr:rowOff>
    </xdr:from>
    <xdr:to>
      <xdr:col>14</xdr:col>
      <xdr:colOff>614680</xdr:colOff>
      <xdr:row>7</xdr:row>
      <xdr:rowOff>408940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6755130" y="3526155"/>
          <a:ext cx="283845" cy="360045"/>
        </a:xfrm>
        <a:prstGeom prst="rect">
          <a:avLst/>
        </a:prstGeom>
      </xdr:spPr>
    </xdr:pic>
    <xdr:clientData/>
  </xdr:twoCellAnchor>
  <xdr:twoCellAnchor>
    <xdr:from>
      <xdr:col>14</xdr:col>
      <xdr:colOff>196850</xdr:colOff>
      <xdr:row>10</xdr:row>
      <xdr:rowOff>81915</xdr:rowOff>
    </xdr:from>
    <xdr:to>
      <xdr:col>14</xdr:col>
      <xdr:colOff>628650</xdr:colOff>
      <xdr:row>10</xdr:row>
      <xdr:rowOff>441960</xdr:rowOff>
    </xdr:to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6769100" y="4573905"/>
          <a:ext cx="269875" cy="360045"/>
        </a:xfrm>
        <a:prstGeom prst="rect">
          <a:avLst/>
        </a:prstGeom>
      </xdr:spPr>
    </xdr:pic>
    <xdr:clientData/>
  </xdr:twoCellAnchor>
  <xdr:twoCellAnchor>
    <xdr:from>
      <xdr:col>14</xdr:col>
      <xdr:colOff>142240</xdr:colOff>
      <xdr:row>8</xdr:row>
      <xdr:rowOff>80010</xdr:rowOff>
    </xdr:from>
    <xdr:to>
      <xdr:col>14</xdr:col>
      <xdr:colOff>574040</xdr:colOff>
      <xdr:row>8</xdr:row>
      <xdr:rowOff>440055</xdr:rowOff>
    </xdr:to>
    <xdr:pic>
      <xdr:nvPicPr>
        <xdr:cNvPr id="7" name="Picture 211" descr="1"/>
        <xdr:cNvPicPr>
          <a:picLocks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714490" y="3984625"/>
          <a:ext cx="324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183515</xdr:colOff>
      <xdr:row>11</xdr:row>
      <xdr:rowOff>62865</xdr:rowOff>
    </xdr:from>
    <xdr:to>
      <xdr:col>14</xdr:col>
      <xdr:colOff>615315</xdr:colOff>
      <xdr:row>11</xdr:row>
      <xdr:rowOff>422910</xdr:rowOff>
    </xdr:to>
    <xdr:pic>
      <xdr:nvPicPr>
        <xdr:cNvPr id="8" name="Picture 211" descr="1"/>
        <xdr:cNvPicPr>
          <a:picLocks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755765" y="4999355"/>
          <a:ext cx="2832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142875</xdr:colOff>
      <xdr:row>3</xdr:row>
      <xdr:rowOff>38735</xdr:rowOff>
    </xdr:from>
    <xdr:to>
      <xdr:col>14</xdr:col>
      <xdr:colOff>574675</xdr:colOff>
      <xdr:row>3</xdr:row>
      <xdr:rowOff>398780</xdr:rowOff>
    </xdr:to>
    <xdr:pic>
      <xdr:nvPicPr>
        <xdr:cNvPr id="9" name="图片 8"/>
        <xdr:cNvPicPr/>
      </xdr:nvPicPr>
      <xdr:blipFill>
        <a:blip r:embed="rId1"/>
        <a:stretch>
          <a:fillRect/>
        </a:stretch>
      </xdr:blipFill>
      <xdr:spPr>
        <a:xfrm>
          <a:off x="6715125" y="148653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4</xdr:row>
      <xdr:rowOff>45720</xdr:rowOff>
    </xdr:from>
    <xdr:to>
      <xdr:col>14</xdr:col>
      <xdr:colOff>574675</xdr:colOff>
      <xdr:row>4</xdr:row>
      <xdr:rowOff>405765</xdr:rowOff>
    </xdr:to>
    <xdr:pic>
      <xdr:nvPicPr>
        <xdr:cNvPr id="10" name="图片 9"/>
        <xdr:cNvPicPr/>
      </xdr:nvPicPr>
      <xdr:blipFill>
        <a:blip r:embed="rId2"/>
        <a:stretch>
          <a:fillRect/>
        </a:stretch>
      </xdr:blipFill>
      <xdr:spPr>
        <a:xfrm>
          <a:off x="6715125" y="200088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5</xdr:row>
      <xdr:rowOff>23495</xdr:rowOff>
    </xdr:from>
    <xdr:to>
      <xdr:col>14</xdr:col>
      <xdr:colOff>574675</xdr:colOff>
      <xdr:row>5</xdr:row>
      <xdr:rowOff>383540</xdr:rowOff>
    </xdr:to>
    <xdr:pic>
      <xdr:nvPicPr>
        <xdr:cNvPr id="11" name="图片 10"/>
        <xdr:cNvPicPr/>
      </xdr:nvPicPr>
      <xdr:blipFill>
        <a:blip r:embed="rId3"/>
        <a:stretch>
          <a:fillRect/>
        </a:stretch>
      </xdr:blipFill>
      <xdr:spPr>
        <a:xfrm>
          <a:off x="6715125" y="248602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182880</xdr:colOff>
      <xdr:row>7</xdr:row>
      <xdr:rowOff>48895</xdr:rowOff>
    </xdr:from>
    <xdr:to>
      <xdr:col>14</xdr:col>
      <xdr:colOff>614680</xdr:colOff>
      <xdr:row>7</xdr:row>
      <xdr:rowOff>408940</xdr:rowOff>
    </xdr:to>
    <xdr:pic>
      <xdr:nvPicPr>
        <xdr:cNvPr id="12" name="图片 11"/>
        <xdr:cNvPicPr/>
      </xdr:nvPicPr>
      <xdr:blipFill>
        <a:blip r:embed="rId4"/>
        <a:stretch>
          <a:fillRect/>
        </a:stretch>
      </xdr:blipFill>
      <xdr:spPr>
        <a:xfrm>
          <a:off x="6755130" y="3526155"/>
          <a:ext cx="283845" cy="360045"/>
        </a:xfrm>
        <a:prstGeom prst="rect">
          <a:avLst/>
        </a:prstGeom>
      </xdr:spPr>
    </xdr:pic>
    <xdr:clientData/>
  </xdr:twoCellAnchor>
  <xdr:twoCellAnchor>
    <xdr:from>
      <xdr:col>14</xdr:col>
      <xdr:colOff>196850</xdr:colOff>
      <xdr:row>10</xdr:row>
      <xdr:rowOff>81915</xdr:rowOff>
    </xdr:from>
    <xdr:to>
      <xdr:col>14</xdr:col>
      <xdr:colOff>628650</xdr:colOff>
      <xdr:row>10</xdr:row>
      <xdr:rowOff>441960</xdr:rowOff>
    </xdr:to>
    <xdr:pic>
      <xdr:nvPicPr>
        <xdr:cNvPr id="13" name="图片 12"/>
        <xdr:cNvPicPr/>
      </xdr:nvPicPr>
      <xdr:blipFill>
        <a:blip r:embed="rId5"/>
        <a:stretch>
          <a:fillRect/>
        </a:stretch>
      </xdr:blipFill>
      <xdr:spPr>
        <a:xfrm>
          <a:off x="6769100" y="4573905"/>
          <a:ext cx="269875" cy="360045"/>
        </a:xfrm>
        <a:prstGeom prst="rect">
          <a:avLst/>
        </a:prstGeom>
      </xdr:spPr>
    </xdr:pic>
    <xdr:clientData/>
  </xdr:twoCellAnchor>
  <xdr:twoCellAnchor>
    <xdr:from>
      <xdr:col>14</xdr:col>
      <xdr:colOff>142240</xdr:colOff>
      <xdr:row>8</xdr:row>
      <xdr:rowOff>80010</xdr:rowOff>
    </xdr:from>
    <xdr:to>
      <xdr:col>14</xdr:col>
      <xdr:colOff>574040</xdr:colOff>
      <xdr:row>8</xdr:row>
      <xdr:rowOff>440055</xdr:rowOff>
    </xdr:to>
    <xdr:pic>
      <xdr:nvPicPr>
        <xdr:cNvPr id="14" name="Picture 211" descr="1"/>
        <xdr:cNvPicPr>
          <a:picLocks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714490" y="3984625"/>
          <a:ext cx="324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183515</xdr:colOff>
      <xdr:row>11</xdr:row>
      <xdr:rowOff>62865</xdr:rowOff>
    </xdr:from>
    <xdr:to>
      <xdr:col>14</xdr:col>
      <xdr:colOff>615315</xdr:colOff>
      <xdr:row>11</xdr:row>
      <xdr:rowOff>422910</xdr:rowOff>
    </xdr:to>
    <xdr:pic>
      <xdr:nvPicPr>
        <xdr:cNvPr id="15" name="Picture 211" descr="1"/>
        <xdr:cNvPicPr>
          <a:picLocks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755765" y="4999355"/>
          <a:ext cx="2832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251460</xdr:colOff>
      <xdr:row>3</xdr:row>
      <xdr:rowOff>58420</xdr:rowOff>
    </xdr:from>
    <xdr:ext cx="204107" cy="318798"/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1220" y="1734820"/>
          <a:ext cx="203835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2</xdr:row>
      <xdr:rowOff>0</xdr:rowOff>
    </xdr:from>
    <xdr:to>
      <xdr:col>5</xdr:col>
      <xdr:colOff>621665</xdr:colOff>
      <xdr:row>2</xdr:row>
      <xdr:rowOff>590550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9760" y="1066800"/>
          <a:ext cx="62166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25400</xdr:colOff>
      <xdr:row>3</xdr:row>
      <xdr:rowOff>38100</xdr:rowOff>
    </xdr:from>
    <xdr:to>
      <xdr:col>5</xdr:col>
      <xdr:colOff>691515</xdr:colOff>
      <xdr:row>3</xdr:row>
      <xdr:rowOff>629920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55160" y="1714500"/>
          <a:ext cx="66611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</xdr:colOff>
      <xdr:row>6</xdr:row>
      <xdr:rowOff>24765</xdr:rowOff>
    </xdr:from>
    <xdr:to>
      <xdr:col>5</xdr:col>
      <xdr:colOff>786765</xdr:colOff>
      <xdr:row>7</xdr:row>
      <xdr:rowOff>19685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48810" y="3364865"/>
          <a:ext cx="76771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50165</xdr:colOff>
      <xdr:row>4</xdr:row>
      <xdr:rowOff>0</xdr:rowOff>
    </xdr:from>
    <xdr:to>
      <xdr:col>5</xdr:col>
      <xdr:colOff>786130</xdr:colOff>
      <xdr:row>4</xdr:row>
      <xdr:rowOff>457200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79925" y="2349500"/>
          <a:ext cx="7359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4</xdr:row>
      <xdr:rowOff>463550</xdr:rowOff>
    </xdr:from>
    <xdr:to>
      <xdr:col>5</xdr:col>
      <xdr:colOff>450215</xdr:colOff>
      <xdr:row>5</xdr:row>
      <xdr:rowOff>494665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43730" y="2813050"/>
          <a:ext cx="43624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7</xdr:row>
      <xdr:rowOff>53340</xdr:rowOff>
    </xdr:from>
    <xdr:to>
      <xdr:col>5</xdr:col>
      <xdr:colOff>644525</xdr:colOff>
      <xdr:row>7</xdr:row>
      <xdr:rowOff>398780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86910" y="3964940"/>
          <a:ext cx="58737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494665</xdr:colOff>
      <xdr:row>5</xdr:row>
      <xdr:rowOff>0</xdr:rowOff>
    </xdr:from>
    <xdr:to>
      <xdr:col>5</xdr:col>
      <xdr:colOff>966470</xdr:colOff>
      <xdr:row>6</xdr:row>
      <xdr:rowOff>8890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924425" y="2819400"/>
          <a:ext cx="47180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73660</xdr:colOff>
      <xdr:row>11</xdr:row>
      <xdr:rowOff>38100</xdr:rowOff>
    </xdr:from>
    <xdr:to>
      <xdr:col>11</xdr:col>
      <xdr:colOff>38735</xdr:colOff>
      <xdr:row>34</xdr:row>
      <xdr:rowOff>75565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3660" y="5441950"/>
          <a:ext cx="9467215" cy="398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9</xdr:row>
      <xdr:rowOff>33020</xdr:rowOff>
    </xdr:from>
    <xdr:to>
      <xdr:col>5</xdr:col>
      <xdr:colOff>483870</xdr:colOff>
      <xdr:row>9</xdr:row>
      <xdr:rowOff>450850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10735" y="4782820"/>
          <a:ext cx="302895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15</xdr:col>
      <xdr:colOff>581025</xdr:colOff>
      <xdr:row>7</xdr:row>
      <xdr:rowOff>368300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02140" y="1066800"/>
          <a:ext cx="3324225" cy="321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38100</xdr:colOff>
      <xdr:row>18</xdr:row>
      <xdr:rowOff>0</xdr:rowOff>
    </xdr:from>
    <xdr:to>
      <xdr:col>29</xdr:col>
      <xdr:colOff>19050</xdr:colOff>
      <xdr:row>24</xdr:row>
      <xdr:rowOff>125730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58225" y="3086100"/>
          <a:ext cx="13011150" cy="11544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854075</xdr:colOff>
      <xdr:row>22</xdr:row>
      <xdr:rowOff>46355</xdr:rowOff>
    </xdr:from>
    <xdr:ext cx="309880" cy="273685"/>
    <xdr:sp>
      <xdr:nvSpPr>
        <xdr:cNvPr id="3" name="文本框 2"/>
        <xdr:cNvSpPr txBox="1"/>
      </xdr:nvSpPr>
      <xdr:spPr>
        <a:xfrm>
          <a:off x="6264275" y="381825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4"/>
  <sheetViews>
    <sheetView tabSelected="1" workbookViewId="0">
      <selection activeCell="E4" sqref="E4"/>
    </sheetView>
  </sheetViews>
  <sheetFormatPr defaultColWidth="9" defaultRowHeight="13.5" outlineLevelRow="3" outlineLevelCol="4"/>
  <cols>
    <col min="2" max="5" width="17.75" customWidth="1"/>
  </cols>
  <sheetData>
    <row r="1" ht="35" customHeight="1" spans="2:5">
      <c r="B1" s="91" t="s">
        <v>0</v>
      </c>
      <c r="C1" s="91"/>
      <c r="D1" s="91"/>
      <c r="E1" s="91"/>
    </row>
    <row r="2" ht="51" customHeight="1" spans="2:5">
      <c r="B2" s="92" t="s">
        <v>1</v>
      </c>
      <c r="C2" s="93" t="s">
        <v>2</v>
      </c>
      <c r="D2" s="94" t="s">
        <v>3</v>
      </c>
      <c r="E2" s="92" t="s">
        <v>4</v>
      </c>
    </row>
    <row r="3" ht="39" customHeight="1" spans="2:5">
      <c r="B3" s="92" t="s">
        <v>5</v>
      </c>
      <c r="C3" s="93">
        <v>53</v>
      </c>
      <c r="D3" s="92">
        <f>46.43+1.06+16.13+0.28</f>
        <v>63.9</v>
      </c>
      <c r="E3" s="95" t="s">
        <v>6</v>
      </c>
    </row>
    <row r="4" ht="39" customHeight="1" spans="2:5">
      <c r="B4" s="92" t="s">
        <v>7</v>
      </c>
      <c r="C4" s="93">
        <v>37.01</v>
      </c>
      <c r="D4" s="92">
        <v>39.9832</v>
      </c>
      <c r="E4" s="95" t="s">
        <v>8</v>
      </c>
    </row>
  </sheetData>
  <mergeCells count="1">
    <mergeCell ref="B1:E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I22"/>
  <sheetViews>
    <sheetView zoomScale="55" zoomScaleNormal="55" workbookViewId="0">
      <pane xSplit="15" ySplit="3" topLeftCell="AJ4" activePane="bottomRight" state="frozen"/>
      <selection/>
      <selection pane="topRight"/>
      <selection pane="bottomLeft"/>
      <selection pane="bottomRight" activeCell="BG4" sqref="BG4"/>
    </sheetView>
  </sheetViews>
  <sheetFormatPr defaultColWidth="9" defaultRowHeight="13.5"/>
  <cols>
    <col min="1" max="1" width="6.125" customWidth="1"/>
    <col min="2" max="7" width="3" customWidth="1"/>
    <col min="8" max="8" width="6.125" customWidth="1"/>
    <col min="9" max="9" width="8.375" customWidth="1"/>
    <col min="10" max="10" width="13.375" customWidth="1"/>
    <col min="11" max="11" width="8" customWidth="1"/>
    <col min="12" max="12" width="11.375" customWidth="1"/>
    <col min="13" max="13" width="8.75" customWidth="1"/>
    <col min="14" max="15" width="6.125" customWidth="1"/>
    <col min="16" max="16" width="11.375" hidden="1" customWidth="1"/>
    <col min="17" max="17" width="13.375" customWidth="1"/>
    <col min="18" max="18" width="11.375" hidden="1" customWidth="1"/>
    <col min="19" max="19" width="13.1833333333333" hidden="1" customWidth="1"/>
    <col min="20" max="20" width="10.45" hidden="1" customWidth="1"/>
    <col min="21" max="21" width="11.375" customWidth="1"/>
    <col min="22" max="22" width="8.375" customWidth="1"/>
    <col min="23" max="23" width="6.125" customWidth="1"/>
    <col min="24" max="24" width="11.375" hidden="1" customWidth="1"/>
    <col min="25" max="25" width="8.875" customWidth="1"/>
    <col min="26" max="26" width="11.375" hidden="1" customWidth="1"/>
    <col min="27" max="27" width="10.375" customWidth="1"/>
    <col min="28" max="30" width="6.125" hidden="1" customWidth="1"/>
    <col min="31" max="31" width="11.375" hidden="1" customWidth="1"/>
    <col min="32" max="33" width="11.375" customWidth="1"/>
    <col min="34" max="35" width="5.375" customWidth="1"/>
    <col min="36" max="36" width="3.5" customWidth="1"/>
    <col min="37" max="37" width="16.875" customWidth="1"/>
    <col min="38" max="38" width="14" customWidth="1"/>
    <col min="39" max="39" width="16.875" customWidth="1"/>
    <col min="40" max="40" width="16.75" customWidth="1"/>
    <col min="41" max="41" width="12.75" customWidth="1"/>
    <col min="42" max="42" width="15.375" hidden="1" customWidth="1"/>
    <col min="43" max="43" width="16.625" hidden="1" customWidth="1"/>
    <col min="44" max="44" width="11.375" hidden="1" customWidth="1"/>
    <col min="45" max="45" width="14" hidden="1" customWidth="1"/>
    <col min="46" max="46" width="11.375" hidden="1" customWidth="1"/>
    <col min="47" max="47" width="6.125" hidden="1" customWidth="1"/>
    <col min="48" max="48" width="8.75" hidden="1" customWidth="1"/>
    <col min="49" max="49" width="16.625" hidden="1" customWidth="1"/>
    <col min="50" max="50" width="11.375" hidden="1" customWidth="1"/>
    <col min="51" max="51" width="12.75" hidden="1" customWidth="1"/>
    <col min="52" max="52" width="14" hidden="1" customWidth="1"/>
    <col min="53" max="53" width="6.125" customWidth="1"/>
    <col min="54" max="54" width="11.375" customWidth="1"/>
    <col min="55" max="56" width="17.2666666666667" customWidth="1"/>
    <col min="57" max="58" width="10.6833333333333" customWidth="1"/>
    <col min="59" max="59" width="17.375" customWidth="1"/>
    <col min="60" max="60" width="16.1333333333333" customWidth="1"/>
    <col min="61" max="61" width="11.125" customWidth="1"/>
    <col min="62" max="62" width="17.375"/>
  </cols>
  <sheetData>
    <row r="1" s="24" customFormat="1" ht="28.5" customHeight="1" spans="1:53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5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59"/>
      <c r="AL1" s="60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83" t="s">
        <v>10</v>
      </c>
    </row>
    <row r="2" s="25" customFormat="1" ht="28.5" customHeight="1" spans="1:53">
      <c r="A2" s="29" t="s">
        <v>11</v>
      </c>
      <c r="B2" s="30">
        <v>0</v>
      </c>
      <c r="C2" s="30">
        <v>1</v>
      </c>
      <c r="D2" s="30">
        <v>2</v>
      </c>
      <c r="E2" s="30">
        <v>3</v>
      </c>
      <c r="F2" s="30">
        <v>4</v>
      </c>
      <c r="G2" s="30">
        <v>5</v>
      </c>
      <c r="H2" s="31" t="s">
        <v>12</v>
      </c>
      <c r="I2" s="37" t="s">
        <v>13</v>
      </c>
      <c r="J2" s="38" t="s">
        <v>14</v>
      </c>
      <c r="K2" s="31" t="s">
        <v>15</v>
      </c>
      <c r="L2" s="31" t="s">
        <v>16</v>
      </c>
      <c r="M2" s="31" t="s">
        <v>17</v>
      </c>
      <c r="N2" s="39" t="s">
        <v>18</v>
      </c>
      <c r="O2" s="39" t="s">
        <v>19</v>
      </c>
      <c r="P2" s="40" t="s">
        <v>20</v>
      </c>
      <c r="Q2" s="39" t="s">
        <v>21</v>
      </c>
      <c r="R2" s="40" t="s">
        <v>22</v>
      </c>
      <c r="S2" s="40" t="s">
        <v>23</v>
      </c>
      <c r="T2" s="47" t="s">
        <v>24</v>
      </c>
      <c r="U2" s="47" t="s">
        <v>25</v>
      </c>
      <c r="V2" s="47" t="s">
        <v>26</v>
      </c>
      <c r="W2" s="47" t="s">
        <v>27</v>
      </c>
      <c r="X2" s="47" t="s">
        <v>28</v>
      </c>
      <c r="Y2" s="39" t="s">
        <v>29</v>
      </c>
      <c r="Z2" s="39" t="s">
        <v>30</v>
      </c>
      <c r="AA2" s="49" t="s">
        <v>31</v>
      </c>
      <c r="AB2" s="50" t="s">
        <v>32</v>
      </c>
      <c r="AC2" s="51" t="s">
        <v>33</v>
      </c>
      <c r="AD2" s="51" t="s">
        <v>34</v>
      </c>
      <c r="AE2" s="39" t="s">
        <v>35</v>
      </c>
      <c r="AF2" s="52" t="s">
        <v>36</v>
      </c>
      <c r="AG2" s="61" t="s">
        <v>37</v>
      </c>
      <c r="AH2" s="62" t="s">
        <v>38</v>
      </c>
      <c r="AI2" s="62"/>
      <c r="AJ2" s="63"/>
      <c r="AK2" s="64" t="s">
        <v>39</v>
      </c>
      <c r="AL2" s="65" t="s">
        <v>40</v>
      </c>
      <c r="AM2" s="52" t="s">
        <v>41</v>
      </c>
      <c r="AN2" s="66" t="s">
        <v>42</v>
      </c>
      <c r="AO2" s="74" t="s">
        <v>43</v>
      </c>
      <c r="AP2" s="74" t="s">
        <v>44</v>
      </c>
      <c r="AQ2" s="75" t="s">
        <v>45</v>
      </c>
      <c r="AR2" s="76" t="s">
        <v>46</v>
      </c>
      <c r="AS2" s="77" t="s">
        <v>47</v>
      </c>
      <c r="AT2" s="77" t="s">
        <v>48</v>
      </c>
      <c r="AU2" s="76" t="s">
        <v>49</v>
      </c>
      <c r="AV2" s="76" t="s">
        <v>50</v>
      </c>
      <c r="AW2" s="76" t="s">
        <v>51</v>
      </c>
      <c r="AX2" s="77" t="s">
        <v>52</v>
      </c>
      <c r="AY2" s="84" t="s">
        <v>53</v>
      </c>
      <c r="AZ2" s="85" t="s">
        <v>54</v>
      </c>
      <c r="BA2" s="83"/>
    </row>
    <row r="3" s="25" customFormat="1" ht="57" customHeight="1" spans="1:61">
      <c r="A3" s="29"/>
      <c r="B3" s="32"/>
      <c r="C3" s="32"/>
      <c r="D3" s="32"/>
      <c r="E3" s="32"/>
      <c r="F3" s="32"/>
      <c r="G3" s="32"/>
      <c r="H3" s="33"/>
      <c r="I3" s="41"/>
      <c r="J3" s="42"/>
      <c r="K3" s="33"/>
      <c r="L3" s="33"/>
      <c r="M3" s="33"/>
      <c r="N3" s="43"/>
      <c r="O3" s="43"/>
      <c r="P3" s="44"/>
      <c r="Q3" s="43"/>
      <c r="R3" s="44"/>
      <c r="S3" s="44"/>
      <c r="T3" s="47"/>
      <c r="U3" s="47"/>
      <c r="V3" s="47"/>
      <c r="W3" s="47"/>
      <c r="X3" s="47"/>
      <c r="Y3" s="43"/>
      <c r="Z3" s="43"/>
      <c r="AA3" s="53"/>
      <c r="AB3" s="54"/>
      <c r="AC3" s="55"/>
      <c r="AD3" s="55"/>
      <c r="AE3" s="43"/>
      <c r="AF3" s="56"/>
      <c r="AG3" s="61"/>
      <c r="AH3" s="67" t="s">
        <v>55</v>
      </c>
      <c r="AI3" s="68" t="s">
        <v>56</v>
      </c>
      <c r="AJ3" s="68" t="s">
        <v>57</v>
      </c>
      <c r="AK3" s="69"/>
      <c r="AL3" s="70"/>
      <c r="AM3" s="56"/>
      <c r="AN3" s="71"/>
      <c r="AO3" s="74"/>
      <c r="AP3" s="74"/>
      <c r="AQ3" s="78"/>
      <c r="AR3" s="79"/>
      <c r="AS3" s="80"/>
      <c r="AT3" s="80"/>
      <c r="AU3" s="79"/>
      <c r="AV3" s="79"/>
      <c r="AW3" s="79"/>
      <c r="AX3" s="80"/>
      <c r="AY3" s="86"/>
      <c r="AZ3" s="87"/>
      <c r="BA3" s="88" t="s">
        <v>58</v>
      </c>
      <c r="BB3" s="83" t="s">
        <v>59</v>
      </c>
      <c r="BC3" s="83" t="s">
        <v>48</v>
      </c>
      <c r="BD3" s="83" t="s">
        <v>60</v>
      </c>
      <c r="BE3" s="83" t="s">
        <v>61</v>
      </c>
      <c r="BF3" s="83" t="s">
        <v>62</v>
      </c>
      <c r="BG3" s="83" t="s">
        <v>50</v>
      </c>
      <c r="BH3" s="83" t="s">
        <v>63</v>
      </c>
      <c r="BI3" s="83" t="s">
        <v>64</v>
      </c>
    </row>
    <row r="4" s="26" customFormat="1" ht="39.95" customHeight="1" spans="1:61">
      <c r="A4" s="34">
        <v>1</v>
      </c>
      <c r="B4" s="34"/>
      <c r="C4" s="34">
        <v>1</v>
      </c>
      <c r="D4" s="34"/>
      <c r="E4" s="34"/>
      <c r="F4" s="34"/>
      <c r="G4" s="34"/>
      <c r="H4" s="34" t="s">
        <v>65</v>
      </c>
      <c r="I4" s="34" t="s">
        <v>66</v>
      </c>
      <c r="J4" s="34" t="s">
        <v>66</v>
      </c>
      <c r="K4" s="45" t="s">
        <v>67</v>
      </c>
      <c r="L4" s="34" t="s">
        <v>68</v>
      </c>
      <c r="M4" s="34" t="s">
        <v>69</v>
      </c>
      <c r="N4" s="34" t="s">
        <v>70</v>
      </c>
      <c r="O4" s="34"/>
      <c r="P4" s="34" t="s">
        <v>71</v>
      </c>
      <c r="Q4" s="34" t="s">
        <v>66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68</v>
      </c>
      <c r="X4" s="34" t="s">
        <v>68</v>
      </c>
      <c r="Y4" s="34" t="s">
        <v>76</v>
      </c>
      <c r="Z4" s="34" t="s">
        <v>68</v>
      </c>
      <c r="AA4" s="57">
        <v>2.79</v>
      </c>
      <c r="AB4" s="34" t="s">
        <v>68</v>
      </c>
      <c r="AC4" s="34" t="s">
        <v>77</v>
      </c>
      <c r="AD4" s="34" t="s">
        <v>68</v>
      </c>
      <c r="AE4" s="34" t="s">
        <v>78</v>
      </c>
      <c r="AF4" s="34" t="s">
        <v>79</v>
      </c>
      <c r="AG4" s="34"/>
      <c r="AH4" s="34"/>
      <c r="AI4" s="34"/>
      <c r="AJ4" s="34"/>
      <c r="AK4" s="72"/>
      <c r="AL4" s="73"/>
      <c r="AM4" s="34">
        <v>48</v>
      </c>
      <c r="AN4" s="34">
        <v>0.371</v>
      </c>
      <c r="AO4" s="34" t="s">
        <v>80</v>
      </c>
      <c r="AP4" s="81" t="s">
        <v>81</v>
      </c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>
        <v>1</v>
      </c>
      <c r="BB4" s="46"/>
      <c r="BC4" s="46">
        <f>SUM(BC5:BC12)</f>
        <v>22.2713689663488</v>
      </c>
      <c r="BD4" s="46">
        <f>SUM(BD5:BD12)</f>
        <v>3.151368064</v>
      </c>
      <c r="BE4" s="46"/>
      <c r="BF4" s="46"/>
      <c r="BG4" s="46">
        <f>(BC4-BD4)*1.3</f>
        <v>24.8560011730534</v>
      </c>
      <c r="BH4" s="46">
        <v>35.69</v>
      </c>
      <c r="BI4" s="90">
        <f>(BH4-BG4)/BH4</f>
        <v>0.303558386857567</v>
      </c>
    </row>
    <row r="5" s="26" customFormat="1" ht="39.95" customHeight="1" spans="1:61">
      <c r="A5" s="34">
        <v>2</v>
      </c>
      <c r="B5" s="34"/>
      <c r="C5" s="34"/>
      <c r="D5" s="34">
        <v>2</v>
      </c>
      <c r="E5" s="34"/>
      <c r="F5" s="34"/>
      <c r="G5" s="34"/>
      <c r="H5" s="34" t="s">
        <v>65</v>
      </c>
      <c r="I5" s="34" t="s">
        <v>82</v>
      </c>
      <c r="J5" s="34" t="s">
        <v>82</v>
      </c>
      <c r="K5" s="45" t="s">
        <v>83</v>
      </c>
      <c r="L5" s="34" t="s">
        <v>68</v>
      </c>
      <c r="M5" s="34" t="s">
        <v>84</v>
      </c>
      <c r="N5" s="34" t="s">
        <v>70</v>
      </c>
      <c r="O5" s="34"/>
      <c r="P5" s="34" t="s">
        <v>71</v>
      </c>
      <c r="Q5" s="34" t="s">
        <v>82</v>
      </c>
      <c r="R5" s="34" t="s">
        <v>71</v>
      </c>
      <c r="S5" s="34" t="s">
        <v>72</v>
      </c>
      <c r="T5" s="34" t="s">
        <v>73</v>
      </c>
      <c r="U5" s="34" t="s">
        <v>85</v>
      </c>
      <c r="V5" s="34" t="s">
        <v>86</v>
      </c>
      <c r="W5" s="34" t="s">
        <v>87</v>
      </c>
      <c r="X5" s="34" t="s">
        <v>68</v>
      </c>
      <c r="Y5" s="34" t="s">
        <v>88</v>
      </c>
      <c r="Z5" s="34" t="s">
        <v>68</v>
      </c>
      <c r="AA5" s="57">
        <v>0.74</v>
      </c>
      <c r="AB5" s="34" t="s">
        <v>68</v>
      </c>
      <c r="AC5" s="34" t="s">
        <v>68</v>
      </c>
      <c r="AD5" s="34" t="s">
        <v>68</v>
      </c>
      <c r="AE5" s="34" t="s">
        <v>68</v>
      </c>
      <c r="AF5" s="34" t="s">
        <v>89</v>
      </c>
      <c r="AG5" s="34" t="s">
        <v>90</v>
      </c>
      <c r="AH5" s="34">
        <v>416</v>
      </c>
      <c r="AI5" s="34">
        <v>182</v>
      </c>
      <c r="AJ5" s="34">
        <v>2</v>
      </c>
      <c r="AK5" s="72">
        <f>AH5*AI5*AJ5*7860/1000000000</f>
        <v>1.19019264</v>
      </c>
      <c r="AL5" s="73">
        <f>AA5/AK5</f>
        <v>0.621748089452141</v>
      </c>
      <c r="AM5" s="34"/>
      <c r="AN5" s="34"/>
      <c r="AO5" s="82"/>
      <c r="AP5" s="82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>
        <v>1</v>
      </c>
      <c r="BB5" s="46">
        <v>5.59292</v>
      </c>
      <c r="BC5" s="46">
        <f>BB5*AK5</f>
        <v>6.6566522201088</v>
      </c>
      <c r="BD5" s="46">
        <f t="shared" ref="BD5:BD8" si="0">(AK5-AA5)*2.6</f>
        <v>1.170500864</v>
      </c>
      <c r="BE5" s="46"/>
      <c r="BF5" s="46"/>
      <c r="BG5" s="46"/>
      <c r="BH5" s="46"/>
      <c r="BI5" s="46"/>
    </row>
    <row r="6" s="26" customFormat="1" ht="39.95" customHeight="1" spans="1:61">
      <c r="A6" s="34">
        <v>3</v>
      </c>
      <c r="B6" s="34"/>
      <c r="C6" s="34"/>
      <c r="D6" s="34">
        <v>2</v>
      </c>
      <c r="E6" s="34"/>
      <c r="F6" s="34"/>
      <c r="G6" s="34"/>
      <c r="H6" s="34" t="s">
        <v>65</v>
      </c>
      <c r="I6" s="34" t="s">
        <v>91</v>
      </c>
      <c r="J6" s="34" t="s">
        <v>91</v>
      </c>
      <c r="K6" s="45" t="s">
        <v>92</v>
      </c>
      <c r="L6" s="34" t="s">
        <v>68</v>
      </c>
      <c r="M6" s="34" t="s">
        <v>84</v>
      </c>
      <c r="N6" s="34" t="s">
        <v>70</v>
      </c>
      <c r="O6" s="34"/>
      <c r="P6" s="34" t="s">
        <v>71</v>
      </c>
      <c r="Q6" s="34" t="s">
        <v>91</v>
      </c>
      <c r="R6" s="34" t="s">
        <v>71</v>
      </c>
      <c r="S6" s="34" t="s">
        <v>72</v>
      </c>
      <c r="T6" s="34" t="s">
        <v>73</v>
      </c>
      <c r="U6" s="34" t="s">
        <v>85</v>
      </c>
      <c r="V6" s="34" t="s">
        <v>86</v>
      </c>
      <c r="W6" s="34" t="s">
        <v>87</v>
      </c>
      <c r="X6" s="34" t="s">
        <v>68</v>
      </c>
      <c r="Y6" s="34" t="s">
        <v>93</v>
      </c>
      <c r="Z6" s="34" t="s">
        <v>68</v>
      </c>
      <c r="AA6" s="57">
        <v>0.51</v>
      </c>
      <c r="AB6" s="34" t="s">
        <v>68</v>
      </c>
      <c r="AC6" s="34" t="s">
        <v>68</v>
      </c>
      <c r="AD6" s="34" t="s">
        <v>68</v>
      </c>
      <c r="AE6" s="34" t="s">
        <v>68</v>
      </c>
      <c r="AF6" s="34" t="s">
        <v>89</v>
      </c>
      <c r="AG6" s="34" t="s">
        <v>94</v>
      </c>
      <c r="AH6" s="34">
        <v>416</v>
      </c>
      <c r="AI6" s="34">
        <v>159</v>
      </c>
      <c r="AJ6" s="34">
        <v>2</v>
      </c>
      <c r="AK6" s="72">
        <f>AH6*AI6*AJ6*7860/1000000000</f>
        <v>1.03978368</v>
      </c>
      <c r="AL6" s="73">
        <f t="shared" ref="AL5:AL8" si="1">AA6/AK6</f>
        <v>0.490486636605029</v>
      </c>
      <c r="AM6" s="34"/>
      <c r="AN6" s="34"/>
      <c r="AO6" s="82"/>
      <c r="AP6" s="82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>
        <v>1</v>
      </c>
      <c r="BB6" s="46">
        <v>5.59292</v>
      </c>
      <c r="BC6" s="46">
        <f t="shared" ref="BC5:BC8" si="2">BB6*AK6</f>
        <v>5.8154269395456</v>
      </c>
      <c r="BD6" s="46">
        <f t="shared" si="0"/>
        <v>1.377437568</v>
      </c>
      <c r="BE6" s="46"/>
      <c r="BF6" s="46"/>
      <c r="BG6" s="46"/>
      <c r="BH6" s="46"/>
      <c r="BI6" s="46"/>
    </row>
    <row r="7" s="26" customFormat="1" ht="39.95" customHeight="1" spans="1:61">
      <c r="A7" s="34">
        <v>4</v>
      </c>
      <c r="B7" s="34"/>
      <c r="C7" s="34"/>
      <c r="D7" s="34">
        <v>2</v>
      </c>
      <c r="E7" s="34"/>
      <c r="F7" s="34"/>
      <c r="G7" s="34"/>
      <c r="H7" s="34" t="s">
        <v>65</v>
      </c>
      <c r="I7" s="34" t="s">
        <v>95</v>
      </c>
      <c r="J7" s="34" t="s">
        <v>95</v>
      </c>
      <c r="K7" s="45" t="s">
        <v>96</v>
      </c>
      <c r="L7" s="34" t="s">
        <v>68</v>
      </c>
      <c r="M7" s="34" t="s">
        <v>84</v>
      </c>
      <c r="N7" s="34" t="s">
        <v>70</v>
      </c>
      <c r="O7" s="34"/>
      <c r="P7" s="34"/>
      <c r="Q7" s="34" t="s">
        <v>95</v>
      </c>
      <c r="R7" s="34" t="s">
        <v>71</v>
      </c>
      <c r="S7" s="34" t="s">
        <v>72</v>
      </c>
      <c r="T7" s="34" t="s">
        <v>73</v>
      </c>
      <c r="U7" s="34" t="s">
        <v>74</v>
      </c>
      <c r="V7" s="34" t="s">
        <v>68</v>
      </c>
      <c r="W7" s="34" t="s">
        <v>68</v>
      </c>
      <c r="X7" s="34" t="s">
        <v>68</v>
      </c>
      <c r="Y7" s="34" t="s">
        <v>68</v>
      </c>
      <c r="Z7" s="34" t="s">
        <v>68</v>
      </c>
      <c r="AA7" s="34" t="s">
        <v>68</v>
      </c>
      <c r="AB7" s="34" t="s">
        <v>68</v>
      </c>
      <c r="AC7" s="34" t="s">
        <v>68</v>
      </c>
      <c r="AD7" s="34" t="s">
        <v>68</v>
      </c>
      <c r="AE7" s="34" t="s">
        <v>68</v>
      </c>
      <c r="AF7" s="34" t="s">
        <v>79</v>
      </c>
      <c r="AG7" s="34"/>
      <c r="AH7" s="34"/>
      <c r="AI7" s="34"/>
      <c r="AJ7" s="34"/>
      <c r="AK7" s="72"/>
      <c r="AL7" s="73"/>
      <c r="AM7" s="34">
        <v>5.024</v>
      </c>
      <c r="AN7" s="34"/>
      <c r="AO7" s="82"/>
      <c r="AP7" s="82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>
        <v>1</v>
      </c>
      <c r="BB7" s="46"/>
      <c r="BC7" s="46"/>
      <c r="BD7" s="46"/>
      <c r="BE7" s="46"/>
      <c r="BF7" s="46"/>
      <c r="BG7" s="46"/>
      <c r="BH7" s="46"/>
      <c r="BI7" s="46"/>
    </row>
    <row r="8" s="26" customFormat="1" ht="39.95" customHeight="1" spans="1:61">
      <c r="A8" s="34">
        <v>5</v>
      </c>
      <c r="B8" s="34"/>
      <c r="C8" s="34"/>
      <c r="D8" s="34"/>
      <c r="E8" s="34">
        <v>3</v>
      </c>
      <c r="F8" s="34"/>
      <c r="G8" s="34"/>
      <c r="H8" s="34" t="s">
        <v>65</v>
      </c>
      <c r="I8" s="34" t="s">
        <v>97</v>
      </c>
      <c r="J8" s="34" t="s">
        <v>97</v>
      </c>
      <c r="K8" s="45" t="s">
        <v>98</v>
      </c>
      <c r="L8" s="34" t="s">
        <v>68</v>
      </c>
      <c r="M8" s="34" t="s">
        <v>84</v>
      </c>
      <c r="N8" s="34" t="s">
        <v>70</v>
      </c>
      <c r="O8" s="34"/>
      <c r="P8" s="34" t="s">
        <v>71</v>
      </c>
      <c r="Q8" s="34" t="s">
        <v>97</v>
      </c>
      <c r="R8" s="34" t="s">
        <v>71</v>
      </c>
      <c r="S8" s="34" t="s">
        <v>72</v>
      </c>
      <c r="T8" s="34" t="s">
        <v>73</v>
      </c>
      <c r="U8" s="34" t="s">
        <v>85</v>
      </c>
      <c r="V8" s="34" t="s">
        <v>86</v>
      </c>
      <c r="W8" s="34" t="s">
        <v>87</v>
      </c>
      <c r="X8" s="34" t="s">
        <v>68</v>
      </c>
      <c r="Y8" s="34" t="s">
        <v>99</v>
      </c>
      <c r="Z8" s="34" t="s">
        <v>68</v>
      </c>
      <c r="AA8" s="57">
        <v>0.76</v>
      </c>
      <c r="AB8" s="34" t="s">
        <v>68</v>
      </c>
      <c r="AC8" s="34" t="s">
        <v>68</v>
      </c>
      <c r="AD8" s="34" t="s">
        <v>68</v>
      </c>
      <c r="AE8" s="34" t="s">
        <v>68</v>
      </c>
      <c r="AF8" s="34" t="s">
        <v>89</v>
      </c>
      <c r="AG8" s="34" t="s">
        <v>100</v>
      </c>
      <c r="AH8" s="34">
        <v>346</v>
      </c>
      <c r="AI8" s="34">
        <v>162</v>
      </c>
      <c r="AJ8" s="34">
        <v>2</v>
      </c>
      <c r="AK8" s="72">
        <v>0.88113744</v>
      </c>
      <c r="AL8" s="73">
        <f t="shared" si="1"/>
        <v>0.862521515372222</v>
      </c>
      <c r="AM8" s="34"/>
      <c r="AN8" s="34"/>
      <c r="AO8" s="82"/>
      <c r="AP8" s="82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>
        <v>1</v>
      </c>
      <c r="BB8" s="46">
        <v>5.59292</v>
      </c>
      <c r="BC8" s="46">
        <f t="shared" si="2"/>
        <v>4.9281312109248</v>
      </c>
      <c r="BD8" s="46">
        <f t="shared" si="0"/>
        <v>0.314957344</v>
      </c>
      <c r="BE8" s="46"/>
      <c r="BF8" s="46"/>
      <c r="BG8" s="46"/>
      <c r="BH8" s="46"/>
      <c r="BI8" s="46"/>
    </row>
    <row r="9" s="26" customFormat="1" ht="39.95" hidden="1" customHeight="1" spans="1:61">
      <c r="A9" s="34">
        <v>6</v>
      </c>
      <c r="B9" s="34"/>
      <c r="C9" s="34"/>
      <c r="D9" s="34"/>
      <c r="E9" s="34">
        <v>3</v>
      </c>
      <c r="F9" s="34"/>
      <c r="G9" s="34"/>
      <c r="H9" s="34" t="s">
        <v>68</v>
      </c>
      <c r="I9" s="46"/>
      <c r="J9" s="34" t="s">
        <v>101</v>
      </c>
      <c r="K9" s="45" t="s">
        <v>102</v>
      </c>
      <c r="L9" s="34" t="s">
        <v>68</v>
      </c>
      <c r="M9" s="34" t="s">
        <v>84</v>
      </c>
      <c r="N9" s="34" t="s">
        <v>70</v>
      </c>
      <c r="O9" s="34"/>
      <c r="P9" s="34" t="s">
        <v>71</v>
      </c>
      <c r="Q9" s="34" t="s">
        <v>101</v>
      </c>
      <c r="R9" s="34" t="s">
        <v>71</v>
      </c>
      <c r="S9" s="34" t="s">
        <v>73</v>
      </c>
      <c r="T9" s="34" t="s">
        <v>72</v>
      </c>
      <c r="U9" s="34" t="s">
        <v>103</v>
      </c>
      <c r="V9" s="34" t="s">
        <v>68</v>
      </c>
      <c r="W9" s="48" t="s">
        <v>104</v>
      </c>
      <c r="X9" s="34" t="s">
        <v>68</v>
      </c>
      <c r="Y9" s="34" t="s">
        <v>68</v>
      </c>
      <c r="Z9" s="34" t="s">
        <v>68</v>
      </c>
      <c r="AA9" s="34" t="s">
        <v>68</v>
      </c>
      <c r="AB9" s="34" t="s">
        <v>68</v>
      </c>
      <c r="AC9" s="34" t="s">
        <v>68</v>
      </c>
      <c r="AD9" s="34" t="s">
        <v>68</v>
      </c>
      <c r="AE9" s="34" t="s">
        <v>68</v>
      </c>
      <c r="AF9" s="34"/>
      <c r="AG9" s="34"/>
      <c r="AH9" s="34"/>
      <c r="AI9" s="34"/>
      <c r="AJ9" s="34"/>
      <c r="AK9" s="72"/>
      <c r="AL9" s="73"/>
      <c r="AM9" s="34"/>
      <c r="AN9" s="34"/>
      <c r="AO9" s="82"/>
      <c r="AP9" s="82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>
        <v>2</v>
      </c>
      <c r="BB9" s="46"/>
      <c r="BC9" s="46"/>
      <c r="BD9" s="46"/>
      <c r="BE9" s="46"/>
      <c r="BF9" s="46"/>
      <c r="BG9" s="46"/>
      <c r="BH9" s="46"/>
      <c r="BI9" s="46"/>
    </row>
    <row r="10" s="26" customFormat="1" ht="39.95" customHeight="1" spans="1:61">
      <c r="A10" s="34">
        <v>7</v>
      </c>
      <c r="B10" s="34"/>
      <c r="C10" s="34"/>
      <c r="D10" s="34">
        <v>2</v>
      </c>
      <c r="E10" s="34"/>
      <c r="F10" s="34"/>
      <c r="G10" s="34"/>
      <c r="H10" s="34" t="s">
        <v>65</v>
      </c>
      <c r="I10" s="34" t="s">
        <v>105</v>
      </c>
      <c r="J10" s="34" t="s">
        <v>105</v>
      </c>
      <c r="K10" s="45" t="s">
        <v>106</v>
      </c>
      <c r="L10" s="34" t="s">
        <v>68</v>
      </c>
      <c r="M10" s="34" t="s">
        <v>84</v>
      </c>
      <c r="N10" s="34" t="s">
        <v>70</v>
      </c>
      <c r="O10" s="34"/>
      <c r="P10" s="34"/>
      <c r="Q10" s="34" t="s">
        <v>105</v>
      </c>
      <c r="R10" s="34" t="s">
        <v>71</v>
      </c>
      <c r="S10" s="34" t="s">
        <v>72</v>
      </c>
      <c r="T10" s="34" t="s">
        <v>73</v>
      </c>
      <c r="U10" s="34" t="s">
        <v>74</v>
      </c>
      <c r="V10" s="34" t="s">
        <v>68</v>
      </c>
      <c r="W10" s="34" t="s">
        <v>68</v>
      </c>
      <c r="X10" s="34" t="s">
        <v>68</v>
      </c>
      <c r="Y10" s="34" t="s">
        <v>68</v>
      </c>
      <c r="Z10" s="34" t="s">
        <v>68</v>
      </c>
      <c r="AA10" s="34" t="s">
        <v>68</v>
      </c>
      <c r="AB10" s="34" t="s">
        <v>68</v>
      </c>
      <c r="AC10" s="34" t="s">
        <v>68</v>
      </c>
      <c r="AD10" s="34" t="s">
        <v>68</v>
      </c>
      <c r="AE10" s="34" t="s">
        <v>68</v>
      </c>
      <c r="AF10" s="34" t="s">
        <v>79</v>
      </c>
      <c r="AG10" s="34"/>
      <c r="AH10" s="34"/>
      <c r="AI10" s="34"/>
      <c r="AJ10" s="34"/>
      <c r="AK10" s="72"/>
      <c r="AL10" s="73"/>
      <c r="AM10" s="34">
        <v>5.024</v>
      </c>
      <c r="AN10" s="34"/>
      <c r="AO10" s="82"/>
      <c r="AP10" s="82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>
        <v>1</v>
      </c>
      <c r="BB10" s="46"/>
      <c r="BC10" s="46"/>
      <c r="BD10" s="46"/>
      <c r="BE10" s="46"/>
      <c r="BF10" s="46"/>
      <c r="BG10" s="46"/>
      <c r="BH10" s="46"/>
      <c r="BI10" s="46"/>
    </row>
    <row r="11" s="26" customFormat="1" ht="39.95" customHeight="1" spans="1:61">
      <c r="A11" s="34">
        <v>8</v>
      </c>
      <c r="B11" s="34"/>
      <c r="C11" s="34"/>
      <c r="D11" s="34"/>
      <c r="E11" s="34">
        <v>3</v>
      </c>
      <c r="F11" s="34"/>
      <c r="G11" s="34"/>
      <c r="H11" s="34" t="s">
        <v>65</v>
      </c>
      <c r="I11" s="34" t="s">
        <v>107</v>
      </c>
      <c r="J11" s="34" t="s">
        <v>107</v>
      </c>
      <c r="K11" s="45" t="s">
        <v>108</v>
      </c>
      <c r="L11" s="34" t="s">
        <v>68</v>
      </c>
      <c r="M11" s="34" t="s">
        <v>84</v>
      </c>
      <c r="N11" s="34" t="s">
        <v>70</v>
      </c>
      <c r="O11" s="34"/>
      <c r="P11" s="34" t="s">
        <v>71</v>
      </c>
      <c r="Q11" s="34" t="s">
        <v>107</v>
      </c>
      <c r="R11" s="34" t="s">
        <v>71</v>
      </c>
      <c r="S11" s="34" t="s">
        <v>72</v>
      </c>
      <c r="T11" s="34" t="s">
        <v>73</v>
      </c>
      <c r="U11" s="34" t="s">
        <v>85</v>
      </c>
      <c r="V11" s="34" t="s">
        <v>86</v>
      </c>
      <c r="W11" s="34" t="s">
        <v>87</v>
      </c>
      <c r="X11" s="34" t="s">
        <v>68</v>
      </c>
      <c r="Y11" s="34" t="s">
        <v>99</v>
      </c>
      <c r="Z11" s="34" t="s">
        <v>68</v>
      </c>
      <c r="AA11" s="57">
        <v>0.76</v>
      </c>
      <c r="AB11" s="34" t="s">
        <v>68</v>
      </c>
      <c r="AC11" s="34" t="s">
        <v>68</v>
      </c>
      <c r="AD11" s="34" t="s">
        <v>68</v>
      </c>
      <c r="AE11" s="34" t="s">
        <v>68</v>
      </c>
      <c r="AF11" s="34" t="s">
        <v>89</v>
      </c>
      <c r="AG11" s="34" t="s">
        <v>109</v>
      </c>
      <c r="AH11" s="34">
        <v>342</v>
      </c>
      <c r="AI11" s="34">
        <v>162</v>
      </c>
      <c r="AJ11" s="34">
        <v>2</v>
      </c>
      <c r="AK11" s="72">
        <v>0.87095088</v>
      </c>
      <c r="AL11" s="73">
        <f>AA11/AK11</f>
        <v>0.872609486312248</v>
      </c>
      <c r="AM11" s="34"/>
      <c r="AN11" s="34"/>
      <c r="AO11" s="82"/>
      <c r="AP11" s="82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>
        <v>1</v>
      </c>
      <c r="BB11" s="46">
        <v>5.59292</v>
      </c>
      <c r="BC11" s="46">
        <f>BB11*AK11</f>
        <v>4.8711585957696</v>
      </c>
      <c r="BD11" s="46">
        <f>(AK11-AA11)*2.6</f>
        <v>0.288472288</v>
      </c>
      <c r="BE11" s="46"/>
      <c r="BF11" s="46"/>
      <c r="BG11" s="46"/>
      <c r="BH11" s="46"/>
      <c r="BI11" s="46"/>
    </row>
    <row r="12" s="26" customFormat="1" ht="39.95" hidden="1" customHeight="1" spans="1:60">
      <c r="A12" s="34">
        <v>9</v>
      </c>
      <c r="B12" s="34"/>
      <c r="C12" s="34"/>
      <c r="D12" s="34"/>
      <c r="E12" s="34">
        <v>3</v>
      </c>
      <c r="F12" s="34"/>
      <c r="G12" s="34"/>
      <c r="H12" s="34" t="s">
        <v>68</v>
      </c>
      <c r="I12" s="46"/>
      <c r="J12" s="34" t="s">
        <v>101</v>
      </c>
      <c r="K12" s="45" t="s">
        <v>102</v>
      </c>
      <c r="L12" s="34" t="s">
        <v>68</v>
      </c>
      <c r="M12" s="34" t="s">
        <v>84</v>
      </c>
      <c r="N12" s="34" t="s">
        <v>70</v>
      </c>
      <c r="O12" s="34"/>
      <c r="P12" s="34" t="s">
        <v>71</v>
      </c>
      <c r="Q12" s="34" t="s">
        <v>101</v>
      </c>
      <c r="R12" s="34" t="s">
        <v>71</v>
      </c>
      <c r="S12" s="34" t="s">
        <v>73</v>
      </c>
      <c r="T12" s="34" t="s">
        <v>72</v>
      </c>
      <c r="U12" s="34" t="s">
        <v>103</v>
      </c>
      <c r="V12" s="34" t="s">
        <v>68</v>
      </c>
      <c r="W12" s="48" t="s">
        <v>104</v>
      </c>
      <c r="X12" s="34" t="s">
        <v>68</v>
      </c>
      <c r="Y12" s="34" t="s">
        <v>68</v>
      </c>
      <c r="Z12" s="34" t="s">
        <v>68</v>
      </c>
      <c r="AA12" s="34" t="s">
        <v>68</v>
      </c>
      <c r="AB12" s="34" t="s">
        <v>68</v>
      </c>
      <c r="AC12" s="34" t="s">
        <v>68</v>
      </c>
      <c r="AD12" s="34" t="s">
        <v>68</v>
      </c>
      <c r="AE12" s="34" t="s">
        <v>68</v>
      </c>
      <c r="AF12" s="34"/>
      <c r="AG12" s="34"/>
      <c r="AH12" s="34"/>
      <c r="AI12" s="34"/>
      <c r="AJ12" s="34"/>
      <c r="AK12" s="72"/>
      <c r="AL12" s="73"/>
      <c r="AM12" s="34"/>
      <c r="AN12" s="34"/>
      <c r="AO12" s="82"/>
      <c r="AP12" s="82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>
        <v>2</v>
      </c>
      <c r="BB12" s="46"/>
      <c r="BC12" s="46"/>
      <c r="BD12" s="46"/>
      <c r="BE12" s="46"/>
      <c r="BF12" s="46"/>
      <c r="BG12" s="46"/>
      <c r="BH12" s="46"/>
    </row>
    <row r="14" s="27" customFormat="1" ht="52" customHeight="1" spans="27:56">
      <c r="AA14" s="58"/>
      <c r="BC14" s="89" t="s">
        <v>110</v>
      </c>
      <c r="BD14" s="89"/>
    </row>
    <row r="15" s="27" customFormat="1" ht="18.75"/>
    <row r="16" s="27" customFormat="1" ht="18.75"/>
    <row r="17" s="27" customFormat="1" ht="18.75"/>
    <row r="18" s="27" customFormat="1" ht="18.75"/>
    <row r="19" s="27" customFormat="1" ht="18.75"/>
    <row r="20" s="27" customFormat="1" ht="18.75"/>
    <row r="21" s="27" customFormat="1" ht="18.75"/>
    <row r="22" s="27" customFormat="1" ht="18.75"/>
  </sheetData>
  <mergeCells count="51">
    <mergeCell ref="A1:K1"/>
    <mergeCell ref="AH2:AJ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</mergeCells>
  <conditionalFormatting sqref="H9">
    <cfRule type="cellIs" dxfId="0" priority="5" operator="equal">
      <formula>"J6L"</formula>
    </cfRule>
  </conditionalFormatting>
  <conditionalFormatting sqref="H12">
    <cfRule type="cellIs" dxfId="0" priority="4" operator="equal">
      <formula>"J6L"</formula>
    </cfRule>
  </conditionalFormatting>
  <conditionalFormatting sqref="I4:I8">
    <cfRule type="duplicateValues" dxfId="1" priority="2"/>
  </conditionalFormatting>
  <conditionalFormatting sqref="I10:I11">
    <cfRule type="duplicateValues" dxfId="1" priority="1"/>
  </conditionalFormatting>
  <conditionalFormatting sqref="I1 H2 H10:H11 H4:H8 I13:I14">
    <cfRule type="cellIs" dxfId="0" priority="6" operator="equal">
      <formula>"J6L"</formula>
    </cfRule>
  </conditionalFormatting>
  <conditionalFormatting sqref="J1:J2 J4:J14">
    <cfRule type="duplicateValues" dxfId="1" priority="3"/>
  </conditionalFormatting>
  <conditionalFormatting sqref="Q2 Q13:Q14">
    <cfRule type="duplicateValues" dxfId="1" priority="7"/>
  </conditionalFormatting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0" sqref="A10:K10"/>
    </sheetView>
  </sheetViews>
  <sheetFormatPr defaultColWidth="9" defaultRowHeight="13.5"/>
  <cols>
    <col min="1" max="1" width="9" style="8"/>
    <col min="2" max="2" width="12.625" style="8" customWidth="1"/>
    <col min="3" max="3" width="17.7583333333333" style="8" customWidth="1"/>
    <col min="4" max="4" width="9.75" style="8" customWidth="1"/>
    <col min="5" max="5" width="9" style="8"/>
    <col min="6" max="6" width="13.9083333333333" style="8" customWidth="1"/>
    <col min="7" max="8" width="11.25" style="8" customWidth="1"/>
    <col min="9" max="9" width="9.875" style="8" customWidth="1"/>
    <col min="10" max="10" width="9.90833333333333" style="8" customWidth="1"/>
    <col min="11" max="11" width="10.375" style="8" customWidth="1"/>
    <col min="12" max="16384" width="9" style="8"/>
  </cols>
  <sheetData>
    <row r="1" s="4" customFormat="1" ht="45" customHeight="1" spans="1:11">
      <c r="A1" s="9" t="s">
        <v>111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5" customFormat="1" ht="39" customHeight="1" spans="1:11">
      <c r="A2" s="10" t="s">
        <v>11</v>
      </c>
      <c r="B2" s="11" t="s">
        <v>14</v>
      </c>
      <c r="C2" s="12" t="s">
        <v>15</v>
      </c>
      <c r="D2" s="12" t="s">
        <v>16</v>
      </c>
      <c r="E2" s="12" t="s">
        <v>18</v>
      </c>
      <c r="F2" s="12" t="s">
        <v>19</v>
      </c>
      <c r="G2" s="12" t="s">
        <v>112</v>
      </c>
      <c r="H2" s="12" t="s">
        <v>113</v>
      </c>
      <c r="I2" s="11" t="s">
        <v>114</v>
      </c>
      <c r="J2" s="11" t="s">
        <v>115</v>
      </c>
      <c r="K2" s="10" t="s">
        <v>116</v>
      </c>
    </row>
    <row r="3" s="6" customFormat="1" ht="48" customHeight="1" spans="1:11">
      <c r="A3" s="13">
        <v>1</v>
      </c>
      <c r="B3" s="14" t="s">
        <v>117</v>
      </c>
      <c r="C3" s="14" t="s">
        <v>118</v>
      </c>
      <c r="D3" s="14"/>
      <c r="E3" s="14" t="s">
        <v>119</v>
      </c>
      <c r="F3" s="13"/>
      <c r="G3" s="13">
        <v>895</v>
      </c>
      <c r="H3" s="13">
        <v>803.8</v>
      </c>
      <c r="I3" s="22">
        <v>39.93</v>
      </c>
      <c r="J3" s="14">
        <v>1</v>
      </c>
      <c r="K3" s="23">
        <f t="shared" ref="K3:K8" si="0">I3*J3</f>
        <v>39.93</v>
      </c>
    </row>
    <row r="4" s="6" customFormat="1" ht="53" customHeight="1" spans="1:11">
      <c r="A4" s="13">
        <v>2</v>
      </c>
      <c r="B4" s="14" t="s">
        <v>120</v>
      </c>
      <c r="C4" s="14" t="s">
        <v>121</v>
      </c>
      <c r="D4" s="14" t="s">
        <v>122</v>
      </c>
      <c r="E4" s="14" t="s">
        <v>119</v>
      </c>
      <c r="F4" s="13"/>
      <c r="G4" s="13"/>
      <c r="H4" s="13">
        <v>19.6</v>
      </c>
      <c r="I4" s="14">
        <v>0.6</v>
      </c>
      <c r="J4" s="14">
        <v>1</v>
      </c>
      <c r="K4" s="13">
        <f t="shared" si="0"/>
        <v>0.6</v>
      </c>
    </row>
    <row r="5" s="6" customFormat="1" ht="37" customHeight="1" spans="1:11">
      <c r="A5" s="13">
        <v>3</v>
      </c>
      <c r="B5" s="14" t="s">
        <v>123</v>
      </c>
      <c r="C5" s="14" t="s">
        <v>124</v>
      </c>
      <c r="D5" s="14" t="s">
        <v>125</v>
      </c>
      <c r="E5" s="14" t="s">
        <v>119</v>
      </c>
      <c r="F5" s="13"/>
      <c r="G5" s="13"/>
      <c r="H5" s="13">
        <v>3</v>
      </c>
      <c r="I5" s="14">
        <v>0.15</v>
      </c>
      <c r="J5" s="14">
        <v>1</v>
      </c>
      <c r="K5" s="13">
        <f t="shared" si="0"/>
        <v>0.15</v>
      </c>
    </row>
    <row r="6" s="6" customFormat="1" ht="41" customHeight="1" spans="1:11">
      <c r="A6" s="13">
        <v>4</v>
      </c>
      <c r="B6" s="14" t="s">
        <v>126</v>
      </c>
      <c r="C6" s="14" t="s">
        <v>127</v>
      </c>
      <c r="D6" s="14"/>
      <c r="E6" s="14" t="s">
        <v>119</v>
      </c>
      <c r="F6" s="13"/>
      <c r="G6" s="13">
        <v>32</v>
      </c>
      <c r="H6" s="13">
        <v>31.8</v>
      </c>
      <c r="I6" s="22">
        <v>3</v>
      </c>
      <c r="J6" s="14">
        <v>1</v>
      </c>
      <c r="K6" s="13">
        <f t="shared" si="0"/>
        <v>3</v>
      </c>
    </row>
    <row r="7" s="6" customFormat="1" ht="45" customHeight="1" spans="1:11">
      <c r="A7" s="13">
        <v>5</v>
      </c>
      <c r="B7" s="14" t="s">
        <v>128</v>
      </c>
      <c r="C7" s="14" t="s">
        <v>129</v>
      </c>
      <c r="D7" s="14" t="s">
        <v>130</v>
      </c>
      <c r="E7" s="14" t="s">
        <v>119</v>
      </c>
      <c r="F7" s="13"/>
      <c r="G7" s="13"/>
      <c r="H7" s="13">
        <v>2.8</v>
      </c>
      <c r="I7" s="14">
        <v>0.2</v>
      </c>
      <c r="J7" s="14">
        <v>3</v>
      </c>
      <c r="K7" s="13">
        <f t="shared" si="0"/>
        <v>0.6</v>
      </c>
    </row>
    <row r="8" s="6" customFormat="1" ht="33" customHeight="1" spans="1:11">
      <c r="A8" s="13">
        <v>6</v>
      </c>
      <c r="B8" s="14" t="s">
        <v>131</v>
      </c>
      <c r="C8" s="14" t="s">
        <v>132</v>
      </c>
      <c r="D8" s="14"/>
      <c r="E8" s="14" t="s">
        <v>119</v>
      </c>
      <c r="F8" s="15"/>
      <c r="G8" s="15">
        <v>672</v>
      </c>
      <c r="H8" s="16">
        <v>654.2</v>
      </c>
      <c r="I8" s="14">
        <v>8.72</v>
      </c>
      <c r="J8" s="14">
        <v>1</v>
      </c>
      <c r="K8" s="13">
        <f t="shared" si="0"/>
        <v>8.72</v>
      </c>
    </row>
    <row r="9" s="7" customFormat="1" ht="33" customHeight="1" spans="1:11">
      <c r="A9" s="17"/>
      <c r="B9" s="18"/>
      <c r="C9" s="18" t="s">
        <v>133</v>
      </c>
      <c r="D9" s="18"/>
      <c r="E9" s="18"/>
      <c r="F9" s="19"/>
      <c r="G9" s="19"/>
      <c r="H9" s="20"/>
      <c r="I9" s="18"/>
      <c r="J9" s="18"/>
      <c r="K9" s="17">
        <f>SUM(K3:K8)</f>
        <v>53</v>
      </c>
    </row>
    <row r="10" s="6" customFormat="1" ht="38" customHeight="1" spans="1:11">
      <c r="A10" s="13">
        <v>7</v>
      </c>
      <c r="B10" s="21" t="s">
        <v>134</v>
      </c>
      <c r="C10" s="21" t="s">
        <v>67</v>
      </c>
      <c r="D10" s="14"/>
      <c r="E10" s="14" t="s">
        <v>119</v>
      </c>
      <c r="F10" s="13"/>
      <c r="G10" s="14">
        <v>2225</v>
      </c>
      <c r="H10" s="14"/>
      <c r="I10" s="14">
        <v>37.01</v>
      </c>
      <c r="J10" s="13">
        <v>1</v>
      </c>
      <c r="K10" s="13">
        <f>I10*J10</f>
        <v>37.01</v>
      </c>
    </row>
  </sheetData>
  <mergeCells count="1">
    <mergeCell ref="A1:K1"/>
  </mergeCells>
  <conditionalFormatting sqref="B2">
    <cfRule type="duplicateValues" dxfId="1" priority="3"/>
    <cfRule type="duplicateValues" dxfId="1" priority="2"/>
  </conditionalFormatting>
  <conditionalFormatting sqref="B10">
    <cfRule type="duplicateValues" dxfId="1" priority="1"/>
  </conditionalFormatting>
  <conditionalFormatting sqref="B3:B7">
    <cfRule type="duplicateValues" dxfId="2" priority="6"/>
    <cfRule type="duplicateValues" dxfId="1" priority="5"/>
    <cfRule type="duplicateValues" dxfId="1" priority="4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3"/>
  <sheetViews>
    <sheetView topLeftCell="A7" workbookViewId="0">
      <selection activeCell="D39" sqref="D39"/>
    </sheetView>
  </sheetViews>
  <sheetFormatPr defaultColWidth="9" defaultRowHeight="13.5"/>
  <cols>
    <col min="2" max="2" width="18.125" customWidth="1"/>
    <col min="3" max="3" width="10.375"/>
    <col min="4" max="4" width="9.375"/>
    <col min="5" max="5" width="12.625"/>
    <col min="6" max="7" width="11.5"/>
    <col min="10" max="10" width="12.625"/>
  </cols>
  <sheetData>
    <row r="1" spans="3:9">
      <c r="C1" t="s">
        <v>135</v>
      </c>
      <c r="D1" t="s">
        <v>136</v>
      </c>
      <c r="E1" t="s">
        <v>137</v>
      </c>
      <c r="H1" t="s">
        <v>138</v>
      </c>
      <c r="I1" t="s">
        <v>139</v>
      </c>
    </row>
    <row r="2" spans="1:10">
      <c r="A2" t="s">
        <v>140</v>
      </c>
      <c r="B2">
        <v>1</v>
      </c>
      <c r="E2" t="s">
        <v>141</v>
      </c>
      <c r="F2" t="s">
        <v>142</v>
      </c>
      <c r="J2" t="s">
        <v>143</v>
      </c>
    </row>
    <row r="4" spans="1:2">
      <c r="A4" t="s">
        <v>144</v>
      </c>
      <c r="B4" t="s">
        <v>145</v>
      </c>
    </row>
    <row r="6" spans="1:10">
      <c r="A6" t="s">
        <v>146</v>
      </c>
      <c r="B6" t="s">
        <v>147</v>
      </c>
      <c r="C6" t="s">
        <v>148</v>
      </c>
      <c r="D6" t="s">
        <v>149</v>
      </c>
      <c r="E6" t="s">
        <v>150</v>
      </c>
      <c r="F6" t="s">
        <v>61</v>
      </c>
      <c r="G6" t="s">
        <v>151</v>
      </c>
      <c r="H6" t="s">
        <v>152</v>
      </c>
      <c r="I6" t="s">
        <v>153</v>
      </c>
      <c r="J6" t="s">
        <v>154</v>
      </c>
    </row>
    <row r="7" spans="1:10">
      <c r="A7" t="s">
        <v>155</v>
      </c>
      <c r="B7" t="s">
        <v>156</v>
      </c>
      <c r="C7" t="s">
        <v>157</v>
      </c>
      <c r="D7" t="s">
        <v>158</v>
      </c>
      <c r="E7" t="s">
        <v>159</v>
      </c>
      <c r="F7" t="s">
        <v>157</v>
      </c>
      <c r="G7" t="s">
        <v>160</v>
      </c>
      <c r="H7" t="s">
        <v>161</v>
      </c>
      <c r="I7" t="s">
        <v>161</v>
      </c>
      <c r="J7" t="s">
        <v>161</v>
      </c>
    </row>
    <row r="8" spans="1:2">
      <c r="A8" t="s">
        <v>162</v>
      </c>
      <c r="B8" t="s">
        <v>163</v>
      </c>
    </row>
    <row r="9" spans="2:10">
      <c r="B9" t="s">
        <v>164</v>
      </c>
      <c r="C9" t="s">
        <v>165</v>
      </c>
      <c r="E9">
        <v>0</v>
      </c>
      <c r="F9">
        <v>1.0599432</v>
      </c>
      <c r="G9">
        <v>1.40324289</v>
      </c>
      <c r="H9">
        <v>0</v>
      </c>
      <c r="I9">
        <v>0</v>
      </c>
      <c r="J9">
        <v>2.46318609</v>
      </c>
    </row>
    <row r="10" spans="2:10">
      <c r="B10" t="s">
        <v>166</v>
      </c>
      <c r="C10" t="s">
        <v>167</v>
      </c>
      <c r="E10">
        <v>11.28571038</v>
      </c>
      <c r="F10">
        <v>0.2158</v>
      </c>
      <c r="G10">
        <v>0.290666</v>
      </c>
      <c r="H10">
        <v>0</v>
      </c>
      <c r="I10">
        <v>0</v>
      </c>
      <c r="J10">
        <v>11.79217638</v>
      </c>
    </row>
    <row r="11" spans="2:10">
      <c r="B11" s="1">
        <v>39105</v>
      </c>
      <c r="C11" t="s">
        <v>168</v>
      </c>
      <c r="E11">
        <v>11.28571038</v>
      </c>
      <c r="F11">
        <v>1.2757432</v>
      </c>
      <c r="G11">
        <v>1.69390889</v>
      </c>
      <c r="H11">
        <v>0</v>
      </c>
      <c r="I11">
        <v>0</v>
      </c>
      <c r="J11">
        <v>14.25536247</v>
      </c>
    </row>
    <row r="13" spans="1:5">
      <c r="A13">
        <v>1</v>
      </c>
      <c r="B13" t="s">
        <v>169</v>
      </c>
      <c r="C13">
        <v>1</v>
      </c>
      <c r="D13" t="s">
        <v>119</v>
      </c>
      <c r="E13" t="s">
        <v>170</v>
      </c>
    </row>
    <row r="14" spans="2:10">
      <c r="B14" t="s">
        <v>171</v>
      </c>
      <c r="C14" t="s">
        <v>165</v>
      </c>
      <c r="E14">
        <v>0</v>
      </c>
      <c r="F14">
        <v>0.9644432</v>
      </c>
      <c r="G14">
        <v>1.20624289</v>
      </c>
      <c r="H14">
        <v>0</v>
      </c>
      <c r="I14">
        <v>0</v>
      </c>
      <c r="J14">
        <v>2.17068609</v>
      </c>
    </row>
    <row r="15" spans="2:10">
      <c r="B15" t="s">
        <v>166</v>
      </c>
      <c r="C15" t="s">
        <v>167</v>
      </c>
      <c r="E15">
        <v>11.12249174</v>
      </c>
      <c r="F15">
        <v>0.2158</v>
      </c>
      <c r="G15">
        <v>0.290666</v>
      </c>
      <c r="H15">
        <v>0</v>
      </c>
      <c r="I15">
        <v>0</v>
      </c>
      <c r="J15">
        <v>11.62895774</v>
      </c>
    </row>
    <row r="16" spans="2:10">
      <c r="B16" s="1">
        <v>39105</v>
      </c>
      <c r="C16" t="s">
        <v>168</v>
      </c>
      <c r="E16">
        <v>11.12249174</v>
      </c>
      <c r="F16">
        <v>1.1802432</v>
      </c>
      <c r="G16">
        <v>1.49690889</v>
      </c>
      <c r="H16">
        <v>0</v>
      </c>
      <c r="I16">
        <v>0</v>
      </c>
      <c r="J16">
        <v>13.79964383</v>
      </c>
    </row>
    <row r="17" spans="3:10">
      <c r="C17" t="s">
        <v>154</v>
      </c>
      <c r="E17">
        <v>11.12249174</v>
      </c>
      <c r="F17">
        <v>1.1802432</v>
      </c>
      <c r="G17">
        <v>1.49690889</v>
      </c>
      <c r="H17">
        <v>0</v>
      </c>
      <c r="I17">
        <v>0</v>
      </c>
      <c r="J17">
        <v>13.79964383</v>
      </c>
    </row>
    <row r="19" spans="1:4">
      <c r="A19">
        <v>0.2</v>
      </c>
      <c r="B19" t="s">
        <v>172</v>
      </c>
      <c r="C19">
        <v>1</v>
      </c>
      <c r="D19" t="s">
        <v>119</v>
      </c>
    </row>
    <row r="20" spans="2:10">
      <c r="B20" t="s">
        <v>173</v>
      </c>
      <c r="C20" t="s">
        <v>165</v>
      </c>
      <c r="E20">
        <v>6.5</v>
      </c>
      <c r="F20">
        <v>0</v>
      </c>
      <c r="G20">
        <v>0</v>
      </c>
      <c r="H20">
        <v>0</v>
      </c>
      <c r="I20">
        <v>0</v>
      </c>
      <c r="J20">
        <v>6.5</v>
      </c>
    </row>
    <row r="21" spans="2:10">
      <c r="B21" t="s">
        <v>174</v>
      </c>
      <c r="C21" t="s">
        <v>167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2:10">
      <c r="B22" s="1">
        <v>39105</v>
      </c>
      <c r="C22" t="s">
        <v>168</v>
      </c>
      <c r="E22">
        <v>6.5</v>
      </c>
      <c r="F22">
        <v>0</v>
      </c>
      <c r="G22">
        <v>0</v>
      </c>
      <c r="H22">
        <v>0</v>
      </c>
      <c r="I22">
        <v>0</v>
      </c>
      <c r="J22">
        <v>6.5</v>
      </c>
    </row>
    <row r="23" spans="3:10">
      <c r="C23" t="s">
        <v>154</v>
      </c>
      <c r="E23" s="2">
        <v>6.5</v>
      </c>
      <c r="F23">
        <v>0</v>
      </c>
      <c r="G23">
        <v>0</v>
      </c>
      <c r="H23">
        <v>0</v>
      </c>
      <c r="I23">
        <v>0</v>
      </c>
      <c r="J23">
        <v>6.5</v>
      </c>
    </row>
    <row r="25" spans="1:4">
      <c r="A25">
        <v>0.2</v>
      </c>
      <c r="B25" s="3" t="s">
        <v>175</v>
      </c>
      <c r="C25">
        <v>1</v>
      </c>
      <c r="D25" t="s">
        <v>119</v>
      </c>
    </row>
    <row r="26" spans="2:10">
      <c r="B26" t="s">
        <v>176</v>
      </c>
      <c r="C26" t="s">
        <v>165</v>
      </c>
      <c r="E26">
        <v>0</v>
      </c>
      <c r="F26">
        <v>0.2158</v>
      </c>
      <c r="G26">
        <v>0.290666</v>
      </c>
      <c r="H26">
        <v>0</v>
      </c>
      <c r="I26">
        <v>0</v>
      </c>
      <c r="J26">
        <v>0.506466</v>
      </c>
    </row>
    <row r="27" spans="2:10">
      <c r="B27" t="s">
        <v>166</v>
      </c>
      <c r="C27" t="s">
        <v>167</v>
      </c>
      <c r="E27">
        <v>4.588</v>
      </c>
      <c r="F27">
        <v>0</v>
      </c>
      <c r="G27">
        <v>0</v>
      </c>
      <c r="H27">
        <v>0</v>
      </c>
      <c r="I27">
        <v>0</v>
      </c>
      <c r="J27">
        <v>4.588</v>
      </c>
    </row>
    <row r="28" spans="2:10">
      <c r="B28" s="1">
        <v>39105</v>
      </c>
      <c r="C28" t="s">
        <v>168</v>
      </c>
      <c r="E28">
        <v>4.588</v>
      </c>
      <c r="F28">
        <v>0.2158</v>
      </c>
      <c r="G28">
        <v>0.290666</v>
      </c>
      <c r="H28">
        <v>0</v>
      </c>
      <c r="I28">
        <v>0</v>
      </c>
      <c r="J28">
        <v>5.094466</v>
      </c>
    </row>
    <row r="29" spans="3:10">
      <c r="C29" t="s">
        <v>154</v>
      </c>
      <c r="E29" s="2">
        <v>4.588</v>
      </c>
      <c r="F29">
        <v>0.2158</v>
      </c>
      <c r="G29">
        <v>0.290666</v>
      </c>
      <c r="H29">
        <v>0</v>
      </c>
      <c r="I29">
        <v>0</v>
      </c>
      <c r="J29">
        <v>5.094466</v>
      </c>
    </row>
    <row r="31" spans="1:4">
      <c r="A31" t="s">
        <v>177</v>
      </c>
      <c r="B31" t="s">
        <v>178</v>
      </c>
      <c r="C31">
        <v>0.74</v>
      </c>
      <c r="D31" t="s">
        <v>179</v>
      </c>
    </row>
    <row r="32" spans="2:10">
      <c r="B32" t="s">
        <v>180</v>
      </c>
      <c r="C32" t="s">
        <v>165</v>
      </c>
      <c r="E32">
        <v>6.2</v>
      </c>
      <c r="F32">
        <v>0</v>
      </c>
      <c r="G32">
        <v>0</v>
      </c>
      <c r="H32">
        <v>0</v>
      </c>
      <c r="I32">
        <v>0</v>
      </c>
      <c r="J32">
        <v>6.2</v>
      </c>
    </row>
    <row r="33" spans="2:10">
      <c r="B33" t="s">
        <v>181</v>
      </c>
      <c r="C33" t="s">
        <v>167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2:10">
      <c r="B34" s="1">
        <v>39105</v>
      </c>
      <c r="C34" t="s">
        <v>168</v>
      </c>
      <c r="E34">
        <v>6.2</v>
      </c>
      <c r="F34">
        <v>0</v>
      </c>
      <c r="G34">
        <v>0</v>
      </c>
      <c r="H34">
        <v>0</v>
      </c>
      <c r="I34">
        <v>0</v>
      </c>
      <c r="J34">
        <v>6.2</v>
      </c>
    </row>
    <row r="35" spans="3:10">
      <c r="C35" t="s">
        <v>154</v>
      </c>
      <c r="E35">
        <v>4.588</v>
      </c>
      <c r="F35">
        <v>0</v>
      </c>
      <c r="G35">
        <v>0</v>
      </c>
      <c r="H35">
        <v>0</v>
      </c>
      <c r="I35">
        <v>0</v>
      </c>
      <c r="J35">
        <v>4.588</v>
      </c>
    </row>
    <row r="37" spans="1:4">
      <c r="A37">
        <v>0.2</v>
      </c>
      <c r="B37" t="s">
        <v>182</v>
      </c>
      <c r="C37">
        <v>0.00672</v>
      </c>
      <c r="D37" t="s">
        <v>179</v>
      </c>
    </row>
    <row r="38" spans="2:10">
      <c r="B38" t="s">
        <v>183</v>
      </c>
      <c r="C38" t="s">
        <v>165</v>
      </c>
      <c r="E38">
        <v>5.132</v>
      </c>
      <c r="F38" t="s">
        <v>184</v>
      </c>
      <c r="G38">
        <v>0</v>
      </c>
      <c r="H38" t="s">
        <v>185</v>
      </c>
      <c r="I38" t="s">
        <v>185</v>
      </c>
      <c r="J38" t="s">
        <v>186</v>
      </c>
    </row>
    <row r="39" spans="2:10">
      <c r="B39" s="1">
        <v>39409</v>
      </c>
      <c r="C39" t="s">
        <v>167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3:10">
      <c r="C40" t="s">
        <v>168</v>
      </c>
      <c r="E40">
        <v>5.1327</v>
      </c>
      <c r="F40">
        <v>0</v>
      </c>
      <c r="G40">
        <v>0</v>
      </c>
      <c r="H40">
        <v>0</v>
      </c>
      <c r="I40">
        <v>0</v>
      </c>
      <c r="J40">
        <v>5.1327</v>
      </c>
    </row>
    <row r="41" spans="3:10">
      <c r="C41" t="s">
        <v>154</v>
      </c>
      <c r="E41">
        <v>0.03449174</v>
      </c>
      <c r="F41">
        <v>0</v>
      </c>
      <c r="G41">
        <v>0</v>
      </c>
      <c r="H41">
        <v>0</v>
      </c>
      <c r="I41">
        <v>0</v>
      </c>
      <c r="J41">
        <v>0.03449174</v>
      </c>
    </row>
    <row r="43" spans="1:4">
      <c r="A43">
        <v>1</v>
      </c>
      <c r="B43" t="s">
        <v>187</v>
      </c>
      <c r="C43">
        <v>0.041</v>
      </c>
      <c r="D43" t="s">
        <v>188</v>
      </c>
    </row>
    <row r="44" spans="2:10">
      <c r="B44" t="s">
        <v>189</v>
      </c>
      <c r="C44" t="s">
        <v>165</v>
      </c>
      <c r="E44">
        <v>0</v>
      </c>
      <c r="F44">
        <v>0.4775</v>
      </c>
      <c r="G44">
        <v>0.985</v>
      </c>
      <c r="H44">
        <v>0</v>
      </c>
      <c r="I44">
        <v>0</v>
      </c>
      <c r="J44">
        <v>1.4625</v>
      </c>
    </row>
    <row r="45" spans="2:10">
      <c r="B45" t="s">
        <v>190</v>
      </c>
      <c r="C45" t="s">
        <v>167</v>
      </c>
      <c r="E45">
        <v>3.98094231</v>
      </c>
      <c r="F45">
        <v>0</v>
      </c>
      <c r="G45">
        <v>0</v>
      </c>
      <c r="H45">
        <v>0</v>
      </c>
      <c r="I45">
        <v>0</v>
      </c>
      <c r="J45">
        <v>3.98094231</v>
      </c>
    </row>
    <row r="46" spans="3:10">
      <c r="C46" t="s">
        <v>168</v>
      </c>
      <c r="E46">
        <v>3.98094231</v>
      </c>
      <c r="F46">
        <v>0.4775</v>
      </c>
      <c r="G46">
        <v>0.985</v>
      </c>
      <c r="H46">
        <v>0</v>
      </c>
      <c r="I46">
        <v>0</v>
      </c>
      <c r="J46">
        <v>5.44344231</v>
      </c>
    </row>
    <row r="47" spans="3:10">
      <c r="C47" t="s">
        <v>154</v>
      </c>
      <c r="E47" s="2">
        <v>0.16321863</v>
      </c>
      <c r="F47">
        <v>0.0195775</v>
      </c>
      <c r="G47">
        <v>0.040385</v>
      </c>
      <c r="H47">
        <v>0</v>
      </c>
      <c r="I47">
        <v>0</v>
      </c>
      <c r="J47">
        <v>0.22318113</v>
      </c>
    </row>
    <row r="49" spans="1:4">
      <c r="A49">
        <v>0.2</v>
      </c>
      <c r="B49" t="s">
        <v>191</v>
      </c>
      <c r="C49">
        <v>0.0662164</v>
      </c>
      <c r="D49" t="s">
        <v>179</v>
      </c>
    </row>
    <row r="50" spans="2:10">
      <c r="B50" t="s">
        <v>192</v>
      </c>
      <c r="C50" t="s">
        <v>165</v>
      </c>
      <c r="E50">
        <v>23.5</v>
      </c>
      <c r="F50">
        <v>0</v>
      </c>
      <c r="G50">
        <v>0</v>
      </c>
      <c r="H50">
        <v>0</v>
      </c>
      <c r="I50">
        <v>0</v>
      </c>
      <c r="J50">
        <v>23.5</v>
      </c>
    </row>
    <row r="51" spans="2:10">
      <c r="B51" t="s">
        <v>190</v>
      </c>
      <c r="C51" t="s">
        <v>167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  <row r="52" spans="3:10">
      <c r="C52" t="s">
        <v>168</v>
      </c>
      <c r="E52">
        <v>23.5</v>
      </c>
      <c r="F52">
        <v>0</v>
      </c>
      <c r="G52">
        <v>0</v>
      </c>
      <c r="H52">
        <v>0</v>
      </c>
      <c r="I52">
        <v>0</v>
      </c>
      <c r="J52">
        <v>23.5</v>
      </c>
    </row>
    <row r="53" spans="3:10">
      <c r="C53" t="s">
        <v>154</v>
      </c>
      <c r="E53">
        <v>1.55608528</v>
      </c>
      <c r="F53">
        <v>0</v>
      </c>
      <c r="G53">
        <v>0</v>
      </c>
      <c r="H53">
        <v>0</v>
      </c>
      <c r="I53">
        <v>0</v>
      </c>
      <c r="J53">
        <v>1.55608528</v>
      </c>
    </row>
    <row r="55" spans="1:4">
      <c r="A55">
        <v>0.2</v>
      </c>
      <c r="B55" t="s">
        <v>193</v>
      </c>
      <c r="C55">
        <v>0.0165541</v>
      </c>
      <c r="D55" t="s">
        <v>179</v>
      </c>
    </row>
    <row r="56" spans="2:10">
      <c r="B56" t="s">
        <v>194</v>
      </c>
      <c r="C56" t="s">
        <v>165</v>
      </c>
      <c r="E56">
        <v>24</v>
      </c>
      <c r="F56">
        <v>0</v>
      </c>
      <c r="G56">
        <v>0</v>
      </c>
      <c r="H56">
        <v>0</v>
      </c>
      <c r="I56">
        <v>0</v>
      </c>
      <c r="J56">
        <v>24</v>
      </c>
    </row>
    <row r="57" spans="2:10">
      <c r="B57" t="s">
        <v>190</v>
      </c>
      <c r="C57" t="s">
        <v>167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</row>
    <row r="58" spans="3:10">
      <c r="C58" t="s">
        <v>168</v>
      </c>
      <c r="E58">
        <v>24</v>
      </c>
      <c r="F58">
        <v>0</v>
      </c>
      <c r="G58">
        <v>0</v>
      </c>
      <c r="H58">
        <v>0</v>
      </c>
      <c r="I58">
        <v>0</v>
      </c>
      <c r="J58">
        <v>24</v>
      </c>
    </row>
    <row r="59" spans="3:10">
      <c r="C59" t="s">
        <v>154</v>
      </c>
      <c r="E59">
        <v>0.39729838</v>
      </c>
      <c r="F59">
        <v>0</v>
      </c>
      <c r="G59">
        <v>0</v>
      </c>
      <c r="H59">
        <v>0</v>
      </c>
      <c r="I59">
        <v>0</v>
      </c>
      <c r="J59">
        <v>0.39729838</v>
      </c>
    </row>
    <row r="60" spans="1:10">
      <c r="A60" t="s">
        <v>195</v>
      </c>
      <c r="B60" t="s">
        <v>196</v>
      </c>
      <c r="E60" t="s">
        <v>135</v>
      </c>
      <c r="F60" t="s">
        <v>197</v>
      </c>
      <c r="J60" t="s">
        <v>198</v>
      </c>
    </row>
    <row r="61" spans="1:10">
      <c r="A61" t="s">
        <v>140</v>
      </c>
      <c r="B61">
        <v>2</v>
      </c>
      <c r="E61" t="s">
        <v>141</v>
      </c>
      <c r="F61" t="s">
        <v>142</v>
      </c>
      <c r="J61" t="s">
        <v>143</v>
      </c>
    </row>
    <row r="63" spans="1:2">
      <c r="A63" t="s">
        <v>144</v>
      </c>
      <c r="B63" t="s">
        <v>145</v>
      </c>
    </row>
    <row r="65" spans="1:10">
      <c r="A65" t="s">
        <v>146</v>
      </c>
      <c r="B65" t="s">
        <v>147</v>
      </c>
      <c r="C65" t="s">
        <v>148</v>
      </c>
      <c r="D65" t="s">
        <v>149</v>
      </c>
      <c r="E65" t="s">
        <v>150</v>
      </c>
      <c r="F65" t="s">
        <v>61</v>
      </c>
      <c r="G65" t="s">
        <v>151</v>
      </c>
      <c r="H65" t="s">
        <v>152</v>
      </c>
      <c r="I65" t="s">
        <v>153</v>
      </c>
      <c r="J65" t="s">
        <v>154</v>
      </c>
    </row>
    <row r="66" spans="1:10">
      <c r="A66" t="s">
        <v>155</v>
      </c>
      <c r="B66" t="s">
        <v>156</v>
      </c>
      <c r="C66" t="s">
        <v>157</v>
      </c>
      <c r="D66" t="s">
        <v>158</v>
      </c>
      <c r="E66" t="s">
        <v>159</v>
      </c>
      <c r="F66" t="s">
        <v>157</v>
      </c>
      <c r="G66" t="s">
        <v>160</v>
      </c>
      <c r="H66" t="s">
        <v>161</v>
      </c>
      <c r="I66" t="s">
        <v>161</v>
      </c>
      <c r="J66" t="s">
        <v>161</v>
      </c>
    </row>
    <row r="67" spans="1:5">
      <c r="A67">
        <v>0.2</v>
      </c>
      <c r="B67" t="s">
        <v>199</v>
      </c>
      <c r="C67" t="s">
        <v>200</v>
      </c>
      <c r="D67" t="s">
        <v>201</v>
      </c>
      <c r="E67" t="s">
        <v>202</v>
      </c>
    </row>
    <row r="68" spans="2:10">
      <c r="B68" t="s">
        <v>203</v>
      </c>
      <c r="C68" t="s">
        <v>165</v>
      </c>
      <c r="E68">
        <v>28</v>
      </c>
      <c r="F68">
        <v>0</v>
      </c>
      <c r="G68">
        <v>0</v>
      </c>
      <c r="H68">
        <v>0</v>
      </c>
      <c r="I68">
        <v>0</v>
      </c>
      <c r="J68">
        <v>28</v>
      </c>
    </row>
    <row r="69" spans="2:10">
      <c r="B69" t="s">
        <v>190</v>
      </c>
      <c r="C69" t="s">
        <v>167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3:10">
      <c r="C70" t="s">
        <v>168</v>
      </c>
      <c r="E70">
        <v>28</v>
      </c>
      <c r="F70">
        <v>0</v>
      </c>
      <c r="G70">
        <v>0</v>
      </c>
      <c r="H70">
        <v>0</v>
      </c>
      <c r="I70">
        <v>0</v>
      </c>
      <c r="J70">
        <v>28</v>
      </c>
    </row>
    <row r="71" spans="3:10">
      <c r="C71" t="s">
        <v>154</v>
      </c>
      <c r="E71">
        <v>0.9196133</v>
      </c>
      <c r="F71">
        <v>0</v>
      </c>
      <c r="G71">
        <v>0</v>
      </c>
      <c r="H71">
        <v>0</v>
      </c>
      <c r="I71">
        <v>0</v>
      </c>
      <c r="J71">
        <v>0.9196133</v>
      </c>
    </row>
    <row r="73" spans="1:4">
      <c r="A73">
        <v>0.2</v>
      </c>
      <c r="B73" t="s">
        <v>204</v>
      </c>
      <c r="C73">
        <v>0.003447</v>
      </c>
      <c r="D73" t="s">
        <v>179</v>
      </c>
    </row>
    <row r="74" spans="2:10">
      <c r="B74" t="s">
        <v>205</v>
      </c>
      <c r="C74" t="s">
        <v>165</v>
      </c>
      <c r="E74">
        <v>43.08</v>
      </c>
      <c r="F74">
        <v>0</v>
      </c>
      <c r="G74">
        <v>0</v>
      </c>
      <c r="H74">
        <v>0</v>
      </c>
      <c r="I74">
        <v>0</v>
      </c>
      <c r="J74">
        <v>43.08</v>
      </c>
    </row>
    <row r="75" spans="2:10">
      <c r="B75" t="s">
        <v>190</v>
      </c>
      <c r="C75" t="s">
        <v>167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</row>
    <row r="76" spans="3:10">
      <c r="C76" t="s">
        <v>168</v>
      </c>
      <c r="E76">
        <v>43.08</v>
      </c>
      <c r="F76">
        <v>0</v>
      </c>
      <c r="G76">
        <v>0</v>
      </c>
      <c r="H76">
        <v>0</v>
      </c>
      <c r="I76">
        <v>0</v>
      </c>
      <c r="J76">
        <v>43.08</v>
      </c>
    </row>
    <row r="77" spans="3:10">
      <c r="C77" t="s">
        <v>154</v>
      </c>
      <c r="E77">
        <v>0.14849676</v>
      </c>
      <c r="F77">
        <v>0</v>
      </c>
      <c r="G77">
        <v>0</v>
      </c>
      <c r="H77">
        <v>0</v>
      </c>
      <c r="I77">
        <v>0</v>
      </c>
      <c r="J77">
        <v>0.14849676</v>
      </c>
    </row>
    <row r="79" spans="1:4">
      <c r="A79">
        <v>0.2</v>
      </c>
      <c r="B79" t="s">
        <v>206</v>
      </c>
      <c r="C79">
        <v>0.018612</v>
      </c>
      <c r="D79" t="s">
        <v>179</v>
      </c>
    </row>
    <row r="80" spans="2:10">
      <c r="B80" t="s">
        <v>207</v>
      </c>
      <c r="C80" t="s">
        <v>165</v>
      </c>
      <c r="E80">
        <v>14.68</v>
      </c>
      <c r="F80">
        <v>0</v>
      </c>
      <c r="G80">
        <v>0</v>
      </c>
      <c r="H80">
        <v>0</v>
      </c>
      <c r="I80">
        <v>0</v>
      </c>
      <c r="J80">
        <v>14.68</v>
      </c>
    </row>
    <row r="81" spans="2:10">
      <c r="B81" t="s">
        <v>190</v>
      </c>
      <c r="C81" t="s">
        <v>167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</row>
    <row r="82" spans="3:10">
      <c r="C82" t="s">
        <v>168</v>
      </c>
      <c r="E82">
        <v>14.68</v>
      </c>
      <c r="F82">
        <v>0</v>
      </c>
      <c r="G82">
        <v>0</v>
      </c>
      <c r="H82">
        <v>0</v>
      </c>
      <c r="I82">
        <v>0</v>
      </c>
      <c r="J82">
        <v>14.68</v>
      </c>
    </row>
    <row r="83" spans="3:10">
      <c r="C83" t="s">
        <v>154</v>
      </c>
      <c r="E83">
        <v>0.27322416</v>
      </c>
      <c r="F83">
        <v>0</v>
      </c>
      <c r="G83">
        <v>0</v>
      </c>
      <c r="H83">
        <v>0</v>
      </c>
      <c r="I83">
        <v>0</v>
      </c>
      <c r="J83">
        <v>0.27322416</v>
      </c>
    </row>
    <row r="85" spans="1:4">
      <c r="A85">
        <v>0.2</v>
      </c>
      <c r="B85" t="s">
        <v>208</v>
      </c>
      <c r="C85">
        <v>0.001034</v>
      </c>
      <c r="D85" t="s">
        <v>179</v>
      </c>
    </row>
    <row r="86" spans="2:10">
      <c r="B86" t="s">
        <v>209</v>
      </c>
      <c r="C86" t="s">
        <v>165</v>
      </c>
      <c r="E86">
        <v>90.12</v>
      </c>
      <c r="F86">
        <v>0</v>
      </c>
      <c r="G86">
        <v>0</v>
      </c>
      <c r="H86">
        <v>0</v>
      </c>
      <c r="I86">
        <v>0</v>
      </c>
      <c r="J86">
        <v>90.12</v>
      </c>
    </row>
    <row r="87" spans="2:10">
      <c r="B87" t="s">
        <v>190</v>
      </c>
      <c r="C87" t="s">
        <v>167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</row>
    <row r="88" spans="3:10">
      <c r="C88" t="s">
        <v>168</v>
      </c>
      <c r="E88">
        <v>90.12</v>
      </c>
      <c r="F88">
        <v>0</v>
      </c>
      <c r="G88">
        <v>0</v>
      </c>
      <c r="H88">
        <v>0</v>
      </c>
      <c r="I88">
        <v>0</v>
      </c>
      <c r="J88">
        <v>90.12</v>
      </c>
    </row>
    <row r="89" spans="3:10">
      <c r="C89" t="s">
        <v>154</v>
      </c>
      <c r="E89">
        <v>0.09318408</v>
      </c>
      <c r="F89">
        <v>0</v>
      </c>
      <c r="G89">
        <v>0</v>
      </c>
      <c r="H89">
        <v>0</v>
      </c>
      <c r="I89">
        <v>0</v>
      </c>
      <c r="J89">
        <v>0.09318408</v>
      </c>
    </row>
    <row r="91" spans="1:4">
      <c r="A91">
        <v>0.2</v>
      </c>
      <c r="B91" t="s">
        <v>210</v>
      </c>
      <c r="C91">
        <v>0.021714</v>
      </c>
      <c r="D91" t="s">
        <v>179</v>
      </c>
    </row>
    <row r="92" spans="2:10">
      <c r="B92" t="s">
        <v>211</v>
      </c>
      <c r="C92" t="s">
        <v>165</v>
      </c>
      <c r="E92">
        <v>19.54</v>
      </c>
      <c r="F92">
        <v>0</v>
      </c>
      <c r="G92">
        <v>0</v>
      </c>
      <c r="H92">
        <v>0</v>
      </c>
      <c r="I92">
        <v>0</v>
      </c>
      <c r="J92">
        <v>19.54</v>
      </c>
    </row>
    <row r="93" spans="2:10">
      <c r="B93" t="s">
        <v>190</v>
      </c>
      <c r="C93" t="s">
        <v>167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</row>
    <row r="94" spans="3:10">
      <c r="C94" t="s">
        <v>168</v>
      </c>
      <c r="E94">
        <v>19.54</v>
      </c>
      <c r="F94">
        <v>0</v>
      </c>
      <c r="G94">
        <v>0</v>
      </c>
      <c r="H94">
        <v>0</v>
      </c>
      <c r="I94">
        <v>0</v>
      </c>
      <c r="J94">
        <v>19.54</v>
      </c>
    </row>
    <row r="95" spans="3:10">
      <c r="C95" t="s">
        <v>154</v>
      </c>
      <c r="E95">
        <v>0.42429156</v>
      </c>
      <c r="F95">
        <v>0</v>
      </c>
      <c r="G95">
        <v>0</v>
      </c>
      <c r="H95">
        <v>0</v>
      </c>
      <c r="I95">
        <v>0</v>
      </c>
      <c r="J95">
        <v>0.42429156</v>
      </c>
    </row>
    <row r="97" spans="1:4">
      <c r="A97">
        <v>0.2</v>
      </c>
      <c r="B97" t="s">
        <v>212</v>
      </c>
      <c r="C97">
        <v>0.002068</v>
      </c>
      <c r="D97" t="s">
        <v>179</v>
      </c>
    </row>
    <row r="98" spans="2:10">
      <c r="B98" t="s">
        <v>213</v>
      </c>
      <c r="C98" t="s">
        <v>165</v>
      </c>
      <c r="E98">
        <v>12.98</v>
      </c>
      <c r="F98">
        <v>0</v>
      </c>
      <c r="G98">
        <v>0</v>
      </c>
      <c r="H98">
        <v>0</v>
      </c>
      <c r="I98">
        <v>0</v>
      </c>
      <c r="J98">
        <v>12.98</v>
      </c>
    </row>
    <row r="99" spans="2:10">
      <c r="B99" t="s">
        <v>190</v>
      </c>
      <c r="C99" t="s">
        <v>167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3:10">
      <c r="C100" t="s">
        <v>168</v>
      </c>
      <c r="E100">
        <v>12.98</v>
      </c>
      <c r="F100">
        <v>0</v>
      </c>
      <c r="G100">
        <v>0</v>
      </c>
      <c r="H100">
        <v>0</v>
      </c>
      <c r="I100">
        <v>0</v>
      </c>
      <c r="J100">
        <v>12.98</v>
      </c>
    </row>
    <row r="101" spans="3:10">
      <c r="C101" t="s">
        <v>154</v>
      </c>
      <c r="E101">
        <v>0.02684264</v>
      </c>
      <c r="F101">
        <v>0</v>
      </c>
      <c r="G101">
        <v>0</v>
      </c>
      <c r="H101">
        <v>0</v>
      </c>
      <c r="I101">
        <v>0</v>
      </c>
      <c r="J101">
        <v>0.02684264</v>
      </c>
    </row>
    <row r="103" spans="1:4">
      <c r="A103">
        <v>0.2</v>
      </c>
      <c r="B103" t="s">
        <v>214</v>
      </c>
      <c r="C103">
        <v>0.002068</v>
      </c>
      <c r="D103" t="s">
        <v>179</v>
      </c>
    </row>
    <row r="104" spans="2:10">
      <c r="B104" t="s">
        <v>215</v>
      </c>
      <c r="C104" t="s">
        <v>165</v>
      </c>
      <c r="E104">
        <v>47.23</v>
      </c>
      <c r="F104">
        <v>0</v>
      </c>
      <c r="G104">
        <v>0</v>
      </c>
      <c r="H104">
        <v>0</v>
      </c>
      <c r="I104">
        <v>0</v>
      </c>
      <c r="J104">
        <v>47.23</v>
      </c>
    </row>
    <row r="105" spans="2:10">
      <c r="B105" t="s">
        <v>190</v>
      </c>
      <c r="C105" t="s">
        <v>167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</row>
    <row r="106" spans="3:10">
      <c r="C106" t="s">
        <v>168</v>
      </c>
      <c r="E106">
        <v>47.23</v>
      </c>
      <c r="F106">
        <v>0</v>
      </c>
      <c r="G106">
        <v>0</v>
      </c>
      <c r="H106">
        <v>0</v>
      </c>
      <c r="I106">
        <v>0</v>
      </c>
      <c r="J106">
        <v>47.23</v>
      </c>
    </row>
    <row r="107" spans="3:10">
      <c r="C107" t="s">
        <v>154</v>
      </c>
      <c r="E107">
        <v>0.09767164</v>
      </c>
      <c r="F107">
        <v>0</v>
      </c>
      <c r="G107">
        <v>0</v>
      </c>
      <c r="H107">
        <v>0</v>
      </c>
      <c r="I107">
        <v>0</v>
      </c>
      <c r="J107">
        <v>0.09767164</v>
      </c>
    </row>
    <row r="109" spans="1:4">
      <c r="A109">
        <v>0.2</v>
      </c>
      <c r="B109" t="s">
        <v>216</v>
      </c>
      <c r="C109">
        <v>0.006204</v>
      </c>
      <c r="D109" t="s">
        <v>179</v>
      </c>
    </row>
    <row r="110" spans="2:10">
      <c r="B110" t="s">
        <v>217</v>
      </c>
      <c r="C110" t="s">
        <v>165</v>
      </c>
      <c r="E110">
        <v>7.13</v>
      </c>
      <c r="F110">
        <v>0</v>
      </c>
      <c r="G110">
        <v>0</v>
      </c>
      <c r="H110">
        <v>0</v>
      </c>
      <c r="I110">
        <v>0</v>
      </c>
      <c r="J110">
        <v>7.13</v>
      </c>
    </row>
    <row r="111" spans="2:10">
      <c r="B111" t="s">
        <v>190</v>
      </c>
      <c r="C111" t="s">
        <v>167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</row>
    <row r="112" spans="3:10">
      <c r="C112" t="s">
        <v>168</v>
      </c>
      <c r="E112">
        <v>7.13</v>
      </c>
      <c r="F112">
        <v>0</v>
      </c>
      <c r="G112">
        <v>0</v>
      </c>
      <c r="H112">
        <v>0</v>
      </c>
      <c r="I112">
        <v>0</v>
      </c>
      <c r="J112">
        <v>7.13</v>
      </c>
    </row>
    <row r="113" spans="3:10">
      <c r="C113" t="s">
        <v>154</v>
      </c>
      <c r="E113">
        <v>0.04423452</v>
      </c>
      <c r="F113">
        <v>0</v>
      </c>
      <c r="G113">
        <v>0</v>
      </c>
      <c r="H113">
        <v>0</v>
      </c>
      <c r="I113">
        <v>0</v>
      </c>
      <c r="J113">
        <v>0.04423452</v>
      </c>
    </row>
  </sheetData>
  <hyperlinks>
    <hyperlink ref="B25" location="SHT0012565!A1" display="SHT0012565"/>
  </hyperlink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E17" sqref="E17"/>
    </sheetView>
  </sheetViews>
  <sheetFormatPr defaultColWidth="9" defaultRowHeight="13.5"/>
  <cols>
    <col min="2" max="2" width="10.375"/>
    <col min="8" max="8" width="9.375"/>
    <col min="11" max="11" width="9.375"/>
  </cols>
  <sheetData>
    <row r="1" spans="1:7">
      <c r="A1">
        <v>13</v>
      </c>
      <c r="B1" t="s">
        <v>218</v>
      </c>
      <c r="F1" t="s">
        <v>219</v>
      </c>
      <c r="G1" t="s">
        <v>190</v>
      </c>
    </row>
    <row r="2" spans="1:11">
      <c r="A2" t="s">
        <v>140</v>
      </c>
      <c r="B2">
        <v>1</v>
      </c>
      <c r="E2" t="s">
        <v>141</v>
      </c>
      <c r="F2" t="s">
        <v>220</v>
      </c>
      <c r="G2" t="s">
        <v>221</v>
      </c>
      <c r="K2" t="s">
        <v>222</v>
      </c>
    </row>
    <row r="4" spans="1:2">
      <c r="A4" t="s">
        <v>144</v>
      </c>
      <c r="B4" t="s">
        <v>145</v>
      </c>
    </row>
    <row r="6" spans="1:11">
      <c r="A6" t="s">
        <v>146</v>
      </c>
      <c r="B6" t="s">
        <v>147</v>
      </c>
      <c r="C6" t="s">
        <v>223</v>
      </c>
      <c r="D6" t="s">
        <v>224</v>
      </c>
      <c r="E6" t="s">
        <v>150</v>
      </c>
      <c r="G6" t="s">
        <v>61</v>
      </c>
      <c r="H6" t="s">
        <v>151</v>
      </c>
      <c r="I6" t="s">
        <v>152</v>
      </c>
      <c r="J6" t="s">
        <v>153</v>
      </c>
      <c r="K6" t="s">
        <v>154</v>
      </c>
    </row>
    <row r="7" spans="1:11">
      <c r="A7" t="s">
        <v>155</v>
      </c>
      <c r="B7" t="s">
        <v>156</v>
      </c>
      <c r="C7" t="s">
        <v>161</v>
      </c>
      <c r="D7" t="s">
        <v>225</v>
      </c>
      <c r="E7" t="s">
        <v>159</v>
      </c>
      <c r="F7" t="s">
        <v>226</v>
      </c>
      <c r="G7" t="s">
        <v>227</v>
      </c>
      <c r="H7" t="s">
        <v>228</v>
      </c>
      <c r="I7" t="s">
        <v>161</v>
      </c>
      <c r="J7" t="s">
        <v>161</v>
      </c>
      <c r="K7" t="s">
        <v>161</v>
      </c>
    </row>
    <row r="8" spans="1:2">
      <c r="A8" t="s">
        <v>162</v>
      </c>
      <c r="B8" t="s">
        <v>175</v>
      </c>
    </row>
    <row r="9" spans="2:11">
      <c r="B9" t="s">
        <v>176</v>
      </c>
      <c r="C9" t="s">
        <v>165</v>
      </c>
      <c r="E9">
        <v>0</v>
      </c>
      <c r="G9">
        <v>0.2158</v>
      </c>
      <c r="H9">
        <v>0.290666</v>
      </c>
      <c r="I9">
        <v>0</v>
      </c>
      <c r="J9">
        <v>0</v>
      </c>
      <c r="K9">
        <v>0.506466</v>
      </c>
    </row>
    <row r="10" spans="2:11">
      <c r="B10" t="s">
        <v>166</v>
      </c>
      <c r="C10" t="s">
        <v>167</v>
      </c>
      <c r="E10">
        <v>4.588</v>
      </c>
      <c r="G10">
        <v>0</v>
      </c>
      <c r="H10">
        <v>0</v>
      </c>
      <c r="I10">
        <v>0</v>
      </c>
      <c r="J10">
        <v>0</v>
      </c>
      <c r="K10">
        <v>4.588</v>
      </c>
    </row>
    <row r="11" spans="2:11">
      <c r="B11" s="1">
        <v>39105</v>
      </c>
      <c r="C11" t="s">
        <v>168</v>
      </c>
      <c r="E11">
        <v>4.588</v>
      </c>
      <c r="G11">
        <v>0.2158</v>
      </c>
      <c r="H11">
        <v>0.290666</v>
      </c>
      <c r="I11">
        <v>0</v>
      </c>
      <c r="J11">
        <v>0</v>
      </c>
      <c r="K11">
        <v>5.094466</v>
      </c>
    </row>
    <row r="13" spans="1:4">
      <c r="A13">
        <v>1</v>
      </c>
      <c r="B13" t="s">
        <v>178</v>
      </c>
      <c r="C13">
        <v>0.74</v>
      </c>
      <c r="D13" t="s">
        <v>179</v>
      </c>
    </row>
    <row r="14" spans="2:11">
      <c r="B14" t="s">
        <v>180</v>
      </c>
      <c r="C14" t="s">
        <v>165</v>
      </c>
      <c r="E14">
        <v>6.2</v>
      </c>
      <c r="G14">
        <v>0</v>
      </c>
      <c r="H14">
        <v>0</v>
      </c>
      <c r="I14">
        <v>0</v>
      </c>
      <c r="J14">
        <v>0</v>
      </c>
      <c r="K14">
        <v>6.2</v>
      </c>
    </row>
    <row r="15" spans="2:11">
      <c r="B15" t="s">
        <v>181</v>
      </c>
      <c r="C15" t="s">
        <v>167</v>
      </c>
      <c r="E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2:11">
      <c r="B16" s="1">
        <v>39105</v>
      </c>
      <c r="C16" t="s">
        <v>168</v>
      </c>
      <c r="E16">
        <v>6.2</v>
      </c>
      <c r="G16">
        <v>0</v>
      </c>
      <c r="H16">
        <v>0</v>
      </c>
      <c r="I16">
        <v>0</v>
      </c>
      <c r="J16">
        <v>0</v>
      </c>
      <c r="K16">
        <v>6.2</v>
      </c>
    </row>
    <row r="17" spans="3:11">
      <c r="C17" t="s">
        <v>154</v>
      </c>
      <c r="E17">
        <v>4.588</v>
      </c>
      <c r="G17">
        <v>0</v>
      </c>
      <c r="H17">
        <v>0</v>
      </c>
      <c r="I17">
        <v>0</v>
      </c>
      <c r="J17">
        <v>0</v>
      </c>
      <c r="K17">
        <v>4.588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底支架目标价格测算</vt:lpstr>
      <vt:lpstr>明细</vt:lpstr>
      <vt:lpstr>河北扶手支架成本BOM</vt:lpstr>
      <vt:lpstr>SHT0012565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2023-07-17T05:51:00Z</dcterms:created>
  <dcterms:modified xsi:type="dcterms:W3CDTF">2023-08-11T06:41:18Z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A20A3B45D1B540B7908458C6BB135E1A</vt:lpwstr>
  </property>
  <property fmtid="{D5CDD505-2E9C-101B-9397-08002B2CF9AE}" pid="3" name="KSOProductBuildVer">
    <vt:lpwstr>2052-11.1.0.12763</vt:lpwstr>
  </property>
</Properties>
</file>