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48168C4-EDE5-2E47-AD6C-6C3B5D6476BE}" xr6:coauthVersionLast="47" xr6:coauthVersionMax="47" xr10:uidLastSave="{00000000-0000-0000-0000-000000000000}"/>
  <bookViews>
    <workbookView xWindow="-120" yWindow="-120" windowWidth="29040" windowHeight="15840" tabRatio="889" firstSheet="2" activeTab="3" xr2:uid="{00000000-000D-0000-FFFF-FFFF00000000}"/>
  </bookViews>
  <sheets>
    <sheet name="【附表】现编人员明细" sheetId="8" state="hidden" r:id="rId1"/>
    <sheet name="【主表A5】其他业务收入" sheetId="7" state="hidden" r:id="rId2"/>
    <sheet name="【附表A2】运费" sheetId="9" r:id="rId3"/>
    <sheet name="【附表A4】仓储费和装卸及物流费" sheetId="11" r:id="rId4"/>
    <sheet name="【附表A5】业务招待费" sheetId="12" r:id="rId5"/>
    <sheet name="【附表A6】差旅费" sheetId="13" r:id="rId6"/>
    <sheet name="【附表A7】车辆相关费用" sheetId="14" r:id="rId7"/>
    <sheet name="【附表A8】办公费用" sheetId="16" r:id="rId8"/>
    <sheet name="办公用品明细" sheetId="35" r:id="rId9"/>
    <sheet name="【附表A9】快递费" sheetId="17" r:id="rId10"/>
    <sheet name="检测认证费" sheetId="32" r:id="rId11"/>
    <sheet name="租赁费" sheetId="30" r:id="rId12"/>
    <sheet name="劳动保护费" sheetId="31" r:id="rId13"/>
    <sheet name="会议费" sheetId="33" r:id="rId1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5" i="33" l="1"/>
  <c r="Q25" i="33"/>
  <c r="P25" i="33"/>
  <c r="O25" i="33"/>
  <c r="N25" i="33"/>
  <c r="M25" i="33"/>
  <c r="L25" i="33"/>
  <c r="K25" i="33"/>
  <c r="J25" i="33"/>
  <c r="I25" i="33"/>
  <c r="H25" i="33"/>
  <c r="G25" i="33"/>
  <c r="F25" i="33"/>
  <c r="D25" i="33"/>
  <c r="E8" i="33"/>
  <c r="E7" i="33"/>
  <c r="E6" i="33"/>
  <c r="E25" i="33"/>
  <c r="R9" i="31"/>
  <c r="Q9" i="31"/>
  <c r="P9" i="31"/>
  <c r="O9" i="31"/>
  <c r="N9" i="31"/>
  <c r="M9" i="31"/>
  <c r="L9" i="31"/>
  <c r="K9" i="31"/>
  <c r="J9" i="31"/>
  <c r="I9" i="31"/>
  <c r="H9" i="31"/>
  <c r="G9" i="31"/>
  <c r="F9" i="31"/>
  <c r="D9" i="31"/>
  <c r="E7" i="31"/>
  <c r="E6" i="31"/>
  <c r="E5" i="31"/>
  <c r="E9" i="31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D39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39" i="30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D12" i="32"/>
  <c r="E9" i="32"/>
  <c r="E8" i="32"/>
  <c r="E7" i="32"/>
  <c r="E6" i="32"/>
  <c r="E12" i="32"/>
  <c r="Q24" i="17"/>
  <c r="P24" i="17"/>
  <c r="O24" i="17"/>
  <c r="N24" i="17"/>
  <c r="M24" i="17"/>
  <c r="L24" i="17"/>
  <c r="K24" i="17"/>
  <c r="J24" i="17"/>
  <c r="I24" i="17"/>
  <c r="H24" i="17"/>
  <c r="F24" i="17"/>
  <c r="G24" i="17"/>
  <c r="E24" i="17"/>
  <c r="A24" i="17"/>
  <c r="E23" i="17"/>
  <c r="A23" i="17"/>
  <c r="E22" i="17"/>
  <c r="A22" i="17"/>
  <c r="E21" i="17"/>
  <c r="A21" i="17"/>
  <c r="E20" i="17"/>
  <c r="A20" i="17"/>
  <c r="E19" i="17"/>
  <c r="A19" i="17"/>
  <c r="E18" i="17"/>
  <c r="A18" i="17"/>
  <c r="E17" i="17"/>
  <c r="A17" i="17"/>
  <c r="E16" i="17"/>
  <c r="A16" i="17"/>
  <c r="E15" i="17"/>
  <c r="A15" i="17"/>
  <c r="E14" i="17"/>
  <c r="A14" i="17"/>
  <c r="E13" i="17"/>
  <c r="A13" i="17"/>
  <c r="E12" i="17"/>
  <c r="A12" i="17"/>
  <c r="E11" i="17"/>
  <c r="A11" i="17"/>
  <c r="E10" i="17"/>
  <c r="A10" i="17"/>
  <c r="E9" i="17"/>
  <c r="A9" i="17"/>
  <c r="G9" i="35"/>
  <c r="G8" i="35"/>
  <c r="G7" i="35"/>
  <c r="G6" i="35"/>
  <c r="G5" i="35"/>
  <c r="G4" i="35"/>
  <c r="G3" i="35"/>
  <c r="G2" i="35"/>
  <c r="A25" i="16"/>
  <c r="R24" i="16"/>
  <c r="R17" i="16"/>
  <c r="R25" i="16"/>
  <c r="Q24" i="16"/>
  <c r="P24" i="16"/>
  <c r="P17" i="16"/>
  <c r="P25" i="16"/>
  <c r="O24" i="16"/>
  <c r="N24" i="16"/>
  <c r="N17" i="16"/>
  <c r="N25" i="16"/>
  <c r="M24" i="16"/>
  <c r="L24" i="16"/>
  <c r="L17" i="16"/>
  <c r="L25" i="16"/>
  <c r="K24" i="16"/>
  <c r="J24" i="16"/>
  <c r="J17" i="16"/>
  <c r="J25" i="16"/>
  <c r="I24" i="16"/>
  <c r="H24" i="16"/>
  <c r="H17" i="16"/>
  <c r="H25" i="16"/>
  <c r="G24" i="16"/>
  <c r="A24" i="16"/>
  <c r="F23" i="16"/>
  <c r="E23" i="16"/>
  <c r="A23" i="16"/>
  <c r="F22" i="16"/>
  <c r="E22" i="16"/>
  <c r="A22" i="16"/>
  <c r="F21" i="16"/>
  <c r="E21" i="16"/>
  <c r="A21" i="16"/>
  <c r="F20" i="16"/>
  <c r="E20" i="16"/>
  <c r="A20" i="16"/>
  <c r="F19" i="16"/>
  <c r="E19" i="16"/>
  <c r="A19" i="16"/>
  <c r="F18" i="16"/>
  <c r="E18" i="16"/>
  <c r="A18" i="16"/>
  <c r="Q17" i="16"/>
  <c r="Q25" i="16"/>
  <c r="O17" i="16"/>
  <c r="O25" i="16"/>
  <c r="M17" i="16"/>
  <c r="M25" i="16"/>
  <c r="K17" i="16"/>
  <c r="K25" i="16"/>
  <c r="I17" i="16"/>
  <c r="I25" i="16"/>
  <c r="G17" i="16"/>
  <c r="G25" i="16"/>
  <c r="A17" i="16"/>
  <c r="F16" i="16"/>
  <c r="E16" i="16"/>
  <c r="A16" i="16"/>
  <c r="A15" i="16"/>
  <c r="A14" i="16"/>
  <c r="F13" i="16"/>
  <c r="A13" i="16"/>
  <c r="F12" i="16"/>
  <c r="A12" i="16"/>
  <c r="F11" i="16"/>
  <c r="A11" i="16"/>
  <c r="F10" i="16"/>
  <c r="A10" i="16"/>
  <c r="F9" i="16"/>
  <c r="A9" i="16"/>
  <c r="BW25" i="14"/>
  <c r="BV25" i="14"/>
  <c r="BU25" i="14"/>
  <c r="BT25" i="14"/>
  <c r="BR25" i="14"/>
  <c r="BQ25" i="14"/>
  <c r="BP25" i="14"/>
  <c r="BO25" i="14"/>
  <c r="BM25" i="14"/>
  <c r="BL25" i="14"/>
  <c r="BK25" i="14"/>
  <c r="BJ25" i="14"/>
  <c r="BH25" i="14"/>
  <c r="BG25" i="14"/>
  <c r="BF25" i="14"/>
  <c r="BE25" i="14"/>
  <c r="BC25" i="14"/>
  <c r="BB25" i="14"/>
  <c r="BA25" i="14"/>
  <c r="AZ25" i="14"/>
  <c r="AX25" i="14"/>
  <c r="AW25" i="14"/>
  <c r="AV25" i="14"/>
  <c r="AU25" i="14"/>
  <c r="AS25" i="14"/>
  <c r="AR25" i="14"/>
  <c r="AQ25" i="14"/>
  <c r="AP25" i="14"/>
  <c r="AN25" i="14"/>
  <c r="AM25" i="14"/>
  <c r="AL25" i="14"/>
  <c r="AK25" i="14"/>
  <c r="AI25" i="14"/>
  <c r="AH25" i="14"/>
  <c r="AG25" i="14"/>
  <c r="AF25" i="14"/>
  <c r="AD25" i="14"/>
  <c r="AC25" i="14"/>
  <c r="AB25" i="14"/>
  <c r="AA25" i="14"/>
  <c r="Y25" i="14"/>
  <c r="X25" i="14"/>
  <c r="W25" i="14"/>
  <c r="V25" i="14"/>
  <c r="T25" i="14"/>
  <c r="S25" i="14"/>
  <c r="R25" i="14"/>
  <c r="Q25" i="14"/>
  <c r="I25" i="14"/>
  <c r="H25" i="14"/>
  <c r="G25" i="14"/>
  <c r="F25" i="14"/>
  <c r="A25" i="14"/>
  <c r="BX24" i="14"/>
  <c r="BS24" i="14"/>
  <c r="BN24" i="14"/>
  <c r="BI24" i="14"/>
  <c r="BD24" i="14"/>
  <c r="AY24" i="14"/>
  <c r="AT24" i="14"/>
  <c r="AO24" i="14"/>
  <c r="AJ24" i="14"/>
  <c r="AE24" i="14"/>
  <c r="Z24" i="14"/>
  <c r="U24" i="14"/>
  <c r="O24" i="14"/>
  <c r="N24" i="14"/>
  <c r="M24" i="14"/>
  <c r="L24" i="14"/>
  <c r="J24" i="14"/>
  <c r="A24" i="14"/>
  <c r="BX23" i="14"/>
  <c r="BS23" i="14"/>
  <c r="BN23" i="14"/>
  <c r="BI23" i="14"/>
  <c r="BD23" i="14"/>
  <c r="AY23" i="14"/>
  <c r="AT23" i="14"/>
  <c r="AO23" i="14"/>
  <c r="AJ23" i="14"/>
  <c r="AE23" i="14"/>
  <c r="Z23" i="14"/>
  <c r="U23" i="14"/>
  <c r="O23" i="14"/>
  <c r="N23" i="14"/>
  <c r="M23" i="14"/>
  <c r="L23" i="14"/>
  <c r="J23" i="14"/>
  <c r="A23" i="14"/>
  <c r="BX22" i="14"/>
  <c r="BS22" i="14"/>
  <c r="BN22" i="14"/>
  <c r="BI22" i="14"/>
  <c r="BD22" i="14"/>
  <c r="AY22" i="14"/>
  <c r="AT22" i="14"/>
  <c r="AO22" i="14"/>
  <c r="AJ22" i="14"/>
  <c r="AE22" i="14"/>
  <c r="Z22" i="14"/>
  <c r="U22" i="14"/>
  <c r="O22" i="14"/>
  <c r="N22" i="14"/>
  <c r="M22" i="14"/>
  <c r="L22" i="14"/>
  <c r="J22" i="14"/>
  <c r="A22" i="14"/>
  <c r="BX21" i="14"/>
  <c r="BS21" i="14"/>
  <c r="BN21" i="14"/>
  <c r="BI21" i="14"/>
  <c r="BD21" i="14"/>
  <c r="AY21" i="14"/>
  <c r="AT21" i="14"/>
  <c r="AO21" i="14"/>
  <c r="AJ21" i="14"/>
  <c r="AE21" i="14"/>
  <c r="Z21" i="14"/>
  <c r="U21" i="14"/>
  <c r="O21" i="14"/>
  <c r="N21" i="14"/>
  <c r="M21" i="14"/>
  <c r="L21" i="14"/>
  <c r="J21" i="14"/>
  <c r="A21" i="14"/>
  <c r="BX20" i="14"/>
  <c r="BS20" i="14"/>
  <c r="BN20" i="14"/>
  <c r="BI20" i="14"/>
  <c r="BD20" i="14"/>
  <c r="AY20" i="14"/>
  <c r="AT20" i="14"/>
  <c r="AO20" i="14"/>
  <c r="AJ20" i="14"/>
  <c r="AE20" i="14"/>
  <c r="Z20" i="14"/>
  <c r="U20" i="14"/>
  <c r="O20" i="14"/>
  <c r="N20" i="14"/>
  <c r="M20" i="14"/>
  <c r="L20" i="14"/>
  <c r="J20" i="14"/>
  <c r="A20" i="14"/>
  <c r="BX19" i="14"/>
  <c r="BS19" i="14"/>
  <c r="BN19" i="14"/>
  <c r="BI19" i="14"/>
  <c r="BD19" i="14"/>
  <c r="AY19" i="14"/>
  <c r="AT19" i="14"/>
  <c r="AO19" i="14"/>
  <c r="AJ19" i="14"/>
  <c r="AE19" i="14"/>
  <c r="Z19" i="14"/>
  <c r="U19" i="14"/>
  <c r="O19" i="14"/>
  <c r="N19" i="14"/>
  <c r="M19" i="14"/>
  <c r="L19" i="14"/>
  <c r="J19" i="14"/>
  <c r="A19" i="14"/>
  <c r="BX18" i="14"/>
  <c r="BS18" i="14"/>
  <c r="BN18" i="14"/>
  <c r="BI18" i="14"/>
  <c r="BD18" i="14"/>
  <c r="AY18" i="14"/>
  <c r="AT18" i="14"/>
  <c r="AO18" i="14"/>
  <c r="AJ18" i="14"/>
  <c r="AE18" i="14"/>
  <c r="Z18" i="14"/>
  <c r="U18" i="14"/>
  <c r="O18" i="14"/>
  <c r="N18" i="14"/>
  <c r="M18" i="14"/>
  <c r="L18" i="14"/>
  <c r="J18" i="14"/>
  <c r="A18" i="14"/>
  <c r="BX17" i="14"/>
  <c r="BS17" i="14"/>
  <c r="BN17" i="14"/>
  <c r="BI17" i="14"/>
  <c r="BD17" i="14"/>
  <c r="AY17" i="14"/>
  <c r="AT17" i="14"/>
  <c r="AO17" i="14"/>
  <c r="AJ17" i="14"/>
  <c r="AE17" i="14"/>
  <c r="Z17" i="14"/>
  <c r="U17" i="14"/>
  <c r="O17" i="14"/>
  <c r="N17" i="14"/>
  <c r="M17" i="14"/>
  <c r="L17" i="14"/>
  <c r="J17" i="14"/>
  <c r="A17" i="14"/>
  <c r="BX16" i="14"/>
  <c r="BS16" i="14"/>
  <c r="BN16" i="14"/>
  <c r="BI16" i="14"/>
  <c r="BD16" i="14"/>
  <c r="AY16" i="14"/>
  <c r="AT16" i="14"/>
  <c r="AO16" i="14"/>
  <c r="AJ16" i="14"/>
  <c r="AE16" i="14"/>
  <c r="Z16" i="14"/>
  <c r="U16" i="14"/>
  <c r="O16" i="14"/>
  <c r="N16" i="14"/>
  <c r="M16" i="14"/>
  <c r="L16" i="14"/>
  <c r="J16" i="14"/>
  <c r="A16" i="14"/>
  <c r="BX15" i="14"/>
  <c r="BS15" i="14"/>
  <c r="BN15" i="14"/>
  <c r="BI15" i="14"/>
  <c r="BD15" i="14"/>
  <c r="AY15" i="14"/>
  <c r="AT15" i="14"/>
  <c r="AO15" i="14"/>
  <c r="AJ15" i="14"/>
  <c r="AE15" i="14"/>
  <c r="Z15" i="14"/>
  <c r="U15" i="14"/>
  <c r="O15" i="14"/>
  <c r="N15" i="14"/>
  <c r="M15" i="14"/>
  <c r="L15" i="14"/>
  <c r="J15" i="14"/>
  <c r="A15" i="14"/>
  <c r="BX14" i="14"/>
  <c r="BS14" i="14"/>
  <c r="BN14" i="14"/>
  <c r="BI14" i="14"/>
  <c r="BD14" i="14"/>
  <c r="AY14" i="14"/>
  <c r="AT14" i="14"/>
  <c r="AO14" i="14"/>
  <c r="AJ14" i="14"/>
  <c r="AE14" i="14"/>
  <c r="Z14" i="14"/>
  <c r="U14" i="14"/>
  <c r="P14" i="14"/>
  <c r="J14" i="14"/>
  <c r="K14" i="14"/>
  <c r="O14" i="14"/>
  <c r="N14" i="14"/>
  <c r="M14" i="14"/>
  <c r="L14" i="14"/>
  <c r="A14" i="14"/>
  <c r="BX13" i="14"/>
  <c r="BS13" i="14"/>
  <c r="BN13" i="14"/>
  <c r="BI13" i="14"/>
  <c r="BD13" i="14"/>
  <c r="AY13" i="14"/>
  <c r="AT13" i="14"/>
  <c r="AO13" i="14"/>
  <c r="AJ13" i="14"/>
  <c r="AE13" i="14"/>
  <c r="Z13" i="14"/>
  <c r="U13" i="14"/>
  <c r="P13" i="14"/>
  <c r="J13" i="14"/>
  <c r="K13" i="14"/>
  <c r="O13" i="14"/>
  <c r="N13" i="14"/>
  <c r="M13" i="14"/>
  <c r="L13" i="14"/>
  <c r="A13" i="14"/>
  <c r="BX12" i="14"/>
  <c r="BS12" i="14"/>
  <c r="BN12" i="14"/>
  <c r="BI12" i="14"/>
  <c r="BD12" i="14"/>
  <c r="AY12" i="14"/>
  <c r="AT12" i="14"/>
  <c r="AO12" i="14"/>
  <c r="AJ12" i="14"/>
  <c r="AE12" i="14"/>
  <c r="Z12" i="14"/>
  <c r="U12" i="14"/>
  <c r="P12" i="14"/>
  <c r="J12" i="14"/>
  <c r="K12" i="14"/>
  <c r="O12" i="14"/>
  <c r="N12" i="14"/>
  <c r="M12" i="14"/>
  <c r="L12" i="14"/>
  <c r="A12" i="14"/>
  <c r="BX11" i="14"/>
  <c r="BS11" i="14"/>
  <c r="BN11" i="14"/>
  <c r="BI11" i="14"/>
  <c r="BD11" i="14"/>
  <c r="AY11" i="14"/>
  <c r="AT11" i="14"/>
  <c r="AO11" i="14"/>
  <c r="AJ11" i="14"/>
  <c r="AE11" i="14"/>
  <c r="Z11" i="14"/>
  <c r="U11" i="14"/>
  <c r="P11" i="14"/>
  <c r="J11" i="14"/>
  <c r="K11" i="14"/>
  <c r="O11" i="14"/>
  <c r="N11" i="14"/>
  <c r="M11" i="14"/>
  <c r="L11" i="14"/>
  <c r="A11" i="14"/>
  <c r="BX10" i="14"/>
  <c r="BS10" i="14"/>
  <c r="BN10" i="14"/>
  <c r="BI10" i="14"/>
  <c r="BD10" i="14"/>
  <c r="AY10" i="14"/>
  <c r="AT10" i="14"/>
  <c r="AO10" i="14"/>
  <c r="AJ10" i="14"/>
  <c r="AE10" i="14"/>
  <c r="Z10" i="14"/>
  <c r="U10" i="14"/>
  <c r="P10" i="14"/>
  <c r="J10" i="14"/>
  <c r="K10" i="14"/>
  <c r="O10" i="14"/>
  <c r="N10" i="14"/>
  <c r="M10" i="14"/>
  <c r="L10" i="14"/>
  <c r="A10" i="14"/>
  <c r="BX9" i="14"/>
  <c r="BS9" i="14"/>
  <c r="BN9" i="14"/>
  <c r="BI9" i="14"/>
  <c r="BD9" i="14"/>
  <c r="AY9" i="14"/>
  <c r="AT9" i="14"/>
  <c r="AO9" i="14"/>
  <c r="AJ9" i="14"/>
  <c r="AE9" i="14"/>
  <c r="Z9" i="14"/>
  <c r="U9" i="14"/>
  <c r="P9" i="14"/>
  <c r="J9" i="14"/>
  <c r="K9" i="14"/>
  <c r="O9" i="14"/>
  <c r="N9" i="14"/>
  <c r="M9" i="14"/>
  <c r="L9" i="14"/>
  <c r="A9" i="14"/>
  <c r="BX8" i="14"/>
  <c r="BS8" i="14"/>
  <c r="BN8" i="14"/>
  <c r="BI8" i="14"/>
  <c r="BD8" i="14"/>
  <c r="AY8" i="14"/>
  <c r="AT8" i="14"/>
  <c r="AO8" i="14"/>
  <c r="AJ8" i="14"/>
  <c r="AE8" i="14"/>
  <c r="Z8" i="14"/>
  <c r="U8" i="14"/>
  <c r="P8" i="14"/>
  <c r="J8" i="14"/>
  <c r="K8" i="14"/>
  <c r="O8" i="14"/>
  <c r="N8" i="14"/>
  <c r="M8" i="14"/>
  <c r="L8" i="14"/>
  <c r="A8" i="14"/>
  <c r="BX7" i="14"/>
  <c r="BX25" i="14"/>
  <c r="BS7" i="14"/>
  <c r="BS25" i="14"/>
  <c r="BN7" i="14"/>
  <c r="BN25" i="14"/>
  <c r="BI7" i="14"/>
  <c r="BI25" i="14"/>
  <c r="BD7" i="14"/>
  <c r="BD25" i="14"/>
  <c r="AY7" i="14"/>
  <c r="AY25" i="14"/>
  <c r="AT7" i="14"/>
  <c r="AT25" i="14"/>
  <c r="AO7" i="14"/>
  <c r="AO25" i="14"/>
  <c r="AJ7" i="14"/>
  <c r="AJ25" i="14"/>
  <c r="AE7" i="14"/>
  <c r="AE25" i="14"/>
  <c r="Z7" i="14"/>
  <c r="Z25" i="14"/>
  <c r="U7" i="14"/>
  <c r="U25" i="14"/>
  <c r="P7" i="14"/>
  <c r="O7" i="14"/>
  <c r="O25" i="14"/>
  <c r="N7" i="14"/>
  <c r="N25" i="14"/>
  <c r="M7" i="14"/>
  <c r="M25" i="14"/>
  <c r="L7" i="14"/>
  <c r="L25" i="14"/>
  <c r="J7" i="14"/>
  <c r="J25" i="14"/>
  <c r="A7" i="14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E11" i="13"/>
  <c r="F10" i="13"/>
  <c r="F9" i="13"/>
  <c r="F8" i="13"/>
  <c r="F6" i="13"/>
  <c r="F7" i="13"/>
  <c r="F11" i="13"/>
  <c r="S28" i="12"/>
  <c r="R28" i="12"/>
  <c r="Q28" i="12"/>
  <c r="P28" i="12"/>
  <c r="O28" i="12"/>
  <c r="N28" i="12"/>
  <c r="M28" i="12"/>
  <c r="L28" i="12"/>
  <c r="K28" i="12"/>
  <c r="J28" i="12"/>
  <c r="I28" i="12"/>
  <c r="H28" i="12"/>
  <c r="F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S38" i="11"/>
  <c r="R38" i="11"/>
  <c r="Q38" i="11"/>
  <c r="P38" i="11"/>
  <c r="O38" i="11"/>
  <c r="N38" i="11"/>
  <c r="M38" i="11"/>
  <c r="L38" i="11"/>
  <c r="K38" i="11"/>
  <c r="J38" i="11"/>
  <c r="I38" i="11"/>
  <c r="H38" i="11"/>
  <c r="E38" i="11"/>
  <c r="F34" i="11"/>
  <c r="F33" i="11"/>
  <c r="F32" i="11"/>
  <c r="F31" i="11"/>
  <c r="F30" i="11"/>
  <c r="F29" i="11"/>
  <c r="F28" i="11"/>
  <c r="F38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E22" i="11"/>
  <c r="A22" i="11"/>
  <c r="F21" i="11"/>
  <c r="A21" i="11"/>
  <c r="F20" i="11"/>
  <c r="A20" i="11"/>
  <c r="F19" i="11"/>
  <c r="A19" i="11"/>
  <c r="F18" i="11"/>
  <c r="A18" i="11"/>
  <c r="F17" i="11"/>
  <c r="A17" i="11"/>
  <c r="F16" i="11"/>
  <c r="A16" i="11"/>
  <c r="F15" i="11"/>
  <c r="A15" i="11"/>
  <c r="F14" i="11"/>
  <c r="A14" i="11"/>
  <c r="F13" i="11"/>
  <c r="A13" i="11"/>
  <c r="F12" i="11"/>
  <c r="A12" i="11"/>
  <c r="F11" i="11"/>
  <c r="A11" i="11"/>
  <c r="F10" i="11"/>
  <c r="A10" i="11"/>
  <c r="F9" i="11"/>
  <c r="A9" i="11"/>
  <c r="F8" i="11"/>
  <c r="A8" i="11"/>
  <c r="F7" i="11"/>
  <c r="A7" i="11"/>
  <c r="F6" i="11"/>
  <c r="A6" i="11"/>
  <c r="F5" i="11"/>
  <c r="A5" i="11"/>
  <c r="I29" i="9"/>
  <c r="K28" i="9"/>
  <c r="J28" i="9"/>
  <c r="A28" i="9"/>
  <c r="K27" i="9"/>
  <c r="J27" i="9"/>
  <c r="A27" i="9"/>
  <c r="K26" i="9"/>
  <c r="J26" i="9"/>
  <c r="A26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A25" i="9"/>
  <c r="W24" i="9"/>
  <c r="V24" i="9"/>
  <c r="U24" i="9"/>
  <c r="T24" i="9"/>
  <c r="S24" i="9"/>
  <c r="R24" i="9"/>
  <c r="Q24" i="9"/>
  <c r="P24" i="9"/>
  <c r="O24" i="9"/>
  <c r="N24" i="9"/>
  <c r="M24" i="9"/>
  <c r="L24" i="9"/>
  <c r="J24" i="9"/>
  <c r="A24" i="9"/>
  <c r="W23" i="9"/>
  <c r="V23" i="9"/>
  <c r="U23" i="9"/>
  <c r="T23" i="9"/>
  <c r="S23" i="9"/>
  <c r="R23" i="9"/>
  <c r="Q23" i="9"/>
  <c r="P23" i="9"/>
  <c r="O23" i="9"/>
  <c r="N23" i="9"/>
  <c r="M23" i="9"/>
  <c r="L23" i="9"/>
  <c r="J23" i="9"/>
  <c r="A23" i="9"/>
  <c r="W22" i="9"/>
  <c r="V22" i="9"/>
  <c r="U22" i="9"/>
  <c r="T22" i="9"/>
  <c r="S22" i="9"/>
  <c r="R22" i="9"/>
  <c r="Q22" i="9"/>
  <c r="P22" i="9"/>
  <c r="O22" i="9"/>
  <c r="N22" i="9"/>
  <c r="M22" i="9"/>
  <c r="L22" i="9"/>
  <c r="J22" i="9"/>
  <c r="A22" i="9"/>
  <c r="W21" i="9"/>
  <c r="V21" i="9"/>
  <c r="U21" i="9"/>
  <c r="T21" i="9"/>
  <c r="S21" i="9"/>
  <c r="R21" i="9"/>
  <c r="Q21" i="9"/>
  <c r="P21" i="9"/>
  <c r="O21" i="9"/>
  <c r="N21" i="9"/>
  <c r="M21" i="9"/>
  <c r="L21" i="9"/>
  <c r="J21" i="9"/>
  <c r="A21" i="9"/>
  <c r="W20" i="9"/>
  <c r="V20" i="9"/>
  <c r="U20" i="9"/>
  <c r="T20" i="9"/>
  <c r="S20" i="9"/>
  <c r="R20" i="9"/>
  <c r="Q20" i="9"/>
  <c r="P20" i="9"/>
  <c r="O20" i="9"/>
  <c r="N20" i="9"/>
  <c r="M20" i="9"/>
  <c r="L20" i="9"/>
  <c r="J20" i="9"/>
  <c r="A20" i="9"/>
  <c r="W19" i="9"/>
  <c r="V19" i="9"/>
  <c r="U19" i="9"/>
  <c r="T19" i="9"/>
  <c r="S19" i="9"/>
  <c r="R19" i="9"/>
  <c r="Q19" i="9"/>
  <c r="P19" i="9"/>
  <c r="O19" i="9"/>
  <c r="N19" i="9"/>
  <c r="M19" i="9"/>
  <c r="L19" i="9"/>
  <c r="J19" i="9"/>
  <c r="A19" i="9"/>
  <c r="W18" i="9"/>
  <c r="V18" i="9"/>
  <c r="U18" i="9"/>
  <c r="T18" i="9"/>
  <c r="S18" i="9"/>
  <c r="R18" i="9"/>
  <c r="Q18" i="9"/>
  <c r="P18" i="9"/>
  <c r="O18" i="9"/>
  <c r="N18" i="9"/>
  <c r="M18" i="9"/>
  <c r="L18" i="9"/>
  <c r="A18" i="9"/>
  <c r="W17" i="9"/>
  <c r="V17" i="9"/>
  <c r="U17" i="9"/>
  <c r="T17" i="9"/>
  <c r="S17" i="9"/>
  <c r="R17" i="9"/>
  <c r="Q17" i="9"/>
  <c r="P17" i="9"/>
  <c r="O17" i="9"/>
  <c r="N17" i="9"/>
  <c r="M17" i="9"/>
  <c r="L17" i="9"/>
  <c r="A17" i="9"/>
  <c r="W16" i="9"/>
  <c r="V16" i="9"/>
  <c r="U16" i="9"/>
  <c r="T16" i="9"/>
  <c r="S16" i="9"/>
  <c r="R16" i="9"/>
  <c r="Q16" i="9"/>
  <c r="P16" i="9"/>
  <c r="O16" i="9"/>
  <c r="N16" i="9"/>
  <c r="M16" i="9"/>
  <c r="L16" i="9"/>
  <c r="A16" i="9"/>
  <c r="W15" i="9"/>
  <c r="V15" i="9"/>
  <c r="U15" i="9"/>
  <c r="T15" i="9"/>
  <c r="S15" i="9"/>
  <c r="R15" i="9"/>
  <c r="Q15" i="9"/>
  <c r="P15" i="9"/>
  <c r="O15" i="9"/>
  <c r="N15" i="9"/>
  <c r="M15" i="9"/>
  <c r="L15" i="9"/>
  <c r="A15" i="9"/>
  <c r="W14" i="9"/>
  <c r="V14" i="9"/>
  <c r="U14" i="9"/>
  <c r="T14" i="9"/>
  <c r="S14" i="9"/>
  <c r="R14" i="9"/>
  <c r="Q14" i="9"/>
  <c r="P14" i="9"/>
  <c r="O14" i="9"/>
  <c r="N14" i="9"/>
  <c r="M14" i="9"/>
  <c r="L14" i="9"/>
  <c r="A14" i="9"/>
  <c r="W13" i="9"/>
  <c r="V13" i="9"/>
  <c r="U13" i="9"/>
  <c r="T13" i="9"/>
  <c r="S13" i="9"/>
  <c r="R13" i="9"/>
  <c r="Q13" i="9"/>
  <c r="P13" i="9"/>
  <c r="O13" i="9"/>
  <c r="N13" i="9"/>
  <c r="M13" i="9"/>
  <c r="L13" i="9"/>
  <c r="A13" i="9"/>
  <c r="W12" i="9"/>
  <c r="V12" i="9"/>
  <c r="U12" i="9"/>
  <c r="T12" i="9"/>
  <c r="S12" i="9"/>
  <c r="R12" i="9"/>
  <c r="Q12" i="9"/>
  <c r="P12" i="9"/>
  <c r="O12" i="9"/>
  <c r="N12" i="9"/>
  <c r="M12" i="9"/>
  <c r="L12" i="9"/>
  <c r="A12" i="9"/>
  <c r="W11" i="9"/>
  <c r="V11" i="9"/>
  <c r="U11" i="9"/>
  <c r="T11" i="9"/>
  <c r="S11" i="9"/>
  <c r="R11" i="9"/>
  <c r="Q11" i="9"/>
  <c r="P11" i="9"/>
  <c r="O11" i="9"/>
  <c r="N11" i="9"/>
  <c r="M11" i="9"/>
  <c r="L11" i="9"/>
  <c r="A11" i="9"/>
  <c r="W10" i="9"/>
  <c r="V10" i="9"/>
  <c r="U10" i="9"/>
  <c r="T10" i="9"/>
  <c r="S10" i="9"/>
  <c r="R10" i="9"/>
  <c r="Q10" i="9"/>
  <c r="P10" i="9"/>
  <c r="O10" i="9"/>
  <c r="N10" i="9"/>
  <c r="M10" i="9"/>
  <c r="L10" i="9"/>
  <c r="A10" i="9"/>
  <c r="W9" i="9"/>
  <c r="W8" i="9"/>
  <c r="W29" i="9"/>
  <c r="V9" i="9"/>
  <c r="U9" i="9"/>
  <c r="T9" i="9"/>
  <c r="S9" i="9"/>
  <c r="S8" i="9"/>
  <c r="S29" i="9"/>
  <c r="R9" i="9"/>
  <c r="Q9" i="9"/>
  <c r="P9" i="9"/>
  <c r="O9" i="9"/>
  <c r="O8" i="9"/>
  <c r="O29" i="9"/>
  <c r="N9" i="9"/>
  <c r="M9" i="9"/>
  <c r="L9" i="9"/>
  <c r="A9" i="9"/>
  <c r="V8" i="9"/>
  <c r="V29" i="9"/>
  <c r="U8" i="9"/>
  <c r="U29" i="9"/>
  <c r="T8" i="9"/>
  <c r="T29" i="9"/>
  <c r="R8" i="9"/>
  <c r="R29" i="9"/>
  <c r="Q8" i="9"/>
  <c r="Q29" i="9"/>
  <c r="P8" i="9"/>
  <c r="P29" i="9"/>
  <c r="N8" i="9"/>
  <c r="N29" i="9"/>
  <c r="M8" i="9"/>
  <c r="M29" i="9"/>
  <c r="L8" i="9"/>
  <c r="L29" i="9"/>
  <c r="A8" i="9"/>
  <c r="P24" i="7"/>
  <c r="O24" i="7"/>
  <c r="N24" i="7"/>
  <c r="M24" i="7"/>
  <c r="L24" i="7"/>
  <c r="K24" i="7"/>
  <c r="J24" i="7"/>
  <c r="I24" i="7"/>
  <c r="H24" i="7"/>
  <c r="G24" i="7"/>
  <c r="F24" i="7"/>
  <c r="E24" i="7"/>
  <c r="C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24" i="7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F22" i="11"/>
  <c r="F25" i="16"/>
  <c r="E25" i="16"/>
  <c r="P15" i="14"/>
  <c r="F17" i="16"/>
  <c r="E17" i="16"/>
  <c r="K29" i="9"/>
  <c r="J29" i="9"/>
  <c r="K7" i="14"/>
  <c r="F24" i="16"/>
  <c r="E24" i="16"/>
  <c r="K15" i="14"/>
  <c r="P16" i="14"/>
  <c r="K16" i="14"/>
  <c r="P17" i="14"/>
  <c r="K17" i="14"/>
  <c r="P18" i="14"/>
  <c r="K18" i="14"/>
  <c r="P19" i="14"/>
  <c r="K19" i="14"/>
  <c r="P20" i="14"/>
  <c r="K20" i="14"/>
  <c r="P21" i="14"/>
  <c r="K21" i="14"/>
  <c r="P22" i="14"/>
  <c r="K22" i="14"/>
  <c r="P23" i="14"/>
  <c r="P24" i="14"/>
  <c r="K23" i="14"/>
  <c r="K24" i="14"/>
  <c r="P25" i="14"/>
  <c r="K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1" authorId="0" shapeId="0" xr:uid="{00000000-0006-0000-0200-000001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包含成都运费630633.6元</t>
        </r>
      </text>
    </comment>
    <comment ref="F22" authorId="0" shapeId="0" xr:uid="{00000000-0006-0000-0200-000002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包含成都注塑转移注塑件产品运费，约63.06万元</t>
        </r>
      </text>
    </comment>
    <comment ref="F23" authorId="0" shapeId="0" xr:uid="{00000000-0006-0000-0200-000003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内室镜直接发给大众的运费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XuMeng</author>
  </authors>
  <commentList>
    <comment ref="N10" authorId="0" shapeId="0" xr:uid="{00000000-0006-0000-0500-000001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出差济南7天 住宿费900元+餐补350元+往返车费550元 =1800元 </t>
        </r>
      </text>
    </comment>
    <comment ref="O10" authorId="0" shapeId="0" xr:uid="{00000000-0006-0000-0500-000002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出差戴姆勒、越野车3出差济南7天 住宿费900元+餐补350元+往返车费650元 =1900元 
出差戴姆勒、越野车3天 住宿费300元+餐补150元+往返车费550元=1000元
出差长春一汽8天住宿费1050元+餐补400元+车费1450元=2900元</t>
        </r>
      </text>
    </comment>
    <comment ref="P10" authorId="0" shapeId="0" xr:uid="{00000000-0006-0000-0500-000003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出差诸城、五征8天住宿费1050元+餐补350元+车费550元=1950元 
出差济南6天 住宿费750元+餐补300元+往返车费600元 =1650元</t>
        </r>
      </text>
    </comment>
    <comment ref="Q10" authorId="0" shapeId="0" xr:uid="{00000000-0006-0000-0500-000004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出差诸城、五征8天住宿费1050元+餐补350元+车费550元=1950元
出差济南5天 住宿费600元+餐补250元+车费600元=1450元</t>
        </r>
      </text>
    </comment>
    <comment ref="R10" authorId="0" shapeId="0" xr:uid="{00000000-0006-0000-0500-000005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出差济南7天 住宿费900元+餐补350元+往返车费650元 =1900元 
出差戴姆勒、越野车3天 住宿费300元+餐补150元+往返车费550元=1000元</t>
        </r>
      </text>
    </comment>
    <comment ref="S10" authorId="0" shapeId="0" xr:uid="{00000000-0006-0000-0500-000006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出差成都8天 住宿费1050元+餐补400元+车费3150（往返） =4600元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XuMeng</author>
    <author>Administrator</author>
  </authors>
  <commentList>
    <comment ref="C7" authorId="0" shapeId="0" xr:uid="{00000000-0006-0000-0600-000001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赵连风 送配件</t>
        </r>
      </text>
    </comment>
    <comment ref="C8" authorId="1" shapeId="0" xr:uid="{00000000-0006-0000-0600-000002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诸城王献文</t>
        </r>
      </text>
    </comment>
    <comment ref="C9" authorId="1" shapeId="0" xr:uid="{00000000-0006-0000-0600-000003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济南席智伟</t>
        </r>
      </text>
    </comment>
    <comment ref="C10" authorId="1" shapeId="0" xr:uid="{00000000-0006-0000-0600-000004000000}">
      <text>
        <r>
          <rPr>
            <b/>
            <sz val="9"/>
            <rFont val="宋体"/>
            <charset val="134"/>
          </rPr>
          <t>Administrator:青岛一汽 王泉</t>
        </r>
      </text>
    </comment>
    <comment ref="C12" authorId="0" shapeId="0" xr:uid="{00000000-0006-0000-0600-000005000000}">
      <text>
        <r>
          <rPr>
            <b/>
            <sz val="9"/>
            <rFont val="宋体"/>
            <charset val="134"/>
          </rPr>
          <t>XuMeng:</t>
        </r>
        <r>
          <rPr>
            <sz val="9"/>
            <rFont val="宋体"/>
            <charset val="134"/>
          </rPr>
          <t xml:space="preserve">
于磊磊</t>
        </r>
      </text>
    </comment>
  </commentList>
</comments>
</file>

<file path=xl/sharedStrings.xml><?xml version="1.0" encoding="utf-8"?>
<sst xmlns="http://schemas.openxmlformats.org/spreadsheetml/2006/main" count="760" uniqueCount="304">
  <si>
    <t>【目录】</t>
  </si>
  <si>
    <t>【附表1】组织架构及现编人员明细</t>
  </si>
  <si>
    <t>编制说明：</t>
  </si>
  <si>
    <t>1.为便于项目费用控制，规范BPM流程，请人资部门编制此表；</t>
  </si>
  <si>
    <t>编制单位：</t>
  </si>
  <si>
    <t>序号</t>
  </si>
  <si>
    <t>利润中心</t>
  </si>
  <si>
    <t>成本中心</t>
  </si>
  <si>
    <t>部门</t>
  </si>
  <si>
    <t>管理人员</t>
  </si>
  <si>
    <t>生产人员</t>
  </si>
  <si>
    <t>备注</t>
  </si>
  <si>
    <t>副总裁级</t>
  </si>
  <si>
    <t>总监/副总级监</t>
  </si>
  <si>
    <t>部长/副部长级</t>
  </si>
  <si>
    <t>科长/副科长级</t>
  </si>
  <si>
    <t>主管级</t>
  </si>
  <si>
    <t>科员级</t>
  </si>
  <si>
    <t>一线人员</t>
  </si>
  <si>
    <t>二线人员</t>
  </si>
  <si>
    <t>甲</t>
  </si>
  <si>
    <t>乙</t>
  </si>
  <si>
    <t>丁</t>
  </si>
  <si>
    <t>张三</t>
  </si>
  <si>
    <t>丙</t>
  </si>
  <si>
    <t>戊</t>
  </si>
  <si>
    <t>李四</t>
  </si>
  <si>
    <t>王五</t>
  </si>
  <si>
    <t>【主表A5】其他业务收入</t>
  </si>
  <si>
    <t>1.除座椅、后视镜及配件收入之外的收入，列示在此表内</t>
  </si>
  <si>
    <t>单位：元</t>
  </si>
  <si>
    <t>收入性质</t>
  </si>
  <si>
    <t>2021年实际</t>
  </si>
  <si>
    <t>2022年预算</t>
  </si>
  <si>
    <t>其他业务收入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</si>
  <si>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</si>
  <si>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</si>
  <si>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</si>
  <si>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</si>
  <si>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</si>
  <si>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</si>
  <si>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</si>
  <si>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</si>
  <si>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</si>
  <si>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</si>
  <si>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</si>
  <si>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</si>
  <si>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【附表A2】运费</t>
  </si>
  <si>
    <t>1.请编制部门根据2022年运输合同填列；2、填写金额为不含税价格，按趟支付运费的，折算到公里/元的价格列示。</t>
  </si>
  <si>
    <t>运输方式</t>
  </si>
  <si>
    <t>承运公司</t>
  </si>
  <si>
    <t>客户名称</t>
  </si>
  <si>
    <t>出发地</t>
  </si>
  <si>
    <t>目的地</t>
  </si>
  <si>
    <t>运输里程
（公里）</t>
  </si>
  <si>
    <t>运费单价
不含税
（公里/元）</t>
  </si>
  <si>
    <t>2021年
运费</t>
  </si>
  <si>
    <t>增减%
"+"增加
"-"减少</t>
  </si>
  <si>
    <t>2022年合计</t>
  </si>
  <si>
    <t xml:space="preserve">1月 </t>
  </si>
  <si>
    <t xml:space="preserve">2月 </t>
  </si>
  <si>
    <t>汽运</t>
  </si>
  <si>
    <t>黄骅市洪昌运输队</t>
  </si>
  <si>
    <t>青岛一汽</t>
  </si>
  <si>
    <t>河北黄骅</t>
  </si>
  <si>
    <t>青岛即墨</t>
  </si>
  <si>
    <t xml:space="preserve">山东多功能 </t>
  </si>
  <si>
    <t>山东潍坊</t>
  </si>
  <si>
    <t>诸城领航</t>
  </si>
  <si>
    <t>山东诸城</t>
  </si>
  <si>
    <t>诸城超卡</t>
  </si>
  <si>
    <t/>
  </si>
  <si>
    <t>诸城瑞沃</t>
  </si>
  <si>
    <t>北京祥瑞祥远物流有限公司</t>
  </si>
  <si>
    <t>北汽越野车</t>
  </si>
  <si>
    <t>北京怀柔</t>
  </si>
  <si>
    <t>福田戴姆勒</t>
  </si>
  <si>
    <t>济南重汽</t>
  </si>
  <si>
    <t>山东济南</t>
  </si>
  <si>
    <t>黄骅市赵福增运输队</t>
  </si>
  <si>
    <t>湖南光华</t>
  </si>
  <si>
    <t>株洲市</t>
  </si>
  <si>
    <t>长春光华</t>
  </si>
  <si>
    <t>长春市</t>
  </si>
  <si>
    <t>西安光华</t>
  </si>
  <si>
    <t>西安市</t>
  </si>
  <si>
    <t>座椅分摊</t>
  </si>
  <si>
    <t>五征</t>
  </si>
  <si>
    <t>四川野马</t>
  </si>
  <si>
    <t>成都工厂</t>
  </si>
  <si>
    <t>成都大众</t>
  </si>
  <si>
    <t>长春一汽</t>
  </si>
  <si>
    <t>合计</t>
  </si>
  <si>
    <t>【附表A4】仓储费</t>
  </si>
  <si>
    <t>编制说明：1.请编制部门根据2022年仓储合同编制；</t>
  </si>
  <si>
    <t>客户全称</t>
  </si>
  <si>
    <t>仓库地点</t>
  </si>
  <si>
    <t>仓储费单价
不含税（元/平方米）</t>
  </si>
  <si>
    <t>2021年实际金额</t>
  </si>
  <si>
    <t>2022年预算合计</t>
  </si>
  <si>
    <t>戴姆勒及越野车</t>
  </si>
  <si>
    <t>广汇</t>
  </si>
  <si>
    <t>戴姆勒</t>
  </si>
  <si>
    <t>RDC库房</t>
  </si>
  <si>
    <t>诸城</t>
  </si>
  <si>
    <t>济南（商用车）</t>
  </si>
  <si>
    <t>济南</t>
  </si>
  <si>
    <t>统帅150平，TX300平，汕德卡300平，总计750平。0.57元/平。配送费6‰，器具费3‰，</t>
  </si>
  <si>
    <t>北奔</t>
  </si>
  <si>
    <t>包头北奔</t>
  </si>
  <si>
    <t>150平*38元/平</t>
  </si>
  <si>
    <t>长沙工厂</t>
  </si>
  <si>
    <t>长沙</t>
  </si>
  <si>
    <t>青岛</t>
  </si>
  <si>
    <t>河南智蓝</t>
  </si>
  <si>
    <t>河南</t>
  </si>
  <si>
    <t>潍坊</t>
  </si>
  <si>
    <t>长春</t>
  </si>
  <si>
    <t>按入库产品含税价格的千分之七收取</t>
  </si>
  <si>
    <t>济南    -特种车</t>
  </si>
  <si>
    <t>载信物流   100㎡*15元/月*12=年租赁费</t>
  </si>
  <si>
    <t>马鞍山凯马</t>
  </si>
  <si>
    <t>马鞍山</t>
  </si>
  <si>
    <t>凯马物流   150㎡*15元/月*12=年租赁费</t>
  </si>
  <si>
    <t>济南   -商用车</t>
  </si>
  <si>
    <t>思锐物流  120㎡*12元/月*12=年租赁费</t>
  </si>
  <si>
    <t>济南     -卡车</t>
  </si>
  <si>
    <t>中邮物流  50㎡*15元/月*12=9000元/年租赁费</t>
  </si>
  <si>
    <t>济南章丘     -卡车</t>
  </si>
  <si>
    <t>顺丰物流  产品供货额*0.48%</t>
  </si>
  <si>
    <t>诸城横六路</t>
  </si>
  <si>
    <t>20元/平/月*400平</t>
  </si>
  <si>
    <t>诸城普田</t>
  </si>
  <si>
    <t>1400-2000平不固定 按实际使用*25元/平</t>
  </si>
  <si>
    <t>【附表A4】物流装卸费</t>
  </si>
  <si>
    <t>装卸费及物流费单价
不含税（元/件）</t>
  </si>
  <si>
    <t xml:space="preserve">配送费按产品供货额*0.7%  </t>
  </si>
  <si>
    <t xml:space="preserve">配送费按产品供货额*0.5% </t>
  </si>
  <si>
    <t>配送费按产品供货额*0.9%</t>
  </si>
  <si>
    <t>配送费按产品供货额*0.32%；器具使用费：产品供货额*0.8%</t>
  </si>
  <si>
    <t>新增物流</t>
  </si>
  <si>
    <t>配送费按照销售额0.8%收取</t>
  </si>
  <si>
    <t>配送费按照销售额1%收取</t>
  </si>
  <si>
    <t>北京</t>
  </si>
  <si>
    <t>【附表A5】业务招待费</t>
  </si>
  <si>
    <t>编制说明：1、全集团所有现金及购物卡的赠送，预算归口部门集团办公室，请各事业部需求部门将预算报送集团办公室张俊艳处，评审此项预算由集团办公室完成； 
                   2、业务招待的，各事业部自行编制；</t>
  </si>
  <si>
    <t>项目</t>
  </si>
  <si>
    <t>预算说明</t>
  </si>
  <si>
    <t>【附表A6】差旅费</t>
  </si>
  <si>
    <t>编制说明：根据差旅费报销制度填写，注意与人事福利费，不要重复</t>
  </si>
  <si>
    <t>项目名称</t>
  </si>
  <si>
    <t>出差人岗位</t>
  </si>
  <si>
    <t>销售部</t>
  </si>
  <si>
    <t>诸城市场经理</t>
  </si>
  <si>
    <t>诸城经理回公司开会来回车费500元</t>
  </si>
  <si>
    <t>济南市场经理</t>
  </si>
  <si>
    <t>济南经理回公司开会来回车费500元</t>
  </si>
  <si>
    <t>北京市场经理</t>
  </si>
  <si>
    <t>北京经理回公司开会来回车费500元</t>
  </si>
  <si>
    <t>湖南市场经理</t>
  </si>
  <si>
    <t>湖南经理每月挂票车费</t>
  </si>
  <si>
    <t>销售部长</t>
  </si>
  <si>
    <t xml:space="preserve">出差诸城、五征8天住宿费1050元+餐补350元+车费550元=1950元 
出差济南6天 住宿费750元+餐补300元+往返车费600元 =1650元
</t>
  </si>
  <si>
    <t xml:space="preserve">出差诸城、五征8天住宿费1050元+餐补350元+车费550元=1950元
出差济南5天 住宿费600元+餐补250元+车费600元=1450元
</t>
  </si>
  <si>
    <t xml:space="preserve">
出差济南7天 住宿费900元+餐补350元+往返车费650元 =1900元 
出差戴姆勒、越野车3天 住宿费300元+餐补150元+往返车费550元=1000元
</t>
  </si>
  <si>
    <t>出差长春一汽8天住宿费1050元+餐补400元+车费1450元=2900元</t>
  </si>
  <si>
    <t>【附表A7】车辆相关费用</t>
  </si>
  <si>
    <t>编制说明：1、按管理车辆的数量、排量计百公里油耗，预计里程，编制燃油费、修理费、保险费；其他费用：除上述两项之外发生的车辆相关费用，并在备注中加以说明；
2、公司享受车补的人员全部归入办公室统一编制预算；全部计入管理费用-车辆费</t>
  </si>
  <si>
    <t>车型</t>
  </si>
  <si>
    <t>车牌号</t>
  </si>
  <si>
    <t>排量</t>
  </si>
  <si>
    <t>百公里耗油</t>
  </si>
  <si>
    <t>燃油费</t>
  </si>
  <si>
    <t>过桥费</t>
  </si>
  <si>
    <t>修理费</t>
  </si>
  <si>
    <t>保险费</t>
  </si>
  <si>
    <t>长安铃木奥拓</t>
  </si>
  <si>
    <t>鲁NA2X81</t>
  </si>
  <si>
    <t>开瑞牌面包车</t>
  </si>
  <si>
    <t>鲁G855ER</t>
  </si>
  <si>
    <t>海马8s</t>
  </si>
  <si>
    <t>晋LHX830</t>
  </si>
  <si>
    <t>斯柯达明锐</t>
  </si>
  <si>
    <t>鲁B706UB</t>
  </si>
  <si>
    <t>厂内叉车费用</t>
  </si>
  <si>
    <t>叉车费用</t>
  </si>
  <si>
    <t>后视镜-东南V3</t>
  </si>
  <si>
    <t>冀T0603K</t>
  </si>
  <si>
    <t>于磊磊所负责销售区域（济南市场）中国重汽集团在济南共有4个主机厂和我公司有着业务往来，遍布：济南章丘区（济南市东面远郊区）党家庄（济南市南面较远村镇）槐荫区（济南市西面远郊区）；业务往来中需要驾车去客户所在地处理业务、质量、到货等问题</t>
  </si>
  <si>
    <t>【附表A9】办公费用</t>
  </si>
  <si>
    <t>编制说明：办公用品及办公耗材全部归入办公室统一编制，各部门将预算报送至办公室。</t>
  </si>
  <si>
    <t>类别</t>
  </si>
  <si>
    <t>办公费用</t>
  </si>
  <si>
    <t>诸城日常费用</t>
  </si>
  <si>
    <t xml:space="preserve"> 每月4根笔芯  10根记号笔  2包A4 另有五征更换业务证件200元</t>
  </si>
  <si>
    <t>北京日常费用</t>
  </si>
  <si>
    <t>每月5包印感打印纸 2包A4纸</t>
  </si>
  <si>
    <t>济南日常费用</t>
  </si>
  <si>
    <t>每月1包A4纸  记号笔2个</t>
  </si>
  <si>
    <t>青岛日常费用</t>
  </si>
  <si>
    <t>每月1包A4纸</t>
  </si>
  <si>
    <t>厂内日常费用 包含库管</t>
  </si>
  <si>
    <t>每月12包印感打印纸  15包A4纸  笔20根  笔芯20根 文件盒2个 胶棒3个  回形针2盒 记号笔10根</t>
  </si>
  <si>
    <t>小计</t>
  </si>
  <si>
    <t>办公费-系统UK更换</t>
  </si>
  <si>
    <t>办公费-系统升级费</t>
  </si>
  <si>
    <t>戴姆勒奔驰H6项目UK购买费用</t>
  </si>
  <si>
    <t>戴姆勒奔驰H6项目平台维护费</t>
  </si>
  <si>
    <t>智蓝UK开通费</t>
  </si>
  <si>
    <t>物料名称</t>
  </si>
  <si>
    <t>规格型号</t>
  </si>
  <si>
    <t>品牌</t>
  </si>
  <si>
    <t>单位</t>
  </si>
  <si>
    <t xml:space="preserve">单价（元）
</t>
  </si>
  <si>
    <t>数量</t>
  </si>
  <si>
    <t>合计金额</t>
  </si>
  <si>
    <t>黑色碳素笔</t>
  </si>
  <si>
    <t>得力</t>
  </si>
  <si>
    <t>支</t>
  </si>
  <si>
    <t>黑色碳素笔芯</t>
  </si>
  <si>
    <t>记号笔</t>
  </si>
  <si>
    <t>黑</t>
  </si>
  <si>
    <t>A4打印纸</t>
  </si>
  <si>
    <t>70g/1㎡</t>
  </si>
  <si>
    <t>-</t>
  </si>
  <si>
    <t>包</t>
  </si>
  <si>
    <t>回形针</t>
  </si>
  <si>
    <t>——</t>
  </si>
  <si>
    <t>小盒</t>
  </si>
  <si>
    <t>胶棒</t>
  </si>
  <si>
    <t>个</t>
  </si>
  <si>
    <t>印感打印纸</t>
  </si>
  <si>
    <t>4联/5联/6联</t>
  </si>
  <si>
    <t>文件盒</t>
  </si>
  <si>
    <t>7.5cm</t>
  </si>
  <si>
    <t>【附表A10】快递费</t>
  </si>
  <si>
    <t>编制说明：快递费用全部归口至办公室编制，各部门将预算报送办公室。</t>
  </si>
  <si>
    <t>快递公司</t>
  </si>
  <si>
    <t>快递费</t>
  </si>
  <si>
    <t>顺丰快递</t>
  </si>
  <si>
    <t>快递费主要包含邮寄各地区发票、合同、结算单、我司资料及样件等 长春每月6次*23元/次=138元 诸城、济南三个主机厂（需要分别邮寄）、五征、青岛一汽每月开票两次 每个客户*2次*23元/次=276元 另有合同、价格协议等主机厂到付产生费用69元左右 各地区邮寄报销单据 及三包费发票均为到付费每月约108元 另有内部客户需邮寄发票 每月费用约90元 我司资料及样件为销售部长邮寄所用 费用约100元  快递费用在9月份相应减少为考虑到中秋节 相应费用会有减少 年合计为11600元</t>
  </si>
  <si>
    <t>检测认证费</t>
  </si>
  <si>
    <t>超卡检测认证费-理化费</t>
  </si>
  <si>
    <t>奥铃检测认证费-理化费</t>
  </si>
  <si>
    <t>瑞沃检测认证费-理化费</t>
  </si>
  <si>
    <t>戴姆勒检测认证费-理化费</t>
  </si>
  <si>
    <t>租赁费</t>
  </si>
  <si>
    <t>北京网费</t>
  </si>
  <si>
    <t>网费</t>
  </si>
  <si>
    <t>北京水费</t>
  </si>
  <si>
    <t>水费 5元/立方*16.8立方/月</t>
  </si>
  <si>
    <t>北京电费</t>
  </si>
  <si>
    <t>电费 0.54元/度*280度/月</t>
  </si>
  <si>
    <t>北京取暖费</t>
  </si>
  <si>
    <t>取暖费71平*30元/平</t>
  </si>
  <si>
    <t>北京物业费</t>
  </si>
  <si>
    <t>物业费71平*0.53元/平</t>
  </si>
  <si>
    <t>诸城网费</t>
  </si>
  <si>
    <t>诸城取暖费</t>
  </si>
  <si>
    <t>取暖费 开不出发票 用电费票替代</t>
  </si>
  <si>
    <t>济南席志伟</t>
  </si>
  <si>
    <t>房租</t>
  </si>
  <si>
    <t>水费3.6元/立方*6方</t>
  </si>
  <si>
    <t>电费0.5元/度*200度/月</t>
  </si>
  <si>
    <t>取暖费90平*21元/平</t>
  </si>
  <si>
    <t>物业费90平*1.05元/平</t>
  </si>
  <si>
    <t>青岛租赁费</t>
  </si>
  <si>
    <t>青岛水费</t>
  </si>
  <si>
    <t>水费5.5元/立方*9立方/月</t>
  </si>
  <si>
    <t>青岛电费</t>
  </si>
  <si>
    <t>青岛网费</t>
  </si>
  <si>
    <t>青岛物业费</t>
  </si>
  <si>
    <t>每平1.5元*90平</t>
  </si>
  <si>
    <t>青岛取暖费</t>
  </si>
  <si>
    <t>58.7平*30.4/平</t>
  </si>
  <si>
    <t>河北工厂周转箱租赁费</t>
  </si>
  <si>
    <t>叉车租赁费</t>
  </si>
  <si>
    <t>济南于磊磊</t>
  </si>
  <si>
    <t>水费 3.2元/立方*9.5立方/月</t>
  </si>
  <si>
    <t>电费 0.55元/度*280度/月</t>
  </si>
  <si>
    <t>供暖费 136平*29元/平</t>
  </si>
  <si>
    <t>网络费400/年</t>
  </si>
  <si>
    <t>成都注塑迁回周转箱费用</t>
  </si>
  <si>
    <t>劳动保护费</t>
  </si>
  <si>
    <t>北京劳保费</t>
  </si>
  <si>
    <t>诸城劳保费</t>
  </si>
  <si>
    <t>济南劳保费</t>
  </si>
  <si>
    <t>青岛劳保费</t>
  </si>
  <si>
    <t>人数</t>
  </si>
  <si>
    <t>冬季劳保鞋单价</t>
  </si>
  <si>
    <t>数量（每人每年）</t>
  </si>
  <si>
    <t>手套单价</t>
  </si>
  <si>
    <t>数量（每人每月）</t>
  </si>
  <si>
    <t>口罩单价</t>
  </si>
  <si>
    <t>【附表A6】会议费</t>
  </si>
  <si>
    <t>诸城会议费</t>
  </si>
  <si>
    <t>山东多功能会议费</t>
  </si>
  <si>
    <t>戴姆勒会议费</t>
  </si>
  <si>
    <t>编制说明：1.请编制部门根据2022年仓储合同编制；2、折合成件的单价编制</t>
    <phoneticPr fontId="19" type="noConversion"/>
  </si>
  <si>
    <t>青岛一汽</t>
    <phoneticPr fontId="19" type="noConversion"/>
  </si>
  <si>
    <t>青岛</t>
    <phoneticPr fontId="19" type="noConversion"/>
  </si>
  <si>
    <t>配送费按照每套装车量收费9.5元，整月卸车费5000元</t>
    <phoneticPr fontId="19" type="noConversion"/>
  </si>
  <si>
    <t>600*13元/月*12=年租赁费，人员费用6000*12=年人工费罩壳分装费3500元\月从8月份开始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</si>
</sst>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#,##0_ "/>
    <numFmt numFmtId="178" formatCode="_([$€-2]* #,##0.00_);_([$€-2]* \(#,##0.00\);_([$€-2]* &quot;-&quot;??_)"/>
    <numFmt numFmtId="179" formatCode="_-* #,##0_-;\-* #,##0_-;_-* &quot;-&quot;_-;_-@_-"/>
    <numFmt numFmtId="180" formatCode="_ * #,##0_ ;_ * \-#,##0_ ;_ * &quot;-&quot;??_ ;_ @_ "/>
    <numFmt numFmtId="181" formatCode="#,##0.00_ "/>
    <numFmt numFmtId="182" formatCode="0.0%"/>
  </numFmts>
  <fonts count="22" x14ac:knownFonts="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rgb="FF7030A0"/>
      <name val="微软雅黑"/>
      <charset val="134"/>
    </font>
    <font>
      <b/>
      <sz val="11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微软雅黑"/>
      <charset val="134"/>
    </font>
    <font>
      <b/>
      <sz val="9"/>
      <color rgb="FFC000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</borders>
  <cellStyleXfs count="21">
    <xf numFmtId="0" fontId="0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 applyBorder="0"/>
    <xf numFmtId="0" fontId="12" fillId="0" borderId="0">
      <alignment vertical="center"/>
    </xf>
    <xf numFmtId="176" fontId="12" fillId="0" borderId="0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0" fontId="15" fillId="0" borderId="0">
      <alignment vertical="center"/>
    </xf>
    <xf numFmtId="0" fontId="16" fillId="0" borderId="0"/>
    <xf numFmtId="43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3" applyNumberFormat="1" applyFont="1" applyFill="1" applyAlignment="1">
      <alignment horizontal="left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2" xfId="10" applyFont="1" applyFill="1" applyBorder="1" applyAlignment="1">
      <alignment horizontal="center" vertical="center"/>
    </xf>
    <xf numFmtId="0" fontId="6" fillId="2" borderId="2" xfId="10" applyFont="1" applyFill="1" applyBorder="1" applyAlignment="1">
      <alignment horizontal="center" vertical="center" wrapText="1"/>
    </xf>
    <xf numFmtId="180" fontId="6" fillId="2" borderId="3" xfId="2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>
      <alignment vertical="center"/>
    </xf>
    <xf numFmtId="181" fontId="1" fillId="3" borderId="5" xfId="0" applyNumberFormat="1" applyFont="1" applyFill="1" applyBorder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181" fontId="2" fillId="4" borderId="7" xfId="0" applyNumberFormat="1" applyFont="1" applyFill="1" applyBorder="1">
      <alignment vertical="center"/>
    </xf>
    <xf numFmtId="0" fontId="6" fillId="2" borderId="8" xfId="10" applyFont="1" applyFill="1" applyBorder="1" applyAlignment="1">
      <alignment horizontal="center" vertical="center"/>
    </xf>
    <xf numFmtId="0" fontId="1" fillId="3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>
      <alignment vertical="center"/>
    </xf>
    <xf numFmtId="0" fontId="1" fillId="5" borderId="0" xfId="0" applyFont="1" applyFill="1">
      <alignment vertical="center"/>
    </xf>
    <xf numFmtId="177" fontId="1" fillId="3" borderId="5" xfId="0" applyNumberFormat="1" applyFont="1" applyFill="1" applyBorder="1">
      <alignment vertical="center"/>
    </xf>
    <xf numFmtId="177" fontId="1" fillId="6" borderId="5" xfId="0" applyNumberFormat="1" applyFont="1" applyFill="1" applyBorder="1">
      <alignment vertical="center"/>
    </xf>
    <xf numFmtId="0" fontId="1" fillId="7" borderId="5" xfId="0" applyFont="1" applyFill="1" applyBorder="1">
      <alignment vertical="center"/>
    </xf>
    <xf numFmtId="0" fontId="1" fillId="0" borderId="11" xfId="0" applyFont="1" applyBorder="1">
      <alignment vertical="center"/>
    </xf>
    <xf numFmtId="177" fontId="2" fillId="4" borderId="7" xfId="0" applyNumberFormat="1" applyFont="1" applyFill="1" applyBorder="1">
      <alignment vertical="center"/>
    </xf>
    <xf numFmtId="180" fontId="6" fillId="2" borderId="12" xfId="2" applyNumberFormat="1" applyFont="1" applyFill="1" applyBorder="1" applyAlignment="1">
      <alignment vertical="center"/>
    </xf>
    <xf numFmtId="0" fontId="1" fillId="3" borderId="11" xfId="0" applyFont="1" applyFill="1" applyBorder="1">
      <alignment vertical="center"/>
    </xf>
    <xf numFmtId="0" fontId="1" fillId="3" borderId="13" xfId="0" applyFont="1" applyFill="1" applyBorder="1">
      <alignment vertical="center"/>
    </xf>
    <xf numFmtId="0" fontId="1" fillId="3" borderId="14" xfId="0" applyFont="1" applyFill="1" applyBorder="1">
      <alignment vertical="center"/>
    </xf>
    <xf numFmtId="43" fontId="1" fillId="0" borderId="0" xfId="2" applyFont="1">
      <alignment vertical="center"/>
    </xf>
    <xf numFmtId="43" fontId="6" fillId="2" borderId="5" xfId="2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3" fontId="1" fillId="3" borderId="5" xfId="2" applyFont="1" applyFill="1" applyBorder="1">
      <alignment vertical="center"/>
    </xf>
    <xf numFmtId="0" fontId="2" fillId="4" borderId="16" xfId="0" applyFont="1" applyFill="1" applyBorder="1" applyAlignment="1">
      <alignment horizontal="center" vertical="center"/>
    </xf>
    <xf numFmtId="43" fontId="2" fillId="4" borderId="7" xfId="2" applyFont="1" applyFill="1" applyBorder="1">
      <alignment vertical="center"/>
    </xf>
    <xf numFmtId="0" fontId="1" fillId="3" borderId="9" xfId="0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43" fontId="2" fillId="8" borderId="5" xfId="2" applyFont="1" applyFill="1" applyBorder="1">
      <alignment vertical="center"/>
    </xf>
    <xf numFmtId="181" fontId="2" fillId="8" borderId="5" xfId="0" applyNumberFormat="1" applyFont="1" applyFill="1" applyBorder="1">
      <alignment vertical="center"/>
    </xf>
    <xf numFmtId="0" fontId="1" fillId="3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8" borderId="9" xfId="0" applyFont="1" applyFill="1" applyBorder="1">
      <alignment vertical="center"/>
    </xf>
    <xf numFmtId="180" fontId="6" fillId="2" borderId="5" xfId="2" applyNumberFormat="1" applyFont="1" applyFill="1" applyBorder="1" applyAlignment="1">
      <alignment horizontal="center" vertical="center"/>
    </xf>
    <xf numFmtId="43" fontId="1" fillId="0" borderId="0" xfId="2" applyFont="1" applyFill="1" applyAlignment="1">
      <alignment vertical="center"/>
    </xf>
    <xf numFmtId="180" fontId="1" fillId="3" borderId="5" xfId="2" applyNumberFormat="1" applyFont="1" applyFill="1" applyBorder="1">
      <alignment vertical="center"/>
    </xf>
    <xf numFmtId="43" fontId="1" fillId="0" borderId="0" xfId="2" applyFont="1" applyAlignment="1">
      <alignment horizontal="left" vertical="center"/>
    </xf>
    <xf numFmtId="43" fontId="1" fillId="0" borderId="0" xfId="2" applyFont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43" fontId="1" fillId="9" borderId="5" xfId="0" applyNumberFormat="1" applyFont="1" applyFill="1" applyBorder="1" applyAlignment="1">
      <alignment horizontal="center" vertical="center"/>
    </xf>
    <xf numFmtId="43" fontId="1" fillId="3" borderId="5" xfId="0" applyNumberFormat="1" applyFont="1" applyFill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 wrapText="1"/>
    </xf>
    <xf numFmtId="9" fontId="6" fillId="2" borderId="15" xfId="4" applyFont="1" applyFill="1" applyBorder="1" applyAlignment="1">
      <alignment horizontal="center" vertical="center" wrapText="1"/>
    </xf>
    <xf numFmtId="180" fontId="6" fillId="2" borderId="3" xfId="2" applyNumberFormat="1" applyFont="1" applyFill="1" applyBorder="1" applyAlignment="1">
      <alignment horizontal="center" vertical="center"/>
    </xf>
    <xf numFmtId="0" fontId="1" fillId="3" borderId="4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22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1" fillId="6" borderId="0" xfId="0" applyFont="1" applyFill="1">
      <alignment vertical="center"/>
    </xf>
    <xf numFmtId="0" fontId="1" fillId="7" borderId="0" xfId="0" applyFont="1" applyFill="1">
      <alignment vertical="center"/>
    </xf>
    <xf numFmtId="9" fontId="1" fillId="0" borderId="0" xfId="4" applyFont="1">
      <alignment vertical="center"/>
    </xf>
    <xf numFmtId="0" fontId="4" fillId="0" borderId="0" xfId="0" applyFont="1">
      <alignment vertical="center"/>
    </xf>
    <xf numFmtId="181" fontId="1" fillId="0" borderId="0" xfId="0" applyNumberFormat="1" applyFo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>
      <alignment vertical="center"/>
    </xf>
    <xf numFmtId="181" fontId="1" fillId="6" borderId="5" xfId="0" applyNumberFormat="1" applyFont="1" applyFill="1" applyBorder="1">
      <alignment vertical="center"/>
    </xf>
    <xf numFmtId="181" fontId="1" fillId="7" borderId="5" xfId="0" applyNumberFormat="1" applyFont="1" applyFill="1" applyBorder="1">
      <alignment vertical="center"/>
    </xf>
    <xf numFmtId="181" fontId="1" fillId="3" borderId="5" xfId="4" applyNumberFormat="1" applyFont="1" applyFill="1" applyBorder="1">
      <alignment vertical="center"/>
    </xf>
    <xf numFmtId="9" fontId="1" fillId="7" borderId="5" xfId="4" applyFont="1" applyFill="1" applyBorder="1">
      <alignment vertical="center"/>
    </xf>
    <xf numFmtId="9" fontId="1" fillId="3" borderId="5" xfId="4" applyFont="1" applyFill="1" applyBorder="1">
      <alignment vertical="center"/>
    </xf>
    <xf numFmtId="0" fontId="6" fillId="2" borderId="23" xfId="10" applyFont="1" applyFill="1" applyBorder="1" applyAlignment="1">
      <alignment horizontal="center" vertical="center"/>
    </xf>
    <xf numFmtId="0" fontId="1" fillId="6" borderId="9" xfId="0" applyFont="1" applyFill="1" applyBorder="1">
      <alignment vertical="center"/>
    </xf>
    <xf numFmtId="0" fontId="1" fillId="7" borderId="9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9" fontId="1" fillId="0" borderId="0" xfId="4" applyFont="1" applyAlignment="1">
      <alignment vertical="center"/>
    </xf>
    <xf numFmtId="0" fontId="10" fillId="0" borderId="0" xfId="0" applyFont="1">
      <alignment vertical="center"/>
    </xf>
    <xf numFmtId="0" fontId="1" fillId="0" borderId="24" xfId="0" applyFont="1" applyBorder="1">
      <alignment vertical="center"/>
    </xf>
    <xf numFmtId="0" fontId="6" fillId="2" borderId="1" xfId="7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80" fontId="6" fillId="2" borderId="3" xfId="2" applyNumberFormat="1" applyFont="1" applyFill="1" applyBorder="1" applyAlignment="1">
      <alignment vertical="center" readingOrder="1"/>
    </xf>
    <xf numFmtId="9" fontId="1" fillId="3" borderId="5" xfId="4" applyFont="1" applyFill="1" applyBorder="1" applyAlignment="1">
      <alignment vertical="center"/>
    </xf>
    <xf numFmtId="43" fontId="1" fillId="3" borderId="5" xfId="2" applyFont="1" applyFill="1" applyBorder="1" applyAlignment="1">
      <alignment vertical="center"/>
    </xf>
    <xf numFmtId="43" fontId="1" fillId="7" borderId="5" xfId="2" applyFont="1" applyFill="1" applyBorder="1" applyAlignment="1">
      <alignment vertical="center"/>
    </xf>
    <xf numFmtId="182" fontId="1" fillId="3" borderId="5" xfId="4" applyNumberFormat="1" applyFont="1" applyFill="1" applyBorder="1" applyAlignment="1">
      <alignment vertical="center"/>
    </xf>
    <xf numFmtId="181" fontId="1" fillId="10" borderId="5" xfId="0" applyNumberFormat="1" applyFont="1" applyFill="1" applyBorder="1">
      <alignment vertical="center"/>
    </xf>
    <xf numFmtId="9" fontId="2" fillId="4" borderId="7" xfId="0" applyNumberFormat="1" applyFont="1" applyFill="1" applyBorder="1" applyAlignment="1">
      <alignment horizontal="center" vertical="center"/>
    </xf>
    <xf numFmtId="43" fontId="2" fillId="4" borderId="7" xfId="2" applyFont="1" applyFill="1" applyBorder="1" applyAlignment="1">
      <alignment horizontal="center" vertical="center"/>
    </xf>
    <xf numFmtId="182" fontId="1" fillId="0" borderId="0" xfId="4" applyNumberFormat="1" applyFont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180" fontId="6" fillId="2" borderId="5" xfId="2" applyNumberFormat="1" applyFont="1" applyFill="1" applyBorder="1" applyAlignment="1" applyProtection="1">
      <alignment horizontal="center"/>
    </xf>
    <xf numFmtId="41" fontId="1" fillId="3" borderId="5" xfId="0" applyNumberFormat="1" applyFont="1" applyFill="1" applyBorder="1">
      <alignment vertical="center"/>
    </xf>
    <xf numFmtId="41" fontId="2" fillId="4" borderId="7" xfId="0" applyNumberFormat="1" applyFont="1" applyFill="1" applyBorder="1">
      <alignment vertical="center"/>
    </xf>
    <xf numFmtId="0" fontId="6" fillId="2" borderId="7" xfId="14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/>
    </xf>
    <xf numFmtId="0" fontId="6" fillId="2" borderId="7" xfId="14" applyFont="1" applyFill="1" applyBorder="1" applyAlignment="1">
      <alignment horizontal="center" vertical="center" wrapText="1"/>
    </xf>
    <xf numFmtId="0" fontId="6" fillId="2" borderId="21" xfId="14" applyFont="1" applyFill="1" applyBorder="1" applyAlignment="1">
      <alignment horizontal="center" vertical="center" wrapText="1"/>
    </xf>
    <xf numFmtId="0" fontId="1" fillId="3" borderId="29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>
      <alignment vertical="center"/>
    </xf>
    <xf numFmtId="181" fontId="1" fillId="11" borderId="5" xfId="0" applyNumberFormat="1" applyFont="1" applyFill="1" applyBorder="1">
      <alignment vertical="center"/>
    </xf>
    <xf numFmtId="0" fontId="1" fillId="11" borderId="9" xfId="0" applyFont="1" applyFill="1" applyBorder="1">
      <alignment vertical="center"/>
    </xf>
    <xf numFmtId="0" fontId="1" fillId="11" borderId="0" xfId="0" applyFont="1" applyFill="1">
      <alignment vertical="center"/>
    </xf>
    <xf numFmtId="0" fontId="20" fillId="3" borderId="5" xfId="0" applyFont="1" applyFill="1" applyBorder="1">
      <alignment vertical="center"/>
    </xf>
    <xf numFmtId="0" fontId="20" fillId="11" borderId="5" xfId="0" applyFont="1" applyFill="1" applyBorder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6" fillId="2" borderId="27" xfId="14" applyFont="1" applyFill="1" applyBorder="1" applyAlignment="1">
      <alignment horizontal="center" vertical="center" wrapText="1"/>
    </xf>
    <xf numFmtId="0" fontId="6" fillId="2" borderId="28" xfId="14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2" borderId="5" xfId="14" applyFont="1" applyFill="1" applyBorder="1" applyAlignment="1">
      <alignment horizontal="center" vertical="center" wrapText="1"/>
    </xf>
    <xf numFmtId="0" fontId="6" fillId="2" borderId="11" xfId="14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80" fontId="6" fillId="2" borderId="8" xfId="2" applyNumberFormat="1" applyFont="1" applyFill="1" applyBorder="1" applyAlignment="1" applyProtection="1">
      <alignment horizontal="center" vertical="center"/>
    </xf>
    <xf numFmtId="180" fontId="6" fillId="2" borderId="9" xfId="2" applyNumberFormat="1" applyFont="1" applyFill="1" applyBorder="1" applyAlignment="1" applyProtection="1">
      <alignment horizontal="center" vertical="center"/>
    </xf>
    <xf numFmtId="180" fontId="6" fillId="2" borderId="2" xfId="2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9" fontId="1" fillId="0" borderId="0" xfId="4" applyFo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8" xfId="10" applyFont="1" applyFill="1" applyBorder="1" applyAlignment="1">
      <alignment horizontal="center" vertical="center"/>
    </xf>
    <xf numFmtId="0" fontId="6" fillId="2" borderId="9" xfId="10" applyFont="1" applyFill="1" applyBorder="1" applyAlignment="1">
      <alignment horizontal="center" vertical="center"/>
    </xf>
    <xf numFmtId="43" fontId="6" fillId="2" borderId="2" xfId="2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4" xfId="10" applyFont="1" applyFill="1" applyBorder="1" applyAlignment="1">
      <alignment horizontal="center" vertical="center"/>
    </xf>
    <xf numFmtId="0" fontId="6" fillId="2" borderId="2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0" fontId="6" fillId="2" borderId="15" xfId="10" applyFont="1" applyFill="1" applyBorder="1" applyAlignment="1">
      <alignment horizontal="center" vertical="center"/>
    </xf>
    <xf numFmtId="0" fontId="6" fillId="2" borderId="14" xfId="10" applyFont="1" applyFill="1" applyBorder="1" applyAlignment="1">
      <alignment horizontal="center" vertical="center"/>
    </xf>
    <xf numFmtId="180" fontId="6" fillId="2" borderId="2" xfId="2" applyNumberFormat="1" applyFont="1" applyFill="1" applyBorder="1" applyAlignment="1">
      <alignment horizontal="center" vertical="center"/>
    </xf>
    <xf numFmtId="43" fontId="6" fillId="2" borderId="15" xfId="2" applyFont="1" applyFill="1" applyBorder="1" applyAlignment="1">
      <alignment horizontal="center" vertical="center" wrapText="1"/>
    </xf>
    <xf numFmtId="43" fontId="6" fillId="2" borderId="14" xfId="2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3" fontId="1" fillId="0" borderId="0" xfId="2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15" xfId="1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80" fontId="6" fillId="2" borderId="2" xfId="2" applyNumberFormat="1" applyFont="1" applyFill="1" applyBorder="1" applyAlignment="1" applyProtection="1">
      <alignment horizontal="center" vertical="center"/>
    </xf>
    <xf numFmtId="43" fontId="6" fillId="2" borderId="5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1">
    <cellStyle name="3232_华泰汽车集团2009年年度财务预算（21100台）_2011年下半年华泰汽车控股集团预算编制模板7.13" xfId="9" xr:uid="{00000000-0005-0000-0000-000036000000}"/>
    <cellStyle name="百分比" xfId="4" builtinId="5"/>
    <cellStyle name="百分比 2" xfId="5" xr:uid="{00000000-0005-0000-0000-00000E000000}"/>
    <cellStyle name="常规" xfId="0" builtinId="0"/>
    <cellStyle name="常规 11" xfId="10" xr:uid="{00000000-0005-0000-0000-000037000000}"/>
    <cellStyle name="常规 11 2" xfId="11" xr:uid="{00000000-0005-0000-0000-000038000000}"/>
    <cellStyle name="常规 11 2 2" xfId="1" xr:uid="{00000000-0005-0000-0000-000005000000}"/>
    <cellStyle name="常规 11 3" xfId="12" xr:uid="{00000000-0005-0000-0000-000039000000}"/>
    <cellStyle name="常规 2" xfId="13" xr:uid="{00000000-0005-0000-0000-00003A000000}"/>
    <cellStyle name="常规 2 2" xfId="8" xr:uid="{00000000-0005-0000-0000-000030000000}"/>
    <cellStyle name="常规 2 2 2" xfId="6" xr:uid="{00000000-0005-0000-0000-000025000000}"/>
    <cellStyle name="常规 2 2 3" xfId="7" xr:uid="{00000000-0005-0000-0000-000028000000}"/>
    <cellStyle name="常规 3" xfId="14" xr:uid="{00000000-0005-0000-0000-00003B000000}"/>
    <cellStyle name="常规 4" xfId="15" xr:uid="{00000000-0005-0000-0000-00003C000000}"/>
    <cellStyle name="常规 5" xfId="17" xr:uid="{00000000-0005-0000-0000-00003E000000}"/>
    <cellStyle name="超链接" xfId="3" builtinId="8"/>
    <cellStyle name="千位分隔" xfId="2" builtinId="3"/>
    <cellStyle name="千位分隔 2" xfId="16" xr:uid="{00000000-0005-0000-0000-00003D000000}"/>
    <cellStyle name="千位分隔[0] 2 2" xfId="18" xr:uid="{00000000-0005-0000-0000-000040000000}"/>
    <cellStyle name="千位分隔[0] 2 4" xfId="19" xr:uid="{00000000-0005-0000-0000-000041000000}"/>
    <cellStyle name="千位分隔[0] 8" xfId="20" xr:uid="{00000000-0005-0000-0000-000042000000}"/>
  </cellStyles>
  <dxfs count="0"/>
  <tableStyles count="0" defaultTableStyle="TableStyleMedium2" defaultPivotStyle="PivotStyleLight16"/>
  <colors>
    <mruColors>
      <color rgb="FFE4DFEC"/>
      <color rgb="FFF2DCDB"/>
      <color rgb="FFDDD9C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customXml" Target="../customXml/item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 /><Relationship Id="rId1" Type="http://schemas.openxmlformats.org/officeDocument/2006/relationships/vmlDrawing" Target="../drawings/vmlDrawing2.vml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 /><Relationship Id="rId1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82299264503923"/>
  </sheetPr>
  <dimension ref="B1:N31"/>
  <sheetViews>
    <sheetView showGridLines="0" workbookViewId="0">
      <selection activeCell="T36" sqref="T36"/>
    </sheetView>
  </sheetViews>
  <sheetFormatPr defaultColWidth="8.99609375" defaultRowHeight="13.5" x14ac:dyDescent="0.1"/>
  <cols>
    <col min="1" max="1" width="2.58984375" style="1" customWidth="1"/>
    <col min="2" max="2" width="4.36328125" style="1" customWidth="1"/>
    <col min="3" max="4" width="7.36328125" style="1" customWidth="1"/>
    <col min="5" max="5" width="4.36328125" style="1" customWidth="1"/>
    <col min="6" max="6" width="7.36328125" style="1" customWidth="1"/>
    <col min="7" max="9" width="11.1796875" style="1" customWidth="1"/>
    <col min="10" max="11" width="5.1796875" style="1" customWidth="1"/>
    <col min="12" max="13" width="6.6796875" style="1" customWidth="1"/>
    <col min="14" max="14" width="3.6796875" style="1" customWidth="1"/>
    <col min="15" max="16384" width="8.99609375" style="1"/>
  </cols>
  <sheetData>
    <row r="1" spans="2:14" x14ac:dyDescent="0.1">
      <c r="B1" s="141" t="s">
        <v>0</v>
      </c>
      <c r="C1" s="141"/>
      <c r="D1" s="141"/>
      <c r="E1" s="141"/>
      <c r="F1" s="141"/>
    </row>
    <row r="2" spans="2:14" ht="16.5" x14ac:dyDescent="0.1">
      <c r="B2" s="142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2:14" x14ac:dyDescent="0.1"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2:14" x14ac:dyDescent="0.1">
      <c r="B4" s="143" t="s">
        <v>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2:14" x14ac:dyDescent="0.1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2:14" x14ac:dyDescent="0.1">
      <c r="B6" s="133" t="s">
        <v>4</v>
      </c>
      <c r="C6" s="133"/>
      <c r="D6" s="133"/>
      <c r="E6" s="133"/>
      <c r="F6" s="133"/>
    </row>
    <row r="7" spans="2:14" ht="16.5" x14ac:dyDescent="0.1"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2:14" x14ac:dyDescent="0.1">
      <c r="B8" s="139" t="s">
        <v>5</v>
      </c>
      <c r="C8" s="131" t="s">
        <v>6</v>
      </c>
      <c r="D8" s="131" t="s">
        <v>7</v>
      </c>
      <c r="E8" s="131" t="s">
        <v>8</v>
      </c>
      <c r="F8" s="137" t="s">
        <v>9</v>
      </c>
      <c r="G8" s="137"/>
      <c r="H8" s="137"/>
      <c r="I8" s="137"/>
      <c r="J8" s="137"/>
      <c r="K8" s="137"/>
      <c r="L8" s="137" t="s">
        <v>10</v>
      </c>
      <c r="M8" s="138"/>
      <c r="N8" s="129" t="s">
        <v>11</v>
      </c>
    </row>
    <row r="9" spans="2:14" ht="24.75" x14ac:dyDescent="0.2">
      <c r="B9" s="140"/>
      <c r="C9" s="132"/>
      <c r="D9" s="132"/>
      <c r="E9" s="132"/>
      <c r="F9" s="109" t="s">
        <v>12</v>
      </c>
      <c r="G9" s="109" t="s">
        <v>13</v>
      </c>
      <c r="H9" s="109" t="s">
        <v>14</v>
      </c>
      <c r="I9" s="109" t="s">
        <v>15</v>
      </c>
      <c r="J9" s="115" t="s">
        <v>16</v>
      </c>
      <c r="K9" s="115" t="s">
        <v>17</v>
      </c>
      <c r="L9" s="115" t="s">
        <v>18</v>
      </c>
      <c r="M9" s="116" t="s">
        <v>19</v>
      </c>
      <c r="N9" s="130"/>
    </row>
    <row r="10" spans="2:14" x14ac:dyDescent="0.1">
      <c r="B10" s="110">
        <f t="shared" ref="B10:B31" si="0">ROW()-9</f>
        <v>1</v>
      </c>
      <c r="C10" s="126"/>
      <c r="D10" s="126"/>
      <c r="E10" s="126"/>
      <c r="F10" s="126" t="s">
        <v>20</v>
      </c>
      <c r="G10" s="111" t="s">
        <v>21</v>
      </c>
      <c r="H10" s="111" t="s">
        <v>22</v>
      </c>
      <c r="I10" s="111" t="s">
        <v>23</v>
      </c>
      <c r="J10" s="111"/>
      <c r="K10" s="111"/>
      <c r="L10" s="111"/>
      <c r="M10" s="111"/>
      <c r="N10" s="117"/>
    </row>
    <row r="11" spans="2:14" x14ac:dyDescent="0.1">
      <c r="B11" s="110">
        <f t="shared" si="0"/>
        <v>2</v>
      </c>
      <c r="C11" s="126"/>
      <c r="D11" s="126"/>
      <c r="E11" s="126"/>
      <c r="F11" s="126"/>
      <c r="G11" s="128" t="s">
        <v>24</v>
      </c>
      <c r="H11" s="128" t="s">
        <v>25</v>
      </c>
      <c r="I11" s="65" t="s">
        <v>26</v>
      </c>
      <c r="J11" s="65"/>
      <c r="K11" s="65"/>
      <c r="L11" s="65"/>
      <c r="M11" s="65"/>
      <c r="N11" s="15"/>
    </row>
    <row r="12" spans="2:14" x14ac:dyDescent="0.1">
      <c r="B12" s="110">
        <f t="shared" si="0"/>
        <v>3</v>
      </c>
      <c r="C12" s="126"/>
      <c r="D12" s="126"/>
      <c r="E12" s="126"/>
      <c r="F12" s="127"/>
      <c r="G12" s="127"/>
      <c r="H12" s="127"/>
      <c r="I12" s="65" t="s">
        <v>27</v>
      </c>
      <c r="J12" s="65"/>
      <c r="K12" s="65"/>
      <c r="L12" s="65"/>
      <c r="M12" s="65"/>
      <c r="N12" s="15"/>
    </row>
    <row r="13" spans="2:14" x14ac:dyDescent="0.1">
      <c r="B13" s="110">
        <f t="shared" si="0"/>
        <v>4</v>
      </c>
      <c r="C13" s="126"/>
      <c r="D13" s="126"/>
      <c r="E13" s="126"/>
      <c r="F13" s="65"/>
      <c r="G13" s="65"/>
      <c r="H13" s="65"/>
      <c r="I13" s="65"/>
      <c r="J13" s="65"/>
      <c r="K13" s="65"/>
      <c r="L13" s="65"/>
      <c r="M13" s="65"/>
      <c r="N13" s="15"/>
    </row>
    <row r="14" spans="2:14" x14ac:dyDescent="0.1">
      <c r="B14" s="110">
        <f t="shared" si="0"/>
        <v>5</v>
      </c>
      <c r="C14" s="126"/>
      <c r="D14" s="126"/>
      <c r="E14" s="126"/>
      <c r="F14" s="65"/>
      <c r="G14" s="65"/>
      <c r="H14" s="65"/>
      <c r="I14" s="65"/>
      <c r="J14" s="65"/>
      <c r="K14" s="65"/>
      <c r="L14" s="65"/>
      <c r="M14" s="65"/>
      <c r="N14" s="15"/>
    </row>
    <row r="15" spans="2:14" x14ac:dyDescent="0.1">
      <c r="B15" s="110">
        <f t="shared" si="0"/>
        <v>6</v>
      </c>
      <c r="C15" s="126"/>
      <c r="D15" s="126"/>
      <c r="E15" s="127"/>
      <c r="F15" s="65"/>
      <c r="G15" s="65"/>
      <c r="H15" s="65"/>
      <c r="I15" s="65"/>
      <c r="J15" s="65"/>
      <c r="K15" s="65"/>
      <c r="L15" s="65"/>
      <c r="M15" s="65"/>
      <c r="N15" s="15"/>
    </row>
    <row r="16" spans="2:14" x14ac:dyDescent="0.1">
      <c r="B16" s="110">
        <f t="shared" si="0"/>
        <v>7</v>
      </c>
      <c r="C16" s="126"/>
      <c r="D16" s="126"/>
      <c r="E16" s="9"/>
      <c r="F16" s="65"/>
      <c r="G16" s="65"/>
      <c r="H16" s="65"/>
      <c r="I16" s="65"/>
      <c r="J16" s="65"/>
      <c r="K16" s="65"/>
      <c r="L16" s="65"/>
      <c r="M16" s="65"/>
      <c r="N16" s="15"/>
    </row>
    <row r="17" spans="2:14" x14ac:dyDescent="0.1">
      <c r="B17" s="110">
        <f t="shared" si="0"/>
        <v>8</v>
      </c>
      <c r="C17" s="126"/>
      <c r="D17" s="127"/>
      <c r="E17" s="9"/>
      <c r="F17" s="65"/>
      <c r="G17" s="65"/>
      <c r="H17" s="65"/>
      <c r="I17" s="65"/>
      <c r="J17" s="65"/>
      <c r="K17" s="65"/>
      <c r="L17" s="65"/>
      <c r="M17" s="65"/>
      <c r="N17" s="15"/>
    </row>
    <row r="18" spans="2:14" x14ac:dyDescent="0.1">
      <c r="B18" s="110">
        <f t="shared" si="0"/>
        <v>9</v>
      </c>
      <c r="C18" s="126"/>
      <c r="D18" s="9"/>
      <c r="E18" s="9"/>
      <c r="F18" s="65"/>
      <c r="G18" s="65"/>
      <c r="H18" s="65"/>
      <c r="I18" s="65"/>
      <c r="J18" s="65"/>
      <c r="K18" s="65"/>
      <c r="L18" s="65"/>
      <c r="M18" s="65"/>
      <c r="N18" s="15"/>
    </row>
    <row r="19" spans="2:14" x14ac:dyDescent="0.1">
      <c r="B19" s="110">
        <f t="shared" si="0"/>
        <v>10</v>
      </c>
      <c r="C19" s="126"/>
      <c r="D19" s="9"/>
      <c r="E19" s="9"/>
      <c r="F19" s="65"/>
      <c r="G19" s="65"/>
      <c r="H19" s="65"/>
      <c r="I19" s="65"/>
      <c r="J19" s="65"/>
      <c r="K19" s="65"/>
      <c r="L19" s="65"/>
      <c r="M19" s="65"/>
      <c r="N19" s="15"/>
    </row>
    <row r="20" spans="2:14" x14ac:dyDescent="0.1">
      <c r="B20" s="110">
        <f t="shared" si="0"/>
        <v>11</v>
      </c>
      <c r="C20" s="127"/>
      <c r="D20" s="9"/>
      <c r="E20" s="9"/>
      <c r="F20" s="65"/>
      <c r="G20" s="65"/>
      <c r="H20" s="65"/>
      <c r="I20" s="65"/>
      <c r="J20" s="65"/>
      <c r="K20" s="65"/>
      <c r="L20" s="65"/>
      <c r="M20" s="65"/>
      <c r="N20" s="15"/>
    </row>
    <row r="21" spans="2:14" x14ac:dyDescent="0.1">
      <c r="B21" s="110">
        <f t="shared" si="0"/>
        <v>12</v>
      </c>
      <c r="C21" s="9"/>
      <c r="D21" s="9"/>
      <c r="E21" s="9"/>
      <c r="F21" s="65"/>
      <c r="G21" s="65"/>
      <c r="H21" s="65"/>
      <c r="I21" s="65"/>
      <c r="J21" s="65"/>
      <c r="K21" s="65"/>
      <c r="L21" s="65"/>
      <c r="M21" s="65"/>
      <c r="N21" s="15"/>
    </row>
    <row r="22" spans="2:14" x14ac:dyDescent="0.1">
      <c r="B22" s="110">
        <f t="shared" si="0"/>
        <v>13</v>
      </c>
      <c r="C22" s="9"/>
      <c r="D22" s="9"/>
      <c r="E22" s="9"/>
      <c r="F22" s="65"/>
      <c r="G22" s="65"/>
      <c r="H22" s="65"/>
      <c r="I22" s="65"/>
      <c r="J22" s="65"/>
      <c r="K22" s="65"/>
      <c r="L22" s="65"/>
      <c r="M22" s="65"/>
      <c r="N22" s="15"/>
    </row>
    <row r="23" spans="2:14" x14ac:dyDescent="0.1">
      <c r="B23" s="110">
        <f t="shared" si="0"/>
        <v>14</v>
      </c>
      <c r="C23" s="9"/>
      <c r="D23" s="9"/>
      <c r="E23" s="9"/>
      <c r="F23" s="65"/>
      <c r="G23" s="65"/>
      <c r="H23" s="65"/>
      <c r="I23" s="65"/>
      <c r="J23" s="65"/>
      <c r="K23" s="65"/>
      <c r="L23" s="65"/>
      <c r="M23" s="65"/>
      <c r="N23" s="15"/>
    </row>
    <row r="24" spans="2:14" x14ac:dyDescent="0.1">
      <c r="B24" s="110">
        <f t="shared" si="0"/>
        <v>15</v>
      </c>
      <c r="C24" s="9"/>
      <c r="D24" s="9"/>
      <c r="E24" s="9"/>
      <c r="F24" s="65"/>
      <c r="G24" s="65"/>
      <c r="H24" s="65"/>
      <c r="I24" s="65"/>
      <c r="J24" s="65"/>
      <c r="K24" s="65"/>
      <c r="L24" s="65"/>
      <c r="M24" s="65"/>
      <c r="N24" s="15"/>
    </row>
    <row r="25" spans="2:14" x14ac:dyDescent="0.1">
      <c r="B25" s="110">
        <f t="shared" si="0"/>
        <v>16</v>
      </c>
      <c r="C25" s="9"/>
      <c r="D25" s="9"/>
      <c r="E25" s="9"/>
      <c r="F25" s="65"/>
      <c r="G25" s="65"/>
      <c r="H25" s="65"/>
      <c r="I25" s="65"/>
      <c r="J25" s="65"/>
      <c r="K25" s="65"/>
      <c r="L25" s="65"/>
      <c r="M25" s="65"/>
      <c r="N25" s="15"/>
    </row>
    <row r="26" spans="2:14" x14ac:dyDescent="0.1">
      <c r="B26" s="110">
        <f t="shared" si="0"/>
        <v>17</v>
      </c>
      <c r="C26" s="9"/>
      <c r="D26" s="9"/>
      <c r="E26" s="9"/>
      <c r="F26" s="65"/>
      <c r="G26" s="65"/>
      <c r="H26" s="65"/>
      <c r="I26" s="65"/>
      <c r="J26" s="65"/>
      <c r="K26" s="65"/>
      <c r="L26" s="65"/>
      <c r="M26" s="65"/>
      <c r="N26" s="15"/>
    </row>
    <row r="27" spans="2:14" x14ac:dyDescent="0.1">
      <c r="B27" s="110">
        <f t="shared" si="0"/>
        <v>18</v>
      </c>
      <c r="C27" s="9"/>
      <c r="D27" s="9"/>
      <c r="E27" s="9"/>
      <c r="F27" s="65"/>
      <c r="G27" s="65"/>
      <c r="H27" s="65"/>
      <c r="I27" s="65"/>
      <c r="J27" s="65"/>
      <c r="K27" s="65"/>
      <c r="L27" s="65"/>
      <c r="M27" s="65"/>
      <c r="N27" s="15"/>
    </row>
    <row r="28" spans="2:14" x14ac:dyDescent="0.1">
      <c r="B28" s="110">
        <f t="shared" si="0"/>
        <v>19</v>
      </c>
      <c r="C28" s="9"/>
      <c r="D28" s="9"/>
      <c r="E28" s="9"/>
      <c r="F28" s="65"/>
      <c r="G28" s="65"/>
      <c r="H28" s="65"/>
      <c r="I28" s="65"/>
      <c r="J28" s="65"/>
      <c r="K28" s="65"/>
      <c r="L28" s="65"/>
      <c r="M28" s="65"/>
      <c r="N28" s="15"/>
    </row>
    <row r="29" spans="2:14" x14ac:dyDescent="0.1">
      <c r="B29" s="110">
        <f t="shared" si="0"/>
        <v>20</v>
      </c>
      <c r="C29" s="9"/>
      <c r="D29" s="9"/>
      <c r="E29" s="9"/>
      <c r="F29" s="65"/>
      <c r="G29" s="65"/>
      <c r="H29" s="65"/>
      <c r="I29" s="65"/>
      <c r="J29" s="65"/>
      <c r="K29" s="65"/>
      <c r="L29" s="65"/>
      <c r="M29" s="65"/>
      <c r="N29" s="15"/>
    </row>
    <row r="30" spans="2:14" x14ac:dyDescent="0.1">
      <c r="B30" s="110">
        <f t="shared" si="0"/>
        <v>21</v>
      </c>
      <c r="C30" s="9"/>
      <c r="D30" s="9"/>
      <c r="E30" s="9"/>
      <c r="F30" s="65"/>
      <c r="G30" s="65"/>
      <c r="H30" s="65"/>
      <c r="I30" s="65"/>
      <c r="J30" s="65"/>
      <c r="K30" s="65"/>
      <c r="L30" s="65"/>
      <c r="M30" s="65"/>
      <c r="N30" s="15"/>
    </row>
    <row r="31" spans="2:14" x14ac:dyDescent="0.1">
      <c r="B31" s="112">
        <f t="shared" si="0"/>
        <v>22</v>
      </c>
      <c r="C31" s="113"/>
      <c r="D31" s="113"/>
      <c r="E31" s="113"/>
      <c r="F31" s="114"/>
      <c r="G31" s="114"/>
      <c r="H31" s="114"/>
      <c r="I31" s="114"/>
      <c r="J31" s="114"/>
      <c r="K31" s="114"/>
      <c r="L31" s="114"/>
      <c r="M31" s="114"/>
      <c r="N31" s="118"/>
    </row>
  </sheetData>
  <mergeCells count="20">
    <mergeCell ref="B1:F1"/>
    <mergeCell ref="B2:N2"/>
    <mergeCell ref="B3:N3"/>
    <mergeCell ref="B4:N4"/>
    <mergeCell ref="B5:N5"/>
    <mergeCell ref="B6:F6"/>
    <mergeCell ref="B7:N7"/>
    <mergeCell ref="F8:K8"/>
    <mergeCell ref="L8:M8"/>
    <mergeCell ref="B8:B9"/>
    <mergeCell ref="C8:C9"/>
    <mergeCell ref="F10:F12"/>
    <mergeCell ref="G11:G12"/>
    <mergeCell ref="H11:H12"/>
    <mergeCell ref="N8:N9"/>
    <mergeCell ref="C10:C20"/>
    <mergeCell ref="D8:D9"/>
    <mergeCell ref="D10:D17"/>
    <mergeCell ref="E8:E9"/>
    <mergeCell ref="E10:E15"/>
  </mergeCells>
  <phoneticPr fontId="21" type="noConversion"/>
  <hyperlinks>
    <hyperlink ref="B1:F1" location="【目录】!A1" display="【目录】" xr:uid="{00000000-0004-0000-0000-000000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XFC24"/>
  <sheetViews>
    <sheetView showGridLines="0" topLeftCell="C1" workbookViewId="0">
      <selection activeCell="K9" sqref="K9:M9"/>
    </sheetView>
  </sheetViews>
  <sheetFormatPr defaultColWidth="8.99609375" defaultRowHeight="13.5" x14ac:dyDescent="0.1"/>
  <cols>
    <col min="1" max="1" width="4.36328125" style="1" customWidth="1"/>
    <col min="2" max="2" width="8.1796875" style="1" customWidth="1"/>
    <col min="3" max="4" width="12.81640625" style="1" customWidth="1"/>
    <col min="5" max="5" width="10.49609375" style="30" customWidth="1"/>
    <col min="6" max="17" width="8.1796875" style="1" customWidth="1"/>
    <col min="18" max="18" width="39.40625" style="1" customWidth="1"/>
    <col min="19" max="16383" width="8.99609375" style="1"/>
  </cols>
  <sheetData>
    <row r="1" spans="1:18" s="1" customFormat="1" x14ac:dyDescent="0.1">
      <c r="A1" s="141" t="s">
        <v>0</v>
      </c>
      <c r="B1" s="141"/>
      <c r="C1" s="141"/>
      <c r="D1" s="141"/>
      <c r="E1" s="141"/>
      <c r="F1" s="141"/>
    </row>
    <row r="2" spans="1:18" s="1" customFormat="1" ht="16.5" x14ac:dyDescent="0.1">
      <c r="A2" s="142" t="s">
        <v>235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s="1" customFormat="1" x14ac:dyDescent="0.1">
      <c r="A3" s="177" t="s">
        <v>236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18" s="1" customFormat="1" x14ac:dyDescent="0.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1:18" s="1" customFormat="1" x14ac:dyDescent="0.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s="1" customFormat="1" x14ac:dyDescent="0.1">
      <c r="A6" s="133" t="s">
        <v>4</v>
      </c>
      <c r="B6" s="133"/>
      <c r="C6" s="133"/>
      <c r="D6" s="133"/>
      <c r="E6" s="133"/>
      <c r="F6" s="133"/>
      <c r="G6" s="133"/>
      <c r="H6" s="133"/>
      <c r="I6" s="133"/>
      <c r="J6" s="133"/>
      <c r="K6" s="174" t="s">
        <v>30</v>
      </c>
      <c r="L6" s="174"/>
    </row>
    <row r="7" spans="1:18" s="1" customFormat="1" x14ac:dyDescent="0.1">
      <c r="A7" s="159" t="s">
        <v>5</v>
      </c>
      <c r="B7" s="163" t="s">
        <v>237</v>
      </c>
      <c r="C7" s="163" t="s">
        <v>32</v>
      </c>
      <c r="D7" s="173" t="s">
        <v>57</v>
      </c>
      <c r="E7" s="158" t="s">
        <v>33</v>
      </c>
      <c r="F7" s="165" t="s">
        <v>238</v>
      </c>
      <c r="G7" s="17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56" t="s">
        <v>11</v>
      </c>
    </row>
    <row r="8" spans="1:18" s="1" customFormat="1" x14ac:dyDescent="0.1">
      <c r="A8" s="160"/>
      <c r="B8" s="164"/>
      <c r="C8" s="164"/>
      <c r="D8" s="164"/>
      <c r="E8" s="176"/>
      <c r="F8" s="32" t="s">
        <v>35</v>
      </c>
      <c r="G8" s="32" t="s">
        <v>36</v>
      </c>
      <c r="H8" s="32" t="s">
        <v>37</v>
      </c>
      <c r="I8" s="32" t="s">
        <v>38</v>
      </c>
      <c r="J8" s="32" t="s">
        <v>39</v>
      </c>
      <c r="K8" s="32" t="s">
        <v>40</v>
      </c>
      <c r="L8" s="32" t="s">
        <v>41</v>
      </c>
      <c r="M8" s="32" t="s">
        <v>42</v>
      </c>
      <c r="N8" s="32" t="s">
        <v>43</v>
      </c>
      <c r="O8" s="32" t="s">
        <v>44</v>
      </c>
      <c r="P8" s="32" t="s">
        <v>45</v>
      </c>
      <c r="Q8" s="32" t="s">
        <v>46</v>
      </c>
      <c r="R8" s="157"/>
    </row>
    <row r="9" spans="1:18" s="1" customFormat="1" ht="102" customHeight="1" x14ac:dyDescent="0.2">
      <c r="A9" s="8">
        <f t="shared" ref="A9:A24" si="0">ROW()-8</f>
        <v>1</v>
      </c>
      <c r="B9" s="33" t="s">
        <v>239</v>
      </c>
      <c r="C9" s="33"/>
      <c r="D9" s="33"/>
      <c r="E9" s="34">
        <f t="shared" ref="E9:E24" si="1">SUM(F9:Q9)</f>
        <v>3100</v>
      </c>
      <c r="F9" s="9"/>
      <c r="G9" s="9"/>
      <c r="H9" s="9"/>
      <c r="I9" s="9"/>
      <c r="J9" s="9"/>
      <c r="K9" s="9"/>
      <c r="L9" s="9"/>
      <c r="M9" s="9"/>
      <c r="N9" s="9">
        <v>700</v>
      </c>
      <c r="O9" s="9">
        <v>800</v>
      </c>
      <c r="P9" s="9">
        <v>800</v>
      </c>
      <c r="Q9" s="9">
        <v>800</v>
      </c>
      <c r="R9" s="37" t="s">
        <v>240</v>
      </c>
    </row>
    <row r="10" spans="1:18" s="1" customFormat="1" x14ac:dyDescent="0.1">
      <c r="A10" s="8">
        <f t="shared" si="0"/>
        <v>2</v>
      </c>
      <c r="B10" s="33"/>
      <c r="C10" s="33"/>
      <c r="D10" s="33"/>
      <c r="E10" s="34">
        <f t="shared" si="1"/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5"/>
    </row>
    <row r="11" spans="1:18" s="1" customFormat="1" x14ac:dyDescent="0.1">
      <c r="A11" s="8">
        <f t="shared" si="0"/>
        <v>3</v>
      </c>
      <c r="B11" s="33"/>
      <c r="C11" s="33"/>
      <c r="D11" s="33"/>
      <c r="E11" s="34">
        <f t="shared" si="1"/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5"/>
    </row>
    <row r="12" spans="1:18" s="1" customFormat="1" x14ac:dyDescent="0.1">
      <c r="A12" s="8">
        <f t="shared" si="0"/>
        <v>4</v>
      </c>
      <c r="B12" s="33"/>
      <c r="C12" s="33"/>
      <c r="D12" s="33"/>
      <c r="E12" s="34">
        <f t="shared" si="1"/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5"/>
    </row>
    <row r="13" spans="1:18" s="2" customFormat="1" x14ac:dyDescent="0.1">
      <c r="A13" s="8">
        <f t="shared" si="0"/>
        <v>5</v>
      </c>
      <c r="B13" s="33"/>
      <c r="C13" s="33"/>
      <c r="D13" s="33"/>
      <c r="E13" s="34">
        <f t="shared" si="1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5"/>
    </row>
    <row r="14" spans="1:18" s="1" customFormat="1" x14ac:dyDescent="0.1">
      <c r="A14" s="8">
        <f t="shared" si="0"/>
        <v>6</v>
      </c>
      <c r="B14" s="33"/>
      <c r="C14" s="33"/>
      <c r="D14" s="33"/>
      <c r="E14" s="34">
        <f t="shared" si="1"/>
        <v>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5"/>
    </row>
    <row r="15" spans="1:18" s="1" customFormat="1" x14ac:dyDescent="0.1">
      <c r="A15" s="8">
        <f t="shared" si="0"/>
        <v>7</v>
      </c>
      <c r="B15" s="33"/>
      <c r="C15" s="33"/>
      <c r="D15" s="33"/>
      <c r="E15" s="34">
        <f t="shared" si="1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5"/>
    </row>
    <row r="16" spans="1:18" s="1" customFormat="1" x14ac:dyDescent="0.1">
      <c r="A16" s="8">
        <f t="shared" si="0"/>
        <v>8</v>
      </c>
      <c r="B16" s="33"/>
      <c r="C16" s="33"/>
      <c r="D16" s="33"/>
      <c r="E16" s="34">
        <f t="shared" si="1"/>
        <v>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5"/>
    </row>
    <row r="17" spans="1:18" s="1" customFormat="1" x14ac:dyDescent="0.1">
      <c r="A17" s="8">
        <f t="shared" si="0"/>
        <v>9</v>
      </c>
      <c r="B17" s="33"/>
      <c r="C17" s="33"/>
      <c r="D17" s="33"/>
      <c r="E17" s="34">
        <f t="shared" si="1"/>
        <v>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5"/>
    </row>
    <row r="18" spans="1:18" s="1" customFormat="1" x14ac:dyDescent="0.1">
      <c r="A18" s="8">
        <f t="shared" si="0"/>
        <v>10</v>
      </c>
      <c r="B18" s="33"/>
      <c r="C18" s="33"/>
      <c r="D18" s="33"/>
      <c r="E18" s="34">
        <f t="shared" si="1"/>
        <v>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5"/>
    </row>
    <row r="19" spans="1:18" s="1" customFormat="1" x14ac:dyDescent="0.1">
      <c r="A19" s="8">
        <f t="shared" si="0"/>
        <v>11</v>
      </c>
      <c r="B19" s="33"/>
      <c r="C19" s="33"/>
      <c r="D19" s="33"/>
      <c r="E19" s="34">
        <f t="shared" si="1"/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5"/>
    </row>
    <row r="20" spans="1:18" s="1" customFormat="1" x14ac:dyDescent="0.1">
      <c r="A20" s="8">
        <f t="shared" si="0"/>
        <v>12</v>
      </c>
      <c r="B20" s="33"/>
      <c r="C20" s="33"/>
      <c r="D20" s="33"/>
      <c r="E20" s="34">
        <f t="shared" si="1"/>
        <v>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5"/>
    </row>
    <row r="21" spans="1:18" s="1" customFormat="1" x14ac:dyDescent="0.1">
      <c r="A21" s="8">
        <f t="shared" si="0"/>
        <v>13</v>
      </c>
      <c r="B21" s="33"/>
      <c r="C21" s="33"/>
      <c r="D21" s="33"/>
      <c r="E21" s="34">
        <f t="shared" si="1"/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5"/>
    </row>
    <row r="22" spans="1:18" s="1" customFormat="1" x14ac:dyDescent="0.1">
      <c r="A22" s="8">
        <f t="shared" si="0"/>
        <v>14</v>
      </c>
      <c r="B22" s="33"/>
      <c r="C22" s="33"/>
      <c r="D22" s="33"/>
      <c r="E22" s="34">
        <f t="shared" si="1"/>
        <v>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5"/>
    </row>
    <row r="23" spans="1:18" s="2" customFormat="1" x14ac:dyDescent="0.1">
      <c r="A23" s="8">
        <f t="shared" si="0"/>
        <v>15</v>
      </c>
      <c r="B23" s="33"/>
      <c r="C23" s="33"/>
      <c r="D23" s="33"/>
      <c r="E23" s="34">
        <f t="shared" si="1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5"/>
    </row>
    <row r="24" spans="1:18" s="2" customFormat="1" x14ac:dyDescent="0.1">
      <c r="A24" s="11">
        <f t="shared" si="0"/>
        <v>16</v>
      </c>
      <c r="B24" s="35"/>
      <c r="C24" s="35"/>
      <c r="D24" s="35"/>
      <c r="E24" s="36">
        <f t="shared" si="1"/>
        <v>3100</v>
      </c>
      <c r="F24" s="13">
        <f t="shared" ref="F24:Q24" si="2">SUM(F9:F23)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3">
        <f t="shared" si="2"/>
        <v>700</v>
      </c>
      <c r="O24" s="13">
        <f t="shared" si="2"/>
        <v>800</v>
      </c>
      <c r="P24" s="13">
        <f t="shared" si="2"/>
        <v>800</v>
      </c>
      <c r="Q24" s="13">
        <f t="shared" si="2"/>
        <v>800</v>
      </c>
      <c r="R24" s="16"/>
    </row>
  </sheetData>
  <mergeCells count="14">
    <mergeCell ref="A1:F1"/>
    <mergeCell ref="A2:R2"/>
    <mergeCell ref="A3:R3"/>
    <mergeCell ref="A4:R4"/>
    <mergeCell ref="A5:R5"/>
    <mergeCell ref="R7:R8"/>
    <mergeCell ref="A6:J6"/>
    <mergeCell ref="K6:L6"/>
    <mergeCell ref="F7:Q7"/>
    <mergeCell ref="A7:A8"/>
    <mergeCell ref="B7:B8"/>
    <mergeCell ref="C7:C8"/>
    <mergeCell ref="D7:D8"/>
    <mergeCell ref="E7:E8"/>
  </mergeCells>
  <phoneticPr fontId="21" type="noConversion"/>
  <dataValidations count="1">
    <dataValidation type="list" allowBlank="1" showInputMessage="1" showErrorMessage="1" sqref="E6" xr:uid="{00000000-0002-0000-0900-000000000000}">
      <formula1>$V$1:$V$8</formula1>
    </dataValidation>
  </dataValidations>
  <hyperlinks>
    <hyperlink ref="A1:F1" location="【目录】!A1" display="【目录】" xr:uid="{00000000-0004-0000-0900-00000000000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E12"/>
  <sheetViews>
    <sheetView showGridLines="0" topLeftCell="A3" zoomScale="80" zoomScaleNormal="80" workbookViewId="0">
      <pane ySplit="3" topLeftCell="A6" activePane="bottomLeft" state="frozen"/>
      <selection activeCell="A3" sqref="A3"/>
      <selection pane="bottomLeft" activeCell="S39" sqref="S39"/>
    </sheetView>
  </sheetViews>
  <sheetFormatPr defaultColWidth="8.99609375" defaultRowHeight="13.5" x14ac:dyDescent="0.1"/>
  <cols>
    <col min="1" max="1" width="4.6328125" style="1" customWidth="1"/>
    <col min="2" max="2" width="9.6796875" style="1" customWidth="1"/>
    <col min="3" max="3" width="20.1796875" style="1" customWidth="1"/>
    <col min="4" max="5" width="11.453125" style="1" customWidth="1"/>
    <col min="6" max="6" width="11.86328125" style="1" customWidth="1"/>
    <col min="7" max="8" width="9.6796875" style="1" customWidth="1"/>
    <col min="9" max="9" width="8.7265625" style="1" customWidth="1"/>
    <col min="10" max="10" width="9.6796875" style="1" customWidth="1"/>
    <col min="11" max="11" width="10.08984375" style="1" customWidth="1"/>
    <col min="12" max="14" width="8.7265625" style="1" customWidth="1"/>
    <col min="15" max="15" width="10.08984375" style="1" customWidth="1"/>
    <col min="16" max="16" width="8.7265625" style="1" customWidth="1"/>
    <col min="17" max="17" width="9.6796875" style="1" customWidth="1"/>
    <col min="18" max="18" width="8.7265625" style="1" customWidth="1"/>
    <col min="19" max="19" width="12.1328125" style="1" customWidth="1"/>
    <col min="20" max="31" width="8.99609375" style="1"/>
  </cols>
  <sheetData>
    <row r="1" spans="1:19" s="1" customFormat="1" x14ac:dyDescent="0.1">
      <c r="A1" s="141" t="s">
        <v>0</v>
      </c>
      <c r="B1" s="141"/>
      <c r="C1" s="141"/>
    </row>
    <row r="2" spans="1:19" s="1" customFormat="1" ht="16.5" x14ac:dyDescent="0.1">
      <c r="A2" s="142" t="s">
        <v>241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s="1" customFormat="1" ht="20.25" x14ac:dyDescent="0.1">
      <c r="A3" s="155" t="s">
        <v>149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s="1" customFormat="1" x14ac:dyDescent="0.1">
      <c r="A4" s="133" t="s">
        <v>4</v>
      </c>
      <c r="B4" s="133"/>
      <c r="C4" s="133"/>
      <c r="D4" s="133"/>
      <c r="E4" s="133"/>
      <c r="F4" s="133"/>
      <c r="G4" s="144" t="s">
        <v>30</v>
      </c>
      <c r="H4" s="144"/>
    </row>
    <row r="5" spans="1:19" s="1" customFormat="1" ht="44.45" customHeight="1" x14ac:dyDescent="0.2">
      <c r="A5" s="4" t="s">
        <v>5</v>
      </c>
      <c r="B5" s="5" t="s">
        <v>7</v>
      </c>
      <c r="C5" s="5" t="s">
        <v>150</v>
      </c>
      <c r="D5" s="6" t="s">
        <v>32</v>
      </c>
      <c r="E5" s="6" t="s">
        <v>33</v>
      </c>
      <c r="F5" s="6" t="s">
        <v>57</v>
      </c>
      <c r="G5" s="7" t="s">
        <v>35</v>
      </c>
      <c r="H5" s="7" t="s">
        <v>36</v>
      </c>
      <c r="I5" s="7" t="s">
        <v>37</v>
      </c>
      <c r="J5" s="7" t="s">
        <v>38</v>
      </c>
      <c r="K5" s="7" t="s">
        <v>39</v>
      </c>
      <c r="L5" s="7" t="s">
        <v>40</v>
      </c>
      <c r="M5" s="26" t="s">
        <v>41</v>
      </c>
      <c r="N5" s="7" t="s">
        <v>42</v>
      </c>
      <c r="O5" s="7" t="s">
        <v>43</v>
      </c>
      <c r="P5" s="7" t="s">
        <v>44</v>
      </c>
      <c r="Q5" s="7" t="s">
        <v>45</v>
      </c>
      <c r="R5" s="7" t="s">
        <v>46</v>
      </c>
      <c r="S5" s="14" t="s">
        <v>11</v>
      </c>
    </row>
    <row r="6" spans="1:19" s="1" customFormat="1" x14ac:dyDescent="0.1">
      <c r="A6" s="8">
        <v>1</v>
      </c>
      <c r="B6" s="9" t="s">
        <v>152</v>
      </c>
      <c r="C6" s="9" t="s">
        <v>242</v>
      </c>
      <c r="D6" s="10"/>
      <c r="E6" s="10">
        <f>SUM(G6:R6)</f>
        <v>12000</v>
      </c>
      <c r="F6" s="10"/>
      <c r="G6" s="9"/>
      <c r="H6" s="9"/>
      <c r="I6" s="9"/>
      <c r="J6" s="10"/>
      <c r="K6" s="9"/>
      <c r="L6" s="27"/>
      <c r="M6" s="19"/>
      <c r="N6" s="28"/>
      <c r="O6" s="9">
        <v>4000</v>
      </c>
      <c r="P6" s="9">
        <v>4000</v>
      </c>
      <c r="Q6" s="9"/>
      <c r="R6" s="9">
        <v>4000</v>
      </c>
      <c r="S6" s="15"/>
    </row>
    <row r="7" spans="1:19" s="1" customFormat="1" x14ac:dyDescent="0.1">
      <c r="A7" s="8">
        <v>2</v>
      </c>
      <c r="B7" s="9" t="s">
        <v>152</v>
      </c>
      <c r="C7" s="9" t="s">
        <v>243</v>
      </c>
      <c r="D7" s="10"/>
      <c r="E7" s="10">
        <f>SUM(G7:R7)</f>
        <v>12000</v>
      </c>
      <c r="F7" s="10"/>
      <c r="G7" s="9"/>
      <c r="H7" s="9"/>
      <c r="I7" s="9"/>
      <c r="J7" s="10"/>
      <c r="K7" s="9"/>
      <c r="L7" s="27"/>
      <c r="M7" s="19"/>
      <c r="N7" s="28"/>
      <c r="O7" s="9">
        <v>4000</v>
      </c>
      <c r="P7" s="9">
        <v>4000</v>
      </c>
      <c r="Q7" s="9"/>
      <c r="R7" s="9">
        <v>4000</v>
      </c>
      <c r="S7" s="15"/>
    </row>
    <row r="8" spans="1:19" s="1" customFormat="1" x14ac:dyDescent="0.1">
      <c r="A8" s="8">
        <v>3</v>
      </c>
      <c r="B8" s="9" t="s">
        <v>152</v>
      </c>
      <c r="C8" s="9" t="s">
        <v>244</v>
      </c>
      <c r="D8" s="10"/>
      <c r="E8" s="10">
        <f>SUM(G8:R8)</f>
        <v>12000</v>
      </c>
      <c r="F8" s="10"/>
      <c r="G8" s="9"/>
      <c r="H8" s="9"/>
      <c r="I8" s="9"/>
      <c r="J8" s="10"/>
      <c r="K8" s="9"/>
      <c r="L8" s="27"/>
      <c r="M8" s="19"/>
      <c r="N8" s="28"/>
      <c r="O8" s="9">
        <v>4000</v>
      </c>
      <c r="P8" s="9">
        <v>4000</v>
      </c>
      <c r="Q8" s="9"/>
      <c r="R8" s="9">
        <v>4000</v>
      </c>
      <c r="S8" s="15"/>
    </row>
    <row r="9" spans="1:19" s="1" customFormat="1" x14ac:dyDescent="0.1">
      <c r="A9" s="8">
        <v>4</v>
      </c>
      <c r="B9" s="9" t="s">
        <v>152</v>
      </c>
      <c r="C9" s="9" t="s">
        <v>245</v>
      </c>
      <c r="D9" s="10"/>
      <c r="E9" s="10">
        <f>SUM(G9:R9)</f>
        <v>4000</v>
      </c>
      <c r="F9" s="10"/>
      <c r="G9" s="9"/>
      <c r="H9" s="9"/>
      <c r="I9" s="9"/>
      <c r="J9" s="10"/>
      <c r="K9" s="9"/>
      <c r="L9" s="27"/>
      <c r="M9" s="19"/>
      <c r="N9" s="28"/>
      <c r="O9" s="9">
        <v>1000</v>
      </c>
      <c r="P9" s="9">
        <v>1000</v>
      </c>
      <c r="Q9" s="9">
        <v>1000</v>
      </c>
      <c r="R9" s="9">
        <v>1000</v>
      </c>
      <c r="S9" s="15"/>
    </row>
    <row r="10" spans="1:19" s="1" customFormat="1" x14ac:dyDescent="0.1">
      <c r="A10" s="8"/>
      <c r="B10" s="9"/>
      <c r="C10" s="9"/>
      <c r="D10" s="10"/>
      <c r="E10" s="10"/>
      <c r="F10" s="10"/>
      <c r="G10" s="9"/>
      <c r="H10" s="9"/>
      <c r="I10" s="9"/>
      <c r="J10" s="10"/>
      <c r="K10" s="9"/>
      <c r="L10" s="9"/>
      <c r="M10" s="29"/>
      <c r="N10" s="9"/>
      <c r="O10" s="9"/>
      <c r="P10" s="9"/>
      <c r="Q10" s="9"/>
      <c r="R10" s="9"/>
      <c r="S10" s="15"/>
    </row>
    <row r="11" spans="1:19" s="1" customFormat="1" x14ac:dyDescent="0.1">
      <c r="A11" s="8"/>
      <c r="B11" s="9"/>
      <c r="C11" s="9"/>
      <c r="D11" s="10"/>
      <c r="E11" s="10"/>
      <c r="F11" s="10"/>
      <c r="G11" s="9"/>
      <c r="H11" s="9"/>
      <c r="I11" s="9"/>
      <c r="J11" s="10"/>
      <c r="K11" s="9"/>
      <c r="L11" s="9"/>
      <c r="M11" s="9"/>
      <c r="N11" s="9"/>
      <c r="O11" s="9"/>
      <c r="P11" s="9"/>
      <c r="Q11" s="9"/>
      <c r="R11" s="9"/>
      <c r="S11" s="15"/>
    </row>
    <row r="12" spans="1:19" s="2" customFormat="1" x14ac:dyDescent="0.1">
      <c r="A12" s="11"/>
      <c r="B12" s="12"/>
      <c r="C12" s="12"/>
      <c r="D12" s="13">
        <f t="shared" ref="D12:R12" si="0">SUM(D6:D11)</f>
        <v>0</v>
      </c>
      <c r="E12" s="25">
        <f t="shared" si="0"/>
        <v>40000</v>
      </c>
      <c r="F12" s="25">
        <f t="shared" si="0"/>
        <v>0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13000</v>
      </c>
      <c r="P12" s="25">
        <f t="shared" si="0"/>
        <v>13000</v>
      </c>
      <c r="Q12" s="25">
        <f t="shared" si="0"/>
        <v>1000</v>
      </c>
      <c r="R12" s="25">
        <f t="shared" si="0"/>
        <v>13000</v>
      </c>
      <c r="S12" s="16"/>
    </row>
  </sheetData>
  <mergeCells count="5">
    <mergeCell ref="A1:C1"/>
    <mergeCell ref="A2:S2"/>
    <mergeCell ref="A3:S3"/>
    <mergeCell ref="A4:F4"/>
    <mergeCell ref="G4:H4"/>
  </mergeCells>
  <phoneticPr fontId="21" type="noConversion"/>
  <hyperlinks>
    <hyperlink ref="A1:C1" location="【目录】!A1" display="【目录】" xr:uid="{00000000-0004-0000-0A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XFC39"/>
  <sheetViews>
    <sheetView showGridLines="0" topLeftCell="A4" workbookViewId="0">
      <pane ySplit="1" topLeftCell="A11" activePane="bottomLeft" state="frozen"/>
      <selection activeCell="A4" sqref="A4"/>
      <selection pane="bottomLeft" activeCell="A11" sqref="A11:XFD11"/>
    </sheetView>
  </sheetViews>
  <sheetFormatPr defaultColWidth="8.99609375" defaultRowHeight="13.5" x14ac:dyDescent="0.1"/>
  <cols>
    <col min="1" max="1" width="4.6328125" style="1" customWidth="1"/>
    <col min="2" max="2" width="18.6796875" style="1" customWidth="1"/>
    <col min="3" max="3" width="20.1796875" style="1" customWidth="1"/>
    <col min="4" max="5" width="11.453125" style="1" customWidth="1"/>
    <col min="6" max="6" width="11.86328125" style="1" customWidth="1"/>
    <col min="7" max="18" width="9.6796875" style="1" customWidth="1"/>
    <col min="19" max="19" width="24.81640625" style="1" customWidth="1"/>
    <col min="20" max="16383" width="8.99609375" style="1"/>
  </cols>
  <sheetData>
    <row r="1" spans="1:19" s="1" customFormat="1" x14ac:dyDescent="0.1">
      <c r="A1" s="141" t="s">
        <v>0</v>
      </c>
      <c r="B1" s="141"/>
      <c r="C1" s="141"/>
    </row>
    <row r="2" spans="1:19" s="1" customFormat="1" ht="16.5" x14ac:dyDescent="0.1">
      <c r="A2" s="142" t="s">
        <v>246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s="1" customFormat="1" x14ac:dyDescent="0.1">
      <c r="A3" s="133" t="s">
        <v>4</v>
      </c>
      <c r="B3" s="133"/>
      <c r="C3" s="133"/>
      <c r="D3" s="133"/>
      <c r="E3" s="133"/>
      <c r="F3" s="133"/>
      <c r="G3" s="144" t="s">
        <v>30</v>
      </c>
      <c r="H3" s="144"/>
    </row>
    <row r="4" spans="1:19" s="1" customFormat="1" ht="44.45" customHeight="1" x14ac:dyDescent="0.2">
      <c r="A4" s="4" t="s">
        <v>5</v>
      </c>
      <c r="B4" s="5" t="s">
        <v>7</v>
      </c>
      <c r="C4" s="5" t="s">
        <v>150</v>
      </c>
      <c r="D4" s="6" t="s">
        <v>32</v>
      </c>
      <c r="E4" s="6" t="s">
        <v>33</v>
      </c>
      <c r="F4" s="6" t="s">
        <v>57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42</v>
      </c>
      <c r="O4" s="7" t="s">
        <v>43</v>
      </c>
      <c r="P4" s="7" t="s">
        <v>44</v>
      </c>
      <c r="Q4" s="7" t="s">
        <v>45</v>
      </c>
      <c r="R4" s="7" t="s">
        <v>46</v>
      </c>
      <c r="S4" s="14" t="s">
        <v>11</v>
      </c>
    </row>
    <row r="5" spans="1:19" s="1" customFormat="1" x14ac:dyDescent="0.1">
      <c r="A5" s="8">
        <v>1</v>
      </c>
      <c r="B5" s="9" t="s">
        <v>152</v>
      </c>
      <c r="C5" s="9" t="s">
        <v>247</v>
      </c>
      <c r="D5" s="10"/>
      <c r="E5" s="10">
        <f t="shared" ref="E5:E17" si="0">SUM(G5:R5)</f>
        <v>1080</v>
      </c>
      <c r="F5" s="10"/>
      <c r="G5" s="21"/>
      <c r="H5" s="21"/>
      <c r="I5" s="21"/>
      <c r="J5" s="21"/>
      <c r="K5" s="21"/>
      <c r="L5" s="21"/>
      <c r="M5" s="21"/>
      <c r="N5" s="21"/>
      <c r="O5" s="21"/>
      <c r="P5" s="21">
        <v>1080</v>
      </c>
      <c r="Q5" s="21"/>
      <c r="R5" s="21"/>
      <c r="S5" s="15" t="s">
        <v>248</v>
      </c>
    </row>
    <row r="6" spans="1:19" s="19" customFormat="1" x14ac:dyDescent="0.1">
      <c r="A6" s="8">
        <v>2</v>
      </c>
      <c r="B6" s="9" t="s">
        <v>152</v>
      </c>
      <c r="C6" s="9" t="s">
        <v>249</v>
      </c>
      <c r="D6" s="10"/>
      <c r="E6" s="10">
        <f t="shared" si="0"/>
        <v>1008</v>
      </c>
      <c r="F6" s="10"/>
      <c r="G6" s="21"/>
      <c r="H6" s="21"/>
      <c r="I6" s="21"/>
      <c r="J6" s="21"/>
      <c r="K6" s="21"/>
      <c r="L6" s="21"/>
      <c r="M6" s="21"/>
      <c r="N6" s="21"/>
      <c r="O6" s="21"/>
      <c r="P6" s="21">
        <v>1008</v>
      </c>
      <c r="Q6" s="21"/>
      <c r="R6" s="21"/>
      <c r="S6" s="15" t="s">
        <v>250</v>
      </c>
    </row>
    <row r="7" spans="1:19" s="19" customFormat="1" x14ac:dyDescent="0.1">
      <c r="A7" s="8">
        <v>3</v>
      </c>
      <c r="B7" s="9" t="s">
        <v>152</v>
      </c>
      <c r="C7" s="9" t="s">
        <v>251</v>
      </c>
      <c r="D7" s="10"/>
      <c r="E7" s="10">
        <f t="shared" si="0"/>
        <v>1814</v>
      </c>
      <c r="F7" s="10"/>
      <c r="G7" s="21"/>
      <c r="H7" s="21"/>
      <c r="I7" s="21"/>
      <c r="J7" s="21"/>
      <c r="K7" s="21"/>
      <c r="L7" s="21"/>
      <c r="M7" s="21"/>
      <c r="N7" s="21"/>
      <c r="O7" s="21"/>
      <c r="P7" s="21">
        <v>1814</v>
      </c>
      <c r="Q7" s="21"/>
      <c r="R7" s="21"/>
      <c r="S7" s="15" t="s">
        <v>252</v>
      </c>
    </row>
    <row r="8" spans="1:19" s="19" customFormat="1" x14ac:dyDescent="0.1">
      <c r="A8" s="8">
        <v>4</v>
      </c>
      <c r="B8" s="9" t="s">
        <v>152</v>
      </c>
      <c r="C8" s="9" t="s">
        <v>253</v>
      </c>
      <c r="D8" s="10"/>
      <c r="E8" s="10">
        <f t="shared" si="0"/>
        <v>2130</v>
      </c>
      <c r="F8" s="10"/>
      <c r="G8" s="21"/>
      <c r="H8" s="21"/>
      <c r="I8" s="21"/>
      <c r="J8" s="21"/>
      <c r="K8" s="21"/>
      <c r="L8" s="21"/>
      <c r="M8" s="21"/>
      <c r="N8" s="21"/>
      <c r="O8" s="21"/>
      <c r="P8" s="21">
        <v>2130</v>
      </c>
      <c r="Q8" s="21"/>
      <c r="R8" s="21"/>
      <c r="S8" s="15" t="s">
        <v>254</v>
      </c>
    </row>
    <row r="9" spans="1:19" s="20" customFormat="1" x14ac:dyDescent="0.1">
      <c r="A9" s="8">
        <v>5</v>
      </c>
      <c r="B9" s="9" t="s">
        <v>152</v>
      </c>
      <c r="C9" s="9" t="s">
        <v>255</v>
      </c>
      <c r="D9" s="10"/>
      <c r="E9" s="10">
        <f t="shared" si="0"/>
        <v>452</v>
      </c>
      <c r="F9" s="10"/>
      <c r="G9" s="21"/>
      <c r="H9" s="21"/>
      <c r="I9" s="21"/>
      <c r="J9" s="21"/>
      <c r="K9" s="21"/>
      <c r="L9" s="21"/>
      <c r="M9" s="21"/>
      <c r="N9" s="21"/>
      <c r="O9" s="21"/>
      <c r="P9" s="21">
        <v>452</v>
      </c>
      <c r="Q9" s="21"/>
      <c r="R9" s="21"/>
      <c r="S9" s="15" t="s">
        <v>256</v>
      </c>
    </row>
    <row r="10" spans="1:19" s="1" customFormat="1" x14ac:dyDescent="0.1">
      <c r="A10" s="8">
        <v>6</v>
      </c>
      <c r="B10" s="9" t="s">
        <v>152</v>
      </c>
      <c r="C10" s="9" t="s">
        <v>257</v>
      </c>
      <c r="D10" s="10"/>
      <c r="E10" s="10">
        <f t="shared" si="0"/>
        <v>840</v>
      </c>
      <c r="F10" s="10"/>
      <c r="G10" s="21"/>
      <c r="H10" s="21"/>
      <c r="I10" s="21"/>
      <c r="J10" s="21"/>
      <c r="K10" s="21"/>
      <c r="L10" s="21"/>
      <c r="M10" s="21"/>
      <c r="N10" s="21"/>
      <c r="O10" s="21"/>
      <c r="P10" s="21">
        <v>840</v>
      </c>
      <c r="Q10" s="21"/>
      <c r="R10" s="21"/>
      <c r="S10" s="15" t="s">
        <v>248</v>
      </c>
    </row>
    <row r="11" spans="1:19" s="1" customFormat="1" x14ac:dyDescent="0.1">
      <c r="A11" s="8">
        <v>7</v>
      </c>
      <c r="B11" s="9" t="s">
        <v>152</v>
      </c>
      <c r="C11" s="9" t="s">
        <v>258</v>
      </c>
      <c r="D11" s="10"/>
      <c r="E11" s="10">
        <f t="shared" si="0"/>
        <v>800</v>
      </c>
      <c r="F11" s="1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>
        <v>800</v>
      </c>
      <c r="R11" s="21"/>
      <c r="S11" s="15" t="s">
        <v>259</v>
      </c>
    </row>
    <row r="12" spans="1:19" s="19" customFormat="1" x14ac:dyDescent="0.1">
      <c r="A12" s="8">
        <v>8</v>
      </c>
      <c r="B12" s="9" t="s">
        <v>152</v>
      </c>
      <c r="C12" s="9" t="s">
        <v>260</v>
      </c>
      <c r="D12" s="10"/>
      <c r="E12" s="10">
        <f t="shared" si="0"/>
        <v>10893.8</v>
      </c>
      <c r="F12" s="10"/>
      <c r="G12" s="21"/>
      <c r="H12" s="21"/>
      <c r="I12" s="21"/>
      <c r="J12" s="21"/>
      <c r="K12" s="21"/>
      <c r="L12" s="21"/>
      <c r="M12" s="21"/>
      <c r="N12" s="21"/>
      <c r="O12" s="21"/>
      <c r="P12" s="21">
        <v>10893.8</v>
      </c>
      <c r="Q12" s="21"/>
      <c r="R12" s="21"/>
      <c r="S12" s="15" t="s">
        <v>261</v>
      </c>
    </row>
    <row r="13" spans="1:19" s="19" customFormat="1" x14ac:dyDescent="0.1">
      <c r="A13" s="8">
        <v>9</v>
      </c>
      <c r="B13" s="9" t="s">
        <v>152</v>
      </c>
      <c r="C13" s="9" t="s">
        <v>260</v>
      </c>
      <c r="D13" s="10"/>
      <c r="E13" s="10">
        <f t="shared" si="0"/>
        <v>259.2</v>
      </c>
      <c r="F13" s="10"/>
      <c r="G13" s="21"/>
      <c r="H13" s="21"/>
      <c r="I13" s="21"/>
      <c r="J13" s="21"/>
      <c r="K13" s="21"/>
      <c r="L13" s="21"/>
      <c r="M13" s="21"/>
      <c r="N13" s="21"/>
      <c r="O13" s="21"/>
      <c r="P13" s="21">
        <v>259.2</v>
      </c>
      <c r="Q13" s="21"/>
      <c r="R13" s="21"/>
      <c r="S13" s="15" t="s">
        <v>262</v>
      </c>
    </row>
    <row r="14" spans="1:19" s="19" customFormat="1" x14ac:dyDescent="0.1">
      <c r="A14" s="8">
        <v>10</v>
      </c>
      <c r="B14" s="9" t="s">
        <v>152</v>
      </c>
      <c r="C14" s="9" t="s">
        <v>260</v>
      </c>
      <c r="D14" s="10"/>
      <c r="E14" s="10">
        <f t="shared" si="0"/>
        <v>1200</v>
      </c>
      <c r="F14" s="10"/>
      <c r="G14" s="21"/>
      <c r="H14" s="21"/>
      <c r="I14" s="21"/>
      <c r="J14" s="21"/>
      <c r="K14" s="21"/>
      <c r="L14" s="21"/>
      <c r="M14" s="21"/>
      <c r="N14" s="21"/>
      <c r="O14" s="21"/>
      <c r="P14" s="21">
        <v>1200</v>
      </c>
      <c r="Q14" s="21"/>
      <c r="R14" s="21"/>
      <c r="S14" s="15" t="s">
        <v>263</v>
      </c>
    </row>
    <row r="15" spans="1:19" s="19" customFormat="1" x14ac:dyDescent="0.1">
      <c r="A15" s="8">
        <v>11</v>
      </c>
      <c r="B15" s="9" t="s">
        <v>152</v>
      </c>
      <c r="C15" s="9" t="s">
        <v>260</v>
      </c>
      <c r="D15" s="10"/>
      <c r="E15" s="10">
        <f t="shared" si="0"/>
        <v>480</v>
      </c>
      <c r="F15" s="10"/>
      <c r="G15" s="21"/>
      <c r="H15" s="21"/>
      <c r="I15" s="21"/>
      <c r="J15" s="21"/>
      <c r="K15" s="21"/>
      <c r="L15" s="21"/>
      <c r="M15" s="21"/>
      <c r="N15" s="21"/>
      <c r="O15" s="21"/>
      <c r="P15" s="21">
        <v>480</v>
      </c>
      <c r="Q15" s="21"/>
      <c r="R15" s="21"/>
      <c r="S15" s="15" t="s">
        <v>248</v>
      </c>
    </row>
    <row r="16" spans="1:19" s="19" customFormat="1" x14ac:dyDescent="0.1">
      <c r="A16" s="8">
        <v>12</v>
      </c>
      <c r="B16" s="9" t="s">
        <v>152</v>
      </c>
      <c r="C16" s="9" t="s">
        <v>260</v>
      </c>
      <c r="D16" s="10"/>
      <c r="E16" s="10">
        <f t="shared" si="0"/>
        <v>1890</v>
      </c>
      <c r="F16" s="10"/>
      <c r="G16" s="21"/>
      <c r="H16" s="21"/>
      <c r="I16" s="21"/>
      <c r="J16" s="21"/>
      <c r="K16" s="21"/>
      <c r="L16" s="21"/>
      <c r="M16" s="21"/>
      <c r="N16" s="21"/>
      <c r="O16" s="21"/>
      <c r="P16" s="21">
        <v>1890</v>
      </c>
      <c r="Q16" s="21"/>
      <c r="R16" s="21"/>
      <c r="S16" s="15" t="s">
        <v>264</v>
      </c>
    </row>
    <row r="17" spans="1:20" s="19" customFormat="1" x14ac:dyDescent="0.1">
      <c r="A17" s="8">
        <v>13</v>
      </c>
      <c r="B17" s="9" t="s">
        <v>152</v>
      </c>
      <c r="C17" s="9" t="s">
        <v>260</v>
      </c>
      <c r="D17" s="10"/>
      <c r="E17" s="10">
        <f t="shared" si="0"/>
        <v>1134</v>
      </c>
      <c r="F17" s="10"/>
      <c r="G17" s="21"/>
      <c r="H17" s="21"/>
      <c r="I17" s="21"/>
      <c r="J17" s="21"/>
      <c r="K17" s="21"/>
      <c r="L17" s="21"/>
      <c r="M17" s="21"/>
      <c r="N17" s="21"/>
      <c r="O17" s="21"/>
      <c r="P17" s="21">
        <v>1134</v>
      </c>
      <c r="Q17" s="21"/>
      <c r="R17" s="21"/>
      <c r="S17" s="15" t="s">
        <v>265</v>
      </c>
    </row>
    <row r="18" spans="1:20" s="19" customFormat="1" x14ac:dyDescent="0.1">
      <c r="A18" s="8">
        <v>14</v>
      </c>
      <c r="B18" s="9" t="s">
        <v>152</v>
      </c>
      <c r="C18" s="9" t="s">
        <v>266</v>
      </c>
      <c r="D18" s="10"/>
      <c r="E18" s="10">
        <f t="shared" ref="E18:E32" si="1">SUM(G18:R18)</f>
        <v>13000</v>
      </c>
      <c r="F18" s="10"/>
      <c r="G18" s="21"/>
      <c r="H18" s="21"/>
      <c r="I18" s="21"/>
      <c r="J18" s="21"/>
      <c r="K18" s="21"/>
      <c r="L18" s="21"/>
      <c r="M18" s="21"/>
      <c r="N18" s="21"/>
      <c r="O18" s="21"/>
      <c r="P18" s="21">
        <v>13000</v>
      </c>
      <c r="Q18" s="21"/>
      <c r="R18" s="21"/>
      <c r="S18" s="15" t="s">
        <v>261</v>
      </c>
    </row>
    <row r="19" spans="1:20" s="1" customFormat="1" x14ac:dyDescent="0.1">
      <c r="A19" s="8">
        <v>15</v>
      </c>
      <c r="B19" s="9" t="s">
        <v>152</v>
      </c>
      <c r="C19" s="9" t="s">
        <v>267</v>
      </c>
      <c r="D19" s="10"/>
      <c r="E19" s="10">
        <f t="shared" si="1"/>
        <v>594</v>
      </c>
      <c r="F19" s="10"/>
      <c r="G19" s="21"/>
      <c r="H19" s="21"/>
      <c r="I19" s="21"/>
      <c r="J19" s="21"/>
      <c r="K19" s="21"/>
      <c r="L19" s="21"/>
      <c r="M19" s="21"/>
      <c r="N19" s="21"/>
      <c r="O19" s="21"/>
      <c r="P19" s="21">
        <v>594</v>
      </c>
      <c r="Q19" s="21"/>
      <c r="R19" s="21"/>
      <c r="S19" s="15" t="s">
        <v>268</v>
      </c>
    </row>
    <row r="20" spans="1:20" s="1" customFormat="1" x14ac:dyDescent="0.1">
      <c r="A20" s="8">
        <v>16</v>
      </c>
      <c r="B20" s="9" t="s">
        <v>152</v>
      </c>
      <c r="C20" s="9" t="s">
        <v>269</v>
      </c>
      <c r="D20" s="10"/>
      <c r="E20" s="10">
        <f t="shared" si="1"/>
        <v>1200</v>
      </c>
      <c r="F20" s="10"/>
      <c r="G20" s="21"/>
      <c r="H20" s="21"/>
      <c r="I20" s="21"/>
      <c r="J20" s="21"/>
      <c r="K20" s="21"/>
      <c r="L20" s="21"/>
      <c r="M20" s="21"/>
      <c r="N20" s="21"/>
      <c r="O20" s="21"/>
      <c r="P20" s="21">
        <v>1200</v>
      </c>
      <c r="Q20" s="21"/>
      <c r="R20" s="21"/>
      <c r="S20" s="15" t="s">
        <v>263</v>
      </c>
    </row>
    <row r="21" spans="1:20" s="1" customFormat="1" x14ac:dyDescent="0.1">
      <c r="A21" s="8">
        <v>17</v>
      </c>
      <c r="B21" s="9" t="s">
        <v>152</v>
      </c>
      <c r="C21" s="9" t="s">
        <v>270</v>
      </c>
      <c r="D21" s="10"/>
      <c r="E21" s="10">
        <f t="shared" si="1"/>
        <v>900</v>
      </c>
      <c r="F21" s="10"/>
      <c r="G21" s="21"/>
      <c r="H21" s="21"/>
      <c r="I21" s="21"/>
      <c r="J21" s="21"/>
      <c r="K21" s="21"/>
      <c r="L21" s="21"/>
      <c r="M21" s="21"/>
      <c r="N21" s="21"/>
      <c r="O21" s="21"/>
      <c r="P21" s="21">
        <v>900</v>
      </c>
      <c r="Q21" s="21"/>
      <c r="R21" s="21"/>
      <c r="S21" s="15" t="s">
        <v>248</v>
      </c>
    </row>
    <row r="22" spans="1:20" s="1" customFormat="1" x14ac:dyDescent="0.1">
      <c r="A22" s="8">
        <v>18</v>
      </c>
      <c r="B22" s="9" t="s">
        <v>152</v>
      </c>
      <c r="C22" s="9" t="s">
        <v>271</v>
      </c>
      <c r="D22" s="10"/>
      <c r="E22" s="10">
        <f t="shared" si="1"/>
        <v>135</v>
      </c>
      <c r="F22" s="10"/>
      <c r="G22" s="21"/>
      <c r="H22" s="21"/>
      <c r="I22" s="21"/>
      <c r="J22" s="21"/>
      <c r="K22" s="21"/>
      <c r="L22" s="21"/>
      <c r="M22" s="21"/>
      <c r="N22" s="21"/>
      <c r="O22" s="21"/>
      <c r="P22" s="21">
        <v>135</v>
      </c>
      <c r="Q22" s="21"/>
      <c r="R22" s="21"/>
      <c r="S22" s="15" t="s">
        <v>272</v>
      </c>
    </row>
    <row r="23" spans="1:20" s="19" customFormat="1" x14ac:dyDescent="0.1">
      <c r="A23" s="8">
        <v>19</v>
      </c>
      <c r="B23" s="9" t="s">
        <v>152</v>
      </c>
      <c r="C23" s="9" t="s">
        <v>273</v>
      </c>
      <c r="D23" s="10"/>
      <c r="E23" s="10">
        <f t="shared" si="1"/>
        <v>1784</v>
      </c>
      <c r="F23" s="10"/>
      <c r="G23" s="21"/>
      <c r="H23" s="21"/>
      <c r="I23" s="21"/>
      <c r="J23" s="21"/>
      <c r="K23" s="21"/>
      <c r="L23" s="21"/>
      <c r="M23" s="21"/>
      <c r="N23" s="21"/>
      <c r="O23" s="21"/>
      <c r="P23" s="21">
        <v>1784</v>
      </c>
      <c r="Q23" s="21"/>
      <c r="R23" s="21"/>
      <c r="S23" s="15" t="s">
        <v>274</v>
      </c>
    </row>
    <row r="24" spans="1:20" s="1" customFormat="1" x14ac:dyDescent="0.1">
      <c r="A24" s="8">
        <v>20</v>
      </c>
      <c r="B24" s="9" t="s">
        <v>152</v>
      </c>
      <c r="C24" s="9" t="s">
        <v>275</v>
      </c>
      <c r="D24" s="10"/>
      <c r="E24" s="10">
        <f t="shared" si="1"/>
        <v>127800</v>
      </c>
      <c r="F24" s="10"/>
      <c r="G24" s="21"/>
      <c r="H24" s="21"/>
      <c r="I24" s="21"/>
      <c r="J24" s="21"/>
      <c r="K24" s="21"/>
      <c r="L24" s="21"/>
      <c r="M24" s="21"/>
      <c r="N24" s="21"/>
      <c r="O24" s="22">
        <v>31950</v>
      </c>
      <c r="P24" s="22">
        <v>31950</v>
      </c>
      <c r="Q24" s="22">
        <v>31950</v>
      </c>
      <c r="R24" s="22">
        <v>31950</v>
      </c>
      <c r="S24" s="15"/>
    </row>
    <row r="25" spans="1:20" s="1" customFormat="1" x14ac:dyDescent="0.1">
      <c r="A25" s="8">
        <v>21</v>
      </c>
      <c r="B25" s="9" t="s">
        <v>152</v>
      </c>
      <c r="C25" s="9" t="s">
        <v>276</v>
      </c>
      <c r="D25" s="10"/>
      <c r="E25" s="10">
        <f t="shared" si="1"/>
        <v>19200</v>
      </c>
      <c r="F25" s="10"/>
      <c r="G25" s="9"/>
      <c r="H25" s="9"/>
      <c r="I25" s="9"/>
      <c r="J25" s="10"/>
      <c r="K25" s="9"/>
      <c r="L25" s="9"/>
      <c r="M25" s="9"/>
      <c r="N25" s="9"/>
      <c r="O25" s="23">
        <v>4800</v>
      </c>
      <c r="P25" s="23">
        <v>4800</v>
      </c>
      <c r="Q25" s="23">
        <v>4800</v>
      </c>
      <c r="R25" s="23">
        <v>4800</v>
      </c>
      <c r="S25" s="15"/>
    </row>
    <row r="26" spans="1:20" s="1" customFormat="1" x14ac:dyDescent="0.1">
      <c r="A26" s="8">
        <v>22</v>
      </c>
      <c r="B26" s="9" t="s">
        <v>152</v>
      </c>
      <c r="C26" s="9" t="s">
        <v>277</v>
      </c>
      <c r="D26" s="9">
        <v>29760</v>
      </c>
      <c r="E26" s="10">
        <f t="shared" si="1"/>
        <v>29760</v>
      </c>
      <c r="F26" s="10"/>
      <c r="G26" s="9"/>
      <c r="H26" s="9"/>
      <c r="I26" s="9"/>
      <c r="J26" s="9"/>
      <c r="K26" s="9"/>
      <c r="L26" s="9"/>
      <c r="M26" s="9"/>
      <c r="N26" s="9"/>
      <c r="O26" s="9"/>
      <c r="P26" s="9">
        <v>29760</v>
      </c>
      <c r="Q26" s="9"/>
      <c r="R26" s="9"/>
      <c r="S26" s="15" t="s">
        <v>261</v>
      </c>
      <c r="T26" s="24"/>
    </row>
    <row r="27" spans="1:20" s="1" customFormat="1" x14ac:dyDescent="0.1">
      <c r="A27" s="8">
        <v>23</v>
      </c>
      <c r="B27" s="9" t="s">
        <v>152</v>
      </c>
      <c r="C27" s="9" t="s">
        <v>277</v>
      </c>
      <c r="D27" s="9"/>
      <c r="E27" s="10">
        <f t="shared" si="1"/>
        <v>364.8</v>
      </c>
      <c r="F27" s="10"/>
      <c r="G27" s="9"/>
      <c r="H27" s="9"/>
      <c r="I27" s="9"/>
      <c r="J27" s="9"/>
      <c r="K27" s="9"/>
      <c r="L27" s="9"/>
      <c r="M27" s="9"/>
      <c r="N27" s="9"/>
      <c r="O27" s="9"/>
      <c r="P27" s="9">
        <v>364.8</v>
      </c>
      <c r="Q27" s="9"/>
      <c r="R27" s="9"/>
      <c r="S27" s="15" t="s">
        <v>278</v>
      </c>
      <c r="T27" s="24"/>
    </row>
    <row r="28" spans="1:20" s="1" customFormat="1" x14ac:dyDescent="0.1">
      <c r="A28" s="8">
        <v>24</v>
      </c>
      <c r="B28" s="9" t="s">
        <v>152</v>
      </c>
      <c r="C28" s="9" t="s">
        <v>277</v>
      </c>
      <c r="D28" s="9"/>
      <c r="E28" s="10">
        <f t="shared" si="1"/>
        <v>1848</v>
      </c>
      <c r="F28" s="10"/>
      <c r="G28" s="9"/>
      <c r="H28" s="9"/>
      <c r="I28" s="9"/>
      <c r="J28" s="9"/>
      <c r="K28" s="9"/>
      <c r="L28" s="9"/>
      <c r="M28" s="9"/>
      <c r="N28" s="9"/>
      <c r="O28" s="9"/>
      <c r="P28" s="9">
        <v>1848</v>
      </c>
      <c r="Q28" s="9"/>
      <c r="R28" s="9"/>
      <c r="S28" s="15" t="s">
        <v>279</v>
      </c>
      <c r="T28" s="24"/>
    </row>
    <row r="29" spans="1:20" s="1" customFormat="1" x14ac:dyDescent="0.1">
      <c r="A29" s="8">
        <v>25</v>
      </c>
      <c r="B29" s="9" t="s">
        <v>152</v>
      </c>
      <c r="C29" s="9" t="s">
        <v>277</v>
      </c>
      <c r="D29" s="9"/>
      <c r="E29" s="10">
        <f t="shared" si="1"/>
        <v>3944</v>
      </c>
      <c r="F29" s="10"/>
      <c r="G29" s="9"/>
      <c r="H29" s="9"/>
      <c r="I29" s="9"/>
      <c r="J29" s="9"/>
      <c r="K29" s="9"/>
      <c r="L29" s="9"/>
      <c r="M29" s="9"/>
      <c r="N29" s="9"/>
      <c r="O29" s="9"/>
      <c r="P29" s="9">
        <v>3944</v>
      </c>
      <c r="Q29" s="9"/>
      <c r="R29" s="9"/>
      <c r="S29" s="15" t="s">
        <v>280</v>
      </c>
      <c r="T29" s="24"/>
    </row>
    <row r="30" spans="1:20" s="1" customFormat="1" x14ac:dyDescent="0.1">
      <c r="A30" s="8">
        <v>26</v>
      </c>
      <c r="B30" s="9" t="s">
        <v>152</v>
      </c>
      <c r="C30" s="9" t="s">
        <v>277</v>
      </c>
      <c r="D30" s="9"/>
      <c r="E30" s="10">
        <f t="shared" si="1"/>
        <v>400</v>
      </c>
      <c r="F30" s="10"/>
      <c r="G30" s="9"/>
      <c r="H30" s="9"/>
      <c r="I30" s="9"/>
      <c r="J30" s="9"/>
      <c r="K30" s="9"/>
      <c r="L30" s="9"/>
      <c r="M30" s="9"/>
      <c r="N30" s="19"/>
      <c r="O30" s="9"/>
      <c r="P30" s="9">
        <v>400</v>
      </c>
      <c r="Q30" s="9"/>
      <c r="R30" s="9"/>
      <c r="S30" s="15" t="s">
        <v>281</v>
      </c>
      <c r="T30" s="24"/>
    </row>
    <row r="31" spans="1:20" s="1" customFormat="1" x14ac:dyDescent="0.1">
      <c r="A31" s="8">
        <v>27</v>
      </c>
      <c r="B31" s="9" t="s">
        <v>152</v>
      </c>
      <c r="C31" s="9" t="s">
        <v>282</v>
      </c>
      <c r="D31" s="10"/>
      <c r="E31" s="10">
        <f t="shared" si="1"/>
        <v>228924</v>
      </c>
      <c r="F31" s="10"/>
      <c r="G31" s="9"/>
      <c r="H31" s="9"/>
      <c r="I31" s="9"/>
      <c r="J31" s="10"/>
      <c r="K31" s="9"/>
      <c r="L31" s="9"/>
      <c r="M31" s="9"/>
      <c r="N31" s="9"/>
      <c r="O31" s="23">
        <v>57231</v>
      </c>
      <c r="P31" s="23">
        <v>57231</v>
      </c>
      <c r="Q31" s="23">
        <v>57231</v>
      </c>
      <c r="R31" s="23">
        <v>57231</v>
      </c>
      <c r="S31" s="15"/>
    </row>
    <row r="32" spans="1:20" s="1" customFormat="1" x14ac:dyDescent="0.1">
      <c r="A32" s="8">
        <v>28</v>
      </c>
      <c r="B32" s="9"/>
      <c r="C32" s="9"/>
      <c r="D32" s="10"/>
      <c r="E32" s="10">
        <f t="shared" si="1"/>
        <v>0</v>
      </c>
      <c r="F32" s="10"/>
      <c r="G32" s="9"/>
      <c r="H32" s="9"/>
      <c r="I32" s="9"/>
      <c r="J32" s="10"/>
      <c r="K32" s="9"/>
      <c r="L32" s="9"/>
      <c r="M32" s="9"/>
      <c r="N32" s="9"/>
      <c r="O32" s="9"/>
      <c r="P32" s="9"/>
      <c r="Q32" s="9"/>
      <c r="R32" s="9"/>
      <c r="S32" s="15"/>
    </row>
    <row r="33" spans="1:19" s="1" customFormat="1" x14ac:dyDescent="0.1">
      <c r="A33" s="8">
        <v>29</v>
      </c>
      <c r="B33" s="9"/>
      <c r="C33" s="9"/>
      <c r="D33" s="10"/>
      <c r="E33" s="10"/>
      <c r="F33" s="10"/>
      <c r="G33" s="9"/>
      <c r="H33" s="9"/>
      <c r="I33" s="9"/>
      <c r="J33" s="10"/>
      <c r="K33" s="9"/>
      <c r="L33" s="9"/>
      <c r="M33" s="9"/>
      <c r="N33" s="9"/>
      <c r="O33" s="9"/>
      <c r="P33" s="9"/>
      <c r="Q33" s="9"/>
      <c r="R33" s="9"/>
      <c r="S33" s="15"/>
    </row>
    <row r="34" spans="1:19" s="1" customFormat="1" x14ac:dyDescent="0.1">
      <c r="A34" s="8">
        <v>30</v>
      </c>
      <c r="B34" s="9"/>
      <c r="C34" s="9"/>
      <c r="D34" s="10"/>
      <c r="E34" s="10"/>
      <c r="F34" s="10"/>
      <c r="G34" s="9"/>
      <c r="H34" s="9"/>
      <c r="I34" s="9"/>
      <c r="J34" s="10"/>
      <c r="K34" s="9"/>
      <c r="L34" s="9"/>
      <c r="M34" s="9"/>
      <c r="N34" s="9"/>
      <c r="O34" s="9"/>
      <c r="P34" s="9"/>
      <c r="Q34" s="9"/>
      <c r="R34" s="9"/>
      <c r="S34" s="15"/>
    </row>
    <row r="35" spans="1:19" s="1" customFormat="1" x14ac:dyDescent="0.1">
      <c r="A35" s="8">
        <v>31</v>
      </c>
      <c r="B35" s="9"/>
      <c r="C35" s="9"/>
      <c r="D35" s="10"/>
      <c r="E35" s="10"/>
      <c r="F35" s="10"/>
      <c r="G35" s="9"/>
      <c r="H35" s="9"/>
      <c r="I35" s="9"/>
      <c r="J35" s="10"/>
      <c r="K35" s="9"/>
      <c r="L35" s="9"/>
      <c r="M35" s="9"/>
      <c r="N35" s="9"/>
      <c r="O35" s="9"/>
      <c r="P35" s="9"/>
      <c r="Q35" s="9"/>
      <c r="R35" s="9"/>
      <c r="S35" s="15"/>
    </row>
    <row r="36" spans="1:19" s="1" customFormat="1" x14ac:dyDescent="0.1">
      <c r="A36" s="8">
        <v>32</v>
      </c>
      <c r="B36" s="9"/>
      <c r="C36" s="9"/>
      <c r="D36" s="10"/>
      <c r="E36" s="10"/>
      <c r="F36" s="10"/>
      <c r="G36" s="9"/>
      <c r="H36" s="9"/>
      <c r="I36" s="9"/>
      <c r="J36" s="10"/>
      <c r="K36" s="9"/>
      <c r="L36" s="9"/>
      <c r="M36" s="9"/>
      <c r="N36" s="9"/>
      <c r="O36" s="9"/>
      <c r="P36" s="9"/>
      <c r="Q36" s="9"/>
      <c r="R36" s="9"/>
      <c r="S36" s="15"/>
    </row>
    <row r="37" spans="1:19" s="1" customFormat="1" x14ac:dyDescent="0.1">
      <c r="A37" s="8">
        <v>33</v>
      </c>
      <c r="B37" s="9"/>
      <c r="C37" s="9"/>
      <c r="D37" s="10"/>
      <c r="E37" s="10"/>
      <c r="F37" s="10"/>
      <c r="G37" s="9"/>
      <c r="H37" s="9"/>
      <c r="I37" s="9"/>
      <c r="J37" s="10"/>
      <c r="K37" s="9"/>
      <c r="L37" s="9"/>
      <c r="M37" s="9"/>
      <c r="N37" s="9"/>
      <c r="O37" s="9"/>
      <c r="P37" s="9"/>
      <c r="Q37" s="9"/>
      <c r="R37" s="9"/>
      <c r="S37" s="15"/>
    </row>
    <row r="38" spans="1:19" s="1" customFormat="1" x14ac:dyDescent="0.1">
      <c r="A38" s="8">
        <v>34</v>
      </c>
      <c r="B38" s="9"/>
      <c r="C38" s="9"/>
      <c r="D38" s="10"/>
      <c r="E38" s="10"/>
      <c r="F38" s="10"/>
      <c r="G38" s="9"/>
      <c r="H38" s="9"/>
      <c r="I38" s="9"/>
      <c r="J38" s="10"/>
      <c r="K38" s="9"/>
      <c r="L38" s="9"/>
      <c r="M38" s="9"/>
      <c r="N38" s="9"/>
      <c r="O38" s="9"/>
      <c r="P38" s="9"/>
      <c r="Q38" s="9"/>
      <c r="R38" s="9"/>
      <c r="S38" s="15"/>
    </row>
    <row r="39" spans="1:19" s="2" customFormat="1" x14ac:dyDescent="0.1">
      <c r="A39" s="11"/>
      <c r="B39" s="12"/>
      <c r="C39" s="12"/>
      <c r="D39" s="13">
        <f t="shared" ref="D39:R39" si="2">SUM(D5:D38)</f>
        <v>29760</v>
      </c>
      <c r="E39" s="13">
        <f t="shared" si="2"/>
        <v>453834.8</v>
      </c>
      <c r="F39" s="13">
        <f t="shared" si="2"/>
        <v>0</v>
      </c>
      <c r="G39" s="13">
        <f t="shared" si="2"/>
        <v>0</v>
      </c>
      <c r="H39" s="13">
        <f t="shared" si="2"/>
        <v>0</v>
      </c>
      <c r="I39" s="13">
        <f t="shared" si="2"/>
        <v>0</v>
      </c>
      <c r="J39" s="13">
        <f t="shared" si="2"/>
        <v>0</v>
      </c>
      <c r="K39" s="13">
        <f t="shared" si="2"/>
        <v>0</v>
      </c>
      <c r="L39" s="13">
        <f t="shared" si="2"/>
        <v>0</v>
      </c>
      <c r="M39" s="13">
        <f t="shared" si="2"/>
        <v>0</v>
      </c>
      <c r="N39" s="13">
        <f t="shared" si="2"/>
        <v>0</v>
      </c>
      <c r="O39" s="13">
        <f t="shared" si="2"/>
        <v>93981</v>
      </c>
      <c r="P39" s="13">
        <f t="shared" si="2"/>
        <v>171091.8</v>
      </c>
      <c r="Q39" s="13">
        <f t="shared" si="2"/>
        <v>94781</v>
      </c>
      <c r="R39" s="13">
        <f t="shared" si="2"/>
        <v>93981</v>
      </c>
      <c r="S39" s="16"/>
    </row>
  </sheetData>
  <mergeCells count="4">
    <mergeCell ref="A1:C1"/>
    <mergeCell ref="A2:S2"/>
    <mergeCell ref="A3:F3"/>
    <mergeCell ref="G3:H3"/>
  </mergeCells>
  <phoneticPr fontId="21" type="noConversion"/>
  <hyperlinks>
    <hyperlink ref="A1:C1" location="【目录】!A1" display="【目录】" xr:uid="{00000000-0004-0000-0B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XFC20"/>
  <sheetViews>
    <sheetView showGridLines="0" workbookViewId="0">
      <pane ySplit="4" topLeftCell="A5" activePane="bottomLeft" state="frozen"/>
      <selection pane="bottomLeft" activeCell="Q21" sqref="Q21"/>
    </sheetView>
  </sheetViews>
  <sheetFormatPr defaultColWidth="8.99609375" defaultRowHeight="13.5" x14ac:dyDescent="0.1"/>
  <cols>
    <col min="1" max="1" width="4.6328125" style="1" customWidth="1"/>
    <col min="2" max="2" width="9.6796875" style="1" customWidth="1"/>
    <col min="3" max="3" width="11.04296875" style="1" customWidth="1"/>
    <col min="4" max="5" width="11.453125" style="1" customWidth="1"/>
    <col min="6" max="6" width="11.86328125" style="1" customWidth="1"/>
    <col min="7" max="7" width="13.76953125" style="1" customWidth="1"/>
    <col min="8" max="11" width="9.26953125" style="1" customWidth="1"/>
    <col min="12" max="12" width="9.6796875" style="1" customWidth="1"/>
    <col min="13" max="14" width="9.26953125" style="1" customWidth="1"/>
    <col min="15" max="15" width="9.6796875" style="1" customWidth="1"/>
    <col min="16" max="17" width="9.26953125" style="1" customWidth="1"/>
    <col min="18" max="18" width="9.6796875" style="1" customWidth="1"/>
    <col min="19" max="19" width="25.08984375" style="1" customWidth="1"/>
    <col min="20" max="16383" width="8.99609375" style="1"/>
  </cols>
  <sheetData>
    <row r="1" spans="1:19" s="1" customFormat="1" x14ac:dyDescent="0.1">
      <c r="A1" s="141" t="s">
        <v>0</v>
      </c>
      <c r="B1" s="141"/>
      <c r="C1" s="141"/>
    </row>
    <row r="2" spans="1:19" s="1" customFormat="1" ht="16.5" x14ac:dyDescent="0.1">
      <c r="A2" s="142" t="s">
        <v>283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s="1" customFormat="1" x14ac:dyDescent="0.1">
      <c r="A3" s="133" t="s">
        <v>4</v>
      </c>
      <c r="B3" s="133"/>
      <c r="C3" s="133"/>
      <c r="D3" s="133"/>
      <c r="E3" s="133"/>
      <c r="F3" s="133"/>
      <c r="G3" s="144" t="s">
        <v>30</v>
      </c>
      <c r="H3" s="144"/>
    </row>
    <row r="4" spans="1:19" s="1" customFormat="1" ht="44.45" customHeight="1" x14ac:dyDescent="0.2">
      <c r="A4" s="4" t="s">
        <v>5</v>
      </c>
      <c r="B4" s="5" t="s">
        <v>7</v>
      </c>
      <c r="C4" s="5" t="s">
        <v>150</v>
      </c>
      <c r="D4" s="6" t="s">
        <v>32</v>
      </c>
      <c r="E4" s="6" t="s">
        <v>33</v>
      </c>
      <c r="F4" s="6" t="s">
        <v>57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42</v>
      </c>
      <c r="O4" s="7" t="s">
        <v>43</v>
      </c>
      <c r="P4" s="7" t="s">
        <v>44</v>
      </c>
      <c r="Q4" s="7" t="s">
        <v>45</v>
      </c>
      <c r="R4" s="7" t="s">
        <v>46</v>
      </c>
      <c r="S4" s="14" t="s">
        <v>11</v>
      </c>
    </row>
    <row r="5" spans="1:19" s="1" customFormat="1" x14ac:dyDescent="0.1">
      <c r="A5" s="8">
        <v>1</v>
      </c>
      <c r="B5" s="9" t="s">
        <v>152</v>
      </c>
      <c r="C5" s="9" t="s">
        <v>284</v>
      </c>
      <c r="D5" s="10"/>
      <c r="E5" s="10">
        <f>SUM(G5:R5)</f>
        <v>1212</v>
      </c>
      <c r="F5" s="10"/>
      <c r="G5" s="9"/>
      <c r="H5" s="9"/>
      <c r="I5" s="9"/>
      <c r="J5" s="10"/>
      <c r="K5" s="9"/>
      <c r="L5" s="9"/>
      <c r="M5" s="9"/>
      <c r="N5" s="9"/>
      <c r="O5" s="9">
        <v>303</v>
      </c>
      <c r="P5" s="9">
        <v>303</v>
      </c>
      <c r="Q5" s="9">
        <v>303</v>
      </c>
      <c r="R5" s="9">
        <v>303</v>
      </c>
      <c r="S5" s="15"/>
    </row>
    <row r="6" spans="1:19" s="1" customFormat="1" x14ac:dyDescent="0.1">
      <c r="A6" s="8">
        <v>2</v>
      </c>
      <c r="B6" s="9" t="s">
        <v>152</v>
      </c>
      <c r="C6" s="9" t="s">
        <v>285</v>
      </c>
      <c r="D6" s="10"/>
      <c r="E6" s="10">
        <f>SUM(G6:R6)</f>
        <v>1532</v>
      </c>
      <c r="F6" s="10"/>
      <c r="G6" s="9"/>
      <c r="H6" s="9"/>
      <c r="I6" s="9"/>
      <c r="J6" s="10"/>
      <c r="K6" s="9"/>
      <c r="L6" s="9"/>
      <c r="M6" s="9"/>
      <c r="N6" s="9"/>
      <c r="O6" s="9">
        <v>383</v>
      </c>
      <c r="P6" s="9">
        <v>383</v>
      </c>
      <c r="Q6" s="9">
        <v>383</v>
      </c>
      <c r="R6" s="9">
        <v>383</v>
      </c>
      <c r="S6" s="15"/>
    </row>
    <row r="7" spans="1:19" s="1" customFormat="1" x14ac:dyDescent="0.1">
      <c r="A7" s="8">
        <v>3</v>
      </c>
      <c r="B7" s="9" t="s">
        <v>152</v>
      </c>
      <c r="C7" s="9" t="s">
        <v>286</v>
      </c>
      <c r="D7" s="10"/>
      <c r="E7" s="10">
        <f>SUM(G7:R7)</f>
        <v>572</v>
      </c>
      <c r="F7" s="10"/>
      <c r="G7" s="9"/>
      <c r="H7" s="9"/>
      <c r="I7" s="9"/>
      <c r="J7" s="10"/>
      <c r="K7" s="9"/>
      <c r="L7" s="9"/>
      <c r="M7" s="9"/>
      <c r="N7" s="9"/>
      <c r="O7" s="9">
        <v>143</v>
      </c>
      <c r="P7" s="9">
        <v>143</v>
      </c>
      <c r="Q7" s="9">
        <v>143</v>
      </c>
      <c r="R7" s="9">
        <v>143</v>
      </c>
      <c r="S7" s="15"/>
    </row>
    <row r="8" spans="1:19" s="1" customFormat="1" x14ac:dyDescent="0.1">
      <c r="A8" s="8">
        <v>4</v>
      </c>
      <c r="B8" s="9" t="s">
        <v>152</v>
      </c>
      <c r="C8" s="9" t="s">
        <v>287</v>
      </c>
      <c r="D8" s="10"/>
      <c r="E8" s="10"/>
      <c r="F8" s="10"/>
      <c r="G8" s="9"/>
      <c r="H8" s="9"/>
      <c r="I8" s="9"/>
      <c r="J8" s="10"/>
      <c r="K8" s="9"/>
      <c r="L8" s="9"/>
      <c r="M8" s="9"/>
      <c r="N8" s="9"/>
      <c r="O8" s="9">
        <v>60</v>
      </c>
      <c r="P8" s="9">
        <v>60</v>
      </c>
      <c r="Q8" s="9">
        <v>60</v>
      </c>
      <c r="R8" s="9">
        <v>60</v>
      </c>
      <c r="S8" s="15"/>
    </row>
    <row r="9" spans="1:19" s="2" customFormat="1" x14ac:dyDescent="0.1">
      <c r="A9" s="11"/>
      <c r="B9" s="12"/>
      <c r="C9" s="12"/>
      <c r="D9" s="13">
        <f t="shared" ref="D9:R9" si="0">SUM(D5:D8)</f>
        <v>0</v>
      </c>
      <c r="E9" s="13">
        <f t="shared" si="0"/>
        <v>3316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889</v>
      </c>
      <c r="P9" s="13">
        <f t="shared" si="0"/>
        <v>889</v>
      </c>
      <c r="Q9" s="13">
        <f t="shared" si="0"/>
        <v>889</v>
      </c>
      <c r="R9" s="13">
        <f t="shared" si="0"/>
        <v>889</v>
      </c>
      <c r="S9" s="16"/>
    </row>
    <row r="16" spans="1:19" x14ac:dyDescent="0.1">
      <c r="C16" s="17" t="s">
        <v>288</v>
      </c>
      <c r="D16" s="17" t="s">
        <v>289</v>
      </c>
      <c r="E16" s="1" t="s">
        <v>290</v>
      </c>
      <c r="F16" s="1" t="s">
        <v>291</v>
      </c>
      <c r="G16" s="1" t="s">
        <v>292</v>
      </c>
      <c r="H16" s="1" t="s">
        <v>293</v>
      </c>
      <c r="I16" s="1" t="s">
        <v>292</v>
      </c>
    </row>
    <row r="17" spans="2:19" x14ac:dyDescent="0.1">
      <c r="B17" s="1" t="s">
        <v>102</v>
      </c>
      <c r="C17" s="17">
        <v>7</v>
      </c>
      <c r="D17" s="1">
        <v>40</v>
      </c>
      <c r="E17" s="1">
        <v>7</v>
      </c>
      <c r="F17" s="1">
        <v>0.8</v>
      </c>
      <c r="G17" s="1">
        <v>10</v>
      </c>
      <c r="H17" s="1">
        <v>0.5</v>
      </c>
      <c r="I17" s="1">
        <v>30</v>
      </c>
      <c r="S17" s="18"/>
    </row>
    <row r="18" spans="2:19" x14ac:dyDescent="0.1">
      <c r="B18" s="1" t="s">
        <v>104</v>
      </c>
      <c r="C18" s="17">
        <v>9</v>
      </c>
      <c r="D18" s="1">
        <v>40</v>
      </c>
      <c r="E18" s="1">
        <v>9</v>
      </c>
      <c r="F18" s="1">
        <v>0.8</v>
      </c>
      <c r="G18" s="1">
        <v>10</v>
      </c>
      <c r="H18" s="1">
        <v>0.5</v>
      </c>
      <c r="I18" s="1">
        <v>30</v>
      </c>
    </row>
    <row r="19" spans="2:19" x14ac:dyDescent="0.1">
      <c r="B19" s="1" t="s">
        <v>106</v>
      </c>
      <c r="C19" s="17">
        <v>3</v>
      </c>
      <c r="D19" s="1">
        <v>40</v>
      </c>
      <c r="E19" s="1">
        <v>3</v>
      </c>
      <c r="F19" s="1">
        <v>0.8</v>
      </c>
      <c r="G19" s="1">
        <v>10</v>
      </c>
      <c r="H19" s="1">
        <v>0.5</v>
      </c>
      <c r="I19" s="1">
        <v>30</v>
      </c>
    </row>
    <row r="20" spans="2:19" x14ac:dyDescent="0.1">
      <c r="B20" s="1" t="s">
        <v>113</v>
      </c>
      <c r="C20" s="17">
        <v>1</v>
      </c>
      <c r="D20" s="1">
        <v>40</v>
      </c>
      <c r="E20" s="1">
        <v>1</v>
      </c>
      <c r="F20" s="1">
        <v>0.5</v>
      </c>
      <c r="G20" s="1">
        <v>10</v>
      </c>
      <c r="H20" s="1">
        <v>0.5</v>
      </c>
      <c r="I20" s="1">
        <v>30</v>
      </c>
    </row>
  </sheetData>
  <mergeCells count="4">
    <mergeCell ref="A1:C1"/>
    <mergeCell ref="A2:S2"/>
    <mergeCell ref="A3:F3"/>
    <mergeCell ref="G3:H3"/>
  </mergeCells>
  <phoneticPr fontId="21" type="noConversion"/>
  <hyperlinks>
    <hyperlink ref="A1:C1" location="【目录】!A1" display="【目录】" xr:uid="{00000000-0004-0000-0C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XFC25"/>
  <sheetViews>
    <sheetView showGridLines="0" workbookViewId="0">
      <selection activeCell="N10" sqref="N10"/>
    </sheetView>
  </sheetViews>
  <sheetFormatPr defaultColWidth="8.99609375" defaultRowHeight="13.5" x14ac:dyDescent="0.1"/>
  <cols>
    <col min="1" max="1" width="4.6328125" style="1" customWidth="1"/>
    <col min="2" max="2" width="9.6796875" style="1" customWidth="1"/>
    <col min="3" max="3" width="13.76953125" style="1" customWidth="1"/>
    <col min="4" max="5" width="11.453125" style="1" customWidth="1"/>
    <col min="6" max="6" width="11.86328125" style="1" customWidth="1"/>
    <col min="7" max="9" width="5.453125" style="1" customWidth="1"/>
    <col min="10" max="10" width="7.76953125" style="1" customWidth="1"/>
    <col min="11" max="15" width="5.453125" style="1" customWidth="1"/>
    <col min="16" max="18" width="6.1328125" style="1" customWidth="1"/>
    <col min="19" max="19" width="12.1328125" style="1" customWidth="1"/>
    <col min="20" max="16383" width="8.99609375" style="1"/>
  </cols>
  <sheetData>
    <row r="1" spans="1:19" s="1" customFormat="1" x14ac:dyDescent="0.1">
      <c r="A1" s="141" t="s">
        <v>0</v>
      </c>
      <c r="B1" s="141"/>
      <c r="C1" s="141"/>
    </row>
    <row r="2" spans="1:19" s="1" customFormat="1" ht="16.5" x14ac:dyDescent="0.1">
      <c r="A2" s="142" t="s">
        <v>294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s="1" customFormat="1" ht="20.25" x14ac:dyDescent="0.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s="1" customFormat="1" x14ac:dyDescent="0.1">
      <c r="A4" s="133" t="s">
        <v>4</v>
      </c>
      <c r="B4" s="133"/>
      <c r="C4" s="133"/>
      <c r="D4" s="133"/>
      <c r="E4" s="133"/>
      <c r="F4" s="133"/>
      <c r="G4" s="144" t="s">
        <v>30</v>
      </c>
      <c r="H4" s="144"/>
    </row>
    <row r="5" spans="1:19" s="1" customFormat="1" ht="44.45" customHeight="1" x14ac:dyDescent="0.2">
      <c r="A5" s="4" t="s">
        <v>5</v>
      </c>
      <c r="B5" s="5" t="s">
        <v>7</v>
      </c>
      <c r="C5" s="5" t="s">
        <v>150</v>
      </c>
      <c r="D5" s="6" t="s">
        <v>32</v>
      </c>
      <c r="E5" s="6" t="s">
        <v>33</v>
      </c>
      <c r="F5" s="6" t="s">
        <v>57</v>
      </c>
      <c r="G5" s="7" t="s">
        <v>35</v>
      </c>
      <c r="H5" s="7" t="s">
        <v>36</v>
      </c>
      <c r="I5" s="7" t="s">
        <v>37</v>
      </c>
      <c r="J5" s="7" t="s">
        <v>38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P5" s="7" t="s">
        <v>44</v>
      </c>
      <c r="Q5" s="7" t="s">
        <v>45</v>
      </c>
      <c r="R5" s="7" t="s">
        <v>46</v>
      </c>
      <c r="S5" s="14" t="s">
        <v>11</v>
      </c>
    </row>
    <row r="6" spans="1:19" s="1" customFormat="1" x14ac:dyDescent="0.1">
      <c r="A6" s="8">
        <v>1</v>
      </c>
      <c r="B6" s="9" t="s">
        <v>152</v>
      </c>
      <c r="C6" s="9" t="s">
        <v>295</v>
      </c>
      <c r="D6" s="10"/>
      <c r="E6" s="10">
        <f t="shared" ref="E6:E8" si="0">SUM(G6:R6)</f>
        <v>6500</v>
      </c>
      <c r="F6" s="10"/>
      <c r="G6" s="9"/>
      <c r="H6" s="9"/>
      <c r="I6" s="9"/>
      <c r="J6" s="10"/>
      <c r="K6" s="9"/>
      <c r="L6" s="9"/>
      <c r="M6" s="9"/>
      <c r="N6" s="9"/>
      <c r="O6" s="9"/>
      <c r="P6" s="9">
        <v>6500</v>
      </c>
      <c r="Q6" s="9"/>
      <c r="R6" s="9"/>
      <c r="S6" s="15"/>
    </row>
    <row r="7" spans="1:19" s="1" customFormat="1" x14ac:dyDescent="0.1">
      <c r="A7" s="8">
        <v>2</v>
      </c>
      <c r="B7" s="9" t="s">
        <v>152</v>
      </c>
      <c r="C7" s="9" t="s">
        <v>296</v>
      </c>
      <c r="D7" s="10"/>
      <c r="E7" s="10">
        <f t="shared" si="0"/>
        <v>30000</v>
      </c>
      <c r="F7" s="10"/>
      <c r="G7" s="9"/>
      <c r="H7" s="9"/>
      <c r="I7" s="9"/>
      <c r="J7" s="10"/>
      <c r="K7" s="9"/>
      <c r="L7" s="9"/>
      <c r="M7" s="9"/>
      <c r="N7" s="9"/>
      <c r="O7" s="9"/>
      <c r="P7" s="9"/>
      <c r="Q7" s="9"/>
      <c r="R7" s="9">
        <v>30000</v>
      </c>
      <c r="S7" s="15"/>
    </row>
    <row r="8" spans="1:19" s="1" customFormat="1" x14ac:dyDescent="0.1">
      <c r="A8" s="8">
        <v>3</v>
      </c>
      <c r="B8" s="9" t="s">
        <v>152</v>
      </c>
      <c r="C8" s="9" t="s">
        <v>297</v>
      </c>
      <c r="D8" s="10"/>
      <c r="E8" s="10">
        <f t="shared" si="0"/>
        <v>20000</v>
      </c>
      <c r="F8" s="10"/>
      <c r="G8" s="9"/>
      <c r="H8" s="9"/>
      <c r="I8" s="9"/>
      <c r="J8" s="10"/>
      <c r="K8" s="9"/>
      <c r="L8" s="9"/>
      <c r="M8" s="9"/>
      <c r="N8" s="9"/>
      <c r="O8" s="9"/>
      <c r="P8" s="9"/>
      <c r="Q8" s="9"/>
      <c r="R8" s="9">
        <v>20000</v>
      </c>
      <c r="S8" s="15"/>
    </row>
    <row r="9" spans="1:19" s="1" customFormat="1" x14ac:dyDescent="0.1">
      <c r="A9" s="8">
        <v>6</v>
      </c>
      <c r="B9" s="9"/>
      <c r="C9" s="9"/>
      <c r="D9" s="10"/>
      <c r="E9" s="10"/>
      <c r="F9" s="10"/>
      <c r="G9" s="9"/>
      <c r="H9" s="9"/>
      <c r="I9" s="9"/>
      <c r="J9" s="10"/>
      <c r="K9" s="9"/>
      <c r="L9" s="9"/>
      <c r="M9" s="9"/>
      <c r="N9" s="9"/>
      <c r="O9" s="9"/>
      <c r="P9" s="9"/>
      <c r="Q9" s="9"/>
      <c r="R9" s="9"/>
      <c r="S9" s="15"/>
    </row>
    <row r="10" spans="1:19" s="1" customFormat="1" x14ac:dyDescent="0.1">
      <c r="A10" s="8">
        <v>7</v>
      </c>
      <c r="B10" s="9"/>
      <c r="C10" s="9"/>
      <c r="D10" s="10"/>
      <c r="E10" s="10"/>
      <c r="F10" s="10"/>
      <c r="G10" s="9"/>
      <c r="H10" s="9"/>
      <c r="I10" s="9"/>
      <c r="J10" s="10"/>
      <c r="K10" s="9"/>
      <c r="L10" s="9"/>
      <c r="M10" s="9"/>
      <c r="N10" s="9"/>
      <c r="O10" s="9"/>
      <c r="P10" s="9"/>
      <c r="Q10" s="9"/>
      <c r="R10" s="9"/>
      <c r="S10" s="15"/>
    </row>
    <row r="11" spans="1:19" s="1" customFormat="1" x14ac:dyDescent="0.1">
      <c r="A11" s="8">
        <v>8</v>
      </c>
      <c r="B11" s="9"/>
      <c r="C11" s="9"/>
      <c r="D11" s="10"/>
      <c r="E11" s="10"/>
      <c r="F11" s="10"/>
      <c r="G11" s="9"/>
      <c r="H11" s="9"/>
      <c r="I11" s="9"/>
      <c r="J11" s="10"/>
      <c r="K11" s="9"/>
      <c r="L11" s="9"/>
      <c r="M11" s="9"/>
      <c r="N11" s="9"/>
      <c r="O11" s="9"/>
      <c r="P11" s="9"/>
      <c r="Q11" s="9"/>
      <c r="R11" s="9"/>
      <c r="S11" s="15"/>
    </row>
    <row r="12" spans="1:19" s="1" customFormat="1" x14ac:dyDescent="0.1">
      <c r="A12" s="8">
        <v>9</v>
      </c>
      <c r="B12" s="9"/>
      <c r="C12" s="9"/>
      <c r="D12" s="10"/>
      <c r="E12" s="10"/>
      <c r="F12" s="10"/>
      <c r="G12" s="9"/>
      <c r="H12" s="9"/>
      <c r="I12" s="9"/>
      <c r="J12" s="10"/>
      <c r="K12" s="9"/>
      <c r="L12" s="9"/>
      <c r="M12" s="9"/>
      <c r="N12" s="9"/>
      <c r="O12" s="9"/>
      <c r="P12" s="9"/>
      <c r="Q12" s="9"/>
      <c r="R12" s="9"/>
      <c r="S12" s="15"/>
    </row>
    <row r="13" spans="1:19" s="1" customFormat="1" x14ac:dyDescent="0.1">
      <c r="A13" s="8">
        <v>10</v>
      </c>
      <c r="B13" s="9"/>
      <c r="C13" s="9"/>
      <c r="D13" s="10"/>
      <c r="E13" s="10"/>
      <c r="F13" s="10"/>
      <c r="G13" s="9"/>
      <c r="H13" s="9"/>
      <c r="I13" s="9"/>
      <c r="J13" s="10"/>
      <c r="K13" s="9"/>
      <c r="L13" s="9"/>
      <c r="M13" s="9"/>
      <c r="N13" s="9"/>
      <c r="O13" s="9"/>
      <c r="P13" s="9"/>
      <c r="Q13" s="9"/>
      <c r="R13" s="9"/>
      <c r="S13" s="15"/>
    </row>
    <row r="14" spans="1:19" s="1" customFormat="1" x14ac:dyDescent="0.1">
      <c r="A14" s="8">
        <v>11</v>
      </c>
      <c r="B14" s="9"/>
      <c r="C14" s="9"/>
      <c r="D14" s="10"/>
      <c r="E14" s="10"/>
      <c r="F14" s="10"/>
      <c r="G14" s="9"/>
      <c r="H14" s="9"/>
      <c r="I14" s="9"/>
      <c r="J14" s="10"/>
      <c r="K14" s="9"/>
      <c r="L14" s="9"/>
      <c r="M14" s="9"/>
      <c r="N14" s="9"/>
      <c r="O14" s="9"/>
      <c r="P14" s="9"/>
      <c r="Q14" s="9"/>
      <c r="R14" s="9"/>
      <c r="S14" s="15"/>
    </row>
    <row r="15" spans="1:19" s="1" customFormat="1" x14ac:dyDescent="0.1">
      <c r="A15" s="8">
        <v>12</v>
      </c>
      <c r="B15" s="9"/>
      <c r="C15" s="9"/>
      <c r="D15" s="10"/>
      <c r="E15" s="10"/>
      <c r="F15" s="10"/>
      <c r="G15" s="9"/>
      <c r="H15" s="9"/>
      <c r="I15" s="9"/>
      <c r="J15" s="10"/>
      <c r="K15" s="9"/>
      <c r="L15" s="9"/>
      <c r="M15" s="9"/>
      <c r="N15" s="9"/>
      <c r="O15" s="9"/>
      <c r="P15" s="9"/>
      <c r="Q15" s="9"/>
      <c r="R15" s="9"/>
      <c r="S15" s="15"/>
    </row>
    <row r="16" spans="1:19" s="1" customFormat="1" x14ac:dyDescent="0.1">
      <c r="A16" s="8">
        <v>13</v>
      </c>
      <c r="B16" s="9"/>
      <c r="C16" s="9"/>
      <c r="D16" s="10"/>
      <c r="E16" s="10"/>
      <c r="F16" s="10"/>
      <c r="G16" s="9"/>
      <c r="H16" s="9"/>
      <c r="I16" s="9"/>
      <c r="J16" s="10"/>
      <c r="K16" s="9"/>
      <c r="L16" s="9"/>
      <c r="M16" s="9"/>
      <c r="N16" s="9"/>
      <c r="O16" s="9"/>
      <c r="P16" s="9"/>
      <c r="Q16" s="9"/>
      <c r="R16" s="9"/>
      <c r="S16" s="15"/>
    </row>
    <row r="17" spans="1:19" s="1" customFormat="1" x14ac:dyDescent="0.1">
      <c r="A17" s="8">
        <v>14</v>
      </c>
      <c r="B17" s="9"/>
      <c r="C17" s="9"/>
      <c r="D17" s="10"/>
      <c r="E17" s="10"/>
      <c r="F17" s="10"/>
      <c r="G17" s="9"/>
      <c r="H17" s="9"/>
      <c r="I17" s="9"/>
      <c r="J17" s="10"/>
      <c r="K17" s="9"/>
      <c r="L17" s="9"/>
      <c r="M17" s="9"/>
      <c r="N17" s="9"/>
      <c r="O17" s="9"/>
      <c r="P17" s="9"/>
      <c r="Q17" s="9"/>
      <c r="R17" s="9"/>
      <c r="S17" s="15"/>
    </row>
    <row r="18" spans="1:19" s="1" customFormat="1" x14ac:dyDescent="0.1">
      <c r="A18" s="8">
        <v>15</v>
      </c>
      <c r="B18" s="9"/>
      <c r="C18" s="9"/>
      <c r="D18" s="10"/>
      <c r="E18" s="10"/>
      <c r="F18" s="10"/>
      <c r="G18" s="9"/>
      <c r="H18" s="9"/>
      <c r="I18" s="9"/>
      <c r="J18" s="10"/>
      <c r="K18" s="9"/>
      <c r="L18" s="9"/>
      <c r="M18" s="9"/>
      <c r="N18" s="9"/>
      <c r="O18" s="9"/>
      <c r="P18" s="9"/>
      <c r="Q18" s="9"/>
      <c r="R18" s="9"/>
      <c r="S18" s="15"/>
    </row>
    <row r="19" spans="1:19" s="1" customFormat="1" x14ac:dyDescent="0.1">
      <c r="A19" s="8">
        <v>16</v>
      </c>
      <c r="B19" s="9"/>
      <c r="C19" s="9"/>
      <c r="D19" s="10"/>
      <c r="E19" s="10"/>
      <c r="F19" s="10"/>
      <c r="G19" s="9"/>
      <c r="H19" s="9"/>
      <c r="I19" s="9"/>
      <c r="J19" s="10"/>
      <c r="K19" s="9"/>
      <c r="L19" s="9"/>
      <c r="M19" s="9"/>
      <c r="N19" s="9"/>
      <c r="O19" s="9"/>
      <c r="P19" s="9"/>
      <c r="Q19" s="9"/>
      <c r="R19" s="9"/>
      <c r="S19" s="15"/>
    </row>
    <row r="20" spans="1:19" s="1" customFormat="1" x14ac:dyDescent="0.1">
      <c r="A20" s="8">
        <v>17</v>
      </c>
      <c r="B20" s="9"/>
      <c r="C20" s="9"/>
      <c r="D20" s="10"/>
      <c r="E20" s="10"/>
      <c r="F20" s="10"/>
      <c r="G20" s="9"/>
      <c r="H20" s="9"/>
      <c r="I20" s="9"/>
      <c r="J20" s="10"/>
      <c r="K20" s="9"/>
      <c r="L20" s="9"/>
      <c r="M20" s="9"/>
      <c r="N20" s="9"/>
      <c r="O20" s="9"/>
      <c r="P20" s="9"/>
      <c r="Q20" s="9"/>
      <c r="R20" s="9"/>
      <c r="S20" s="15"/>
    </row>
    <row r="21" spans="1:19" s="1" customFormat="1" x14ac:dyDescent="0.1">
      <c r="A21" s="8">
        <v>18</v>
      </c>
      <c r="B21" s="9"/>
      <c r="C21" s="9"/>
      <c r="D21" s="10"/>
      <c r="E21" s="10"/>
      <c r="F21" s="10"/>
      <c r="G21" s="9"/>
      <c r="H21" s="9"/>
      <c r="I21" s="9"/>
      <c r="J21" s="10"/>
      <c r="K21" s="9"/>
      <c r="L21" s="9"/>
      <c r="M21" s="9"/>
      <c r="N21" s="9"/>
      <c r="O21" s="9"/>
      <c r="P21" s="9"/>
      <c r="Q21" s="9"/>
      <c r="R21" s="9"/>
      <c r="S21" s="15"/>
    </row>
    <row r="22" spans="1:19" s="1" customFormat="1" x14ac:dyDescent="0.1">
      <c r="A22" s="8">
        <v>19</v>
      </c>
      <c r="B22" s="9"/>
      <c r="C22" s="9"/>
      <c r="D22" s="10"/>
      <c r="E22" s="10"/>
      <c r="F22" s="10"/>
      <c r="G22" s="9"/>
      <c r="H22" s="9"/>
      <c r="I22" s="9"/>
      <c r="J22" s="10"/>
      <c r="K22" s="9"/>
      <c r="L22" s="9"/>
      <c r="M22" s="9"/>
      <c r="N22" s="9"/>
      <c r="O22" s="9"/>
      <c r="P22" s="9"/>
      <c r="Q22" s="9"/>
      <c r="R22" s="9"/>
      <c r="S22" s="15"/>
    </row>
    <row r="23" spans="1:19" s="1" customFormat="1" x14ac:dyDescent="0.1">
      <c r="A23" s="8">
        <v>20</v>
      </c>
      <c r="B23" s="9"/>
      <c r="C23" s="9"/>
      <c r="D23" s="10"/>
      <c r="E23" s="10"/>
      <c r="F23" s="10"/>
      <c r="G23" s="9"/>
      <c r="H23" s="9"/>
      <c r="I23" s="9"/>
      <c r="J23" s="10"/>
      <c r="K23" s="9"/>
      <c r="L23" s="9"/>
      <c r="M23" s="9"/>
      <c r="N23" s="9"/>
      <c r="O23" s="9"/>
      <c r="P23" s="9"/>
      <c r="Q23" s="9"/>
      <c r="R23" s="9"/>
      <c r="S23" s="15"/>
    </row>
    <row r="24" spans="1:19" s="1" customFormat="1" x14ac:dyDescent="0.1">
      <c r="A24" s="8">
        <v>21</v>
      </c>
      <c r="B24" s="9"/>
      <c r="C24" s="9"/>
      <c r="D24" s="10"/>
      <c r="E24" s="10"/>
      <c r="F24" s="10"/>
      <c r="G24" s="9"/>
      <c r="H24" s="9"/>
      <c r="I24" s="9"/>
      <c r="J24" s="10"/>
      <c r="K24" s="9"/>
      <c r="L24" s="9"/>
      <c r="M24" s="9"/>
      <c r="N24" s="9"/>
      <c r="O24" s="9"/>
      <c r="P24" s="9"/>
      <c r="Q24" s="9"/>
      <c r="R24" s="9"/>
      <c r="S24" s="15"/>
    </row>
    <row r="25" spans="1:19" s="2" customFormat="1" x14ac:dyDescent="0.1">
      <c r="A25" s="11"/>
      <c r="B25" s="12"/>
      <c r="C25" s="12"/>
      <c r="D25" s="13">
        <f t="shared" ref="D25:R25" si="1">SUM(D6:D24)</f>
        <v>0</v>
      </c>
      <c r="E25" s="13">
        <f t="shared" si="1"/>
        <v>56500</v>
      </c>
      <c r="F25" s="13">
        <f t="shared" si="1"/>
        <v>0</v>
      </c>
      <c r="G25" s="13">
        <f t="shared" si="1"/>
        <v>0</v>
      </c>
      <c r="H25" s="13">
        <f t="shared" si="1"/>
        <v>0</v>
      </c>
      <c r="I25" s="13">
        <f t="shared" si="1"/>
        <v>0</v>
      </c>
      <c r="J25" s="13">
        <f t="shared" si="1"/>
        <v>0</v>
      </c>
      <c r="K25" s="13">
        <f t="shared" si="1"/>
        <v>0</v>
      </c>
      <c r="L25" s="13">
        <f t="shared" si="1"/>
        <v>0</v>
      </c>
      <c r="M25" s="13">
        <f t="shared" si="1"/>
        <v>0</v>
      </c>
      <c r="N25" s="13">
        <f t="shared" si="1"/>
        <v>0</v>
      </c>
      <c r="O25" s="13">
        <f t="shared" si="1"/>
        <v>0</v>
      </c>
      <c r="P25" s="13">
        <f t="shared" si="1"/>
        <v>6500</v>
      </c>
      <c r="Q25" s="13">
        <f t="shared" si="1"/>
        <v>0</v>
      </c>
      <c r="R25" s="13">
        <f t="shared" si="1"/>
        <v>50000</v>
      </c>
      <c r="S25" s="16"/>
    </row>
  </sheetData>
  <mergeCells count="5">
    <mergeCell ref="A1:C1"/>
    <mergeCell ref="A2:S2"/>
    <mergeCell ref="A3:S3"/>
    <mergeCell ref="A4:F4"/>
    <mergeCell ref="G4:H4"/>
  </mergeCells>
  <phoneticPr fontId="21" type="noConversion"/>
  <hyperlinks>
    <hyperlink ref="A1:C1" location="【目录】!A1" display="【目录】" xr:uid="{00000000-0004-0000-0D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82299264503923"/>
  </sheetPr>
  <dimension ref="A1:Q24"/>
  <sheetViews>
    <sheetView showGridLines="0" workbookViewId="0">
      <selection activeCell="H37" sqref="H37"/>
    </sheetView>
  </sheetViews>
  <sheetFormatPr defaultColWidth="8.99609375" defaultRowHeight="13.5" x14ac:dyDescent="0.1"/>
  <cols>
    <col min="1" max="16" width="8.31640625" style="1" customWidth="1"/>
    <col min="17" max="17" width="11.453125" style="1" customWidth="1"/>
    <col min="18" max="16384" width="8.99609375" style="1"/>
  </cols>
  <sheetData>
    <row r="1" spans="1:17" x14ac:dyDescent="0.1">
      <c r="A1" s="141" t="s">
        <v>0</v>
      </c>
      <c r="B1" s="141"/>
    </row>
    <row r="2" spans="1:17" ht="16.5" x14ac:dyDescent="0.1">
      <c r="A2" s="142" t="s">
        <v>28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x14ac:dyDescent="0.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x14ac:dyDescent="0.1">
      <c r="A4" s="143" t="s">
        <v>29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x14ac:dyDescent="0.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</row>
    <row r="6" spans="1:17" x14ac:dyDescent="0.1">
      <c r="A6" s="133" t="s">
        <v>4</v>
      </c>
      <c r="B6" s="133"/>
      <c r="E6" s="133" t="s">
        <v>30</v>
      </c>
      <c r="F6" s="133"/>
    </row>
    <row r="7" spans="1:17" ht="13.35" customHeight="1" x14ac:dyDescent="0.2">
      <c r="A7" s="148" t="s">
        <v>5</v>
      </c>
      <c r="B7" s="150" t="s">
        <v>31</v>
      </c>
      <c r="C7" s="150" t="s">
        <v>32</v>
      </c>
      <c r="D7" s="150" t="s">
        <v>33</v>
      </c>
      <c r="E7" s="147" t="s">
        <v>34</v>
      </c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5" t="s">
        <v>11</v>
      </c>
    </row>
    <row r="8" spans="1:17" x14ac:dyDescent="0.2">
      <c r="A8" s="149"/>
      <c r="B8" s="151"/>
      <c r="C8" s="151"/>
      <c r="D8" s="151"/>
      <c r="E8" s="106" t="s">
        <v>35</v>
      </c>
      <c r="F8" s="106" t="s">
        <v>36</v>
      </c>
      <c r="G8" s="106" t="s">
        <v>37</v>
      </c>
      <c r="H8" s="106" t="s">
        <v>38</v>
      </c>
      <c r="I8" s="106" t="s">
        <v>39</v>
      </c>
      <c r="J8" s="106" t="s">
        <v>40</v>
      </c>
      <c r="K8" s="106" t="s">
        <v>41</v>
      </c>
      <c r="L8" s="106" t="s">
        <v>42</v>
      </c>
      <c r="M8" s="106" t="s">
        <v>43</v>
      </c>
      <c r="N8" s="106" t="s">
        <v>44</v>
      </c>
      <c r="O8" s="106" t="s">
        <v>45</v>
      </c>
      <c r="P8" s="106" t="s">
        <v>46</v>
      </c>
      <c r="Q8" s="146"/>
    </row>
    <row r="9" spans="1:17" x14ac:dyDescent="0.1">
      <c r="A9" s="69"/>
      <c r="B9" s="9"/>
      <c r="C9" s="107"/>
      <c r="D9" s="107">
        <f>SUM(E9:Q9)</f>
        <v>0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5"/>
    </row>
    <row r="10" spans="1:17" x14ac:dyDescent="0.1">
      <c r="A10" s="69"/>
      <c r="B10" s="9"/>
      <c r="C10" s="107"/>
      <c r="D10" s="107">
        <f t="shared" ref="D10:D17" si="0">SUM(E10:Q10)</f>
        <v>0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5"/>
    </row>
    <row r="11" spans="1:17" x14ac:dyDescent="0.1">
      <c r="A11" s="69"/>
      <c r="B11" s="9"/>
      <c r="C11" s="107"/>
      <c r="D11" s="107">
        <f t="shared" si="0"/>
        <v>0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5"/>
    </row>
    <row r="12" spans="1:17" x14ac:dyDescent="0.1">
      <c r="A12" s="69"/>
      <c r="B12" s="9"/>
      <c r="C12" s="107"/>
      <c r="D12" s="107">
        <f t="shared" si="0"/>
        <v>0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5"/>
    </row>
    <row r="13" spans="1:17" x14ac:dyDescent="0.1">
      <c r="A13" s="69"/>
      <c r="B13" s="9"/>
      <c r="C13" s="107"/>
      <c r="D13" s="107">
        <f t="shared" si="0"/>
        <v>0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5"/>
    </row>
    <row r="14" spans="1:17" x14ac:dyDescent="0.1">
      <c r="A14" s="69"/>
      <c r="B14" s="9"/>
      <c r="C14" s="107"/>
      <c r="D14" s="107">
        <f t="shared" si="0"/>
        <v>0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5"/>
    </row>
    <row r="15" spans="1:17" x14ac:dyDescent="0.1">
      <c r="A15" s="69"/>
      <c r="B15" s="9"/>
      <c r="C15" s="107"/>
      <c r="D15" s="107">
        <f t="shared" si="0"/>
        <v>0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5"/>
    </row>
    <row r="16" spans="1:17" x14ac:dyDescent="0.1">
      <c r="A16" s="69"/>
      <c r="B16" s="9"/>
      <c r="C16" s="107"/>
      <c r="D16" s="107">
        <f t="shared" si="0"/>
        <v>0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5"/>
    </row>
    <row r="17" spans="1:17" x14ac:dyDescent="0.1">
      <c r="A17" s="69"/>
      <c r="B17" s="9"/>
      <c r="C17" s="107"/>
      <c r="D17" s="107">
        <f t="shared" si="0"/>
        <v>0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5"/>
    </row>
    <row r="18" spans="1:17" x14ac:dyDescent="0.1">
      <c r="A18" s="69"/>
      <c r="B18" s="9"/>
      <c r="C18" s="107"/>
      <c r="D18" s="107">
        <f t="shared" ref="D18:D23" si="1">SUM(E18:Q18)</f>
        <v>0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5"/>
    </row>
    <row r="19" spans="1:17" x14ac:dyDescent="0.1">
      <c r="A19" s="69"/>
      <c r="B19" s="9"/>
      <c r="C19" s="107"/>
      <c r="D19" s="107">
        <f t="shared" si="1"/>
        <v>0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5"/>
    </row>
    <row r="20" spans="1:17" x14ac:dyDescent="0.1">
      <c r="A20" s="69"/>
      <c r="B20" s="9"/>
      <c r="C20" s="107"/>
      <c r="D20" s="107">
        <f t="shared" si="1"/>
        <v>0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5"/>
    </row>
    <row r="21" spans="1:17" x14ac:dyDescent="0.1">
      <c r="A21" s="69"/>
      <c r="B21" s="9"/>
      <c r="C21" s="107"/>
      <c r="D21" s="107">
        <f t="shared" si="1"/>
        <v>0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5"/>
    </row>
    <row r="22" spans="1:17" x14ac:dyDescent="0.1">
      <c r="A22" s="69"/>
      <c r="B22" s="9"/>
      <c r="C22" s="107"/>
      <c r="D22" s="107">
        <f t="shared" si="1"/>
        <v>0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5"/>
    </row>
    <row r="23" spans="1:17" x14ac:dyDescent="0.1">
      <c r="A23" s="69"/>
      <c r="B23" s="9"/>
      <c r="C23" s="107"/>
      <c r="D23" s="107">
        <f t="shared" si="1"/>
        <v>0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5"/>
    </row>
    <row r="24" spans="1:17" s="2" customFormat="1" x14ac:dyDescent="0.1">
      <c r="A24" s="70"/>
      <c r="B24" s="54"/>
      <c r="C24" s="108">
        <f t="shared" ref="C24:P24" si="2">SUM(C9:C23)</f>
        <v>0</v>
      </c>
      <c r="D24" s="108">
        <f t="shared" si="2"/>
        <v>0</v>
      </c>
      <c r="E24" s="108">
        <f t="shared" si="2"/>
        <v>0</v>
      </c>
      <c r="F24" s="108">
        <f t="shared" si="2"/>
        <v>0</v>
      </c>
      <c r="G24" s="108">
        <f t="shared" si="2"/>
        <v>0</v>
      </c>
      <c r="H24" s="108">
        <f t="shared" si="2"/>
        <v>0</v>
      </c>
      <c r="I24" s="108">
        <f t="shared" si="2"/>
        <v>0</v>
      </c>
      <c r="J24" s="108">
        <f t="shared" si="2"/>
        <v>0</v>
      </c>
      <c r="K24" s="108">
        <f t="shared" si="2"/>
        <v>0</v>
      </c>
      <c r="L24" s="108">
        <f t="shared" si="2"/>
        <v>0</v>
      </c>
      <c r="M24" s="108">
        <f t="shared" si="2"/>
        <v>0</v>
      </c>
      <c r="N24" s="108">
        <f t="shared" si="2"/>
        <v>0</v>
      </c>
      <c r="O24" s="108">
        <f t="shared" si="2"/>
        <v>0</v>
      </c>
      <c r="P24" s="108">
        <f t="shared" si="2"/>
        <v>0</v>
      </c>
      <c r="Q24" s="16"/>
    </row>
  </sheetData>
  <mergeCells count="13">
    <mergeCell ref="A1:B1"/>
    <mergeCell ref="A2:Q2"/>
    <mergeCell ref="A3:Q3"/>
    <mergeCell ref="A4:Q4"/>
    <mergeCell ref="A5:Q5"/>
    <mergeCell ref="Q7:Q8"/>
    <mergeCell ref="A6:B6"/>
    <mergeCell ref="E6:F6"/>
    <mergeCell ref="E7:P7"/>
    <mergeCell ref="A7:A8"/>
    <mergeCell ref="B7:B8"/>
    <mergeCell ref="C7:C8"/>
    <mergeCell ref="D7:D8"/>
  </mergeCells>
  <phoneticPr fontId="21" type="noConversion"/>
  <hyperlinks>
    <hyperlink ref="A1:B1" location="【目录】!A1" display="【目录】" xr:uid="{00000000-0004-0000-01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2"/>
  <sheetViews>
    <sheetView showGridLines="0" topLeftCell="A7" workbookViewId="0">
      <pane ySplit="1" topLeftCell="A8" activePane="bottomLeft" state="frozen"/>
      <selection activeCell="A7" sqref="A7"/>
      <selection pane="bottomLeft" activeCell="P35" sqref="P35"/>
    </sheetView>
  </sheetViews>
  <sheetFormatPr defaultColWidth="8.99609375" defaultRowHeight="13.5" x14ac:dyDescent="0.1"/>
  <cols>
    <col min="1" max="1" width="4.36328125" style="1" customWidth="1"/>
    <col min="2" max="2" width="12.40625" style="1" customWidth="1"/>
    <col min="3" max="3" width="12.81640625" style="1" customWidth="1"/>
    <col min="4" max="8" width="10.08984375" style="1" customWidth="1"/>
    <col min="9" max="10" width="11.453125" style="1" customWidth="1"/>
    <col min="11" max="11" width="15.6796875" style="1" customWidth="1"/>
    <col min="12" max="13" width="11.453125" style="1" customWidth="1"/>
    <col min="14" max="14" width="11.453125" style="90" customWidth="1"/>
    <col min="15" max="23" width="11.453125" style="1" customWidth="1"/>
    <col min="24" max="24" width="4.90625" style="1" customWidth="1"/>
    <col min="25" max="27" width="4.36328125" style="1" customWidth="1"/>
    <col min="28" max="16384" width="8.99609375" style="1"/>
  </cols>
  <sheetData>
    <row r="1" spans="1:24" x14ac:dyDescent="0.1">
      <c r="A1" s="141" t="s">
        <v>0</v>
      </c>
      <c r="B1" s="141"/>
      <c r="C1" s="141"/>
      <c r="D1" s="141"/>
      <c r="E1" s="141"/>
    </row>
    <row r="2" spans="1:24" ht="16.5" x14ac:dyDescent="0.1">
      <c r="D2" s="77"/>
      <c r="E2" s="77"/>
      <c r="F2" s="77"/>
      <c r="G2" s="77"/>
      <c r="H2" s="77"/>
      <c r="I2" s="77"/>
      <c r="J2" s="77"/>
      <c r="K2" s="77" t="s">
        <v>47</v>
      </c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x14ac:dyDescent="0.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</row>
    <row r="4" spans="1:24" x14ac:dyDescent="0.1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x14ac:dyDescent="0.1">
      <c r="N5" s="1"/>
    </row>
    <row r="6" spans="1:24" x14ac:dyDescent="0.1">
      <c r="A6" s="92" t="s">
        <v>4</v>
      </c>
      <c r="B6" s="92"/>
      <c r="C6" s="92"/>
      <c r="D6" s="92"/>
      <c r="E6" s="92"/>
      <c r="H6" s="92"/>
    </row>
    <row r="7" spans="1:24" ht="58.35" customHeight="1" x14ac:dyDescent="0.2">
      <c r="A7" s="93" t="s">
        <v>5</v>
      </c>
      <c r="B7" s="94" t="s">
        <v>49</v>
      </c>
      <c r="C7" s="94" t="s">
        <v>50</v>
      </c>
      <c r="D7" s="94" t="s">
        <v>51</v>
      </c>
      <c r="E7" s="94" t="s">
        <v>52</v>
      </c>
      <c r="F7" s="94" t="s">
        <v>53</v>
      </c>
      <c r="G7" s="95" t="s">
        <v>54</v>
      </c>
      <c r="H7" s="95" t="s">
        <v>55</v>
      </c>
      <c r="I7" s="95" t="s">
        <v>56</v>
      </c>
      <c r="J7" s="67" t="s">
        <v>57</v>
      </c>
      <c r="K7" s="95" t="s">
        <v>58</v>
      </c>
      <c r="L7" s="96" t="s">
        <v>59</v>
      </c>
      <c r="M7" s="96" t="s">
        <v>60</v>
      </c>
      <c r="N7" s="96" t="s">
        <v>37</v>
      </c>
      <c r="O7" s="96" t="s">
        <v>38</v>
      </c>
      <c r="P7" s="96" t="s">
        <v>39</v>
      </c>
      <c r="Q7" s="96" t="s">
        <v>40</v>
      </c>
      <c r="R7" s="96" t="s">
        <v>41</v>
      </c>
      <c r="S7" s="96" t="s">
        <v>42</v>
      </c>
      <c r="T7" s="96" t="s">
        <v>43</v>
      </c>
      <c r="U7" s="96" t="s">
        <v>44</v>
      </c>
      <c r="V7" s="96" t="s">
        <v>45</v>
      </c>
      <c r="W7" s="96" t="s">
        <v>46</v>
      </c>
      <c r="X7" s="14" t="s">
        <v>11</v>
      </c>
    </row>
    <row r="8" spans="1:24" x14ac:dyDescent="0.1">
      <c r="A8" s="8">
        <f t="shared" ref="A8:A28" si="0">ROW()-7</f>
        <v>1</v>
      </c>
      <c r="B8" s="33" t="s">
        <v>61</v>
      </c>
      <c r="C8" s="33" t="s">
        <v>62</v>
      </c>
      <c r="D8" s="9" t="s">
        <v>63</v>
      </c>
      <c r="E8" s="9" t="s">
        <v>64</v>
      </c>
      <c r="F8" s="9" t="s">
        <v>65</v>
      </c>
      <c r="G8" s="9">
        <v>430</v>
      </c>
      <c r="H8" s="9"/>
      <c r="I8" s="97"/>
      <c r="J8" s="97"/>
      <c r="K8" s="98">
        <v>643200</v>
      </c>
      <c r="L8" s="98">
        <f>$K$8*L32</f>
        <v>34819.264341375369</v>
      </c>
      <c r="M8" s="98">
        <f t="shared" ref="M8:W8" si="1">$K$8*M32</f>
        <v>27058.919423973977</v>
      </c>
      <c r="N8" s="98">
        <f t="shared" si="1"/>
        <v>42471.593394102107</v>
      </c>
      <c r="O8" s="98">
        <f t="shared" si="1"/>
        <v>41922.719430621662</v>
      </c>
      <c r="P8" s="98">
        <f t="shared" si="1"/>
        <v>39205.209513402348</v>
      </c>
      <c r="Q8" s="98">
        <f t="shared" si="1"/>
        <v>44457.808090061306</v>
      </c>
      <c r="R8" s="98">
        <f t="shared" si="1"/>
        <v>47331.459567046877</v>
      </c>
      <c r="S8" s="98">
        <f t="shared" si="1"/>
        <v>58675.094182150191</v>
      </c>
      <c r="T8" s="98">
        <f t="shared" si="1"/>
        <v>61579.383448868226</v>
      </c>
      <c r="U8" s="98">
        <f t="shared" si="1"/>
        <v>71842.561773021516</v>
      </c>
      <c r="V8" s="98">
        <f t="shared" si="1"/>
        <v>82539.419871696286</v>
      </c>
      <c r="W8" s="98">
        <f t="shared" si="1"/>
        <v>91296.566963680147</v>
      </c>
      <c r="X8" s="15"/>
    </row>
    <row r="9" spans="1:24" x14ac:dyDescent="0.1">
      <c r="A9" s="8">
        <f t="shared" si="0"/>
        <v>2</v>
      </c>
      <c r="B9" s="33" t="s">
        <v>61</v>
      </c>
      <c r="C9" s="33" t="s">
        <v>62</v>
      </c>
      <c r="D9" s="9" t="s">
        <v>66</v>
      </c>
      <c r="E9" s="9" t="s">
        <v>64</v>
      </c>
      <c r="F9" s="9" t="s">
        <v>67</v>
      </c>
      <c r="G9" s="9">
        <v>327</v>
      </c>
      <c r="H9" s="9"/>
      <c r="I9" s="9"/>
      <c r="J9" s="9"/>
      <c r="K9" s="98">
        <v>1441513</v>
      </c>
      <c r="L9" s="98">
        <f>$K$9*L32</f>
        <v>78035.482273832444</v>
      </c>
      <c r="M9" s="98">
        <f t="shared" ref="M9:W9" si="2">$K$9*M32</f>
        <v>60643.321075265863</v>
      </c>
      <c r="N9" s="98">
        <f t="shared" si="2"/>
        <v>95185.562823868633</v>
      </c>
      <c r="O9" s="98">
        <f t="shared" si="2"/>
        <v>93955.449400798694</v>
      </c>
      <c r="P9" s="98">
        <f t="shared" si="2"/>
        <v>87865.079572906019</v>
      </c>
      <c r="Q9" s="98">
        <f t="shared" si="2"/>
        <v>99636.984317985916</v>
      </c>
      <c r="R9" s="98">
        <f t="shared" si="2"/>
        <v>106077.29209401811</v>
      </c>
      <c r="S9" s="98">
        <f t="shared" si="2"/>
        <v>131500.17263649544</v>
      </c>
      <c r="T9" s="98">
        <f t="shared" si="2"/>
        <v>138009.14454839611</v>
      </c>
      <c r="U9" s="98">
        <f t="shared" si="2"/>
        <v>161010.55153780093</v>
      </c>
      <c r="V9" s="98">
        <f t="shared" si="2"/>
        <v>184983.90354090257</v>
      </c>
      <c r="W9" s="98">
        <f t="shared" si="2"/>
        <v>204610.05617772925</v>
      </c>
      <c r="X9" s="15"/>
    </row>
    <row r="10" spans="1:24" x14ac:dyDescent="0.1">
      <c r="A10" s="8">
        <f t="shared" si="0"/>
        <v>3</v>
      </c>
      <c r="B10" s="33" t="s">
        <v>61</v>
      </c>
      <c r="C10" s="33" t="s">
        <v>62</v>
      </c>
      <c r="D10" s="9" t="s">
        <v>68</v>
      </c>
      <c r="E10" s="9" t="s">
        <v>64</v>
      </c>
      <c r="F10" s="9" t="s">
        <v>69</v>
      </c>
      <c r="G10" s="9">
        <v>400</v>
      </c>
      <c r="H10" s="9"/>
      <c r="I10" s="9"/>
      <c r="J10" s="9"/>
      <c r="K10" s="98">
        <v>859600</v>
      </c>
      <c r="L10" s="98">
        <f>$K$10*L32</f>
        <v>46533.954645283375</v>
      </c>
      <c r="M10" s="98">
        <f t="shared" ref="M10:W10" si="3">$K$10*M32</f>
        <v>36162.697663009996</v>
      </c>
      <c r="N10" s="98">
        <f t="shared" si="3"/>
        <v>56760.854604431232</v>
      </c>
      <c r="O10" s="98">
        <f t="shared" si="3"/>
        <v>56027.315955476333</v>
      </c>
      <c r="P10" s="98">
        <f t="shared" si="3"/>
        <v>52395.519430535845</v>
      </c>
      <c r="Q10" s="98">
        <f t="shared" si="3"/>
        <v>59415.316906431435</v>
      </c>
      <c r="R10" s="98">
        <f t="shared" si="3"/>
        <v>63255.787692527207</v>
      </c>
      <c r="S10" s="98">
        <f t="shared" si="3"/>
        <v>78415.906341692011</v>
      </c>
      <c r="T10" s="98">
        <f t="shared" si="3"/>
        <v>82297.322780856848</v>
      </c>
      <c r="U10" s="98">
        <f t="shared" si="3"/>
        <v>96013.473414317923</v>
      </c>
      <c r="V10" s="98">
        <f t="shared" si="3"/>
        <v>110309.21225390257</v>
      </c>
      <c r="W10" s="98">
        <f t="shared" si="3"/>
        <v>122012.63831153521</v>
      </c>
      <c r="X10" s="15"/>
    </row>
    <row r="11" spans="1:24" x14ac:dyDescent="0.1">
      <c r="A11" s="8">
        <f t="shared" si="0"/>
        <v>4</v>
      </c>
      <c r="B11" s="33" t="s">
        <v>61</v>
      </c>
      <c r="C11" s="33" t="s">
        <v>62</v>
      </c>
      <c r="D11" s="9" t="s">
        <v>70</v>
      </c>
      <c r="E11" s="9" t="s">
        <v>64</v>
      </c>
      <c r="F11" s="9" t="s">
        <v>69</v>
      </c>
      <c r="G11" s="9">
        <v>400</v>
      </c>
      <c r="H11" s="9"/>
      <c r="I11" s="9"/>
      <c r="J11" s="9" t="s">
        <v>71</v>
      </c>
      <c r="K11" s="98">
        <v>327600</v>
      </c>
      <c r="L11" s="98">
        <f>$K$11*L32</f>
        <v>17734.438741036334</v>
      </c>
      <c r="M11" s="98">
        <f t="shared" ref="M11:W11" si="4">$K$11*M32</f>
        <v>13781.875005121075</v>
      </c>
      <c r="N11" s="98">
        <f t="shared" si="4"/>
        <v>21631.986933936332</v>
      </c>
      <c r="O11" s="98">
        <f t="shared" si="4"/>
        <v>21352.429859253196</v>
      </c>
      <c r="P11" s="98">
        <f t="shared" si="4"/>
        <v>19968.324994699331</v>
      </c>
      <c r="Q11" s="98">
        <f t="shared" si="4"/>
        <v>22643.622404079731</v>
      </c>
      <c r="R11" s="98">
        <f t="shared" si="4"/>
        <v>24107.254592917532</v>
      </c>
      <c r="S11" s="98">
        <f t="shared" si="4"/>
        <v>29884.889387550378</v>
      </c>
      <c r="T11" s="98">
        <f t="shared" si="4"/>
        <v>31364.126271531764</v>
      </c>
      <c r="U11" s="98">
        <f t="shared" si="4"/>
        <v>36591.454037378491</v>
      </c>
      <c r="V11" s="98">
        <f t="shared" si="4"/>
        <v>42039.667210770684</v>
      </c>
      <c r="W11" s="98">
        <f t="shared" si="4"/>
        <v>46499.930561725145</v>
      </c>
      <c r="X11" s="15"/>
    </row>
    <row r="12" spans="1:24" x14ac:dyDescent="0.1">
      <c r="A12" s="8">
        <f t="shared" si="0"/>
        <v>5</v>
      </c>
      <c r="B12" s="33" t="s">
        <v>61</v>
      </c>
      <c r="C12" s="33" t="s">
        <v>62</v>
      </c>
      <c r="D12" s="9" t="s">
        <v>72</v>
      </c>
      <c r="E12" s="9" t="s">
        <v>64</v>
      </c>
      <c r="F12" s="9" t="s">
        <v>69</v>
      </c>
      <c r="G12" s="9">
        <v>400</v>
      </c>
      <c r="H12" s="9"/>
      <c r="I12" s="9"/>
      <c r="J12" s="9" t="s">
        <v>71</v>
      </c>
      <c r="K12" s="98">
        <v>839286</v>
      </c>
      <c r="L12" s="98">
        <f>$K$12*L32</f>
        <v>45434.267866939626</v>
      </c>
      <c r="M12" s="98">
        <f t="shared" ref="M12:W12" si="5">$K$12*M32</f>
        <v>35308.103618889028</v>
      </c>
      <c r="N12" s="98">
        <f t="shared" si="5"/>
        <v>55419.48652574997</v>
      </c>
      <c r="O12" s="98">
        <f t="shared" si="5"/>
        <v>54703.282804802133</v>
      </c>
      <c r="P12" s="98">
        <f t="shared" si="5"/>
        <v>51157.312611420086</v>
      </c>
      <c r="Q12" s="98">
        <f t="shared" si="5"/>
        <v>58011.218782144271</v>
      </c>
      <c r="R12" s="98">
        <f t="shared" si="5"/>
        <v>61760.931862855265</v>
      </c>
      <c r="S12" s="98">
        <f t="shared" si="5"/>
        <v>76562.787773258868</v>
      </c>
      <c r="T12" s="98">
        <f t="shared" si="5"/>
        <v>80352.478882566575</v>
      </c>
      <c r="U12" s="98">
        <f t="shared" si="5"/>
        <v>93744.490516530059</v>
      </c>
      <c r="V12" s="98">
        <f t="shared" si="5"/>
        <v>107702.39357343983</v>
      </c>
      <c r="W12" s="98">
        <f t="shared" si="5"/>
        <v>119129.2451814043</v>
      </c>
      <c r="X12" s="15"/>
    </row>
    <row r="13" spans="1:24" x14ac:dyDescent="0.1">
      <c r="A13" s="8">
        <f t="shared" si="0"/>
        <v>6</v>
      </c>
      <c r="B13" s="33" t="s">
        <v>61</v>
      </c>
      <c r="C13" s="33" t="s">
        <v>73</v>
      </c>
      <c r="D13" s="9" t="s">
        <v>74</v>
      </c>
      <c r="E13" s="9" t="s">
        <v>64</v>
      </c>
      <c r="F13" s="9" t="s">
        <v>75</v>
      </c>
      <c r="G13" s="9">
        <v>320</v>
      </c>
      <c r="H13" s="9"/>
      <c r="I13" s="9"/>
      <c r="J13" s="9" t="s">
        <v>71</v>
      </c>
      <c r="K13" s="98">
        <v>438400</v>
      </c>
      <c r="L13" s="98">
        <f>$K$13*L32</f>
        <v>23732.533406808085</v>
      </c>
      <c r="M13" s="98">
        <f t="shared" ref="M13:W13" si="6">$K$13*M32</f>
        <v>18443.144084997188</v>
      </c>
      <c r="N13" s="98">
        <f t="shared" si="6"/>
        <v>28948.299975084519</v>
      </c>
      <c r="O13" s="98">
        <f t="shared" si="6"/>
        <v>28574.191850722225</v>
      </c>
      <c r="P13" s="98">
        <f t="shared" si="6"/>
        <v>26721.95872306528</v>
      </c>
      <c r="Q13" s="98">
        <f t="shared" si="6"/>
        <v>30302.088101186066</v>
      </c>
      <c r="R13" s="98">
        <f t="shared" si="6"/>
        <v>32260.746073061804</v>
      </c>
      <c r="S13" s="98">
        <f t="shared" si="6"/>
        <v>39992.477129127241</v>
      </c>
      <c r="T13" s="98">
        <f t="shared" si="6"/>
        <v>41972.017574601727</v>
      </c>
      <c r="U13" s="98">
        <f t="shared" si="6"/>
        <v>48967.318223402719</v>
      </c>
      <c r="V13" s="98">
        <f t="shared" si="6"/>
        <v>56258.211554340254</v>
      </c>
      <c r="W13" s="98">
        <f t="shared" si="6"/>
        <v>62227.013303602878</v>
      </c>
      <c r="X13" s="15"/>
    </row>
    <row r="14" spans="1:24" x14ac:dyDescent="0.1">
      <c r="A14" s="8">
        <f t="shared" si="0"/>
        <v>7</v>
      </c>
      <c r="B14" s="33" t="s">
        <v>61</v>
      </c>
      <c r="C14" s="33" t="s">
        <v>62</v>
      </c>
      <c r="D14" s="9" t="s">
        <v>76</v>
      </c>
      <c r="E14" s="9" t="s">
        <v>64</v>
      </c>
      <c r="F14" s="9" t="s">
        <v>75</v>
      </c>
      <c r="G14" s="9">
        <v>320</v>
      </c>
      <c r="H14" s="9"/>
      <c r="I14" s="9"/>
      <c r="J14" s="9"/>
      <c r="K14" s="99">
        <v>2928661.7559292102</v>
      </c>
      <c r="L14" s="98">
        <f>$K$14*L32</f>
        <v>158541.43010910403</v>
      </c>
      <c r="M14" s="98">
        <f t="shared" ref="M14:W14" si="7">$K$14*M32</f>
        <v>123206.50260224292</v>
      </c>
      <c r="N14" s="98">
        <f t="shared" si="7"/>
        <v>193384.53247307605</v>
      </c>
      <c r="O14" s="98">
        <f t="shared" si="7"/>
        <v>190885.36240828989</v>
      </c>
      <c r="P14" s="98">
        <f t="shared" si="7"/>
        <v>178511.81239908814</v>
      </c>
      <c r="Q14" s="98">
        <f t="shared" si="7"/>
        <v>202428.2996047929</v>
      </c>
      <c r="R14" s="98">
        <f t="shared" si="7"/>
        <v>215512.80392773621</v>
      </c>
      <c r="S14" s="98">
        <f t="shared" si="7"/>
        <v>267163.40851493744</v>
      </c>
      <c r="T14" s="98">
        <f t="shared" si="7"/>
        <v>280387.41489490139</v>
      </c>
      <c r="U14" s="98">
        <f t="shared" si="7"/>
        <v>327118.41279948683</v>
      </c>
      <c r="V14" s="98">
        <f t="shared" si="7"/>
        <v>375824.07079418597</v>
      </c>
      <c r="W14" s="98">
        <f t="shared" si="7"/>
        <v>415697.7054013685</v>
      </c>
      <c r="X14" s="15"/>
    </row>
    <row r="15" spans="1:24" x14ac:dyDescent="0.1">
      <c r="A15" s="8">
        <f t="shared" si="0"/>
        <v>8</v>
      </c>
      <c r="B15" s="33" t="s">
        <v>61</v>
      </c>
      <c r="C15" s="33" t="s">
        <v>62</v>
      </c>
      <c r="D15" s="9" t="s">
        <v>77</v>
      </c>
      <c r="E15" s="9" t="s">
        <v>64</v>
      </c>
      <c r="F15" s="9" t="s">
        <v>78</v>
      </c>
      <c r="G15" s="9">
        <v>280</v>
      </c>
      <c r="H15" s="9"/>
      <c r="I15" s="9"/>
      <c r="J15" s="9" t="s">
        <v>71</v>
      </c>
      <c r="K15" s="98">
        <v>1930900</v>
      </c>
      <c r="L15" s="98">
        <f>$K$15*L32</f>
        <v>104528.16778103498</v>
      </c>
      <c r="M15" s="98">
        <f t="shared" ref="M15:W15" si="8">$K$15*M32</f>
        <v>81231.448252100992</v>
      </c>
      <c r="N15" s="98">
        <f t="shared" si="8"/>
        <v>127500.62140029813</v>
      </c>
      <c r="O15" s="98">
        <f t="shared" si="8"/>
        <v>125852.89015638582</v>
      </c>
      <c r="P15" s="98">
        <f t="shared" si="8"/>
        <v>117694.86792510664</v>
      </c>
      <c r="Q15" s="98">
        <f t="shared" si="8"/>
        <v>133463.27991464455</v>
      </c>
      <c r="R15" s="98">
        <f t="shared" si="8"/>
        <v>142090.04240984269</v>
      </c>
      <c r="S15" s="98">
        <f t="shared" si="8"/>
        <v>176143.87337735354</v>
      </c>
      <c r="T15" s="98">
        <f t="shared" si="8"/>
        <v>184862.6111651425</v>
      </c>
      <c r="U15" s="98">
        <f t="shared" si="8"/>
        <v>215672.88950175254</v>
      </c>
      <c r="V15" s="98">
        <f t="shared" si="8"/>
        <v>247785.0836913221</v>
      </c>
      <c r="W15" s="98">
        <f t="shared" si="8"/>
        <v>274074.22442501551</v>
      </c>
      <c r="X15" s="15"/>
    </row>
    <row r="16" spans="1:24" x14ac:dyDescent="0.1">
      <c r="A16" s="8">
        <f t="shared" si="0"/>
        <v>9</v>
      </c>
      <c r="B16" s="33" t="s">
        <v>61</v>
      </c>
      <c r="C16" s="33" t="s">
        <v>79</v>
      </c>
      <c r="D16" s="9" t="s">
        <v>80</v>
      </c>
      <c r="E16" s="9" t="s">
        <v>64</v>
      </c>
      <c r="F16" s="9" t="s">
        <v>81</v>
      </c>
      <c r="G16" s="9">
        <v>1550</v>
      </c>
      <c r="H16" s="9"/>
      <c r="I16" s="9"/>
      <c r="J16" s="9" t="s">
        <v>71</v>
      </c>
      <c r="K16" s="98">
        <v>331520</v>
      </c>
      <c r="L16" s="98">
        <f>$K$16*L32</f>
        <v>17946.645700330784</v>
      </c>
      <c r="M16" s="98">
        <f t="shared" ref="M16:W16" si="9">$K$16*M32</f>
        <v>13946.786329968678</v>
      </c>
      <c r="N16" s="98">
        <f t="shared" si="9"/>
        <v>21890.831222034718</v>
      </c>
      <c r="O16" s="98">
        <f t="shared" si="9"/>
        <v>21607.929019962208</v>
      </c>
      <c r="P16" s="98">
        <f t="shared" si="9"/>
        <v>20207.262216858126</v>
      </c>
      <c r="Q16" s="98">
        <f t="shared" si="9"/>
        <v>22914.571731991797</v>
      </c>
      <c r="R16" s="98">
        <f t="shared" si="9"/>
        <v>24395.717468388342</v>
      </c>
      <c r="S16" s="98">
        <f t="shared" si="9"/>
        <v>30242.486354580895</v>
      </c>
      <c r="T16" s="98">
        <f t="shared" si="9"/>
        <v>31739.423508968899</v>
      </c>
      <c r="U16" s="98">
        <f t="shared" si="9"/>
        <v>37029.300495945419</v>
      </c>
      <c r="V16" s="98">
        <f t="shared" si="9"/>
        <v>42542.70596372008</v>
      </c>
      <c r="W16" s="98">
        <f t="shared" si="9"/>
        <v>47056.339987250059</v>
      </c>
      <c r="X16" s="15"/>
    </row>
    <row r="17" spans="1:24" x14ac:dyDescent="0.1">
      <c r="A17" s="8">
        <f t="shared" si="0"/>
        <v>10</v>
      </c>
      <c r="B17" s="33" t="s">
        <v>61</v>
      </c>
      <c r="C17" s="33" t="s">
        <v>79</v>
      </c>
      <c r="D17" s="9" t="s">
        <v>82</v>
      </c>
      <c r="E17" s="9" t="s">
        <v>64</v>
      </c>
      <c r="F17" s="9" t="s">
        <v>83</v>
      </c>
      <c r="G17" s="9">
        <v>1100</v>
      </c>
      <c r="H17" s="9"/>
      <c r="I17" s="9"/>
      <c r="J17" s="9" t="s">
        <v>71</v>
      </c>
      <c r="K17" s="98">
        <v>94674</v>
      </c>
      <c r="L17" s="98">
        <f>$K$17*L32</f>
        <v>5125.1228735313607</v>
      </c>
      <c r="M17" s="98">
        <f t="shared" ref="M17:W17" si="10">$K$17*M32</f>
        <v>3982.8609103627368</v>
      </c>
      <c r="N17" s="98">
        <f t="shared" si="10"/>
        <v>6251.4857478128461</v>
      </c>
      <c r="O17" s="98">
        <f t="shared" si="10"/>
        <v>6170.6958012665964</v>
      </c>
      <c r="P17" s="98">
        <f t="shared" si="10"/>
        <v>5770.6996353729073</v>
      </c>
      <c r="Q17" s="98">
        <f t="shared" si="10"/>
        <v>6543.8409874354229</v>
      </c>
      <c r="R17" s="98">
        <f t="shared" si="10"/>
        <v>6966.8199674294092</v>
      </c>
      <c r="S17" s="98">
        <f t="shared" si="10"/>
        <v>8636.5140960834688</v>
      </c>
      <c r="T17" s="98">
        <f t="shared" si="10"/>
        <v>9064.0027186538409</v>
      </c>
      <c r="U17" s="98">
        <f t="shared" si="10"/>
        <v>10574.662147542038</v>
      </c>
      <c r="V17" s="98">
        <f t="shared" si="10"/>
        <v>12149.155841002759</v>
      </c>
      <c r="W17" s="98">
        <f t="shared" si="10"/>
        <v>13438.139273506613</v>
      </c>
      <c r="X17" s="15"/>
    </row>
    <row r="18" spans="1:24" x14ac:dyDescent="0.1">
      <c r="A18" s="8">
        <f t="shared" si="0"/>
        <v>11</v>
      </c>
      <c r="B18" s="33" t="s">
        <v>61</v>
      </c>
      <c r="C18" s="33" t="s">
        <v>79</v>
      </c>
      <c r="D18" s="9" t="s">
        <v>84</v>
      </c>
      <c r="E18" s="9" t="s">
        <v>64</v>
      </c>
      <c r="F18" s="9" t="s">
        <v>85</v>
      </c>
      <c r="G18" s="9">
        <v>1250</v>
      </c>
      <c r="H18" s="9"/>
      <c r="I18" s="9"/>
      <c r="J18" s="9" t="s">
        <v>71</v>
      </c>
      <c r="K18" s="98">
        <v>2609787</v>
      </c>
      <c r="L18" s="98">
        <f>$K$18*L32</f>
        <v>141279.32746841572</v>
      </c>
      <c r="M18" s="98">
        <f t="shared" ref="M18:W18" si="11">$K$18*M32</f>
        <v>109791.69177042098</v>
      </c>
      <c r="N18" s="98">
        <f t="shared" si="11"/>
        <v>172328.68829168772</v>
      </c>
      <c r="O18" s="98">
        <f t="shared" si="11"/>
        <v>170101.62962481935</v>
      </c>
      <c r="P18" s="98">
        <f t="shared" si="11"/>
        <v>159075.320460749</v>
      </c>
      <c r="Q18" s="98">
        <f t="shared" si="11"/>
        <v>180387.76368460327</v>
      </c>
      <c r="R18" s="98">
        <f t="shared" si="11"/>
        <v>192047.61795569741</v>
      </c>
      <c r="S18" s="98">
        <f t="shared" si="11"/>
        <v>238074.46831522262</v>
      </c>
      <c r="T18" s="98">
        <f t="shared" si="11"/>
        <v>249858.63556105638</v>
      </c>
      <c r="U18" s="98">
        <f t="shared" si="11"/>
        <v>291501.52948061022</v>
      </c>
      <c r="V18" s="98">
        <f t="shared" si="11"/>
        <v>334904.08110804518</v>
      </c>
      <c r="W18" s="98">
        <f t="shared" si="11"/>
        <v>370436.24627867213</v>
      </c>
      <c r="X18" s="15"/>
    </row>
    <row r="19" spans="1:24" x14ac:dyDescent="0.1">
      <c r="A19" s="8">
        <f t="shared" si="0"/>
        <v>12</v>
      </c>
      <c r="B19" s="33"/>
      <c r="C19" s="33"/>
      <c r="D19" s="9"/>
      <c r="E19" s="9"/>
      <c r="F19" s="9" t="s">
        <v>86</v>
      </c>
      <c r="G19" s="9"/>
      <c r="H19" s="9"/>
      <c r="I19" s="9"/>
      <c r="J19" s="9" t="str">
        <f t="shared" ref="J19:J24" si="12">IFERROR((K19-I19)/I19,"")</f>
        <v/>
      </c>
      <c r="K19" s="98">
        <v>2498716.2799999998</v>
      </c>
      <c r="L19" s="98">
        <f>$K$19*L32</f>
        <v>135266.57753018982</v>
      </c>
      <c r="M19" s="98">
        <f t="shared" ref="M19:W19" si="13">$K$19*M32</f>
        <v>105119.03371251865</v>
      </c>
      <c r="N19" s="98">
        <f t="shared" si="13"/>
        <v>164994.49914705128</v>
      </c>
      <c r="O19" s="98">
        <f t="shared" si="13"/>
        <v>162862.22254845564</v>
      </c>
      <c r="P19" s="98">
        <f t="shared" si="13"/>
        <v>152305.18543524458</v>
      </c>
      <c r="Q19" s="98">
        <f t="shared" si="13"/>
        <v>172710.58589513664</v>
      </c>
      <c r="R19" s="98">
        <f t="shared" si="13"/>
        <v>183874.20487615326</v>
      </c>
      <c r="S19" s="98">
        <f t="shared" si="13"/>
        <v>227942.18448922879</v>
      </c>
      <c r="T19" s="98">
        <f t="shared" si="13"/>
        <v>239224.82577122137</v>
      </c>
      <c r="U19" s="98">
        <f t="shared" si="13"/>
        <v>279095.42708201881</v>
      </c>
      <c r="V19" s="98">
        <f t="shared" si="13"/>
        <v>320650.79629223107</v>
      </c>
      <c r="W19" s="98">
        <f t="shared" si="13"/>
        <v>354670.73722054996</v>
      </c>
      <c r="X19" s="15"/>
    </row>
    <row r="20" spans="1:24" x14ac:dyDescent="0.1">
      <c r="A20" s="8">
        <f t="shared" si="0"/>
        <v>13</v>
      </c>
      <c r="B20" s="33"/>
      <c r="C20" s="33"/>
      <c r="D20" s="9"/>
      <c r="E20" s="9"/>
      <c r="F20" s="9" t="s">
        <v>87</v>
      </c>
      <c r="G20" s="9"/>
      <c r="H20" s="9"/>
      <c r="I20" s="10">
        <v>72000</v>
      </c>
      <c r="J20" s="100">
        <f t="shared" si="12"/>
        <v>0</v>
      </c>
      <c r="K20" s="98">
        <v>72000</v>
      </c>
      <c r="L20" s="98">
        <f>$K$20*L32</f>
        <v>3897.6788441838098</v>
      </c>
      <c r="M20" s="98">
        <f t="shared" ref="M20:W20" si="14">$K$20*M32</f>
        <v>3028.9835176090273</v>
      </c>
      <c r="N20" s="98">
        <f t="shared" si="14"/>
        <v>4754.28284262337</v>
      </c>
      <c r="O20" s="98">
        <f t="shared" si="14"/>
        <v>4692.8417273083951</v>
      </c>
      <c r="P20" s="98">
        <f t="shared" si="14"/>
        <v>4388.6428559778742</v>
      </c>
      <c r="Q20" s="98">
        <f t="shared" si="14"/>
        <v>4976.620308588952</v>
      </c>
      <c r="R20" s="98">
        <f t="shared" si="14"/>
        <v>5298.2977127291279</v>
      </c>
      <c r="S20" s="98">
        <f t="shared" si="14"/>
        <v>6568.1075577033798</v>
      </c>
      <c r="T20" s="98">
        <f t="shared" si="14"/>
        <v>6893.2145651718165</v>
      </c>
      <c r="U20" s="98">
        <f t="shared" si="14"/>
        <v>8042.0778104128558</v>
      </c>
      <c r="V20" s="98">
        <f t="shared" si="14"/>
        <v>9239.4872990704807</v>
      </c>
      <c r="W20" s="98">
        <f t="shared" si="14"/>
        <v>10219.764958620912</v>
      </c>
      <c r="X20" s="15"/>
    </row>
    <row r="21" spans="1:24" x14ac:dyDescent="0.1">
      <c r="A21" s="8">
        <f t="shared" si="0"/>
        <v>14</v>
      </c>
      <c r="B21" s="33"/>
      <c r="C21" s="33"/>
      <c r="D21" s="9"/>
      <c r="E21" s="9"/>
      <c r="F21" s="9" t="s">
        <v>88</v>
      </c>
      <c r="G21" s="9"/>
      <c r="H21" s="9"/>
      <c r="I21" s="10">
        <v>3500</v>
      </c>
      <c r="J21" s="100">
        <f t="shared" si="12"/>
        <v>-0.65714285714285714</v>
      </c>
      <c r="K21" s="98">
        <v>1200</v>
      </c>
      <c r="L21" s="98">
        <f>$K$21*L32</f>
        <v>64.961314069730165</v>
      </c>
      <c r="M21" s="98">
        <f t="shared" ref="M21:W21" si="15">$K$21*M32</f>
        <v>50.483058626817126</v>
      </c>
      <c r="N21" s="98">
        <f t="shared" si="15"/>
        <v>79.238047377056162</v>
      </c>
      <c r="O21" s="98">
        <f t="shared" si="15"/>
        <v>78.214028788473243</v>
      </c>
      <c r="P21" s="98">
        <f t="shared" si="15"/>
        <v>73.144047599631236</v>
      </c>
      <c r="Q21" s="98">
        <f t="shared" si="15"/>
        <v>82.943671809815868</v>
      </c>
      <c r="R21" s="98">
        <f t="shared" si="15"/>
        <v>88.304961878818801</v>
      </c>
      <c r="S21" s="98">
        <f t="shared" si="15"/>
        <v>109.46845929505632</v>
      </c>
      <c r="T21" s="98">
        <f t="shared" si="15"/>
        <v>114.88690941953027</v>
      </c>
      <c r="U21" s="98">
        <f t="shared" si="15"/>
        <v>134.03463017354761</v>
      </c>
      <c r="V21" s="98">
        <f t="shared" si="15"/>
        <v>153.99145498450801</v>
      </c>
      <c r="W21" s="98">
        <f t="shared" si="15"/>
        <v>170.32941597701517</v>
      </c>
      <c r="X21" s="15"/>
    </row>
    <row r="22" spans="1:24" x14ac:dyDescent="0.1">
      <c r="A22" s="8">
        <f t="shared" si="0"/>
        <v>15</v>
      </c>
      <c r="B22" s="33"/>
      <c r="C22" s="33"/>
      <c r="D22" s="9"/>
      <c r="E22" s="9"/>
      <c r="F22" s="9" t="s">
        <v>89</v>
      </c>
      <c r="G22" s="9"/>
      <c r="H22" s="9"/>
      <c r="I22" s="101">
        <v>306726.93</v>
      </c>
      <c r="J22" s="100">
        <f t="shared" si="12"/>
        <v>2.8355776586033707</v>
      </c>
      <c r="K22" s="98">
        <v>1176474.96</v>
      </c>
      <c r="L22" s="98">
        <f>$K$22*L32</f>
        <v>63687.799476444357</v>
      </c>
      <c r="M22" s="98">
        <f t="shared" ref="M22:W22" si="16">$K$22*M32</f>
        <v>49493.378648885271</v>
      </c>
      <c r="N22" s="98">
        <f t="shared" si="16"/>
        <v>77684.648848666882</v>
      </c>
      <c r="O22" s="98">
        <f t="shared" si="16"/>
        <v>76680.705325298259</v>
      </c>
      <c r="P22" s="98">
        <f t="shared" si="16"/>
        <v>71710.117061678553</v>
      </c>
      <c r="Q22" s="98">
        <f t="shared" si="16"/>
        <v>81317.627478921873</v>
      </c>
      <c r="R22" s="98">
        <f t="shared" si="16"/>
        <v>86573.813745154068</v>
      </c>
      <c r="S22" s="98">
        <f t="shared" si="16"/>
        <v>107322.41772534417</v>
      </c>
      <c r="T22" s="98">
        <f t="shared" si="16"/>
        <v>112634.64346988792</v>
      </c>
      <c r="U22" s="98">
        <f t="shared" si="16"/>
        <v>131406.98847669933</v>
      </c>
      <c r="V22" s="98">
        <f t="shared" si="16"/>
        <v>150972.57570270071</v>
      </c>
      <c r="W22" s="98">
        <f t="shared" si="16"/>
        <v>166990.24404031859</v>
      </c>
      <c r="X22" s="15"/>
    </row>
    <row r="23" spans="1:24" x14ac:dyDescent="0.1">
      <c r="A23" s="8">
        <f t="shared" si="0"/>
        <v>16</v>
      </c>
      <c r="B23" s="33"/>
      <c r="C23" s="33"/>
      <c r="D23" s="9"/>
      <c r="E23" s="9"/>
      <c r="F23" s="9" t="s">
        <v>90</v>
      </c>
      <c r="G23" s="9"/>
      <c r="H23" s="9"/>
      <c r="I23" s="9">
        <v>0</v>
      </c>
      <c r="J23" s="9" t="str">
        <f t="shared" si="12"/>
        <v/>
      </c>
      <c r="K23" s="98">
        <v>20400</v>
      </c>
      <c r="L23" s="98">
        <f>$K$23*L32</f>
        <v>1104.3423391854128</v>
      </c>
      <c r="M23" s="98">
        <f t="shared" ref="M23:W23" si="17">$K$23*M32</f>
        <v>858.21199665589108</v>
      </c>
      <c r="N23" s="98">
        <f t="shared" si="17"/>
        <v>1347.0468054099547</v>
      </c>
      <c r="O23" s="98">
        <f t="shared" si="17"/>
        <v>1329.6384894040452</v>
      </c>
      <c r="P23" s="98">
        <f t="shared" si="17"/>
        <v>1243.4488091937312</v>
      </c>
      <c r="Q23" s="98">
        <f t="shared" si="17"/>
        <v>1410.0424207668698</v>
      </c>
      <c r="R23" s="98">
        <f t="shared" si="17"/>
        <v>1501.1843519399197</v>
      </c>
      <c r="S23" s="98">
        <f t="shared" si="17"/>
        <v>1860.9638080159575</v>
      </c>
      <c r="T23" s="98">
        <f t="shared" si="17"/>
        <v>1953.0774601320147</v>
      </c>
      <c r="U23" s="98">
        <f t="shared" si="17"/>
        <v>2278.5887129503089</v>
      </c>
      <c r="V23" s="98">
        <f t="shared" si="17"/>
        <v>2617.8547347366361</v>
      </c>
      <c r="W23" s="98">
        <f t="shared" si="17"/>
        <v>2895.6000716092581</v>
      </c>
      <c r="X23" s="15"/>
    </row>
    <row r="24" spans="1:24" x14ac:dyDescent="0.1">
      <c r="A24" s="8">
        <f t="shared" si="0"/>
        <v>17</v>
      </c>
      <c r="B24" s="33"/>
      <c r="C24" s="33"/>
      <c r="D24" s="9"/>
      <c r="E24" s="9"/>
      <c r="F24" s="9" t="s">
        <v>91</v>
      </c>
      <c r="G24" s="9"/>
      <c r="H24" s="9"/>
      <c r="I24" s="10">
        <v>71623.289999999994</v>
      </c>
      <c r="J24" s="100">
        <f t="shared" si="12"/>
        <v>1.3456057380218085</v>
      </c>
      <c r="K24" s="98">
        <v>168000</v>
      </c>
      <c r="L24" s="98">
        <f>$K$24*L32</f>
        <v>9094.5839697622232</v>
      </c>
      <c r="M24" s="98">
        <f t="shared" ref="M24:W24" si="18">$K$24*M32</f>
        <v>7067.6282077543974</v>
      </c>
      <c r="N24" s="98">
        <f t="shared" si="18"/>
        <v>11093.326632787863</v>
      </c>
      <c r="O24" s="98">
        <f t="shared" si="18"/>
        <v>10949.964030386254</v>
      </c>
      <c r="P24" s="98">
        <f t="shared" si="18"/>
        <v>10240.166663948374</v>
      </c>
      <c r="Q24" s="98">
        <f t="shared" si="18"/>
        <v>11612.114053374222</v>
      </c>
      <c r="R24" s="98">
        <f t="shared" si="18"/>
        <v>12362.694663034632</v>
      </c>
      <c r="S24" s="98">
        <f t="shared" si="18"/>
        <v>15325.584301307885</v>
      </c>
      <c r="T24" s="98">
        <f t="shared" si="18"/>
        <v>16084.167318734239</v>
      </c>
      <c r="U24" s="98">
        <f t="shared" si="18"/>
        <v>18764.848224296664</v>
      </c>
      <c r="V24" s="98">
        <f t="shared" si="18"/>
        <v>21558.803697831121</v>
      </c>
      <c r="W24" s="98">
        <f t="shared" si="18"/>
        <v>23846.118236782127</v>
      </c>
      <c r="X24" s="15"/>
    </row>
    <row r="25" spans="1:24" x14ac:dyDescent="0.1">
      <c r="A25" s="8">
        <f t="shared" si="0"/>
        <v>18</v>
      </c>
      <c r="B25" s="33"/>
      <c r="C25" s="33"/>
      <c r="D25" s="9"/>
      <c r="E25" s="9"/>
      <c r="F25" s="9"/>
      <c r="G25" s="9"/>
      <c r="H25" s="9"/>
      <c r="I25" s="9"/>
      <c r="J25" s="9" t="str">
        <f t="shared" ref="J25:J29" si="19">IFERROR((K25-I25)/I25,"")</f>
        <v/>
      </c>
      <c r="K25" s="98">
        <f>SUM(L25:W25)</f>
        <v>-2000000.0000000002</v>
      </c>
      <c r="L25" s="98">
        <f t="shared" ref="L25:W25" si="20">-500000/3</f>
        <v>-166666.66666666666</v>
      </c>
      <c r="M25" s="98">
        <f t="shared" si="20"/>
        <v>-166666.66666666666</v>
      </c>
      <c r="N25" s="98">
        <f t="shared" si="20"/>
        <v>-166666.66666666666</v>
      </c>
      <c r="O25" s="98">
        <f t="shared" si="20"/>
        <v>-166666.66666666666</v>
      </c>
      <c r="P25" s="98">
        <f t="shared" si="20"/>
        <v>-166666.66666666666</v>
      </c>
      <c r="Q25" s="98">
        <f t="shared" si="20"/>
        <v>-166666.66666666666</v>
      </c>
      <c r="R25" s="98">
        <f t="shared" si="20"/>
        <v>-166666.66666666666</v>
      </c>
      <c r="S25" s="98">
        <f t="shared" si="20"/>
        <v>-166666.66666666666</v>
      </c>
      <c r="T25" s="98">
        <f t="shared" si="20"/>
        <v>-166666.66666666666</v>
      </c>
      <c r="U25" s="98">
        <f t="shared" si="20"/>
        <v>-166666.66666666666</v>
      </c>
      <c r="V25" s="98">
        <f t="shared" si="20"/>
        <v>-166666.66666666666</v>
      </c>
      <c r="W25" s="98">
        <f t="shared" si="20"/>
        <v>-166666.66666666666</v>
      </c>
      <c r="X25" s="15"/>
    </row>
    <row r="26" spans="1:24" x14ac:dyDescent="0.1">
      <c r="A26" s="8">
        <f t="shared" si="0"/>
        <v>19</v>
      </c>
      <c r="B26" s="33"/>
      <c r="C26" s="33"/>
      <c r="D26" s="9"/>
      <c r="E26" s="9"/>
      <c r="F26" s="9"/>
      <c r="G26" s="9"/>
      <c r="H26" s="9"/>
      <c r="I26" s="9"/>
      <c r="J26" s="9" t="str">
        <f t="shared" si="19"/>
        <v/>
      </c>
      <c r="K26" s="98">
        <f>SUM(L26:W26)</f>
        <v>0</v>
      </c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15"/>
    </row>
    <row r="27" spans="1:24" x14ac:dyDescent="0.1">
      <c r="A27" s="8">
        <f t="shared" si="0"/>
        <v>20</v>
      </c>
      <c r="B27" s="33"/>
      <c r="C27" s="33"/>
      <c r="D27" s="9"/>
      <c r="E27" s="9"/>
      <c r="F27" s="9"/>
      <c r="G27" s="9"/>
      <c r="H27" s="9"/>
      <c r="I27" s="9"/>
      <c r="J27" s="9" t="str">
        <f t="shared" si="19"/>
        <v/>
      </c>
      <c r="K27" s="98">
        <f>SUM(L27:W27)</f>
        <v>0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15"/>
    </row>
    <row r="28" spans="1:24" x14ac:dyDescent="0.1">
      <c r="A28" s="8">
        <f t="shared" si="0"/>
        <v>21</v>
      </c>
      <c r="B28" s="33"/>
      <c r="C28" s="33"/>
      <c r="D28" s="9"/>
      <c r="E28" s="9"/>
      <c r="F28" s="9"/>
      <c r="G28" s="9"/>
      <c r="H28" s="9"/>
      <c r="I28" s="9"/>
      <c r="J28" s="9" t="str">
        <f t="shared" si="19"/>
        <v/>
      </c>
      <c r="K28" s="98">
        <f>SUM(L28:W28)</f>
        <v>0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15"/>
    </row>
    <row r="29" spans="1:24" s="89" customFormat="1" x14ac:dyDescent="0.1">
      <c r="A29" s="11"/>
      <c r="B29" s="54"/>
      <c r="C29" s="54"/>
      <c r="D29" s="71" t="s">
        <v>92</v>
      </c>
      <c r="E29" s="72"/>
      <c r="F29" s="72"/>
      <c r="G29" s="72"/>
      <c r="H29" s="73"/>
      <c r="I29" s="102">
        <f t="shared" ref="I29:W29" si="21">SUM(I8:I28)</f>
        <v>453850.22</v>
      </c>
      <c r="J29" s="9">
        <f t="shared" si="19"/>
        <v>30.688720996828444</v>
      </c>
      <c r="K29" s="103">
        <f>SUM(K8:K28)</f>
        <v>14381932.995929208</v>
      </c>
      <c r="L29" s="103">
        <f>SUM(L8:L28)</f>
        <v>720159.91201486066</v>
      </c>
      <c r="M29" s="103">
        <f t="shared" si="21"/>
        <v>522508.40321173682</v>
      </c>
      <c r="N29" s="103">
        <f t="shared" si="21"/>
        <v>915060.31904933217</v>
      </c>
      <c r="O29" s="103">
        <f t="shared" si="21"/>
        <v>901080.81579537259</v>
      </c>
      <c r="P29" s="103">
        <f t="shared" si="21"/>
        <v>831867.40569017979</v>
      </c>
      <c r="Q29" s="103">
        <f t="shared" si="21"/>
        <v>965648.06168728846</v>
      </c>
      <c r="R29" s="103">
        <f t="shared" si="21"/>
        <v>1038838.3072557439</v>
      </c>
      <c r="S29" s="103">
        <f t="shared" si="21"/>
        <v>1327754.1377826803</v>
      </c>
      <c r="T29" s="103">
        <f t="shared" si="21"/>
        <v>1401724.7101834447</v>
      </c>
      <c r="U29" s="103">
        <f t="shared" si="21"/>
        <v>1663121.9421976733</v>
      </c>
      <c r="V29" s="103">
        <f t="shared" si="21"/>
        <v>1935564.7479182158</v>
      </c>
      <c r="W29" s="103">
        <f t="shared" si="21"/>
        <v>2158604.2331426814</v>
      </c>
      <c r="X29" s="105"/>
    </row>
    <row r="31" spans="1:24" x14ac:dyDescent="0.1">
      <c r="K31" s="78"/>
    </row>
    <row r="32" spans="1:24" x14ac:dyDescent="0.1">
      <c r="L32" s="104">
        <v>5.4134428391441801E-2</v>
      </c>
      <c r="M32" s="104">
        <v>4.2069215522347603E-2</v>
      </c>
      <c r="N32" s="104">
        <v>6.6031706147546804E-2</v>
      </c>
      <c r="O32" s="104">
        <v>6.5178357323727704E-2</v>
      </c>
      <c r="P32" s="104">
        <v>6.0953372999692702E-2</v>
      </c>
      <c r="Q32" s="104">
        <v>6.9119726508179893E-2</v>
      </c>
      <c r="R32" s="104">
        <v>7.3587468232349004E-2</v>
      </c>
      <c r="S32" s="104">
        <v>9.1223716079213604E-2</v>
      </c>
      <c r="T32" s="104">
        <v>9.5739091182941896E-2</v>
      </c>
      <c r="U32" s="104">
        <v>0.111695525144623</v>
      </c>
      <c r="V32" s="104">
        <v>0.12832621248709</v>
      </c>
      <c r="W32" s="104">
        <v>0.14194117998084599</v>
      </c>
    </row>
  </sheetData>
  <mergeCells count="2">
    <mergeCell ref="A1:E1"/>
    <mergeCell ref="A3:X3"/>
  </mergeCells>
  <phoneticPr fontId="21" type="noConversion"/>
  <hyperlinks>
    <hyperlink ref="A1:E1" location="【目录】!A1" display="【目录】" xr:uid="{00000000-0004-0000-0200-000000000000}"/>
  </hyperlinks>
  <pageMargins left="0.75" right="0.75" top="1" bottom="1" header="0.5" footer="0.5"/>
  <ignoredErrors>
    <ignoredError sqref="J29" formula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T38"/>
  <sheetViews>
    <sheetView showGridLines="0" tabSelected="1" topLeftCell="M1" workbookViewId="0">
      <selection activeCell="S11" sqref="S11"/>
    </sheetView>
  </sheetViews>
  <sheetFormatPr defaultColWidth="8.99609375" defaultRowHeight="13.5" x14ac:dyDescent="0.1"/>
  <cols>
    <col min="1" max="1" width="4.36328125" style="1" customWidth="1"/>
    <col min="2" max="2" width="13.90625" style="1" customWidth="1"/>
    <col min="3" max="3" width="12.953125" style="1" customWidth="1"/>
    <col min="4" max="4" width="67.90625" style="1" customWidth="1"/>
    <col min="5" max="5" width="14.04296875" style="1" customWidth="1"/>
    <col min="6" max="7" width="13.90625" style="1" customWidth="1"/>
    <col min="8" max="8" width="10.49609375" style="1" customWidth="1"/>
    <col min="9" max="9" width="10.36328125" style="1" customWidth="1"/>
    <col min="10" max="10" width="10.76953125" style="1" customWidth="1"/>
    <col min="11" max="11" width="10.76953125" style="76" customWidth="1"/>
    <col min="12" max="19" width="10.76953125" style="1" customWidth="1"/>
    <col min="20" max="20" width="11.1796875" style="1" customWidth="1"/>
    <col min="21" max="16384" width="8.99609375" style="1"/>
  </cols>
  <sheetData>
    <row r="1" spans="1:20" ht="16.5" x14ac:dyDescent="0.1">
      <c r="A1" s="141" t="s">
        <v>0</v>
      </c>
      <c r="B1" s="141"/>
      <c r="C1" s="141"/>
      <c r="D1" s="141"/>
      <c r="H1" s="77" t="s">
        <v>93</v>
      </c>
    </row>
    <row r="2" spans="1:20" x14ac:dyDescent="0.1">
      <c r="A2" s="133" t="s">
        <v>94</v>
      </c>
      <c r="B2" s="133"/>
      <c r="C2" s="133"/>
      <c r="D2" s="133"/>
      <c r="E2" s="133"/>
      <c r="F2" s="133"/>
      <c r="G2" s="133"/>
      <c r="H2" s="133"/>
      <c r="I2" s="133"/>
      <c r="J2" s="133"/>
      <c r="K2" s="153"/>
      <c r="L2" s="133"/>
      <c r="M2" s="133"/>
      <c r="N2" s="133"/>
      <c r="O2" s="133"/>
      <c r="P2" s="133"/>
      <c r="Q2" s="133"/>
      <c r="R2" s="133"/>
      <c r="S2" s="133"/>
      <c r="T2" s="133"/>
    </row>
    <row r="3" spans="1:20" x14ac:dyDescent="0.1">
      <c r="A3" s="133" t="s">
        <v>4</v>
      </c>
      <c r="B3" s="133"/>
      <c r="C3" s="133"/>
      <c r="D3" s="133"/>
      <c r="S3" s="133" t="s">
        <v>30</v>
      </c>
      <c r="T3" s="133"/>
    </row>
    <row r="4" spans="1:20" s="17" customFormat="1" ht="25.7" customHeight="1" x14ac:dyDescent="0.2">
      <c r="A4" s="4" t="s">
        <v>5</v>
      </c>
      <c r="B4" s="5" t="s">
        <v>95</v>
      </c>
      <c r="C4" s="5" t="s">
        <v>96</v>
      </c>
      <c r="D4" s="6" t="s">
        <v>97</v>
      </c>
      <c r="E4" s="5" t="s">
        <v>98</v>
      </c>
      <c r="F4" s="6" t="s">
        <v>99</v>
      </c>
      <c r="G4" s="67" t="s">
        <v>57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86" t="s">
        <v>11</v>
      </c>
    </row>
    <row r="5" spans="1:20" x14ac:dyDescent="0.1">
      <c r="A5" s="8">
        <f t="shared" ref="A5:A13" si="0">ROW()-4</f>
        <v>1</v>
      </c>
      <c r="B5" s="9" t="s">
        <v>100</v>
      </c>
      <c r="C5" s="9" t="s">
        <v>101</v>
      </c>
      <c r="D5" s="9"/>
      <c r="E5" s="9"/>
      <c r="F5" s="10">
        <f>SUM(H5:S5)</f>
        <v>335304</v>
      </c>
      <c r="G5" s="10"/>
      <c r="H5" s="10"/>
      <c r="I5" s="10"/>
      <c r="J5" s="10"/>
      <c r="K5" s="83"/>
      <c r="L5" s="10"/>
      <c r="M5" s="10"/>
      <c r="N5" s="10"/>
      <c r="O5" s="10"/>
      <c r="P5" s="83">
        <v>77076</v>
      </c>
      <c r="Q5" s="10">
        <v>86076</v>
      </c>
      <c r="R5" s="10">
        <v>86076</v>
      </c>
      <c r="S5" s="10">
        <v>86076</v>
      </c>
      <c r="T5" s="15"/>
    </row>
    <row r="6" spans="1:20" x14ac:dyDescent="0.1">
      <c r="A6" s="8">
        <f t="shared" si="0"/>
        <v>2</v>
      </c>
      <c r="B6" s="9" t="s">
        <v>102</v>
      </c>
      <c r="C6" s="9" t="s">
        <v>103</v>
      </c>
      <c r="D6" s="9"/>
      <c r="E6" s="9"/>
      <c r="F6" s="10">
        <f t="shared" ref="F6:F21" si="1">SUM(H6:S6)</f>
        <v>171557.6</v>
      </c>
      <c r="G6" s="10"/>
      <c r="H6" s="10"/>
      <c r="I6" s="10"/>
      <c r="J6" s="10"/>
      <c r="K6" s="83"/>
      <c r="L6" s="10"/>
      <c r="M6" s="10"/>
      <c r="N6" s="10"/>
      <c r="O6" s="10"/>
      <c r="P6" s="10">
        <v>31175.599999999999</v>
      </c>
      <c r="Q6" s="10">
        <v>46794</v>
      </c>
      <c r="R6" s="10">
        <v>46794</v>
      </c>
      <c r="S6" s="10">
        <v>46794</v>
      </c>
      <c r="T6" s="15"/>
    </row>
    <row r="7" spans="1:20" x14ac:dyDescent="0.1">
      <c r="A7" s="8">
        <f t="shared" si="0"/>
        <v>3</v>
      </c>
      <c r="B7" s="9" t="s">
        <v>104</v>
      </c>
      <c r="C7" s="9" t="s">
        <v>104</v>
      </c>
      <c r="D7" s="9"/>
      <c r="E7" s="9"/>
      <c r="F7" s="10">
        <f t="shared" si="1"/>
        <v>519377</v>
      </c>
      <c r="G7" s="10"/>
      <c r="H7" s="10"/>
      <c r="I7" s="10"/>
      <c r="J7" s="10"/>
      <c r="K7" s="83"/>
      <c r="L7" s="10"/>
      <c r="M7" s="10"/>
      <c r="N7" s="10"/>
      <c r="O7" s="10"/>
      <c r="P7" s="10"/>
      <c r="Q7" s="10">
        <v>227969</v>
      </c>
      <c r="R7" s="10"/>
      <c r="S7" s="10">
        <v>291408</v>
      </c>
      <c r="T7" s="15"/>
    </row>
    <row r="8" spans="1:20" x14ac:dyDescent="0.1">
      <c r="A8" s="8">
        <f t="shared" si="0"/>
        <v>4</v>
      </c>
      <c r="B8" s="9" t="s">
        <v>105</v>
      </c>
      <c r="C8" s="9" t="s">
        <v>106</v>
      </c>
      <c r="D8" s="9" t="s">
        <v>107</v>
      </c>
      <c r="E8" s="9"/>
      <c r="F8" s="10">
        <f t="shared" si="1"/>
        <v>482332.13999999996</v>
      </c>
      <c r="G8" s="10"/>
      <c r="H8" s="10"/>
      <c r="I8" s="10"/>
      <c r="J8" s="10"/>
      <c r="K8" s="83"/>
      <c r="L8" s="10"/>
      <c r="M8" s="10"/>
      <c r="N8" s="10"/>
      <c r="O8" s="10"/>
      <c r="P8" s="10">
        <v>107055.06299999999</v>
      </c>
      <c r="Q8" s="10">
        <v>114224.265</v>
      </c>
      <c r="R8" s="10">
        <v>127733.409</v>
      </c>
      <c r="S8" s="10">
        <v>133319.40299999999</v>
      </c>
      <c r="T8" s="15"/>
    </row>
    <row r="9" spans="1:20" x14ac:dyDescent="0.1">
      <c r="A9" s="8">
        <f t="shared" si="0"/>
        <v>5</v>
      </c>
      <c r="B9" s="9" t="s">
        <v>108</v>
      </c>
      <c r="C9" s="9" t="s">
        <v>109</v>
      </c>
      <c r="D9" s="9" t="s">
        <v>110</v>
      </c>
      <c r="E9" s="9"/>
      <c r="F9" s="10">
        <f t="shared" si="1"/>
        <v>22800</v>
      </c>
      <c r="G9" s="10"/>
      <c r="H9" s="10"/>
      <c r="I9" s="10"/>
      <c r="J9" s="10"/>
      <c r="K9" s="83"/>
      <c r="L9" s="10"/>
      <c r="M9" s="10"/>
      <c r="N9" s="10"/>
      <c r="O9" s="10"/>
      <c r="P9" s="10">
        <v>5700</v>
      </c>
      <c r="Q9" s="10">
        <v>5700</v>
      </c>
      <c r="R9" s="10">
        <v>5700</v>
      </c>
      <c r="S9" s="10">
        <v>5700</v>
      </c>
      <c r="T9" s="15"/>
    </row>
    <row r="10" spans="1:20" x14ac:dyDescent="0.1">
      <c r="A10" s="8">
        <f t="shared" si="0"/>
        <v>6</v>
      </c>
      <c r="B10" s="9" t="s">
        <v>111</v>
      </c>
      <c r="C10" s="9" t="s">
        <v>112</v>
      </c>
      <c r="D10" s="9"/>
      <c r="E10" s="9"/>
      <c r="F10" s="10">
        <f t="shared" si="1"/>
        <v>52000</v>
      </c>
      <c r="G10" s="10"/>
      <c r="H10" s="10"/>
      <c r="I10" s="10"/>
      <c r="J10" s="10"/>
      <c r="K10" s="83"/>
      <c r="L10" s="10"/>
      <c r="M10" s="10"/>
      <c r="N10" s="10"/>
      <c r="O10" s="10"/>
      <c r="P10" s="10">
        <v>13000</v>
      </c>
      <c r="Q10" s="10">
        <v>13000</v>
      </c>
      <c r="R10" s="10">
        <v>13000</v>
      </c>
      <c r="S10" s="10">
        <v>13000</v>
      </c>
      <c r="T10" s="15"/>
    </row>
    <row r="11" spans="1:20" s="123" customFormat="1" x14ac:dyDescent="0.1">
      <c r="A11" s="119">
        <f t="shared" si="0"/>
        <v>7</v>
      </c>
      <c r="B11" s="120" t="s">
        <v>63</v>
      </c>
      <c r="C11" s="120" t="s">
        <v>113</v>
      </c>
      <c r="D11" s="125" t="s">
        <v>302</v>
      </c>
      <c r="E11" s="120"/>
      <c r="F11" s="121">
        <f t="shared" si="1"/>
        <v>183100</v>
      </c>
      <c r="G11" s="121"/>
      <c r="H11" s="121">
        <v>13800</v>
      </c>
      <c r="I11" s="121">
        <v>13800</v>
      </c>
      <c r="J11" s="121">
        <v>13800</v>
      </c>
      <c r="K11" s="121">
        <v>13800</v>
      </c>
      <c r="L11" s="121">
        <v>13800</v>
      </c>
      <c r="M11" s="121">
        <v>13800</v>
      </c>
      <c r="N11" s="121">
        <v>13800</v>
      </c>
      <c r="O11" s="121">
        <v>17300</v>
      </c>
      <c r="P11" s="121">
        <v>17300</v>
      </c>
      <c r="Q11" s="121">
        <v>17300</v>
      </c>
      <c r="R11" s="121">
        <v>17300</v>
      </c>
      <c r="S11" s="121">
        <v>17300</v>
      </c>
      <c r="T11" s="122"/>
    </row>
    <row r="12" spans="1:20" x14ac:dyDescent="0.1">
      <c r="A12" s="8">
        <f t="shared" si="0"/>
        <v>8</v>
      </c>
      <c r="B12" s="9" t="s">
        <v>114</v>
      </c>
      <c r="C12" s="9" t="s">
        <v>115</v>
      </c>
      <c r="D12" s="9"/>
      <c r="E12" s="9"/>
      <c r="F12" s="10">
        <f t="shared" si="1"/>
        <v>20000</v>
      </c>
      <c r="G12" s="10"/>
      <c r="H12" s="10"/>
      <c r="I12" s="10"/>
      <c r="J12" s="10"/>
      <c r="K12" s="83"/>
      <c r="L12" s="10"/>
      <c r="M12" s="10"/>
      <c r="N12" s="10"/>
      <c r="O12" s="10"/>
      <c r="P12" s="10">
        <v>5000</v>
      </c>
      <c r="Q12" s="10">
        <v>5000</v>
      </c>
      <c r="R12" s="10">
        <v>5000</v>
      </c>
      <c r="S12" s="10">
        <v>5000</v>
      </c>
      <c r="T12" s="15"/>
    </row>
    <row r="13" spans="1:20" x14ac:dyDescent="0.1">
      <c r="A13" s="8">
        <f t="shared" si="0"/>
        <v>9</v>
      </c>
      <c r="B13" s="9" t="s">
        <v>116</v>
      </c>
      <c r="C13" s="9" t="s">
        <v>116</v>
      </c>
      <c r="D13" s="9"/>
      <c r="E13" s="9"/>
      <c r="F13" s="10">
        <f t="shared" si="1"/>
        <v>120000</v>
      </c>
      <c r="G13" s="10"/>
      <c r="H13" s="10"/>
      <c r="I13" s="10"/>
      <c r="J13" s="10"/>
      <c r="K13" s="83"/>
      <c r="L13" s="10"/>
      <c r="M13" s="10"/>
      <c r="N13" s="10"/>
      <c r="O13" s="10"/>
      <c r="P13" s="10">
        <v>30000</v>
      </c>
      <c r="Q13" s="10">
        <v>30000</v>
      </c>
      <c r="R13" s="10">
        <v>30000</v>
      </c>
      <c r="S13" s="10">
        <v>30000</v>
      </c>
      <c r="T13" s="15"/>
    </row>
    <row r="14" spans="1:20" x14ac:dyDescent="0.1">
      <c r="A14" s="8">
        <f t="shared" ref="A14:A22" si="2">ROW()-4</f>
        <v>10</v>
      </c>
      <c r="B14" s="9" t="s">
        <v>91</v>
      </c>
      <c r="C14" s="9" t="s">
        <v>117</v>
      </c>
      <c r="D14" s="9" t="s">
        <v>118</v>
      </c>
      <c r="E14" s="9">
        <v>20234.16</v>
      </c>
      <c r="F14" s="10">
        <f t="shared" si="1"/>
        <v>3400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v>850</v>
      </c>
      <c r="Q14" s="10">
        <v>850</v>
      </c>
      <c r="R14" s="10">
        <v>850</v>
      </c>
      <c r="S14" s="10">
        <v>850</v>
      </c>
      <c r="T14" s="15"/>
    </row>
    <row r="15" spans="1:20" x14ac:dyDescent="0.1">
      <c r="A15" s="8">
        <f t="shared" si="2"/>
        <v>11</v>
      </c>
      <c r="B15" s="9" t="s">
        <v>119</v>
      </c>
      <c r="C15" s="9" t="s">
        <v>78</v>
      </c>
      <c r="D15" s="9" t="s">
        <v>120</v>
      </c>
      <c r="E15" s="9">
        <v>18000</v>
      </c>
      <c r="F15" s="10">
        <f t="shared" si="1"/>
        <v>6000</v>
      </c>
      <c r="G15" s="10"/>
      <c r="H15" s="10"/>
      <c r="I15" s="10"/>
      <c r="J15" s="10"/>
      <c r="K15" s="10"/>
      <c r="L15" s="10"/>
      <c r="M15" s="10"/>
      <c r="N15" s="10"/>
      <c r="O15" s="10"/>
      <c r="P15" s="10">
        <v>1500</v>
      </c>
      <c r="Q15" s="10">
        <v>1500</v>
      </c>
      <c r="R15" s="10">
        <v>1500</v>
      </c>
      <c r="S15" s="10">
        <v>1500</v>
      </c>
      <c r="T15" s="15"/>
    </row>
    <row r="16" spans="1:20" x14ac:dyDescent="0.1">
      <c r="A16" s="8">
        <f t="shared" si="2"/>
        <v>12</v>
      </c>
      <c r="B16" s="9" t="s">
        <v>121</v>
      </c>
      <c r="C16" s="9" t="s">
        <v>122</v>
      </c>
      <c r="D16" s="9" t="s">
        <v>123</v>
      </c>
      <c r="E16" s="9">
        <v>27000</v>
      </c>
      <c r="F16" s="10">
        <f t="shared" si="1"/>
        <v>9000</v>
      </c>
      <c r="G16" s="10"/>
      <c r="H16" s="10"/>
      <c r="I16" s="10"/>
      <c r="J16" s="10"/>
      <c r="K16" s="10"/>
      <c r="L16" s="10"/>
      <c r="M16" s="10"/>
      <c r="N16" s="10"/>
      <c r="O16" s="10"/>
      <c r="P16" s="10">
        <v>2250</v>
      </c>
      <c r="Q16" s="10">
        <v>2250</v>
      </c>
      <c r="R16" s="10">
        <v>2250</v>
      </c>
      <c r="S16" s="10">
        <v>2250</v>
      </c>
      <c r="T16" s="15"/>
    </row>
    <row r="17" spans="1:20" x14ac:dyDescent="0.1">
      <c r="A17" s="8">
        <f t="shared" si="2"/>
        <v>13</v>
      </c>
      <c r="B17" s="9" t="s">
        <v>124</v>
      </c>
      <c r="C17" s="9" t="s">
        <v>78</v>
      </c>
      <c r="D17" s="9" t="s">
        <v>125</v>
      </c>
      <c r="E17" s="9">
        <v>17280</v>
      </c>
      <c r="F17" s="10">
        <f t="shared" si="1"/>
        <v>5760</v>
      </c>
      <c r="G17" s="10"/>
      <c r="H17" s="10"/>
      <c r="I17" s="10"/>
      <c r="J17" s="10"/>
      <c r="K17" s="10"/>
      <c r="L17" s="10"/>
      <c r="M17" s="10"/>
      <c r="N17" s="10"/>
      <c r="O17" s="10"/>
      <c r="P17" s="10">
        <v>1440</v>
      </c>
      <c r="Q17" s="10">
        <v>1440</v>
      </c>
      <c r="R17" s="10">
        <v>1440</v>
      </c>
      <c r="S17" s="10">
        <v>1440</v>
      </c>
      <c r="T17" s="15"/>
    </row>
    <row r="18" spans="1:20" x14ac:dyDescent="0.1">
      <c r="A18" s="8">
        <f t="shared" si="2"/>
        <v>14</v>
      </c>
      <c r="B18" s="9" t="s">
        <v>126</v>
      </c>
      <c r="C18" s="9" t="s">
        <v>78</v>
      </c>
      <c r="D18" s="9" t="s">
        <v>127</v>
      </c>
      <c r="E18" s="9">
        <v>9000</v>
      </c>
      <c r="F18" s="10">
        <f t="shared" si="1"/>
        <v>3000</v>
      </c>
      <c r="G18" s="10"/>
      <c r="H18" s="10"/>
      <c r="I18" s="10"/>
      <c r="J18" s="10"/>
      <c r="K18" s="10"/>
      <c r="L18" s="10"/>
      <c r="M18" s="10"/>
      <c r="N18" s="10"/>
      <c r="O18" s="10"/>
      <c r="P18" s="10">
        <v>750</v>
      </c>
      <c r="Q18" s="10">
        <v>750</v>
      </c>
      <c r="R18" s="10">
        <v>750</v>
      </c>
      <c r="S18" s="10">
        <v>750</v>
      </c>
      <c r="T18" s="15"/>
    </row>
    <row r="19" spans="1:20" x14ac:dyDescent="0.1">
      <c r="A19" s="8">
        <f t="shared" si="2"/>
        <v>15</v>
      </c>
      <c r="B19" s="9" t="s">
        <v>128</v>
      </c>
      <c r="C19" s="9" t="s">
        <v>78</v>
      </c>
      <c r="D19" s="9" t="s">
        <v>129</v>
      </c>
      <c r="E19" s="9">
        <v>0</v>
      </c>
      <c r="F19" s="10">
        <f t="shared" si="1"/>
        <v>5095.2</v>
      </c>
      <c r="G19" s="10"/>
      <c r="H19" s="10"/>
      <c r="I19" s="10"/>
      <c r="J19" s="10"/>
      <c r="K19" s="10"/>
      <c r="L19" s="10"/>
      <c r="M19" s="10"/>
      <c r="N19" s="10"/>
      <c r="O19" s="10"/>
      <c r="P19" s="10">
        <v>1273.8</v>
      </c>
      <c r="Q19" s="10">
        <v>1273.8</v>
      </c>
      <c r="R19" s="10">
        <v>1273.8</v>
      </c>
      <c r="S19" s="10">
        <v>1273.8</v>
      </c>
      <c r="T19" s="15"/>
    </row>
    <row r="20" spans="1:20" x14ac:dyDescent="0.1">
      <c r="A20" s="8">
        <f t="shared" si="2"/>
        <v>16</v>
      </c>
      <c r="B20" s="9" t="s">
        <v>130</v>
      </c>
      <c r="C20" s="9" t="s">
        <v>104</v>
      </c>
      <c r="D20" s="9" t="s">
        <v>131</v>
      </c>
      <c r="E20" s="9">
        <v>96000</v>
      </c>
      <c r="F20" s="10">
        <f t="shared" si="1"/>
        <v>32000</v>
      </c>
      <c r="G20" s="10"/>
      <c r="H20" s="10"/>
      <c r="I20" s="10"/>
      <c r="J20" s="10"/>
      <c r="K20" s="10"/>
      <c r="L20" s="10"/>
      <c r="M20" s="10"/>
      <c r="N20" s="10"/>
      <c r="O20" s="10"/>
      <c r="P20" s="10">
        <v>8000</v>
      </c>
      <c r="Q20" s="10">
        <v>8000</v>
      </c>
      <c r="R20" s="10">
        <v>8000</v>
      </c>
      <c r="S20" s="10">
        <v>8000</v>
      </c>
      <c r="T20" s="15"/>
    </row>
    <row r="21" spans="1:20" x14ac:dyDescent="0.1">
      <c r="A21" s="8">
        <f t="shared" si="2"/>
        <v>17</v>
      </c>
      <c r="B21" s="9" t="s">
        <v>132</v>
      </c>
      <c r="C21" s="9" t="s">
        <v>104</v>
      </c>
      <c r="D21" s="9" t="s">
        <v>133</v>
      </c>
      <c r="E21" s="9"/>
      <c r="F21" s="10">
        <f t="shared" si="1"/>
        <v>200000</v>
      </c>
      <c r="G21" s="10"/>
      <c r="H21" s="10"/>
      <c r="I21" s="10"/>
      <c r="J21" s="10"/>
      <c r="K21" s="10"/>
      <c r="L21" s="10"/>
      <c r="M21" s="10"/>
      <c r="N21" s="10"/>
      <c r="O21" s="10"/>
      <c r="P21" s="10">
        <v>50000</v>
      </c>
      <c r="Q21" s="10">
        <v>50000</v>
      </c>
      <c r="R21" s="10">
        <v>50000</v>
      </c>
      <c r="S21" s="10">
        <v>50000</v>
      </c>
      <c r="T21" s="15"/>
    </row>
    <row r="22" spans="1:20" x14ac:dyDescent="0.1">
      <c r="A22" s="8">
        <f t="shared" si="2"/>
        <v>18</v>
      </c>
      <c r="B22" s="12"/>
      <c r="C22" s="12"/>
      <c r="D22" s="12"/>
      <c r="E22" s="13">
        <f t="shared" ref="E22:S22" si="3">SUM(E5:E21)</f>
        <v>187514.16</v>
      </c>
      <c r="F22" s="13">
        <f t="shared" si="3"/>
        <v>2170725.94</v>
      </c>
      <c r="G22" s="13"/>
      <c r="H22" s="13">
        <f>SUM(H5:H21)</f>
        <v>13800</v>
      </c>
      <c r="I22" s="13">
        <f t="shared" si="3"/>
        <v>13800</v>
      </c>
      <c r="J22" s="13">
        <f t="shared" si="3"/>
        <v>13800</v>
      </c>
      <c r="K22" s="13">
        <f t="shared" si="3"/>
        <v>13800</v>
      </c>
      <c r="L22" s="13">
        <f t="shared" si="3"/>
        <v>13800</v>
      </c>
      <c r="M22" s="13">
        <f t="shared" si="3"/>
        <v>13800</v>
      </c>
      <c r="N22" s="13">
        <f t="shared" si="3"/>
        <v>13800</v>
      </c>
      <c r="O22" s="13">
        <f t="shared" si="3"/>
        <v>17300</v>
      </c>
      <c r="P22" s="13">
        <f t="shared" si="3"/>
        <v>352370.46299999999</v>
      </c>
      <c r="Q22" s="13">
        <f t="shared" si="3"/>
        <v>612127.06500000006</v>
      </c>
      <c r="R22" s="13">
        <f t="shared" si="3"/>
        <v>397667.20899999997</v>
      </c>
      <c r="S22" s="13">
        <f t="shared" si="3"/>
        <v>694661.20299999998</v>
      </c>
      <c r="T22" s="16"/>
    </row>
    <row r="23" spans="1:20" x14ac:dyDescent="0.1">
      <c r="F23" s="78"/>
    </row>
    <row r="24" spans="1:20" ht="16.5" x14ac:dyDescent="0.1">
      <c r="A24" s="141" t="s">
        <v>0</v>
      </c>
      <c r="B24" s="141"/>
      <c r="C24" s="141"/>
      <c r="D24" s="141"/>
      <c r="I24" s="77" t="s">
        <v>134</v>
      </c>
    </row>
    <row r="25" spans="1:20" x14ac:dyDescent="0.1">
      <c r="A25" s="152" t="s">
        <v>298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3"/>
      <c r="L25" s="133"/>
      <c r="M25" s="133"/>
      <c r="N25" s="133"/>
      <c r="O25" s="133"/>
      <c r="P25" s="133"/>
      <c r="Q25" s="133"/>
      <c r="R25" s="133"/>
      <c r="S25" s="133"/>
      <c r="T25" s="133"/>
    </row>
    <row r="26" spans="1:20" x14ac:dyDescent="0.1">
      <c r="A26" s="133" t="s">
        <v>4</v>
      </c>
      <c r="B26" s="133"/>
      <c r="C26" s="133"/>
      <c r="D26" s="133"/>
      <c r="S26" s="133" t="s">
        <v>30</v>
      </c>
      <c r="T26" s="133"/>
    </row>
    <row r="27" spans="1:20" ht="24.75" x14ac:dyDescent="0.2">
      <c r="A27" s="4" t="s">
        <v>5</v>
      </c>
      <c r="B27" s="5" t="s">
        <v>95</v>
      </c>
      <c r="C27" s="5" t="s">
        <v>96</v>
      </c>
      <c r="D27" s="6" t="s">
        <v>135</v>
      </c>
      <c r="E27" s="5" t="s">
        <v>98</v>
      </c>
      <c r="F27" s="6" t="s">
        <v>99</v>
      </c>
      <c r="G27" s="6"/>
      <c r="H27" s="5" t="s">
        <v>35</v>
      </c>
      <c r="I27" s="5" t="s">
        <v>36</v>
      </c>
      <c r="J27" s="5" t="s">
        <v>37</v>
      </c>
      <c r="K27" s="5" t="s">
        <v>38</v>
      </c>
      <c r="L27" s="5" t="s">
        <v>39</v>
      </c>
      <c r="M27" s="5" t="s">
        <v>40</v>
      </c>
      <c r="N27" s="5" t="s">
        <v>41</v>
      </c>
      <c r="O27" s="5" t="s">
        <v>42</v>
      </c>
      <c r="P27" s="5" t="s">
        <v>43</v>
      </c>
      <c r="Q27" s="5" t="s">
        <v>44</v>
      </c>
      <c r="R27" s="5" t="s">
        <v>45</v>
      </c>
      <c r="S27" s="5" t="s">
        <v>46</v>
      </c>
      <c r="T27" s="86" t="s">
        <v>11</v>
      </c>
    </row>
    <row r="28" spans="1:20" s="74" customFormat="1" x14ac:dyDescent="0.1">
      <c r="A28" s="79">
        <v>1</v>
      </c>
      <c r="B28" s="80" t="s">
        <v>119</v>
      </c>
      <c r="C28" s="80" t="s">
        <v>78</v>
      </c>
      <c r="D28" s="80" t="s">
        <v>136</v>
      </c>
      <c r="E28" s="80">
        <v>800</v>
      </c>
      <c r="F28" s="81">
        <f t="shared" ref="F28:F34" si="4">SUM(H28:S28)</f>
        <v>200</v>
      </c>
      <c r="G28" s="81"/>
      <c r="H28" s="81"/>
      <c r="I28" s="81"/>
      <c r="J28" s="81"/>
      <c r="K28" s="81"/>
      <c r="L28" s="81"/>
      <c r="M28" s="81"/>
      <c r="N28" s="81"/>
      <c r="O28" s="81"/>
      <c r="P28" s="81">
        <v>50</v>
      </c>
      <c r="Q28" s="81">
        <v>50</v>
      </c>
      <c r="R28" s="81">
        <v>50</v>
      </c>
      <c r="S28" s="81">
        <v>50</v>
      </c>
      <c r="T28" s="87"/>
    </row>
    <row r="29" spans="1:20" s="74" customFormat="1" x14ac:dyDescent="0.1">
      <c r="A29" s="79">
        <v>2</v>
      </c>
      <c r="B29" s="80" t="s">
        <v>121</v>
      </c>
      <c r="C29" s="80" t="s">
        <v>122</v>
      </c>
      <c r="D29" s="80" t="s">
        <v>137</v>
      </c>
      <c r="E29" s="80">
        <v>8400</v>
      </c>
      <c r="F29" s="81">
        <f t="shared" si="4"/>
        <v>4000</v>
      </c>
      <c r="G29" s="81"/>
      <c r="H29" s="81"/>
      <c r="I29" s="81"/>
      <c r="J29" s="81"/>
      <c r="K29" s="81"/>
      <c r="L29" s="81"/>
      <c r="M29" s="81"/>
      <c r="N29" s="81"/>
      <c r="O29" s="81"/>
      <c r="P29" s="81">
        <v>1000</v>
      </c>
      <c r="Q29" s="81">
        <v>1000</v>
      </c>
      <c r="R29" s="81">
        <v>1000</v>
      </c>
      <c r="S29" s="81">
        <v>1000</v>
      </c>
      <c r="T29" s="87"/>
    </row>
    <row r="30" spans="1:20" s="74" customFormat="1" x14ac:dyDescent="0.1">
      <c r="A30" s="79">
        <v>3</v>
      </c>
      <c r="B30" s="80" t="s">
        <v>124</v>
      </c>
      <c r="C30" s="80" t="s">
        <v>78</v>
      </c>
      <c r="D30" s="80" t="s">
        <v>138</v>
      </c>
      <c r="E30" s="80">
        <v>31000</v>
      </c>
      <c r="F30" s="81">
        <f t="shared" si="4"/>
        <v>14400</v>
      </c>
      <c r="G30" s="81"/>
      <c r="H30" s="81"/>
      <c r="I30" s="81"/>
      <c r="J30" s="81"/>
      <c r="K30" s="81"/>
      <c r="L30" s="81"/>
      <c r="M30" s="81"/>
      <c r="N30" s="81"/>
      <c r="O30" s="81"/>
      <c r="P30" s="81">
        <v>3600</v>
      </c>
      <c r="Q30" s="81">
        <v>3600</v>
      </c>
      <c r="R30" s="81">
        <v>3600</v>
      </c>
      <c r="S30" s="81">
        <v>3600</v>
      </c>
      <c r="T30" s="87"/>
    </row>
    <row r="31" spans="1:20" s="74" customFormat="1" x14ac:dyDescent="0.1">
      <c r="A31" s="79">
        <v>4</v>
      </c>
      <c r="B31" s="80" t="s">
        <v>126</v>
      </c>
      <c r="C31" s="80" t="s">
        <v>78</v>
      </c>
      <c r="D31" s="80" t="s">
        <v>136</v>
      </c>
      <c r="E31" s="80">
        <v>132500</v>
      </c>
      <c r="F31" s="81">
        <f t="shared" si="4"/>
        <v>43216</v>
      </c>
      <c r="G31" s="81"/>
      <c r="H31" s="81"/>
      <c r="I31" s="81"/>
      <c r="J31" s="81"/>
      <c r="K31" s="81"/>
      <c r="L31" s="81"/>
      <c r="M31" s="81"/>
      <c r="N31" s="81"/>
      <c r="O31" s="81"/>
      <c r="P31" s="81">
        <v>10804</v>
      </c>
      <c r="Q31" s="81">
        <v>10804</v>
      </c>
      <c r="R31" s="81">
        <v>10804</v>
      </c>
      <c r="S31" s="81">
        <v>10804</v>
      </c>
      <c r="T31" s="87"/>
    </row>
    <row r="32" spans="1:20" s="74" customFormat="1" x14ac:dyDescent="0.1">
      <c r="A32" s="79">
        <v>5</v>
      </c>
      <c r="B32" s="80" t="s">
        <v>128</v>
      </c>
      <c r="C32" s="80" t="s">
        <v>78</v>
      </c>
      <c r="D32" s="80" t="s">
        <v>139</v>
      </c>
      <c r="E32" s="80">
        <v>0</v>
      </c>
      <c r="F32" s="81">
        <f t="shared" si="4"/>
        <v>11520</v>
      </c>
      <c r="G32" s="81"/>
      <c r="H32" s="81"/>
      <c r="I32" s="81"/>
      <c r="J32" s="81"/>
      <c r="K32" s="81"/>
      <c r="L32" s="81"/>
      <c r="M32" s="81"/>
      <c r="N32" s="81"/>
      <c r="O32" s="81"/>
      <c r="P32" s="81">
        <v>2880</v>
      </c>
      <c r="Q32" s="81">
        <v>2880</v>
      </c>
      <c r="R32" s="81">
        <v>2880</v>
      </c>
      <c r="S32" s="81">
        <v>2880</v>
      </c>
      <c r="T32" s="87" t="s">
        <v>140</v>
      </c>
    </row>
    <row r="33" spans="1:20" s="74" customFormat="1" x14ac:dyDescent="0.1">
      <c r="A33" s="79">
        <v>6</v>
      </c>
      <c r="B33" s="80" t="s">
        <v>130</v>
      </c>
      <c r="C33" s="80" t="s">
        <v>104</v>
      </c>
      <c r="D33" s="80" t="s">
        <v>141</v>
      </c>
      <c r="E33" s="80">
        <v>96000</v>
      </c>
      <c r="F33" s="81">
        <f t="shared" si="4"/>
        <v>32000</v>
      </c>
      <c r="G33" s="81"/>
      <c r="H33" s="81"/>
      <c r="I33" s="81"/>
      <c r="J33" s="81"/>
      <c r="K33" s="81"/>
      <c r="L33" s="81"/>
      <c r="M33" s="81"/>
      <c r="N33" s="81"/>
      <c r="O33" s="81"/>
      <c r="P33" s="81">
        <v>8000</v>
      </c>
      <c r="Q33" s="81">
        <v>8000</v>
      </c>
      <c r="R33" s="81">
        <v>8000</v>
      </c>
      <c r="S33" s="81">
        <v>8000</v>
      </c>
      <c r="T33" s="87"/>
    </row>
    <row r="34" spans="1:20" s="75" customFormat="1" x14ac:dyDescent="0.1">
      <c r="A34" s="79">
        <v>7</v>
      </c>
      <c r="B34" s="23" t="s">
        <v>132</v>
      </c>
      <c r="C34" s="23" t="s">
        <v>104</v>
      </c>
      <c r="D34" s="23" t="s">
        <v>142</v>
      </c>
      <c r="E34" s="23">
        <v>0</v>
      </c>
      <c r="F34" s="82">
        <f t="shared" si="4"/>
        <v>0</v>
      </c>
      <c r="G34" s="82"/>
      <c r="H34" s="82"/>
      <c r="I34" s="82"/>
      <c r="J34" s="82"/>
      <c r="K34" s="84"/>
      <c r="L34" s="82"/>
      <c r="M34" s="82"/>
      <c r="N34" s="82"/>
      <c r="O34" s="82"/>
      <c r="P34" s="23"/>
      <c r="Q34" s="23"/>
      <c r="R34" s="23"/>
      <c r="S34" s="23"/>
      <c r="T34" s="88"/>
    </row>
    <row r="35" spans="1:20" s="75" customFormat="1" x14ac:dyDescent="0.1">
      <c r="A35" s="79">
        <v>8</v>
      </c>
      <c r="B35" s="23" t="s">
        <v>101</v>
      </c>
      <c r="C35" s="23" t="s">
        <v>143</v>
      </c>
      <c r="D35" s="23" t="s">
        <v>142</v>
      </c>
      <c r="E35" s="23">
        <v>0</v>
      </c>
      <c r="F35" s="82"/>
      <c r="G35" s="82"/>
      <c r="H35" s="82"/>
      <c r="I35" s="82"/>
      <c r="J35" s="82"/>
      <c r="K35" s="84"/>
      <c r="L35" s="82"/>
      <c r="M35" s="82"/>
      <c r="N35" s="82"/>
      <c r="O35" s="82"/>
      <c r="P35" s="23"/>
      <c r="Q35" s="23"/>
      <c r="R35" s="23"/>
      <c r="S35" s="23"/>
      <c r="T35" s="88"/>
    </row>
    <row r="36" spans="1:20" x14ac:dyDescent="0.1">
      <c r="A36" s="79">
        <v>9</v>
      </c>
      <c r="B36" s="124" t="s">
        <v>299</v>
      </c>
      <c r="C36" s="124" t="s">
        <v>300</v>
      </c>
      <c r="D36" s="124" t="s">
        <v>301</v>
      </c>
      <c r="E36" s="9">
        <v>0</v>
      </c>
      <c r="F36" s="10">
        <v>0</v>
      </c>
      <c r="G36" s="10"/>
      <c r="H36" s="10">
        <v>276955.5</v>
      </c>
      <c r="I36" s="10">
        <v>18756</v>
      </c>
      <c r="J36" s="10">
        <v>35029.5</v>
      </c>
      <c r="K36" s="10">
        <v>16143.5</v>
      </c>
      <c r="L36" s="10">
        <v>11412.5</v>
      </c>
      <c r="M36" s="10">
        <v>14918</v>
      </c>
      <c r="N36" s="10">
        <v>13664</v>
      </c>
      <c r="O36" s="10">
        <v>12685.2</v>
      </c>
      <c r="P36" s="9">
        <v>14642.5</v>
      </c>
      <c r="Q36" s="9">
        <v>15640</v>
      </c>
      <c r="R36" s="9">
        <v>16495</v>
      </c>
      <c r="S36" s="9">
        <v>18490</v>
      </c>
      <c r="T36" s="15"/>
    </row>
    <row r="37" spans="1:20" x14ac:dyDescent="0.1">
      <c r="A37" s="79">
        <v>10</v>
      </c>
      <c r="B37" s="124"/>
      <c r="C37" s="124"/>
      <c r="D37" s="9"/>
      <c r="E37" s="9"/>
      <c r="F37" s="10"/>
      <c r="G37" s="10"/>
      <c r="H37" s="10"/>
      <c r="I37" s="10"/>
      <c r="J37" s="10"/>
      <c r="K37" s="85"/>
      <c r="L37" s="10"/>
      <c r="M37" s="10"/>
      <c r="N37" s="10"/>
      <c r="O37" s="10"/>
      <c r="P37" s="9"/>
      <c r="Q37" s="9"/>
      <c r="R37" s="9"/>
      <c r="S37" s="9"/>
      <c r="T37" s="15"/>
    </row>
    <row r="38" spans="1:20" x14ac:dyDescent="0.1">
      <c r="A38" s="79">
        <v>11</v>
      </c>
      <c r="B38" s="12"/>
      <c r="C38" s="12"/>
      <c r="D38" s="12"/>
      <c r="E38" s="13">
        <f t="shared" ref="E38:S38" si="5">SUM(E28:E37)</f>
        <v>268700</v>
      </c>
      <c r="F38" s="13">
        <f t="shared" si="5"/>
        <v>105336</v>
      </c>
      <c r="G38" s="13"/>
      <c r="H38" s="13">
        <f>SUM(H28:H37)</f>
        <v>276955.5</v>
      </c>
      <c r="I38" s="13">
        <f t="shared" si="5"/>
        <v>18756</v>
      </c>
      <c r="J38" s="13">
        <f t="shared" si="5"/>
        <v>35029.5</v>
      </c>
      <c r="K38" s="13">
        <f t="shared" si="5"/>
        <v>16143.5</v>
      </c>
      <c r="L38" s="13">
        <f t="shared" si="5"/>
        <v>11412.5</v>
      </c>
      <c r="M38" s="13">
        <f t="shared" si="5"/>
        <v>14918</v>
      </c>
      <c r="N38" s="13">
        <f t="shared" si="5"/>
        <v>13664</v>
      </c>
      <c r="O38" s="13">
        <f t="shared" si="5"/>
        <v>12685.2</v>
      </c>
      <c r="P38" s="13">
        <f t="shared" si="5"/>
        <v>40976.5</v>
      </c>
      <c r="Q38" s="13">
        <f t="shared" si="5"/>
        <v>41974</v>
      </c>
      <c r="R38" s="13">
        <f t="shared" si="5"/>
        <v>42829</v>
      </c>
      <c r="S38" s="13">
        <f t="shared" si="5"/>
        <v>44824</v>
      </c>
      <c r="T38" s="16"/>
    </row>
  </sheetData>
  <mergeCells count="8">
    <mergeCell ref="A25:T25"/>
    <mergeCell ref="A26:D26"/>
    <mergeCell ref="S26:T26"/>
    <mergeCell ref="A1:D1"/>
    <mergeCell ref="A2:T2"/>
    <mergeCell ref="A3:D3"/>
    <mergeCell ref="S3:T3"/>
    <mergeCell ref="A24:D24"/>
  </mergeCells>
  <phoneticPr fontId="19" type="noConversion"/>
  <hyperlinks>
    <hyperlink ref="A1:D1" location="【目录】!A1" display="【目录】" xr:uid="{00000000-0004-0000-0300-000000000000}"/>
    <hyperlink ref="A24:D24" location="【目录】!A1" display="【目录】" xr:uid="{00000000-0004-0000-0300-000001000000}"/>
  </hyperlink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T28"/>
  <sheetViews>
    <sheetView showGridLines="0" topLeftCell="A5" workbookViewId="0">
      <pane ySplit="2" topLeftCell="A7" activePane="bottomLeft" state="frozen"/>
      <selection activeCell="A5" sqref="A5"/>
      <selection pane="bottomLeft" activeCell="I37" sqref="I37"/>
    </sheetView>
  </sheetViews>
  <sheetFormatPr defaultColWidth="8.99609375" defaultRowHeight="13.5" x14ac:dyDescent="0.1"/>
  <cols>
    <col min="1" max="1" width="4.90625" style="1" customWidth="1"/>
    <col min="2" max="3" width="13.49609375" style="1" customWidth="1"/>
    <col min="4" max="4" width="11.31640625" style="1" customWidth="1"/>
    <col min="5" max="7" width="13.49609375" style="1" customWidth="1"/>
    <col min="8" max="19" width="9.1328125" style="1" customWidth="1"/>
    <col min="20" max="20" width="26.86328125" style="1" customWidth="1"/>
    <col min="21" max="16384" width="8.99609375" style="1"/>
  </cols>
  <sheetData>
    <row r="1" spans="1:20" x14ac:dyDescent="0.1">
      <c r="A1" s="141" t="s">
        <v>0</v>
      </c>
      <c r="B1" s="141"/>
      <c r="C1" s="141"/>
      <c r="D1" s="141"/>
      <c r="E1" s="3"/>
      <c r="F1" s="3"/>
      <c r="G1" s="3"/>
    </row>
    <row r="2" spans="1:20" ht="16.5" x14ac:dyDescent="0.1">
      <c r="A2" s="142" t="s">
        <v>144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39.6" customHeight="1" x14ac:dyDescent="0.1">
      <c r="A3" s="154" t="s">
        <v>145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x14ac:dyDescent="0.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1:20" x14ac:dyDescent="0.1">
      <c r="A5" s="133" t="s">
        <v>4</v>
      </c>
      <c r="B5" s="133"/>
      <c r="C5" s="133"/>
      <c r="D5" s="133"/>
      <c r="S5" s="133" t="s">
        <v>30</v>
      </c>
      <c r="T5" s="133"/>
    </row>
    <row r="6" spans="1:20" ht="41.45" customHeight="1" x14ac:dyDescent="0.2">
      <c r="A6" s="4" t="s">
        <v>5</v>
      </c>
      <c r="B6" s="5" t="s">
        <v>7</v>
      </c>
      <c r="C6" s="5" t="s">
        <v>146</v>
      </c>
      <c r="D6" s="6" t="s">
        <v>147</v>
      </c>
      <c r="E6" s="66" t="s">
        <v>32</v>
      </c>
      <c r="F6" s="66" t="s">
        <v>33</v>
      </c>
      <c r="G6" s="67" t="s">
        <v>57</v>
      </c>
      <c r="H6" s="68" t="s">
        <v>35</v>
      </c>
      <c r="I6" s="68" t="s">
        <v>36</v>
      </c>
      <c r="J6" s="68" t="s">
        <v>37</v>
      </c>
      <c r="K6" s="68" t="s">
        <v>38</v>
      </c>
      <c r="L6" s="68" t="s">
        <v>39</v>
      </c>
      <c r="M6" s="68" t="s">
        <v>40</v>
      </c>
      <c r="N6" s="68" t="s">
        <v>41</v>
      </c>
      <c r="O6" s="68" t="s">
        <v>42</v>
      </c>
      <c r="P6" s="68" t="s">
        <v>43</v>
      </c>
      <c r="Q6" s="68" t="s">
        <v>44</v>
      </c>
      <c r="R6" s="68" t="s">
        <v>45</v>
      </c>
      <c r="S6" s="68" t="s">
        <v>46</v>
      </c>
      <c r="T6" s="14" t="s">
        <v>11</v>
      </c>
    </row>
    <row r="7" spans="1:20" x14ac:dyDescent="0.1">
      <c r="A7" s="69">
        <f>ROW()-6</f>
        <v>1</v>
      </c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9"/>
      <c r="R7" s="9"/>
      <c r="S7" s="9"/>
      <c r="T7" s="15"/>
    </row>
    <row r="8" spans="1:20" x14ac:dyDescent="0.1">
      <c r="A8" s="69">
        <f t="shared" ref="A8:A27" si="0">ROW()-6</f>
        <v>2</v>
      </c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9"/>
      <c r="N8" s="9"/>
      <c r="O8" s="9"/>
      <c r="P8" s="9"/>
      <c r="Q8" s="9"/>
      <c r="R8" s="9"/>
      <c r="S8" s="9"/>
      <c r="T8" s="37"/>
    </row>
    <row r="9" spans="1:20" x14ac:dyDescent="0.1">
      <c r="A9" s="69">
        <f t="shared" si="0"/>
        <v>3</v>
      </c>
      <c r="B9" s="9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9"/>
      <c r="R9" s="9"/>
      <c r="S9" s="9"/>
      <c r="T9" s="15"/>
    </row>
    <row r="10" spans="1:20" x14ac:dyDescent="0.1">
      <c r="A10" s="69">
        <f t="shared" si="0"/>
        <v>4</v>
      </c>
      <c r="B10" s="9"/>
      <c r="C10" s="9"/>
      <c r="D10" s="9"/>
      <c r="E10" s="9"/>
      <c r="F10" s="9"/>
      <c r="G10" s="9"/>
      <c r="H10" s="9"/>
      <c r="I10" s="9"/>
      <c r="J10" s="10"/>
      <c r="K10" s="9"/>
      <c r="L10" s="9"/>
      <c r="M10" s="9"/>
      <c r="N10" s="9"/>
      <c r="O10" s="9"/>
      <c r="P10" s="9"/>
      <c r="Q10" s="9"/>
      <c r="R10" s="9"/>
      <c r="S10" s="9"/>
      <c r="T10" s="15"/>
    </row>
    <row r="11" spans="1:20" x14ac:dyDescent="0.1">
      <c r="A11" s="69">
        <f t="shared" si="0"/>
        <v>5</v>
      </c>
      <c r="B11" s="9"/>
      <c r="C11" s="9"/>
      <c r="D11" s="9"/>
      <c r="E11" s="9"/>
      <c r="F11" s="9"/>
      <c r="G11" s="9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9"/>
      <c r="S11" s="9"/>
      <c r="T11" s="15"/>
    </row>
    <row r="12" spans="1:20" x14ac:dyDescent="0.1">
      <c r="A12" s="69">
        <f t="shared" si="0"/>
        <v>6</v>
      </c>
      <c r="B12" s="9"/>
      <c r="C12" s="9"/>
      <c r="D12" s="9"/>
      <c r="E12" s="9"/>
      <c r="F12" s="9"/>
      <c r="G12" s="9"/>
      <c r="H12" s="9"/>
      <c r="I12" s="9"/>
      <c r="J12" s="10"/>
      <c r="K12" s="9"/>
      <c r="L12" s="9"/>
      <c r="M12" s="9"/>
      <c r="N12" s="9"/>
      <c r="O12" s="9"/>
      <c r="P12" s="9"/>
      <c r="Q12" s="9"/>
      <c r="R12" s="9"/>
      <c r="S12" s="9"/>
      <c r="T12" s="15"/>
    </row>
    <row r="13" spans="1:20" x14ac:dyDescent="0.1">
      <c r="A13" s="69">
        <f t="shared" si="0"/>
        <v>7</v>
      </c>
      <c r="B13" s="9"/>
      <c r="C13" s="9"/>
      <c r="D13" s="9"/>
      <c r="E13" s="9"/>
      <c r="F13" s="9"/>
      <c r="G13" s="9"/>
      <c r="H13" s="9"/>
      <c r="I13" s="9"/>
      <c r="J13" s="10"/>
      <c r="K13" s="9"/>
      <c r="L13" s="9"/>
      <c r="M13" s="9"/>
      <c r="N13" s="9"/>
      <c r="O13" s="9"/>
      <c r="P13" s="9"/>
      <c r="Q13" s="9"/>
      <c r="R13" s="9"/>
      <c r="S13" s="9"/>
      <c r="T13" s="15"/>
    </row>
    <row r="14" spans="1:20" x14ac:dyDescent="0.1">
      <c r="A14" s="69">
        <f t="shared" si="0"/>
        <v>8</v>
      </c>
      <c r="B14" s="9"/>
      <c r="C14" s="9"/>
      <c r="D14" s="9"/>
      <c r="E14" s="9"/>
      <c r="F14" s="9"/>
      <c r="G14" s="9"/>
      <c r="H14" s="9"/>
      <c r="I14" s="9"/>
      <c r="J14" s="10"/>
      <c r="K14" s="9"/>
      <c r="L14" s="9"/>
      <c r="M14" s="9"/>
      <c r="N14" s="9"/>
      <c r="O14" s="9"/>
      <c r="P14" s="9"/>
      <c r="Q14" s="9"/>
      <c r="R14" s="9"/>
      <c r="S14" s="9"/>
      <c r="T14" s="15"/>
    </row>
    <row r="15" spans="1:20" x14ac:dyDescent="0.1">
      <c r="A15" s="69">
        <f t="shared" si="0"/>
        <v>9</v>
      </c>
      <c r="B15" s="9"/>
      <c r="C15" s="9"/>
      <c r="D15" s="9"/>
      <c r="E15" s="9"/>
      <c r="F15" s="9"/>
      <c r="G15" s="9"/>
      <c r="H15" s="9"/>
      <c r="I15" s="9"/>
      <c r="J15" s="10"/>
      <c r="K15" s="9"/>
      <c r="L15" s="9"/>
      <c r="M15" s="9"/>
      <c r="N15" s="9"/>
      <c r="O15" s="9"/>
      <c r="P15" s="9"/>
      <c r="Q15" s="9"/>
      <c r="R15" s="9"/>
      <c r="S15" s="9"/>
      <c r="T15" s="15"/>
    </row>
    <row r="16" spans="1:20" x14ac:dyDescent="0.1">
      <c r="A16" s="69">
        <f t="shared" si="0"/>
        <v>10</v>
      </c>
      <c r="B16" s="9"/>
      <c r="C16" s="9"/>
      <c r="D16" s="9"/>
      <c r="E16" s="9"/>
      <c r="F16" s="9"/>
      <c r="G16" s="9"/>
      <c r="H16" s="9"/>
      <c r="I16" s="9"/>
      <c r="J16" s="10"/>
      <c r="K16" s="9"/>
      <c r="L16" s="9"/>
      <c r="M16" s="9"/>
      <c r="N16" s="9"/>
      <c r="O16" s="9"/>
      <c r="P16" s="9"/>
      <c r="Q16" s="9"/>
      <c r="R16" s="9"/>
      <c r="S16" s="9"/>
      <c r="T16" s="15"/>
    </row>
    <row r="17" spans="1:20" x14ac:dyDescent="0.1">
      <c r="A17" s="69">
        <f t="shared" si="0"/>
        <v>11</v>
      </c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  <c r="Q17" s="9"/>
      <c r="R17" s="9"/>
      <c r="S17" s="9"/>
      <c r="T17" s="15"/>
    </row>
    <row r="18" spans="1:20" x14ac:dyDescent="0.1">
      <c r="A18" s="69">
        <f t="shared" si="0"/>
        <v>12</v>
      </c>
      <c r="B18" s="33"/>
      <c r="C18" s="9"/>
      <c r="D18" s="9"/>
      <c r="E18" s="9"/>
      <c r="F18" s="9"/>
      <c r="G18" s="9"/>
      <c r="H18" s="9"/>
      <c r="I18" s="9"/>
      <c r="J18" s="10"/>
      <c r="K18" s="9"/>
      <c r="L18" s="9"/>
      <c r="M18" s="9"/>
      <c r="N18" s="9"/>
      <c r="O18" s="9"/>
      <c r="P18" s="9"/>
      <c r="Q18" s="9"/>
      <c r="R18" s="9"/>
      <c r="S18" s="9"/>
      <c r="T18" s="15"/>
    </row>
    <row r="19" spans="1:20" x14ac:dyDescent="0.1">
      <c r="A19" s="69">
        <f t="shared" si="0"/>
        <v>13</v>
      </c>
      <c r="B19" s="9"/>
      <c r="C19" s="9"/>
      <c r="D19" s="9"/>
      <c r="E19" s="9"/>
      <c r="F19" s="9"/>
      <c r="G19" s="9"/>
      <c r="H19" s="9"/>
      <c r="I19" s="9"/>
      <c r="J19" s="10"/>
      <c r="K19" s="9"/>
      <c r="L19" s="9"/>
      <c r="M19" s="9"/>
      <c r="N19" s="9"/>
      <c r="O19" s="9"/>
      <c r="P19" s="9"/>
      <c r="Q19" s="9"/>
      <c r="R19" s="9"/>
      <c r="S19" s="9"/>
      <c r="T19" s="15"/>
    </row>
    <row r="20" spans="1:20" x14ac:dyDescent="0.1">
      <c r="A20" s="69">
        <f t="shared" si="0"/>
        <v>14</v>
      </c>
      <c r="B20" s="9"/>
      <c r="C20" s="9"/>
      <c r="D20" s="9"/>
      <c r="E20" s="9"/>
      <c r="F20" s="9"/>
      <c r="G20" s="9"/>
      <c r="H20" s="9"/>
      <c r="I20" s="9"/>
      <c r="J20" s="10"/>
      <c r="K20" s="9"/>
      <c r="L20" s="9"/>
      <c r="M20" s="9"/>
      <c r="N20" s="9"/>
      <c r="O20" s="9"/>
      <c r="P20" s="9"/>
      <c r="Q20" s="9"/>
      <c r="R20" s="9"/>
      <c r="S20" s="9"/>
      <c r="T20" s="15"/>
    </row>
    <row r="21" spans="1:20" x14ac:dyDescent="0.1">
      <c r="A21" s="69">
        <f t="shared" si="0"/>
        <v>15</v>
      </c>
      <c r="B21" s="9"/>
      <c r="C21" s="9"/>
      <c r="D21" s="9"/>
      <c r="E21" s="9"/>
      <c r="F21" s="9"/>
      <c r="G21" s="9"/>
      <c r="H21" s="9"/>
      <c r="I21" s="9"/>
      <c r="J21" s="10"/>
      <c r="K21" s="9"/>
      <c r="L21" s="9"/>
      <c r="M21" s="9"/>
      <c r="N21" s="9"/>
      <c r="O21" s="9"/>
      <c r="P21" s="9"/>
      <c r="Q21" s="9"/>
      <c r="R21" s="9"/>
      <c r="S21" s="9"/>
      <c r="T21" s="15"/>
    </row>
    <row r="22" spans="1:20" x14ac:dyDescent="0.1">
      <c r="A22" s="69">
        <f t="shared" si="0"/>
        <v>16</v>
      </c>
      <c r="B22" s="9"/>
      <c r="C22" s="9"/>
      <c r="D22" s="9"/>
      <c r="E22" s="9"/>
      <c r="F22" s="9"/>
      <c r="G22" s="9"/>
      <c r="H22" s="9"/>
      <c r="I22" s="9"/>
      <c r="J22" s="10"/>
      <c r="K22" s="9"/>
      <c r="L22" s="9"/>
      <c r="M22" s="9"/>
      <c r="N22" s="9"/>
      <c r="O22" s="9"/>
      <c r="P22" s="9"/>
      <c r="Q22" s="9"/>
      <c r="R22" s="9"/>
      <c r="S22" s="9"/>
      <c r="T22" s="15"/>
    </row>
    <row r="23" spans="1:20" x14ac:dyDescent="0.1">
      <c r="A23" s="69">
        <f t="shared" si="0"/>
        <v>17</v>
      </c>
      <c r="B23" s="9"/>
      <c r="C23" s="9"/>
      <c r="D23" s="9"/>
      <c r="E23" s="9"/>
      <c r="F23" s="9"/>
      <c r="G23" s="9"/>
      <c r="H23" s="9"/>
      <c r="I23" s="9"/>
      <c r="J23" s="10"/>
      <c r="K23" s="9"/>
      <c r="L23" s="9"/>
      <c r="M23" s="9"/>
      <c r="N23" s="9"/>
      <c r="O23" s="9"/>
      <c r="P23" s="9"/>
      <c r="Q23" s="9"/>
      <c r="R23" s="9"/>
      <c r="S23" s="9"/>
      <c r="T23" s="15"/>
    </row>
    <row r="24" spans="1:20" x14ac:dyDescent="0.1">
      <c r="A24" s="69">
        <f t="shared" si="0"/>
        <v>18</v>
      </c>
      <c r="B24" s="9"/>
      <c r="C24" s="9"/>
      <c r="D24" s="9"/>
      <c r="E24" s="9"/>
      <c r="F24" s="9"/>
      <c r="G24" s="9"/>
      <c r="H24" s="9"/>
      <c r="I24" s="9"/>
      <c r="J24" s="10"/>
      <c r="K24" s="9"/>
      <c r="L24" s="9"/>
      <c r="M24" s="9"/>
      <c r="N24" s="9"/>
      <c r="O24" s="9"/>
      <c r="P24" s="9"/>
      <c r="Q24" s="9"/>
      <c r="R24" s="9"/>
      <c r="S24" s="9"/>
      <c r="T24" s="15"/>
    </row>
    <row r="25" spans="1:20" x14ac:dyDescent="0.1">
      <c r="A25" s="69">
        <f t="shared" si="0"/>
        <v>19</v>
      </c>
      <c r="B25" s="9"/>
      <c r="C25" s="9"/>
      <c r="D25" s="9"/>
      <c r="E25" s="9"/>
      <c r="F25" s="9"/>
      <c r="G25" s="9"/>
      <c r="H25" s="9"/>
      <c r="I25" s="9"/>
      <c r="J25" s="10"/>
      <c r="K25" s="9"/>
      <c r="L25" s="9"/>
      <c r="M25" s="9"/>
      <c r="N25" s="9"/>
      <c r="O25" s="9"/>
      <c r="P25" s="9"/>
      <c r="Q25" s="9"/>
      <c r="R25" s="9"/>
      <c r="S25" s="9"/>
      <c r="T25" s="15"/>
    </row>
    <row r="26" spans="1:20" x14ac:dyDescent="0.1">
      <c r="A26" s="69">
        <f t="shared" si="0"/>
        <v>20</v>
      </c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  <c r="Q26" s="9"/>
      <c r="R26" s="9"/>
      <c r="S26" s="9"/>
      <c r="T26" s="15"/>
    </row>
    <row r="27" spans="1:20" x14ac:dyDescent="0.1">
      <c r="A27" s="69">
        <f t="shared" si="0"/>
        <v>21</v>
      </c>
      <c r="B27" s="9"/>
      <c r="C27" s="9"/>
      <c r="D27" s="9"/>
      <c r="E27" s="9"/>
      <c r="F27" s="9"/>
      <c r="G27" s="9"/>
      <c r="H27" s="9"/>
      <c r="I27" s="9"/>
      <c r="J27" s="10"/>
      <c r="K27" s="9"/>
      <c r="L27" s="9"/>
      <c r="M27" s="9"/>
      <c r="N27" s="9"/>
      <c r="O27" s="9"/>
      <c r="P27" s="9"/>
      <c r="Q27" s="9"/>
      <c r="R27" s="9"/>
      <c r="S27" s="9"/>
      <c r="T27" s="15"/>
    </row>
    <row r="28" spans="1:20" s="2" customFormat="1" x14ac:dyDescent="0.1">
      <c r="A28" s="70"/>
      <c r="B28" s="71" t="s">
        <v>92</v>
      </c>
      <c r="C28" s="72"/>
      <c r="D28" s="73"/>
      <c r="E28" s="73"/>
      <c r="F28" s="73">
        <f>SUM(H28:S28)</f>
        <v>0</v>
      </c>
      <c r="G28" s="73"/>
      <c r="H28" s="13">
        <f>SUM(H7:H27)</f>
        <v>0</v>
      </c>
      <c r="I28" s="13">
        <f t="shared" ref="I28:S28" si="1">SUM(I7:I27)</f>
        <v>0</v>
      </c>
      <c r="J28" s="13">
        <f t="shared" si="1"/>
        <v>0</v>
      </c>
      <c r="K28" s="13">
        <f t="shared" si="1"/>
        <v>0</v>
      </c>
      <c r="L28" s="13">
        <f t="shared" si="1"/>
        <v>0</v>
      </c>
      <c r="M28" s="13">
        <f t="shared" si="1"/>
        <v>0</v>
      </c>
      <c r="N28" s="13">
        <f t="shared" si="1"/>
        <v>0</v>
      </c>
      <c r="O28" s="13">
        <f t="shared" si="1"/>
        <v>0</v>
      </c>
      <c r="P28" s="13">
        <f t="shared" si="1"/>
        <v>0</v>
      </c>
      <c r="Q28" s="13">
        <f t="shared" si="1"/>
        <v>0</v>
      </c>
      <c r="R28" s="13">
        <f t="shared" si="1"/>
        <v>0</v>
      </c>
      <c r="S28" s="13">
        <f t="shared" si="1"/>
        <v>0</v>
      </c>
      <c r="T28" s="16"/>
    </row>
  </sheetData>
  <mergeCells count="6">
    <mergeCell ref="A1:D1"/>
    <mergeCell ref="A2:T2"/>
    <mergeCell ref="A3:T3"/>
    <mergeCell ref="A4:T4"/>
    <mergeCell ref="A5:D5"/>
    <mergeCell ref="S5:T5"/>
  </mergeCells>
  <phoneticPr fontId="21" type="noConversion"/>
  <hyperlinks>
    <hyperlink ref="A1:D1" location="【目录】!A1" display="【目录】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12"/>
  <sheetViews>
    <sheetView showGridLines="0" topLeftCell="A5" workbookViewId="0">
      <pane xSplit="5" ySplit="1" topLeftCell="F6" activePane="bottomRight" state="frozen"/>
      <selection activeCell="A5" sqref="A5"/>
      <selection pane="bottomLeft"/>
      <selection pane="topRight"/>
      <selection pane="bottomRight" activeCell="T12" sqref="T12"/>
    </sheetView>
  </sheetViews>
  <sheetFormatPr defaultColWidth="8.99609375" defaultRowHeight="13.5" x14ac:dyDescent="0.1"/>
  <cols>
    <col min="1" max="1" width="4.6328125" style="1" customWidth="1"/>
    <col min="2" max="2" width="9.6796875" style="1" customWidth="1"/>
    <col min="3" max="3" width="20.1796875" style="1" customWidth="1"/>
    <col min="4" max="4" width="13.2265625" style="1" customWidth="1"/>
    <col min="5" max="6" width="11.453125" style="1" customWidth="1"/>
    <col min="7" max="7" width="11.86328125" style="1" customWidth="1"/>
    <col min="8" max="9" width="7.90625" style="1" customWidth="1"/>
    <col min="10" max="10" width="8.7265625" style="1" customWidth="1"/>
    <col min="11" max="13" width="7.90625" style="1" customWidth="1"/>
    <col min="14" max="14" width="8.7265625" style="1" customWidth="1"/>
    <col min="15" max="16" width="7.90625" style="1" customWidth="1"/>
    <col min="17" max="17" width="8.7265625" style="1" customWidth="1"/>
    <col min="18" max="18" width="7.90625" style="1" customWidth="1"/>
    <col min="19" max="19" width="8.7265625" style="1" customWidth="1"/>
    <col min="20" max="20" width="26.86328125" style="1" customWidth="1"/>
    <col min="21" max="21" width="22.36328125" style="1" customWidth="1"/>
    <col min="22" max="16384" width="8.99609375" style="1"/>
  </cols>
  <sheetData>
    <row r="1" spans="1:20" x14ac:dyDescent="0.1">
      <c r="A1" s="141" t="s">
        <v>0</v>
      </c>
      <c r="B1" s="141"/>
      <c r="C1" s="141"/>
      <c r="D1" s="141"/>
    </row>
    <row r="2" spans="1:20" ht="16.5" x14ac:dyDescent="0.1">
      <c r="A2" s="142" t="s">
        <v>148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20.25" x14ac:dyDescent="0.1">
      <c r="A3" s="155" t="s">
        <v>149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0" x14ac:dyDescent="0.1">
      <c r="A4" s="133" t="s">
        <v>4</v>
      </c>
      <c r="B4" s="133"/>
      <c r="C4" s="133"/>
      <c r="D4" s="133"/>
      <c r="E4" s="133"/>
      <c r="F4" s="133"/>
      <c r="G4" s="133"/>
      <c r="H4" s="144" t="s">
        <v>30</v>
      </c>
      <c r="I4" s="144"/>
    </row>
    <row r="5" spans="1:20" ht="44.45" customHeight="1" x14ac:dyDescent="0.2">
      <c r="A5" s="4" t="s">
        <v>5</v>
      </c>
      <c r="B5" s="5" t="s">
        <v>7</v>
      </c>
      <c r="C5" s="5" t="s">
        <v>150</v>
      </c>
      <c r="D5" s="6" t="s">
        <v>151</v>
      </c>
      <c r="E5" s="6" t="s">
        <v>32</v>
      </c>
      <c r="F5" s="6" t="s">
        <v>33</v>
      </c>
      <c r="G5" s="6" t="s">
        <v>57</v>
      </c>
      <c r="H5" s="7" t="s">
        <v>35</v>
      </c>
      <c r="I5" s="7" t="s">
        <v>36</v>
      </c>
      <c r="J5" s="7" t="s">
        <v>37</v>
      </c>
      <c r="K5" s="7" t="s">
        <v>38</v>
      </c>
      <c r="L5" s="7" t="s">
        <v>39</v>
      </c>
      <c r="M5" s="7" t="s">
        <v>40</v>
      </c>
      <c r="N5" s="7" t="s">
        <v>41</v>
      </c>
      <c r="O5" s="7" t="s">
        <v>42</v>
      </c>
      <c r="P5" s="7" t="s">
        <v>43</v>
      </c>
      <c r="Q5" s="7" t="s">
        <v>44</v>
      </c>
      <c r="R5" s="7" t="s">
        <v>45</v>
      </c>
      <c r="S5" s="7" t="s">
        <v>46</v>
      </c>
      <c r="T5" s="14" t="s">
        <v>11</v>
      </c>
    </row>
    <row r="6" spans="1:20" x14ac:dyDescent="0.1">
      <c r="A6" s="61">
        <v>1</v>
      </c>
      <c r="B6" s="62" t="s">
        <v>152</v>
      </c>
      <c r="C6" s="63"/>
      <c r="D6" s="63" t="s">
        <v>153</v>
      </c>
      <c r="E6" s="63"/>
      <c r="F6" s="63">
        <f>SUM(N6:S6)</f>
        <v>1000</v>
      </c>
      <c r="G6" s="63"/>
      <c r="H6" s="63"/>
      <c r="I6" s="63"/>
      <c r="J6" s="63"/>
      <c r="K6" s="63"/>
      <c r="L6" s="63"/>
      <c r="M6" s="63"/>
      <c r="N6" s="63"/>
      <c r="O6" s="63"/>
      <c r="P6" s="63">
        <v>500</v>
      </c>
      <c r="Q6" s="63"/>
      <c r="R6" s="63">
        <v>500</v>
      </c>
      <c r="S6" s="63">
        <v>0</v>
      </c>
      <c r="T6" s="15" t="s">
        <v>154</v>
      </c>
    </row>
    <row r="7" spans="1:20" x14ac:dyDescent="0.1">
      <c r="A7" s="61">
        <v>2</v>
      </c>
      <c r="B7" s="62" t="s">
        <v>152</v>
      </c>
      <c r="C7" s="63"/>
      <c r="D7" s="63" t="s">
        <v>155</v>
      </c>
      <c r="E7" s="63"/>
      <c r="F7" s="63">
        <f>SUM(N7:S7)</f>
        <v>1000</v>
      </c>
      <c r="G7" s="63"/>
      <c r="H7" s="63"/>
      <c r="I7" s="63"/>
      <c r="J7" s="63"/>
      <c r="K7" s="63"/>
      <c r="L7" s="63"/>
      <c r="M7" s="63"/>
      <c r="N7" s="63"/>
      <c r="O7" s="63"/>
      <c r="P7" s="63">
        <v>500</v>
      </c>
      <c r="Q7" s="63"/>
      <c r="R7" s="63">
        <v>500</v>
      </c>
      <c r="S7" s="63">
        <v>0</v>
      </c>
      <c r="T7" s="15" t="s">
        <v>156</v>
      </c>
    </row>
    <row r="8" spans="1:20" x14ac:dyDescent="0.1">
      <c r="A8" s="61">
        <v>3</v>
      </c>
      <c r="B8" s="62" t="s">
        <v>152</v>
      </c>
      <c r="C8" s="63"/>
      <c r="D8" s="63" t="s">
        <v>157</v>
      </c>
      <c r="E8" s="63"/>
      <c r="F8" s="63">
        <f>SUM(N8:S8)</f>
        <v>800</v>
      </c>
      <c r="G8" s="63"/>
      <c r="H8" s="63"/>
      <c r="I8" s="63"/>
      <c r="J8" s="63"/>
      <c r="K8" s="63"/>
      <c r="L8" s="63"/>
      <c r="M8" s="63"/>
      <c r="N8" s="63"/>
      <c r="O8" s="63"/>
      <c r="P8" s="63">
        <v>400</v>
      </c>
      <c r="Q8" s="63"/>
      <c r="R8" s="63">
        <v>400</v>
      </c>
      <c r="S8" s="63">
        <v>0</v>
      </c>
      <c r="T8" s="15" t="s">
        <v>158</v>
      </c>
    </row>
    <row r="9" spans="1:20" x14ac:dyDescent="0.1">
      <c r="A9" s="61">
        <v>4</v>
      </c>
      <c r="B9" s="62" t="s">
        <v>152</v>
      </c>
      <c r="C9" s="63"/>
      <c r="D9" s="63" t="s">
        <v>159</v>
      </c>
      <c r="E9" s="63"/>
      <c r="F9" s="63">
        <f>SUM(N9:S9)</f>
        <v>800</v>
      </c>
      <c r="G9" s="63"/>
      <c r="H9" s="63"/>
      <c r="I9" s="63"/>
      <c r="J9" s="63"/>
      <c r="K9" s="63"/>
      <c r="L9" s="63"/>
      <c r="M9" s="63"/>
      <c r="N9" s="63"/>
      <c r="O9" s="63"/>
      <c r="P9" s="63">
        <v>200</v>
      </c>
      <c r="Q9" s="63">
        <v>200</v>
      </c>
      <c r="R9" s="63">
        <v>200</v>
      </c>
      <c r="S9" s="63">
        <v>200</v>
      </c>
      <c r="T9" s="15" t="s">
        <v>160</v>
      </c>
    </row>
    <row r="10" spans="1:20" x14ac:dyDescent="0.1">
      <c r="A10" s="64">
        <v>5</v>
      </c>
      <c r="B10" s="65" t="s">
        <v>152</v>
      </c>
      <c r="C10" s="9"/>
      <c r="D10" s="65" t="s">
        <v>161</v>
      </c>
      <c r="E10" s="10"/>
      <c r="F10" s="63">
        <f>SUM(N10:S10)</f>
        <v>12800</v>
      </c>
      <c r="G10" s="10"/>
      <c r="H10" s="63"/>
      <c r="I10" s="63"/>
      <c r="J10" s="63"/>
      <c r="K10" s="63"/>
      <c r="L10" s="63"/>
      <c r="M10" s="63"/>
      <c r="N10" s="63"/>
      <c r="O10" s="63"/>
      <c r="P10" s="63">
        <v>3600</v>
      </c>
      <c r="Q10" s="63">
        <v>3400</v>
      </c>
      <c r="R10" s="63">
        <v>2900</v>
      </c>
      <c r="S10" s="63">
        <v>2900</v>
      </c>
      <c r="T10" s="15"/>
    </row>
    <row r="11" spans="1:20" s="2" customFormat="1" x14ac:dyDescent="0.1">
      <c r="A11" s="11"/>
      <c r="B11" s="12"/>
      <c r="C11" s="12"/>
      <c r="D11" s="12"/>
      <c r="E11" s="13">
        <f t="shared" ref="E11:S11" si="0">SUM(E6:E10)</f>
        <v>0</v>
      </c>
      <c r="F11" s="13">
        <f t="shared" si="0"/>
        <v>16400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5200</v>
      </c>
      <c r="Q11" s="13">
        <f t="shared" si="0"/>
        <v>3600</v>
      </c>
      <c r="R11" s="13">
        <f t="shared" si="0"/>
        <v>4500</v>
      </c>
      <c r="S11" s="13">
        <f t="shared" si="0"/>
        <v>3100</v>
      </c>
      <c r="T11" s="16"/>
    </row>
    <row r="12" spans="1:20" ht="226.5" x14ac:dyDescent="0.2">
      <c r="N12" s="18"/>
      <c r="O12" s="18"/>
      <c r="P12" s="18" t="s">
        <v>162</v>
      </c>
      <c r="Q12" s="18" t="s">
        <v>163</v>
      </c>
      <c r="R12" s="18" t="s">
        <v>164</v>
      </c>
      <c r="S12" s="18" t="s">
        <v>165</v>
      </c>
    </row>
  </sheetData>
  <mergeCells count="5">
    <mergeCell ref="A1:D1"/>
    <mergeCell ref="A2:T2"/>
    <mergeCell ref="A3:T3"/>
    <mergeCell ref="A4:G4"/>
    <mergeCell ref="H4:I4"/>
  </mergeCells>
  <phoneticPr fontId="21" type="noConversion"/>
  <hyperlinks>
    <hyperlink ref="A1:D1" location="【目录】!A1" display="【目录】" xr:uid="{00000000-0004-0000-0500-000000000000}"/>
  </hyperlinks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BY25"/>
  <sheetViews>
    <sheetView showGridLines="0" zoomScale="90" zoomScaleNormal="90" workbookViewId="0">
      <selection activeCell="P10" sqref="P10"/>
    </sheetView>
  </sheetViews>
  <sheetFormatPr defaultColWidth="8.99609375" defaultRowHeight="13.5" x14ac:dyDescent="0.1"/>
  <cols>
    <col min="1" max="1" width="4.36328125" style="1" customWidth="1"/>
    <col min="2" max="2" width="11.453125" style="1" customWidth="1"/>
    <col min="3" max="3" width="15.26953125" style="1" customWidth="1"/>
    <col min="4" max="4" width="10.08984375" style="1" customWidth="1"/>
    <col min="5" max="5" width="6.953125" style="1" customWidth="1"/>
    <col min="6" max="6" width="8.31640625" style="1" customWidth="1"/>
    <col min="7" max="9" width="5.1796875" style="1" customWidth="1"/>
    <col min="10" max="10" width="8.31640625" style="30" customWidth="1"/>
    <col min="11" max="11" width="10.08984375" style="30" customWidth="1"/>
    <col min="12" max="15" width="9.26953125" style="30" customWidth="1"/>
    <col min="16" max="16" width="10.08984375" style="30" customWidth="1"/>
    <col min="17" max="17" width="9.26953125" style="30" customWidth="1"/>
    <col min="18" max="20" width="7.49609375" style="30" customWidth="1"/>
    <col min="21" max="22" width="9.26953125" style="30" customWidth="1"/>
    <col min="23" max="24" width="8.31640625" style="30" customWidth="1"/>
    <col min="25" max="25" width="6.81640625" style="30" customWidth="1"/>
    <col min="26" max="27" width="9.26953125" style="30" customWidth="1"/>
    <col min="28" max="30" width="8.31640625" style="30" customWidth="1"/>
    <col min="31" max="32" width="9.26953125" style="30" customWidth="1"/>
    <col min="33" max="35" width="7.49609375" style="30" customWidth="1"/>
    <col min="36" max="37" width="9.26953125" style="30" customWidth="1"/>
    <col min="38" max="40" width="8.31640625" style="30" customWidth="1"/>
    <col min="41" max="42" width="9.26953125" style="30" customWidth="1"/>
    <col min="43" max="43" width="8.31640625" style="30" customWidth="1"/>
    <col min="44" max="45" width="7.49609375" style="30" customWidth="1"/>
    <col min="46" max="47" width="9.26953125" style="30" customWidth="1"/>
    <col min="48" max="49" width="8.31640625" style="30" customWidth="1"/>
    <col min="50" max="50" width="7.49609375" style="30" customWidth="1"/>
    <col min="51" max="52" width="9.26953125" style="30" customWidth="1"/>
    <col min="53" max="54" width="8.31640625" style="30" customWidth="1"/>
    <col min="55" max="55" width="6.81640625" style="30" customWidth="1"/>
    <col min="56" max="57" width="9.26953125" style="30" customWidth="1"/>
    <col min="58" max="59" width="8.31640625" style="30" customWidth="1"/>
    <col min="60" max="60" width="6.81640625" style="30" customWidth="1"/>
    <col min="61" max="62" width="9.26953125" style="30" customWidth="1"/>
    <col min="63" max="64" width="8.31640625" style="30" customWidth="1"/>
    <col min="65" max="65" width="6.81640625" style="30" customWidth="1"/>
    <col min="66" max="67" width="9.26953125" style="30" customWidth="1"/>
    <col min="68" max="69" width="8.31640625" style="30" customWidth="1"/>
    <col min="70" max="70" width="6.81640625" style="30" customWidth="1"/>
    <col min="71" max="72" width="9.26953125" style="30" customWidth="1"/>
    <col min="73" max="74" width="8.31640625" style="30" customWidth="1"/>
    <col min="75" max="75" width="6.81640625" style="30" customWidth="1"/>
    <col min="76" max="76" width="9.26953125" style="30" customWidth="1"/>
    <col min="77" max="77" width="11.86328125" style="1" customWidth="1"/>
    <col min="78" max="16384" width="8.99609375" style="1"/>
  </cols>
  <sheetData>
    <row r="1" spans="1:77" x14ac:dyDescent="0.1">
      <c r="A1" s="141" t="s">
        <v>0</v>
      </c>
      <c r="B1" s="141"/>
      <c r="C1" s="141"/>
      <c r="D1" s="141"/>
      <c r="E1" s="3"/>
    </row>
    <row r="2" spans="1:77" ht="16.5" x14ac:dyDescent="0.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</row>
    <row r="3" spans="1:77" ht="42.6" customHeight="1" x14ac:dyDescent="0.1">
      <c r="A3" s="168" t="s">
        <v>167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</row>
    <row r="4" spans="1:77" x14ac:dyDescent="0.1">
      <c r="A4" s="133" t="s">
        <v>4</v>
      </c>
      <c r="B4" s="133"/>
      <c r="C4" s="133"/>
      <c r="D4" s="133"/>
      <c r="E4" s="133"/>
      <c r="F4" s="133"/>
      <c r="G4" s="133"/>
      <c r="H4" s="133"/>
      <c r="I4" s="133"/>
      <c r="J4" s="133"/>
      <c r="K4" s="1"/>
      <c r="L4" s="57"/>
      <c r="M4" s="57"/>
      <c r="N4" s="57"/>
      <c r="O4" s="57"/>
      <c r="P4" s="57"/>
      <c r="Q4" s="170" t="s">
        <v>30</v>
      </c>
      <c r="R4" s="170"/>
      <c r="S4" s="59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</row>
    <row r="5" spans="1:77" ht="21.6" customHeight="1" x14ac:dyDescent="0.1">
      <c r="A5" s="159" t="s">
        <v>5</v>
      </c>
      <c r="B5" s="161" t="s">
        <v>168</v>
      </c>
      <c r="C5" s="161" t="s">
        <v>169</v>
      </c>
      <c r="D5" s="161" t="s">
        <v>170</v>
      </c>
      <c r="E5" s="163" t="s">
        <v>171</v>
      </c>
      <c r="F5" s="165" t="s">
        <v>32</v>
      </c>
      <c r="G5" s="165"/>
      <c r="H5" s="165"/>
      <c r="I5" s="165"/>
      <c r="J5" s="165"/>
      <c r="K5" s="166" t="s">
        <v>57</v>
      </c>
      <c r="L5" s="158" t="s">
        <v>33</v>
      </c>
      <c r="M5" s="158"/>
      <c r="N5" s="158"/>
      <c r="O5" s="158"/>
      <c r="P5" s="158"/>
      <c r="Q5" s="158" t="s">
        <v>35</v>
      </c>
      <c r="R5" s="158"/>
      <c r="S5" s="158"/>
      <c r="T5" s="158"/>
      <c r="U5" s="158"/>
      <c r="V5" s="158" t="s">
        <v>36</v>
      </c>
      <c r="W5" s="158"/>
      <c r="X5" s="158"/>
      <c r="Y5" s="158"/>
      <c r="Z5" s="158"/>
      <c r="AA5" s="158" t="s">
        <v>37</v>
      </c>
      <c r="AB5" s="158"/>
      <c r="AC5" s="158"/>
      <c r="AD5" s="158"/>
      <c r="AE5" s="158"/>
      <c r="AF5" s="158" t="s">
        <v>38</v>
      </c>
      <c r="AG5" s="158"/>
      <c r="AH5" s="158"/>
      <c r="AI5" s="158"/>
      <c r="AJ5" s="158"/>
      <c r="AK5" s="158" t="s">
        <v>39</v>
      </c>
      <c r="AL5" s="158"/>
      <c r="AM5" s="158"/>
      <c r="AN5" s="158"/>
      <c r="AO5" s="158"/>
      <c r="AP5" s="158" t="s">
        <v>40</v>
      </c>
      <c r="AQ5" s="158"/>
      <c r="AR5" s="158"/>
      <c r="AS5" s="158"/>
      <c r="AT5" s="158"/>
      <c r="AU5" s="158" t="s">
        <v>41</v>
      </c>
      <c r="AV5" s="158"/>
      <c r="AW5" s="158"/>
      <c r="AX5" s="158"/>
      <c r="AY5" s="158"/>
      <c r="AZ5" s="158" t="s">
        <v>42</v>
      </c>
      <c r="BA5" s="158"/>
      <c r="BB5" s="158"/>
      <c r="BC5" s="158"/>
      <c r="BD5" s="158"/>
      <c r="BE5" s="158" t="s">
        <v>43</v>
      </c>
      <c r="BF5" s="158"/>
      <c r="BG5" s="158"/>
      <c r="BH5" s="158"/>
      <c r="BI5" s="158"/>
      <c r="BJ5" s="158" t="s">
        <v>44</v>
      </c>
      <c r="BK5" s="158"/>
      <c r="BL5" s="158"/>
      <c r="BM5" s="158"/>
      <c r="BN5" s="158"/>
      <c r="BO5" s="158" t="s">
        <v>45</v>
      </c>
      <c r="BP5" s="158"/>
      <c r="BQ5" s="158"/>
      <c r="BR5" s="158"/>
      <c r="BS5" s="158"/>
      <c r="BT5" s="158" t="s">
        <v>46</v>
      </c>
      <c r="BU5" s="158"/>
      <c r="BV5" s="158"/>
      <c r="BW5" s="158"/>
      <c r="BX5" s="158"/>
      <c r="BY5" s="156" t="s">
        <v>11</v>
      </c>
    </row>
    <row r="6" spans="1:77" ht="21.6" customHeight="1" x14ac:dyDescent="0.1">
      <c r="A6" s="160"/>
      <c r="B6" s="162"/>
      <c r="C6" s="162"/>
      <c r="D6" s="162"/>
      <c r="E6" s="164"/>
      <c r="F6" s="56" t="s">
        <v>172</v>
      </c>
      <c r="G6" s="56" t="s">
        <v>173</v>
      </c>
      <c r="H6" s="56" t="s">
        <v>174</v>
      </c>
      <c r="I6" s="56" t="s">
        <v>175</v>
      </c>
      <c r="J6" s="31" t="s">
        <v>92</v>
      </c>
      <c r="K6" s="167"/>
      <c r="L6" s="56" t="s">
        <v>172</v>
      </c>
      <c r="M6" s="56" t="s">
        <v>173</v>
      </c>
      <c r="N6" s="56" t="s">
        <v>174</v>
      </c>
      <c r="O6" s="56" t="s">
        <v>175</v>
      </c>
      <c r="P6" s="31" t="s">
        <v>92</v>
      </c>
      <c r="Q6" s="56" t="s">
        <v>172</v>
      </c>
      <c r="R6" s="56" t="s">
        <v>173</v>
      </c>
      <c r="S6" s="56" t="s">
        <v>174</v>
      </c>
      <c r="T6" s="56" t="s">
        <v>175</v>
      </c>
      <c r="U6" s="31" t="s">
        <v>92</v>
      </c>
      <c r="V6" s="56"/>
      <c r="W6" s="56" t="s">
        <v>173</v>
      </c>
      <c r="X6" s="56" t="s">
        <v>174</v>
      </c>
      <c r="Y6" s="56" t="s">
        <v>175</v>
      </c>
      <c r="Z6" s="31" t="s">
        <v>92</v>
      </c>
      <c r="AA6" s="56" t="s">
        <v>172</v>
      </c>
      <c r="AB6" s="56" t="s">
        <v>173</v>
      </c>
      <c r="AC6" s="56" t="s">
        <v>174</v>
      </c>
      <c r="AD6" s="56" t="s">
        <v>175</v>
      </c>
      <c r="AE6" s="31" t="s">
        <v>92</v>
      </c>
      <c r="AF6" s="56" t="s">
        <v>172</v>
      </c>
      <c r="AG6" s="56" t="s">
        <v>173</v>
      </c>
      <c r="AH6" s="56" t="s">
        <v>174</v>
      </c>
      <c r="AI6" s="56" t="s">
        <v>175</v>
      </c>
      <c r="AJ6" s="31" t="s">
        <v>92</v>
      </c>
      <c r="AK6" s="56" t="s">
        <v>172</v>
      </c>
      <c r="AL6" s="56" t="s">
        <v>173</v>
      </c>
      <c r="AM6" s="56" t="s">
        <v>174</v>
      </c>
      <c r="AN6" s="56" t="s">
        <v>175</v>
      </c>
      <c r="AO6" s="31" t="s">
        <v>92</v>
      </c>
      <c r="AP6" s="56" t="s">
        <v>172</v>
      </c>
      <c r="AQ6" s="56" t="s">
        <v>173</v>
      </c>
      <c r="AR6" s="56" t="s">
        <v>174</v>
      </c>
      <c r="AS6" s="56" t="s">
        <v>175</v>
      </c>
      <c r="AT6" s="31" t="s">
        <v>92</v>
      </c>
      <c r="AU6" s="56" t="s">
        <v>172</v>
      </c>
      <c r="AV6" s="56" t="s">
        <v>173</v>
      </c>
      <c r="AW6" s="56" t="s">
        <v>174</v>
      </c>
      <c r="AX6" s="56" t="s">
        <v>175</v>
      </c>
      <c r="AY6" s="31" t="s">
        <v>92</v>
      </c>
      <c r="AZ6" s="56" t="s">
        <v>172</v>
      </c>
      <c r="BA6" s="56" t="s">
        <v>173</v>
      </c>
      <c r="BB6" s="56" t="s">
        <v>174</v>
      </c>
      <c r="BC6" s="56" t="s">
        <v>175</v>
      </c>
      <c r="BD6" s="31" t="s">
        <v>92</v>
      </c>
      <c r="BE6" s="56" t="s">
        <v>172</v>
      </c>
      <c r="BF6" s="56" t="s">
        <v>173</v>
      </c>
      <c r="BG6" s="56" t="s">
        <v>174</v>
      </c>
      <c r="BH6" s="56" t="s">
        <v>175</v>
      </c>
      <c r="BI6" s="31" t="s">
        <v>92</v>
      </c>
      <c r="BJ6" s="56" t="s">
        <v>172</v>
      </c>
      <c r="BK6" s="56" t="s">
        <v>173</v>
      </c>
      <c r="BL6" s="56" t="s">
        <v>174</v>
      </c>
      <c r="BM6" s="56" t="s">
        <v>175</v>
      </c>
      <c r="BN6" s="31" t="s">
        <v>92</v>
      </c>
      <c r="BO6" s="56" t="s">
        <v>172</v>
      </c>
      <c r="BP6" s="56" t="s">
        <v>173</v>
      </c>
      <c r="BQ6" s="56" t="s">
        <v>174</v>
      </c>
      <c r="BR6" s="56" t="s">
        <v>175</v>
      </c>
      <c r="BS6" s="31" t="s">
        <v>92</v>
      </c>
      <c r="BT6" s="56" t="s">
        <v>172</v>
      </c>
      <c r="BU6" s="56" t="s">
        <v>173</v>
      </c>
      <c r="BV6" s="56" t="s">
        <v>174</v>
      </c>
      <c r="BW6" s="56" t="s">
        <v>175</v>
      </c>
      <c r="BX6" s="31" t="s">
        <v>92</v>
      </c>
      <c r="BY6" s="157"/>
    </row>
    <row r="7" spans="1:77" x14ac:dyDescent="0.1">
      <c r="A7" s="8">
        <f t="shared" ref="A7:A25" si="0">ROW()-6</f>
        <v>1</v>
      </c>
      <c r="B7" s="9" t="s">
        <v>176</v>
      </c>
      <c r="C7" s="9" t="s">
        <v>177</v>
      </c>
      <c r="D7" s="9"/>
      <c r="E7" s="9"/>
      <c r="F7" s="10"/>
      <c r="G7" s="10"/>
      <c r="H7" s="10"/>
      <c r="I7" s="10"/>
      <c r="J7" s="34">
        <f t="shared" ref="J7:J24" si="1">SUM(F7:I7)</f>
        <v>0</v>
      </c>
      <c r="K7" s="34" t="str">
        <f t="shared" ref="K7:K25" si="2">IFERROR(P7-J7/J7,"")</f>
        <v/>
      </c>
      <c r="L7" s="58">
        <f t="shared" ref="L7:P14" si="3">SUMIF($Q$6:$BX$6,$L$6:$P$6,$Q7:$BX7)</f>
        <v>2400</v>
      </c>
      <c r="M7" s="58">
        <f t="shared" si="3"/>
        <v>0</v>
      </c>
      <c r="N7" s="58">
        <f t="shared" si="3"/>
        <v>0</v>
      </c>
      <c r="O7" s="58">
        <f t="shared" si="3"/>
        <v>0</v>
      </c>
      <c r="P7" s="58">
        <f t="shared" si="3"/>
        <v>2400</v>
      </c>
      <c r="Q7" s="34"/>
      <c r="R7" s="34"/>
      <c r="S7" s="34"/>
      <c r="T7" s="34"/>
      <c r="U7" s="34">
        <f t="shared" ref="U7:U24" si="4">SUM(Q7:T7)</f>
        <v>0</v>
      </c>
      <c r="V7" s="34"/>
      <c r="W7" s="34"/>
      <c r="X7" s="34"/>
      <c r="Y7" s="34"/>
      <c r="Z7" s="34">
        <f t="shared" ref="Z7:Z24" si="5">SUM(V7:Y7)</f>
        <v>0</v>
      </c>
      <c r="AA7" s="34"/>
      <c r="AB7" s="34"/>
      <c r="AC7" s="34"/>
      <c r="AD7" s="34"/>
      <c r="AE7" s="34">
        <f t="shared" ref="AE7:AE24" si="6">SUM(AA7:AD7)</f>
        <v>0</v>
      </c>
      <c r="AF7" s="34"/>
      <c r="AG7" s="34"/>
      <c r="AH7" s="34"/>
      <c r="AI7" s="34"/>
      <c r="AJ7" s="34">
        <f t="shared" ref="AJ7:AJ24" si="7">SUM(AF7:AI7)</f>
        <v>0</v>
      </c>
      <c r="AK7" s="34"/>
      <c r="AL7" s="34"/>
      <c r="AM7" s="34"/>
      <c r="AN7" s="34"/>
      <c r="AO7" s="34">
        <f t="shared" ref="AO7:AO24" si="8">SUM(AK7:AN7)</f>
        <v>0</v>
      </c>
      <c r="AP7" s="34"/>
      <c r="AQ7" s="34"/>
      <c r="AR7" s="34"/>
      <c r="AS7" s="34"/>
      <c r="AT7" s="34">
        <f t="shared" ref="AT7:AT24" si="9">SUM(AP7:AS7)</f>
        <v>0</v>
      </c>
      <c r="AU7" s="34"/>
      <c r="AV7" s="34"/>
      <c r="AW7" s="34"/>
      <c r="AX7" s="34"/>
      <c r="AY7" s="34">
        <f t="shared" ref="AY7:AY24" si="10">SUM(AU7:AX7)</f>
        <v>0</v>
      </c>
      <c r="AZ7" s="34"/>
      <c r="BA7" s="34"/>
      <c r="BB7" s="34"/>
      <c r="BC7" s="34"/>
      <c r="BD7" s="34">
        <f t="shared" ref="BD7:BD24" si="11">SUM(AZ7:BC7)</f>
        <v>0</v>
      </c>
      <c r="BE7" s="34">
        <v>600</v>
      </c>
      <c r="BF7" s="34"/>
      <c r="BG7" s="34"/>
      <c r="BH7" s="34"/>
      <c r="BI7" s="34">
        <f t="shared" ref="BI7:BI24" si="12">SUM(BE7:BH7)</f>
        <v>600</v>
      </c>
      <c r="BJ7" s="34">
        <v>600</v>
      </c>
      <c r="BK7" s="34"/>
      <c r="BL7" s="34"/>
      <c r="BM7" s="34"/>
      <c r="BN7" s="34">
        <f t="shared" ref="BN7:BN24" si="13">SUM(BJ7:BM7)</f>
        <v>600</v>
      </c>
      <c r="BO7" s="34">
        <v>600</v>
      </c>
      <c r="BP7" s="34"/>
      <c r="BQ7" s="34"/>
      <c r="BR7" s="34"/>
      <c r="BS7" s="34">
        <f t="shared" ref="BS7:BS24" si="14">SUM(BO7:BR7)</f>
        <v>600</v>
      </c>
      <c r="BT7" s="34">
        <v>600</v>
      </c>
      <c r="BU7" s="34"/>
      <c r="BV7" s="34"/>
      <c r="BW7" s="34"/>
      <c r="BX7" s="34">
        <f t="shared" ref="BX7:BX24" si="15">SUM(BT7:BW7)</f>
        <v>600</v>
      </c>
      <c r="BY7" s="15"/>
    </row>
    <row r="8" spans="1:77" x14ac:dyDescent="0.1">
      <c r="A8" s="8">
        <f t="shared" si="0"/>
        <v>2</v>
      </c>
      <c r="B8" s="9" t="s">
        <v>178</v>
      </c>
      <c r="C8" s="9" t="s">
        <v>179</v>
      </c>
      <c r="D8" s="9"/>
      <c r="E8" s="9"/>
      <c r="F8" s="10"/>
      <c r="G8" s="10"/>
      <c r="H8" s="10"/>
      <c r="I8" s="10"/>
      <c r="J8" s="34">
        <f t="shared" si="1"/>
        <v>0</v>
      </c>
      <c r="K8" s="34" t="str">
        <f t="shared" si="2"/>
        <v/>
      </c>
      <c r="L8" s="58">
        <f t="shared" si="3"/>
        <v>3600</v>
      </c>
      <c r="M8" s="58">
        <f t="shared" si="3"/>
        <v>0</v>
      </c>
      <c r="N8" s="58">
        <f t="shared" si="3"/>
        <v>0</v>
      </c>
      <c r="O8" s="58">
        <f t="shared" si="3"/>
        <v>0</v>
      </c>
      <c r="P8" s="58">
        <f t="shared" si="3"/>
        <v>3600</v>
      </c>
      <c r="Q8" s="34"/>
      <c r="R8" s="34"/>
      <c r="S8" s="34"/>
      <c r="T8" s="34"/>
      <c r="U8" s="34">
        <f t="shared" si="4"/>
        <v>0</v>
      </c>
      <c r="V8" s="34"/>
      <c r="W8" s="34"/>
      <c r="X8" s="34"/>
      <c r="Y8" s="34"/>
      <c r="Z8" s="34">
        <f t="shared" si="5"/>
        <v>0</v>
      </c>
      <c r="AA8" s="34"/>
      <c r="AB8" s="34"/>
      <c r="AC8" s="34"/>
      <c r="AD8" s="34"/>
      <c r="AE8" s="34">
        <f t="shared" si="6"/>
        <v>0</v>
      </c>
      <c r="AF8" s="34"/>
      <c r="AG8" s="34"/>
      <c r="AH8" s="34"/>
      <c r="AI8" s="34"/>
      <c r="AJ8" s="34">
        <f t="shared" si="7"/>
        <v>0</v>
      </c>
      <c r="AK8" s="34"/>
      <c r="AL8" s="34"/>
      <c r="AM8" s="34"/>
      <c r="AN8" s="34"/>
      <c r="AO8" s="34">
        <f t="shared" si="8"/>
        <v>0</v>
      </c>
      <c r="AP8" s="34"/>
      <c r="AQ8" s="34"/>
      <c r="AR8" s="34"/>
      <c r="AS8" s="34"/>
      <c r="AT8" s="34">
        <f t="shared" si="9"/>
        <v>0</v>
      </c>
      <c r="AU8" s="34"/>
      <c r="AV8" s="34"/>
      <c r="AW8" s="34"/>
      <c r="AX8" s="34"/>
      <c r="AY8" s="34">
        <f t="shared" si="10"/>
        <v>0</v>
      </c>
      <c r="AZ8" s="34"/>
      <c r="BA8" s="34"/>
      <c r="BB8" s="34"/>
      <c r="BC8" s="34"/>
      <c r="BD8" s="34">
        <f t="shared" si="11"/>
        <v>0</v>
      </c>
      <c r="BE8" s="34">
        <v>900</v>
      </c>
      <c r="BF8" s="34"/>
      <c r="BG8" s="34"/>
      <c r="BH8" s="34"/>
      <c r="BI8" s="34">
        <f t="shared" si="12"/>
        <v>900</v>
      </c>
      <c r="BJ8" s="34">
        <v>900</v>
      </c>
      <c r="BK8" s="34"/>
      <c r="BL8" s="34"/>
      <c r="BM8" s="34"/>
      <c r="BN8" s="34">
        <f t="shared" si="13"/>
        <v>900</v>
      </c>
      <c r="BO8" s="34">
        <v>900</v>
      </c>
      <c r="BP8" s="34"/>
      <c r="BQ8" s="34"/>
      <c r="BR8" s="34"/>
      <c r="BS8" s="34">
        <f t="shared" si="14"/>
        <v>900</v>
      </c>
      <c r="BT8" s="34">
        <v>900</v>
      </c>
      <c r="BU8" s="34"/>
      <c r="BV8" s="34"/>
      <c r="BW8" s="34"/>
      <c r="BX8" s="34">
        <f t="shared" si="15"/>
        <v>900</v>
      </c>
      <c r="BY8" s="15"/>
    </row>
    <row r="9" spans="1:77" x14ac:dyDescent="0.1">
      <c r="A9" s="8">
        <f t="shared" si="0"/>
        <v>3</v>
      </c>
      <c r="B9" s="9" t="s">
        <v>180</v>
      </c>
      <c r="C9" s="9" t="s">
        <v>181</v>
      </c>
      <c r="D9" s="9"/>
      <c r="E9" s="9"/>
      <c r="F9" s="10"/>
      <c r="G9" s="10"/>
      <c r="H9" s="10"/>
      <c r="I9" s="10"/>
      <c r="J9" s="34">
        <f t="shared" si="1"/>
        <v>0</v>
      </c>
      <c r="K9" s="34" t="str">
        <f t="shared" si="2"/>
        <v/>
      </c>
      <c r="L9" s="58">
        <f t="shared" si="3"/>
        <v>2400</v>
      </c>
      <c r="M9" s="58">
        <f t="shared" si="3"/>
        <v>0</v>
      </c>
      <c r="N9" s="58">
        <f t="shared" si="3"/>
        <v>0</v>
      </c>
      <c r="O9" s="58">
        <f t="shared" si="3"/>
        <v>0</v>
      </c>
      <c r="P9" s="58">
        <f t="shared" si="3"/>
        <v>2400</v>
      </c>
      <c r="Q9" s="34"/>
      <c r="R9" s="34"/>
      <c r="S9" s="34"/>
      <c r="T9" s="34"/>
      <c r="U9" s="34">
        <f t="shared" si="4"/>
        <v>0</v>
      </c>
      <c r="V9" s="34"/>
      <c r="W9" s="34"/>
      <c r="X9" s="34"/>
      <c r="Y9" s="34"/>
      <c r="Z9" s="34">
        <f t="shared" si="5"/>
        <v>0</v>
      </c>
      <c r="AA9" s="34"/>
      <c r="AB9" s="34"/>
      <c r="AC9" s="34"/>
      <c r="AD9" s="34"/>
      <c r="AE9" s="34">
        <f t="shared" si="6"/>
        <v>0</v>
      </c>
      <c r="AF9" s="34"/>
      <c r="AG9" s="34"/>
      <c r="AH9" s="34"/>
      <c r="AI9" s="34"/>
      <c r="AJ9" s="34">
        <f t="shared" si="7"/>
        <v>0</v>
      </c>
      <c r="AK9" s="34"/>
      <c r="AL9" s="34"/>
      <c r="AM9" s="34"/>
      <c r="AN9" s="34"/>
      <c r="AO9" s="34">
        <f t="shared" si="8"/>
        <v>0</v>
      </c>
      <c r="AP9" s="34"/>
      <c r="AQ9" s="34"/>
      <c r="AR9" s="34"/>
      <c r="AS9" s="34"/>
      <c r="AT9" s="34">
        <f t="shared" si="9"/>
        <v>0</v>
      </c>
      <c r="AU9" s="34"/>
      <c r="AV9" s="34"/>
      <c r="AW9" s="34"/>
      <c r="AX9" s="34"/>
      <c r="AY9" s="34">
        <f t="shared" si="10"/>
        <v>0</v>
      </c>
      <c r="AZ9" s="34"/>
      <c r="BA9" s="34"/>
      <c r="BB9" s="34"/>
      <c r="BC9" s="34"/>
      <c r="BD9" s="34">
        <f t="shared" si="11"/>
        <v>0</v>
      </c>
      <c r="BE9" s="34">
        <v>600</v>
      </c>
      <c r="BF9" s="34"/>
      <c r="BG9" s="34"/>
      <c r="BH9" s="34"/>
      <c r="BI9" s="34">
        <f t="shared" si="12"/>
        <v>600</v>
      </c>
      <c r="BJ9" s="34">
        <v>600</v>
      </c>
      <c r="BK9" s="34"/>
      <c r="BL9" s="34"/>
      <c r="BM9" s="34"/>
      <c r="BN9" s="34">
        <f t="shared" si="13"/>
        <v>600</v>
      </c>
      <c r="BO9" s="34">
        <v>600</v>
      </c>
      <c r="BP9" s="34"/>
      <c r="BQ9" s="34"/>
      <c r="BR9" s="34"/>
      <c r="BS9" s="34">
        <f t="shared" si="14"/>
        <v>600</v>
      </c>
      <c r="BT9" s="34">
        <v>600</v>
      </c>
      <c r="BU9" s="34"/>
      <c r="BV9" s="34"/>
      <c r="BW9" s="34"/>
      <c r="BX9" s="34">
        <f t="shared" si="15"/>
        <v>600</v>
      </c>
      <c r="BY9" s="15"/>
    </row>
    <row r="10" spans="1:77" x14ac:dyDescent="0.1">
      <c r="A10" s="8">
        <f t="shared" si="0"/>
        <v>4</v>
      </c>
      <c r="B10" s="9" t="s">
        <v>182</v>
      </c>
      <c r="C10" s="9" t="s">
        <v>183</v>
      </c>
      <c r="D10" s="9"/>
      <c r="E10" s="9"/>
      <c r="F10" s="10"/>
      <c r="G10" s="10"/>
      <c r="H10" s="10"/>
      <c r="I10" s="10"/>
      <c r="J10" s="34">
        <f t="shared" si="1"/>
        <v>0</v>
      </c>
      <c r="K10" s="34" t="str">
        <f t="shared" si="2"/>
        <v/>
      </c>
      <c r="L10" s="58">
        <f t="shared" si="3"/>
        <v>2000</v>
      </c>
      <c r="M10" s="58">
        <f t="shared" si="3"/>
        <v>0</v>
      </c>
      <c r="N10" s="58">
        <f t="shared" si="3"/>
        <v>0</v>
      </c>
      <c r="O10" s="58">
        <f t="shared" si="3"/>
        <v>0</v>
      </c>
      <c r="P10" s="58">
        <f t="shared" si="3"/>
        <v>2000</v>
      </c>
      <c r="Q10" s="34"/>
      <c r="R10" s="34"/>
      <c r="S10" s="34"/>
      <c r="T10" s="34"/>
      <c r="U10" s="34">
        <f t="shared" si="4"/>
        <v>0</v>
      </c>
      <c r="V10" s="34"/>
      <c r="W10" s="34"/>
      <c r="X10" s="34"/>
      <c r="Y10" s="34"/>
      <c r="Z10" s="34">
        <f t="shared" si="5"/>
        <v>0</v>
      </c>
      <c r="AA10" s="34"/>
      <c r="AB10" s="34"/>
      <c r="AC10" s="34"/>
      <c r="AD10" s="34"/>
      <c r="AE10" s="34">
        <f t="shared" si="6"/>
        <v>0</v>
      </c>
      <c r="AF10" s="34"/>
      <c r="AG10" s="34"/>
      <c r="AH10" s="34"/>
      <c r="AI10" s="34"/>
      <c r="AJ10" s="34">
        <f t="shared" si="7"/>
        <v>0</v>
      </c>
      <c r="AK10" s="34"/>
      <c r="AL10" s="34"/>
      <c r="AM10" s="34"/>
      <c r="AN10" s="34"/>
      <c r="AO10" s="34">
        <f t="shared" si="8"/>
        <v>0</v>
      </c>
      <c r="AP10" s="34"/>
      <c r="AQ10" s="34"/>
      <c r="AR10" s="34"/>
      <c r="AS10" s="34"/>
      <c r="AT10" s="34">
        <f t="shared" si="9"/>
        <v>0</v>
      </c>
      <c r="AU10" s="34"/>
      <c r="AV10" s="34"/>
      <c r="AW10" s="34"/>
      <c r="AX10" s="34"/>
      <c r="AY10" s="34">
        <f t="shared" si="10"/>
        <v>0</v>
      </c>
      <c r="AZ10" s="34"/>
      <c r="BA10" s="34"/>
      <c r="BB10" s="34"/>
      <c r="BC10" s="34"/>
      <c r="BD10" s="34">
        <f t="shared" si="11"/>
        <v>0</v>
      </c>
      <c r="BE10" s="34">
        <v>500</v>
      </c>
      <c r="BF10" s="34"/>
      <c r="BG10" s="34"/>
      <c r="BH10" s="34"/>
      <c r="BI10" s="34">
        <f t="shared" si="12"/>
        <v>500</v>
      </c>
      <c r="BJ10" s="34">
        <v>500</v>
      </c>
      <c r="BK10" s="34"/>
      <c r="BL10" s="34"/>
      <c r="BM10" s="34"/>
      <c r="BN10" s="34">
        <f t="shared" si="13"/>
        <v>500</v>
      </c>
      <c r="BO10" s="34">
        <v>500</v>
      </c>
      <c r="BP10" s="34"/>
      <c r="BQ10" s="34"/>
      <c r="BR10" s="34"/>
      <c r="BS10" s="34">
        <f t="shared" si="14"/>
        <v>500</v>
      </c>
      <c r="BT10" s="34">
        <v>500</v>
      </c>
      <c r="BU10" s="34"/>
      <c r="BV10" s="34"/>
      <c r="BW10" s="34"/>
      <c r="BX10" s="34">
        <f t="shared" si="15"/>
        <v>500</v>
      </c>
      <c r="BY10" s="15"/>
    </row>
    <row r="11" spans="1:77" x14ac:dyDescent="0.1">
      <c r="A11" s="8">
        <f t="shared" si="0"/>
        <v>5</v>
      </c>
      <c r="B11" s="9" t="s">
        <v>184</v>
      </c>
      <c r="C11" s="9" t="s">
        <v>185</v>
      </c>
      <c r="D11" s="9"/>
      <c r="E11" s="9"/>
      <c r="F11" s="10"/>
      <c r="G11" s="10"/>
      <c r="H11" s="10"/>
      <c r="I11" s="10"/>
      <c r="J11" s="34">
        <f t="shared" si="1"/>
        <v>0</v>
      </c>
      <c r="K11" s="34" t="str">
        <f t="shared" si="2"/>
        <v/>
      </c>
      <c r="L11" s="58">
        <f>SUMIF($Q$6:$BX$6,$L$6:$P$6,$Q11:$BX11)</f>
        <v>18000</v>
      </c>
      <c r="M11" s="58">
        <f t="shared" si="3"/>
        <v>0</v>
      </c>
      <c r="N11" s="58">
        <f t="shared" si="3"/>
        <v>0</v>
      </c>
      <c r="O11" s="58">
        <f t="shared" si="3"/>
        <v>0</v>
      </c>
      <c r="P11" s="58">
        <f t="shared" si="3"/>
        <v>18000</v>
      </c>
      <c r="Q11" s="34"/>
      <c r="R11" s="34"/>
      <c r="S11" s="34"/>
      <c r="T11" s="34"/>
      <c r="U11" s="34">
        <f t="shared" si="4"/>
        <v>0</v>
      </c>
      <c r="V11" s="34"/>
      <c r="W11" s="34"/>
      <c r="X11" s="34"/>
      <c r="Y11" s="34"/>
      <c r="Z11" s="34">
        <f t="shared" si="5"/>
        <v>0</v>
      </c>
      <c r="AA11" s="34"/>
      <c r="AB11" s="34"/>
      <c r="AC11" s="34"/>
      <c r="AD11" s="34"/>
      <c r="AE11" s="34">
        <f t="shared" si="6"/>
        <v>0</v>
      </c>
      <c r="AF11" s="34"/>
      <c r="AG11" s="34"/>
      <c r="AH11" s="34"/>
      <c r="AI11" s="34"/>
      <c r="AJ11" s="34">
        <f t="shared" si="7"/>
        <v>0</v>
      </c>
      <c r="AK11" s="34"/>
      <c r="AL11" s="34"/>
      <c r="AM11" s="34"/>
      <c r="AN11" s="34"/>
      <c r="AO11" s="34">
        <f t="shared" si="8"/>
        <v>0</v>
      </c>
      <c r="AP11" s="34"/>
      <c r="AQ11" s="34"/>
      <c r="AR11" s="34"/>
      <c r="AS11" s="34"/>
      <c r="AT11" s="34">
        <f t="shared" si="9"/>
        <v>0</v>
      </c>
      <c r="AU11" s="34"/>
      <c r="AV11" s="34"/>
      <c r="AW11" s="34"/>
      <c r="AX11" s="34"/>
      <c r="AY11" s="34">
        <f t="shared" si="10"/>
        <v>0</v>
      </c>
      <c r="AZ11" s="34"/>
      <c r="BA11" s="34"/>
      <c r="BB11" s="34"/>
      <c r="BC11" s="34"/>
      <c r="BD11" s="34">
        <f t="shared" si="11"/>
        <v>0</v>
      </c>
      <c r="BE11" s="34">
        <v>6000</v>
      </c>
      <c r="BF11" s="34"/>
      <c r="BG11" s="34"/>
      <c r="BH11" s="34"/>
      <c r="BI11" s="34">
        <f t="shared" si="12"/>
        <v>6000</v>
      </c>
      <c r="BJ11" s="34">
        <v>6000</v>
      </c>
      <c r="BK11" s="34"/>
      <c r="BL11" s="34"/>
      <c r="BM11" s="34"/>
      <c r="BN11" s="34">
        <f t="shared" si="13"/>
        <v>6000</v>
      </c>
      <c r="BO11" s="34"/>
      <c r="BP11" s="34"/>
      <c r="BQ11" s="34"/>
      <c r="BR11" s="34"/>
      <c r="BS11" s="34">
        <f t="shared" si="14"/>
        <v>0</v>
      </c>
      <c r="BT11" s="34">
        <v>6000</v>
      </c>
      <c r="BU11" s="34"/>
      <c r="BV11" s="34"/>
      <c r="BW11" s="34"/>
      <c r="BX11" s="34">
        <f t="shared" si="15"/>
        <v>6000</v>
      </c>
      <c r="BY11" s="15"/>
    </row>
    <row r="12" spans="1:77" x14ac:dyDescent="0.1">
      <c r="A12" s="8">
        <f t="shared" si="0"/>
        <v>6</v>
      </c>
      <c r="B12" s="9" t="s">
        <v>186</v>
      </c>
      <c r="C12" s="9" t="s">
        <v>187</v>
      </c>
      <c r="D12" s="9"/>
      <c r="E12" s="9"/>
      <c r="F12" s="10"/>
      <c r="G12" s="10"/>
      <c r="H12" s="10"/>
      <c r="I12" s="10"/>
      <c r="J12" s="34">
        <f t="shared" si="1"/>
        <v>0</v>
      </c>
      <c r="K12" s="34" t="str">
        <f t="shared" si="2"/>
        <v/>
      </c>
      <c r="L12" s="34">
        <f t="shared" ref="L12:P12" si="16">SUMIF($Q$6:$BX$6,$L$6:$P$6,$Q12:$BX12)</f>
        <v>4800</v>
      </c>
      <c r="M12" s="34">
        <f t="shared" si="16"/>
        <v>0</v>
      </c>
      <c r="N12" s="34">
        <f t="shared" si="16"/>
        <v>0</v>
      </c>
      <c r="O12" s="34">
        <f t="shared" si="16"/>
        <v>0</v>
      </c>
      <c r="P12" s="34">
        <f t="shared" si="16"/>
        <v>4800</v>
      </c>
      <c r="Q12" s="34"/>
      <c r="R12" s="34"/>
      <c r="S12" s="34"/>
      <c r="T12" s="34"/>
      <c r="U12" s="34">
        <f t="shared" si="4"/>
        <v>0</v>
      </c>
      <c r="V12" s="34"/>
      <c r="W12" s="34"/>
      <c r="X12" s="34"/>
      <c r="Y12" s="34"/>
      <c r="Z12" s="34">
        <f t="shared" si="5"/>
        <v>0</v>
      </c>
      <c r="AA12" s="34"/>
      <c r="AB12" s="34"/>
      <c r="AC12" s="34"/>
      <c r="AD12" s="34"/>
      <c r="AE12" s="34">
        <f t="shared" si="6"/>
        <v>0</v>
      </c>
      <c r="AF12" s="34"/>
      <c r="AG12" s="34"/>
      <c r="AH12" s="34"/>
      <c r="AI12" s="34"/>
      <c r="AJ12" s="34">
        <f t="shared" si="7"/>
        <v>0</v>
      </c>
      <c r="AK12" s="34"/>
      <c r="AL12" s="34"/>
      <c r="AM12" s="34"/>
      <c r="AN12" s="34"/>
      <c r="AO12" s="34">
        <f t="shared" si="8"/>
        <v>0</v>
      </c>
      <c r="AP12" s="34"/>
      <c r="AQ12" s="34"/>
      <c r="AR12" s="34"/>
      <c r="AS12" s="34"/>
      <c r="AT12" s="34">
        <f t="shared" si="9"/>
        <v>0</v>
      </c>
      <c r="AU12" s="34"/>
      <c r="AV12" s="34"/>
      <c r="AW12" s="34"/>
      <c r="AX12" s="34"/>
      <c r="AY12" s="34">
        <f t="shared" si="10"/>
        <v>0</v>
      </c>
      <c r="AZ12" s="34"/>
      <c r="BA12" s="34"/>
      <c r="BB12" s="34"/>
      <c r="BC12" s="34"/>
      <c r="BD12" s="34">
        <f t="shared" si="11"/>
        <v>0</v>
      </c>
      <c r="BE12" s="34">
        <v>1200</v>
      </c>
      <c r="BF12" s="34"/>
      <c r="BG12" s="34"/>
      <c r="BH12" s="34"/>
      <c r="BI12" s="34">
        <f t="shared" si="12"/>
        <v>1200</v>
      </c>
      <c r="BJ12" s="34">
        <v>1200</v>
      </c>
      <c r="BK12" s="34"/>
      <c r="BL12" s="34"/>
      <c r="BM12" s="34"/>
      <c r="BN12" s="34">
        <f t="shared" si="13"/>
        <v>1200</v>
      </c>
      <c r="BO12" s="34">
        <v>1200</v>
      </c>
      <c r="BP12" s="34"/>
      <c r="BQ12" s="34"/>
      <c r="BR12" s="34"/>
      <c r="BS12" s="34">
        <f t="shared" si="14"/>
        <v>1200</v>
      </c>
      <c r="BT12" s="34">
        <v>1200</v>
      </c>
      <c r="BU12" s="34"/>
      <c r="BV12" s="34"/>
      <c r="BW12" s="34"/>
      <c r="BX12" s="34">
        <f t="shared" si="15"/>
        <v>1200</v>
      </c>
      <c r="BY12" s="15" t="s">
        <v>188</v>
      </c>
    </row>
    <row r="13" spans="1:77" x14ac:dyDescent="0.1">
      <c r="A13" s="8">
        <f t="shared" si="0"/>
        <v>7</v>
      </c>
      <c r="B13" s="9"/>
      <c r="C13" s="9"/>
      <c r="D13" s="9"/>
      <c r="E13" s="9"/>
      <c r="F13" s="10"/>
      <c r="G13" s="10"/>
      <c r="H13" s="10"/>
      <c r="I13" s="10"/>
      <c r="J13" s="34">
        <f t="shared" si="1"/>
        <v>0</v>
      </c>
      <c r="K13" s="34" t="str">
        <f t="shared" si="2"/>
        <v/>
      </c>
      <c r="L13" s="34">
        <f t="shared" si="3"/>
        <v>0</v>
      </c>
      <c r="M13" s="34">
        <f t="shared" si="3"/>
        <v>0</v>
      </c>
      <c r="N13" s="34">
        <f t="shared" si="3"/>
        <v>0</v>
      </c>
      <c r="O13" s="34">
        <f t="shared" si="3"/>
        <v>0</v>
      </c>
      <c r="P13" s="34">
        <f t="shared" si="3"/>
        <v>0</v>
      </c>
      <c r="Q13" s="34"/>
      <c r="R13" s="34"/>
      <c r="S13" s="34"/>
      <c r="T13" s="34"/>
      <c r="U13" s="34">
        <f t="shared" si="4"/>
        <v>0</v>
      </c>
      <c r="V13" s="34"/>
      <c r="W13" s="34"/>
      <c r="X13" s="34"/>
      <c r="Y13" s="34"/>
      <c r="Z13" s="34">
        <f t="shared" si="5"/>
        <v>0</v>
      </c>
      <c r="AA13" s="34"/>
      <c r="AB13" s="34"/>
      <c r="AC13" s="34"/>
      <c r="AD13" s="34"/>
      <c r="AE13" s="34">
        <f t="shared" si="6"/>
        <v>0</v>
      </c>
      <c r="AF13" s="34"/>
      <c r="AG13" s="34"/>
      <c r="AH13" s="34"/>
      <c r="AI13" s="34"/>
      <c r="AJ13" s="34">
        <f t="shared" si="7"/>
        <v>0</v>
      </c>
      <c r="AK13" s="34"/>
      <c r="AL13" s="34"/>
      <c r="AM13" s="34"/>
      <c r="AN13" s="34"/>
      <c r="AO13" s="34">
        <f t="shared" si="8"/>
        <v>0</v>
      </c>
      <c r="AP13" s="34"/>
      <c r="AQ13" s="34"/>
      <c r="AR13" s="34"/>
      <c r="AS13" s="34"/>
      <c r="AT13" s="34">
        <f t="shared" si="9"/>
        <v>0</v>
      </c>
      <c r="AU13" s="34"/>
      <c r="AV13" s="34"/>
      <c r="AW13" s="34"/>
      <c r="AX13" s="34"/>
      <c r="AY13" s="34">
        <f t="shared" si="10"/>
        <v>0</v>
      </c>
      <c r="AZ13" s="34"/>
      <c r="BA13" s="34"/>
      <c r="BB13" s="34"/>
      <c r="BC13" s="34"/>
      <c r="BD13" s="34">
        <f t="shared" si="11"/>
        <v>0</v>
      </c>
      <c r="BE13" s="34"/>
      <c r="BF13" s="34"/>
      <c r="BG13" s="34"/>
      <c r="BH13" s="34"/>
      <c r="BI13" s="34">
        <f t="shared" si="12"/>
        <v>0</v>
      </c>
      <c r="BJ13" s="34"/>
      <c r="BK13" s="34"/>
      <c r="BL13" s="34"/>
      <c r="BM13" s="34"/>
      <c r="BN13" s="34">
        <f t="shared" si="13"/>
        <v>0</v>
      </c>
      <c r="BO13" s="34"/>
      <c r="BP13" s="34"/>
      <c r="BQ13" s="34"/>
      <c r="BR13" s="34"/>
      <c r="BS13" s="34">
        <f t="shared" si="14"/>
        <v>0</v>
      </c>
      <c r="BT13" s="34"/>
      <c r="BU13" s="34"/>
      <c r="BV13" s="34"/>
      <c r="BW13" s="34"/>
      <c r="BX13" s="34">
        <f t="shared" si="15"/>
        <v>0</v>
      </c>
      <c r="BY13" s="15"/>
    </row>
    <row r="14" spans="1:77" x14ac:dyDescent="0.1">
      <c r="A14" s="8">
        <f t="shared" si="0"/>
        <v>8</v>
      </c>
      <c r="B14" s="9"/>
      <c r="C14" s="9"/>
      <c r="D14" s="9"/>
      <c r="E14" s="9"/>
      <c r="F14" s="10"/>
      <c r="G14" s="10"/>
      <c r="H14" s="10"/>
      <c r="I14" s="10"/>
      <c r="J14" s="34">
        <f t="shared" si="1"/>
        <v>0</v>
      </c>
      <c r="K14" s="34" t="str">
        <f t="shared" si="2"/>
        <v/>
      </c>
      <c r="L14" s="34">
        <f t="shared" si="3"/>
        <v>0</v>
      </c>
      <c r="M14" s="34">
        <f t="shared" si="3"/>
        <v>0</v>
      </c>
      <c r="N14" s="34">
        <f t="shared" si="3"/>
        <v>0</v>
      </c>
      <c r="O14" s="34">
        <f t="shared" si="3"/>
        <v>0</v>
      </c>
      <c r="P14" s="34">
        <f t="shared" si="3"/>
        <v>0</v>
      </c>
      <c r="Q14" s="34"/>
      <c r="R14" s="34"/>
      <c r="S14" s="34"/>
      <c r="T14" s="34"/>
      <c r="U14" s="34">
        <f t="shared" si="4"/>
        <v>0</v>
      </c>
      <c r="V14" s="34"/>
      <c r="W14" s="34"/>
      <c r="X14" s="34"/>
      <c r="Y14" s="34"/>
      <c r="Z14" s="34">
        <f t="shared" si="5"/>
        <v>0</v>
      </c>
      <c r="AA14" s="34"/>
      <c r="AB14" s="34"/>
      <c r="AC14" s="34"/>
      <c r="AD14" s="34"/>
      <c r="AE14" s="34">
        <f t="shared" si="6"/>
        <v>0</v>
      </c>
      <c r="AF14" s="34"/>
      <c r="AG14" s="34"/>
      <c r="AH14" s="34"/>
      <c r="AI14" s="34"/>
      <c r="AJ14" s="34">
        <f t="shared" si="7"/>
        <v>0</v>
      </c>
      <c r="AK14" s="34"/>
      <c r="AL14" s="34"/>
      <c r="AM14" s="34"/>
      <c r="AN14" s="34"/>
      <c r="AO14" s="34">
        <f t="shared" si="8"/>
        <v>0</v>
      </c>
      <c r="AP14" s="34"/>
      <c r="AQ14" s="34"/>
      <c r="AR14" s="34"/>
      <c r="AS14" s="34"/>
      <c r="AT14" s="34">
        <f t="shared" si="9"/>
        <v>0</v>
      </c>
      <c r="AU14" s="34"/>
      <c r="AV14" s="34"/>
      <c r="AW14" s="34"/>
      <c r="AX14" s="34"/>
      <c r="AY14" s="34">
        <f t="shared" si="10"/>
        <v>0</v>
      </c>
      <c r="AZ14" s="34"/>
      <c r="BA14" s="34"/>
      <c r="BB14" s="34"/>
      <c r="BC14" s="34"/>
      <c r="BD14" s="34">
        <f t="shared" si="11"/>
        <v>0</v>
      </c>
      <c r="BE14" s="34"/>
      <c r="BF14" s="34"/>
      <c r="BG14" s="34"/>
      <c r="BH14" s="34"/>
      <c r="BI14" s="34">
        <f t="shared" si="12"/>
        <v>0</v>
      </c>
      <c r="BJ14" s="34"/>
      <c r="BK14" s="34"/>
      <c r="BL14" s="34"/>
      <c r="BM14" s="34"/>
      <c r="BN14" s="34">
        <f t="shared" si="13"/>
        <v>0</v>
      </c>
      <c r="BO14" s="34"/>
      <c r="BP14" s="34"/>
      <c r="BQ14" s="34"/>
      <c r="BR14" s="34"/>
      <c r="BS14" s="34">
        <f t="shared" si="14"/>
        <v>0</v>
      </c>
      <c r="BT14" s="34"/>
      <c r="BU14" s="34"/>
      <c r="BV14" s="34"/>
      <c r="BW14" s="34"/>
      <c r="BX14" s="34">
        <f t="shared" si="15"/>
        <v>0</v>
      </c>
      <c r="BY14" s="15"/>
    </row>
    <row r="15" spans="1:77" x14ac:dyDescent="0.1">
      <c r="A15" s="8">
        <f t="shared" si="0"/>
        <v>9</v>
      </c>
      <c r="B15" s="9"/>
      <c r="C15" s="9"/>
      <c r="D15" s="9"/>
      <c r="E15" s="9"/>
      <c r="F15" s="10"/>
      <c r="G15" s="10"/>
      <c r="H15" s="10"/>
      <c r="I15" s="10"/>
      <c r="J15" s="34">
        <f t="shared" si="1"/>
        <v>0</v>
      </c>
      <c r="K15" s="34" t="str">
        <f t="shared" si="2"/>
        <v/>
      </c>
      <c r="L15" s="34">
        <f t="shared" ref="L15:O24" si="17">SUMIF($Q$6:$BX$6,$L$6:$P$6,$Q15:$BX15)</f>
        <v>0</v>
      </c>
      <c r="M15" s="34">
        <f t="shared" si="17"/>
        <v>0</v>
      </c>
      <c r="N15" s="34">
        <f t="shared" si="17"/>
        <v>0</v>
      </c>
      <c r="O15" s="34">
        <f t="shared" si="17"/>
        <v>0</v>
      </c>
      <c r="P15" s="34">
        <f t="shared" ref="P15:P24" si="18">SUMIF(Q14:CA14,P14:R14,Q15:CA15)</f>
        <v>0</v>
      </c>
      <c r="Q15" s="34"/>
      <c r="R15" s="34"/>
      <c r="S15" s="34"/>
      <c r="T15" s="34"/>
      <c r="U15" s="34">
        <f t="shared" si="4"/>
        <v>0</v>
      </c>
      <c r="V15" s="34"/>
      <c r="W15" s="34"/>
      <c r="X15" s="34"/>
      <c r="Y15" s="34"/>
      <c r="Z15" s="34">
        <f t="shared" si="5"/>
        <v>0</v>
      </c>
      <c r="AA15" s="34"/>
      <c r="AB15" s="34"/>
      <c r="AC15" s="34"/>
      <c r="AD15" s="34"/>
      <c r="AE15" s="34">
        <f t="shared" si="6"/>
        <v>0</v>
      </c>
      <c r="AF15" s="34"/>
      <c r="AG15" s="34"/>
      <c r="AH15" s="34"/>
      <c r="AI15" s="34"/>
      <c r="AJ15" s="34">
        <f t="shared" si="7"/>
        <v>0</v>
      </c>
      <c r="AK15" s="34"/>
      <c r="AL15" s="34"/>
      <c r="AM15" s="34"/>
      <c r="AN15" s="34"/>
      <c r="AO15" s="34">
        <f t="shared" si="8"/>
        <v>0</v>
      </c>
      <c r="AP15" s="34"/>
      <c r="AQ15" s="34"/>
      <c r="AR15" s="34"/>
      <c r="AS15" s="34"/>
      <c r="AT15" s="34">
        <f t="shared" si="9"/>
        <v>0</v>
      </c>
      <c r="AU15" s="34"/>
      <c r="AV15" s="34"/>
      <c r="AW15" s="34"/>
      <c r="AX15" s="34"/>
      <c r="AY15" s="34">
        <f t="shared" si="10"/>
        <v>0</v>
      </c>
      <c r="AZ15" s="34"/>
      <c r="BA15" s="34"/>
      <c r="BB15" s="34"/>
      <c r="BC15" s="34"/>
      <c r="BD15" s="34">
        <f t="shared" si="11"/>
        <v>0</v>
      </c>
      <c r="BE15" s="34"/>
      <c r="BF15" s="34"/>
      <c r="BG15" s="34"/>
      <c r="BH15" s="34"/>
      <c r="BI15" s="34">
        <f t="shared" si="12"/>
        <v>0</v>
      </c>
      <c r="BJ15" s="34"/>
      <c r="BK15" s="34"/>
      <c r="BL15" s="34"/>
      <c r="BM15" s="34"/>
      <c r="BN15" s="34">
        <f t="shared" si="13"/>
        <v>0</v>
      </c>
      <c r="BO15" s="34"/>
      <c r="BP15" s="34"/>
      <c r="BQ15" s="34"/>
      <c r="BR15" s="34"/>
      <c r="BS15" s="34">
        <f t="shared" si="14"/>
        <v>0</v>
      </c>
      <c r="BT15" s="34"/>
      <c r="BU15" s="34"/>
      <c r="BV15" s="34"/>
      <c r="BW15" s="34"/>
      <c r="BX15" s="34">
        <f t="shared" si="15"/>
        <v>0</v>
      </c>
      <c r="BY15" s="15"/>
    </row>
    <row r="16" spans="1:77" x14ac:dyDescent="0.1">
      <c r="A16" s="8">
        <f t="shared" si="0"/>
        <v>10</v>
      </c>
      <c r="B16" s="9"/>
      <c r="C16" s="9"/>
      <c r="D16" s="9"/>
      <c r="E16" s="9"/>
      <c r="F16" s="10"/>
      <c r="G16" s="10"/>
      <c r="H16" s="10"/>
      <c r="I16" s="10"/>
      <c r="J16" s="34">
        <f t="shared" si="1"/>
        <v>0</v>
      </c>
      <c r="K16" s="34" t="str">
        <f t="shared" si="2"/>
        <v/>
      </c>
      <c r="L16" s="34">
        <f t="shared" si="17"/>
        <v>0</v>
      </c>
      <c r="M16" s="34">
        <f t="shared" si="17"/>
        <v>0</v>
      </c>
      <c r="N16" s="34">
        <f t="shared" si="17"/>
        <v>0</v>
      </c>
      <c r="O16" s="34">
        <f t="shared" si="17"/>
        <v>0</v>
      </c>
      <c r="P16" s="34">
        <f t="shared" si="18"/>
        <v>0</v>
      </c>
      <c r="Q16" s="34"/>
      <c r="R16" s="34"/>
      <c r="S16" s="34"/>
      <c r="T16" s="34"/>
      <c r="U16" s="34">
        <f t="shared" si="4"/>
        <v>0</v>
      </c>
      <c r="V16" s="34"/>
      <c r="W16" s="34"/>
      <c r="X16" s="34"/>
      <c r="Y16" s="34"/>
      <c r="Z16" s="34">
        <f t="shared" si="5"/>
        <v>0</v>
      </c>
      <c r="AA16" s="34"/>
      <c r="AB16" s="34"/>
      <c r="AC16" s="34"/>
      <c r="AD16" s="34"/>
      <c r="AE16" s="34">
        <f t="shared" si="6"/>
        <v>0</v>
      </c>
      <c r="AF16" s="34"/>
      <c r="AG16" s="34"/>
      <c r="AH16" s="34"/>
      <c r="AI16" s="34"/>
      <c r="AJ16" s="34">
        <f t="shared" si="7"/>
        <v>0</v>
      </c>
      <c r="AK16" s="34"/>
      <c r="AL16" s="34"/>
      <c r="AM16" s="34"/>
      <c r="AN16" s="34"/>
      <c r="AO16" s="34">
        <f t="shared" si="8"/>
        <v>0</v>
      </c>
      <c r="AP16" s="34"/>
      <c r="AQ16" s="34"/>
      <c r="AR16" s="34"/>
      <c r="AS16" s="34"/>
      <c r="AT16" s="34">
        <f t="shared" si="9"/>
        <v>0</v>
      </c>
      <c r="AU16" s="34"/>
      <c r="AV16" s="34"/>
      <c r="AW16" s="34"/>
      <c r="AX16" s="34"/>
      <c r="AY16" s="34">
        <f t="shared" si="10"/>
        <v>0</v>
      </c>
      <c r="AZ16" s="34"/>
      <c r="BA16" s="34"/>
      <c r="BB16" s="34"/>
      <c r="BC16" s="34"/>
      <c r="BD16" s="34">
        <f t="shared" si="11"/>
        <v>0</v>
      </c>
      <c r="BE16" s="34"/>
      <c r="BF16" s="34"/>
      <c r="BG16" s="34"/>
      <c r="BH16" s="34"/>
      <c r="BI16" s="34">
        <f t="shared" si="12"/>
        <v>0</v>
      </c>
      <c r="BJ16" s="34"/>
      <c r="BK16" s="34"/>
      <c r="BL16" s="34"/>
      <c r="BM16" s="34"/>
      <c r="BN16" s="34">
        <f t="shared" si="13"/>
        <v>0</v>
      </c>
      <c r="BO16" s="34"/>
      <c r="BP16" s="34"/>
      <c r="BQ16" s="34"/>
      <c r="BR16" s="34"/>
      <c r="BS16" s="34">
        <f t="shared" si="14"/>
        <v>0</v>
      </c>
      <c r="BT16" s="34"/>
      <c r="BU16" s="34"/>
      <c r="BV16" s="34"/>
      <c r="BW16" s="34"/>
      <c r="BX16" s="34">
        <f t="shared" si="15"/>
        <v>0</v>
      </c>
      <c r="BY16" s="15"/>
    </row>
    <row r="17" spans="1:77" x14ac:dyDescent="0.1">
      <c r="A17" s="8">
        <f t="shared" si="0"/>
        <v>11</v>
      </c>
      <c r="B17" s="9"/>
      <c r="C17" s="9"/>
      <c r="D17" s="9"/>
      <c r="E17" s="9"/>
      <c r="F17" s="10"/>
      <c r="G17" s="10"/>
      <c r="H17" s="10"/>
      <c r="I17" s="10"/>
      <c r="J17" s="34">
        <f t="shared" si="1"/>
        <v>0</v>
      </c>
      <c r="K17" s="34" t="str">
        <f t="shared" si="2"/>
        <v/>
      </c>
      <c r="L17" s="34">
        <f t="shared" si="17"/>
        <v>0</v>
      </c>
      <c r="M17" s="34">
        <f t="shared" si="17"/>
        <v>0</v>
      </c>
      <c r="N17" s="34">
        <f t="shared" si="17"/>
        <v>0</v>
      </c>
      <c r="O17" s="34">
        <f t="shared" si="17"/>
        <v>0</v>
      </c>
      <c r="P17" s="34">
        <f t="shared" si="18"/>
        <v>0</v>
      </c>
      <c r="Q17" s="34"/>
      <c r="R17" s="34"/>
      <c r="S17" s="34"/>
      <c r="T17" s="34"/>
      <c r="U17" s="34">
        <f t="shared" si="4"/>
        <v>0</v>
      </c>
      <c r="V17" s="34"/>
      <c r="W17" s="34"/>
      <c r="X17" s="34"/>
      <c r="Y17" s="34"/>
      <c r="Z17" s="34">
        <f t="shared" si="5"/>
        <v>0</v>
      </c>
      <c r="AA17" s="34"/>
      <c r="AB17" s="34"/>
      <c r="AC17" s="34"/>
      <c r="AD17" s="34"/>
      <c r="AE17" s="34">
        <f t="shared" si="6"/>
        <v>0</v>
      </c>
      <c r="AF17" s="34"/>
      <c r="AG17" s="34"/>
      <c r="AH17" s="34"/>
      <c r="AI17" s="34"/>
      <c r="AJ17" s="34">
        <f t="shared" si="7"/>
        <v>0</v>
      </c>
      <c r="AK17" s="34"/>
      <c r="AL17" s="34"/>
      <c r="AM17" s="34"/>
      <c r="AN17" s="34"/>
      <c r="AO17" s="34">
        <f t="shared" si="8"/>
        <v>0</v>
      </c>
      <c r="AP17" s="34"/>
      <c r="AQ17" s="34"/>
      <c r="AR17" s="34"/>
      <c r="AS17" s="34"/>
      <c r="AT17" s="34">
        <f t="shared" si="9"/>
        <v>0</v>
      </c>
      <c r="AU17" s="34"/>
      <c r="AV17" s="34"/>
      <c r="AW17" s="34"/>
      <c r="AX17" s="34"/>
      <c r="AY17" s="34">
        <f t="shared" si="10"/>
        <v>0</v>
      </c>
      <c r="AZ17" s="34"/>
      <c r="BA17" s="34"/>
      <c r="BB17" s="34"/>
      <c r="BC17" s="34"/>
      <c r="BD17" s="34">
        <f t="shared" si="11"/>
        <v>0</v>
      </c>
      <c r="BE17" s="34"/>
      <c r="BF17" s="34"/>
      <c r="BG17" s="34"/>
      <c r="BH17" s="34"/>
      <c r="BI17" s="34">
        <f t="shared" si="12"/>
        <v>0</v>
      </c>
      <c r="BJ17" s="34"/>
      <c r="BK17" s="34"/>
      <c r="BL17" s="34"/>
      <c r="BM17" s="34"/>
      <c r="BN17" s="34">
        <f t="shared" si="13"/>
        <v>0</v>
      </c>
      <c r="BO17" s="34"/>
      <c r="BP17" s="34"/>
      <c r="BQ17" s="34"/>
      <c r="BR17" s="34"/>
      <c r="BS17" s="34">
        <f t="shared" si="14"/>
        <v>0</v>
      </c>
      <c r="BT17" s="34"/>
      <c r="BU17" s="34"/>
      <c r="BV17" s="34"/>
      <c r="BW17" s="34"/>
      <c r="BX17" s="34">
        <f t="shared" si="15"/>
        <v>0</v>
      </c>
      <c r="BY17" s="15"/>
    </row>
    <row r="18" spans="1:77" x14ac:dyDescent="0.1">
      <c r="A18" s="8">
        <f t="shared" si="0"/>
        <v>12</v>
      </c>
      <c r="B18" s="9"/>
      <c r="C18" s="9"/>
      <c r="D18" s="9"/>
      <c r="E18" s="9"/>
      <c r="F18" s="10"/>
      <c r="G18" s="10"/>
      <c r="H18" s="10"/>
      <c r="I18" s="10"/>
      <c r="J18" s="34">
        <f t="shared" si="1"/>
        <v>0</v>
      </c>
      <c r="K18" s="34" t="str">
        <f t="shared" si="2"/>
        <v/>
      </c>
      <c r="L18" s="34">
        <f t="shared" si="17"/>
        <v>0</v>
      </c>
      <c r="M18" s="34">
        <f t="shared" si="17"/>
        <v>0</v>
      </c>
      <c r="N18" s="34">
        <f t="shared" si="17"/>
        <v>0</v>
      </c>
      <c r="O18" s="34">
        <f t="shared" si="17"/>
        <v>0</v>
      </c>
      <c r="P18" s="34">
        <f t="shared" si="18"/>
        <v>0</v>
      </c>
      <c r="Q18" s="34"/>
      <c r="R18" s="34"/>
      <c r="S18" s="34"/>
      <c r="T18" s="34"/>
      <c r="U18" s="34">
        <f t="shared" si="4"/>
        <v>0</v>
      </c>
      <c r="V18" s="34"/>
      <c r="W18" s="34"/>
      <c r="X18" s="34"/>
      <c r="Y18" s="34"/>
      <c r="Z18" s="34">
        <f t="shared" si="5"/>
        <v>0</v>
      </c>
      <c r="AA18" s="34"/>
      <c r="AB18" s="34"/>
      <c r="AC18" s="34"/>
      <c r="AD18" s="34"/>
      <c r="AE18" s="34">
        <f t="shared" si="6"/>
        <v>0</v>
      </c>
      <c r="AF18" s="34"/>
      <c r="AG18" s="34"/>
      <c r="AH18" s="34"/>
      <c r="AI18" s="34"/>
      <c r="AJ18" s="34">
        <f t="shared" si="7"/>
        <v>0</v>
      </c>
      <c r="AK18" s="34"/>
      <c r="AL18" s="34"/>
      <c r="AM18" s="34"/>
      <c r="AN18" s="34"/>
      <c r="AO18" s="34">
        <f t="shared" si="8"/>
        <v>0</v>
      </c>
      <c r="AP18" s="34"/>
      <c r="AQ18" s="34"/>
      <c r="AR18" s="34"/>
      <c r="AS18" s="34"/>
      <c r="AT18" s="34">
        <f t="shared" si="9"/>
        <v>0</v>
      </c>
      <c r="AU18" s="34"/>
      <c r="AV18" s="34"/>
      <c r="AW18" s="34"/>
      <c r="AX18" s="34"/>
      <c r="AY18" s="34">
        <f t="shared" si="10"/>
        <v>0</v>
      </c>
      <c r="AZ18" s="34"/>
      <c r="BA18" s="34"/>
      <c r="BB18" s="34"/>
      <c r="BC18" s="34"/>
      <c r="BD18" s="34">
        <f t="shared" si="11"/>
        <v>0</v>
      </c>
      <c r="BE18" s="34"/>
      <c r="BF18" s="34"/>
      <c r="BG18" s="34"/>
      <c r="BH18" s="34"/>
      <c r="BI18" s="34">
        <f t="shared" si="12"/>
        <v>0</v>
      </c>
      <c r="BJ18" s="34"/>
      <c r="BK18" s="34"/>
      <c r="BL18" s="34"/>
      <c r="BM18" s="34"/>
      <c r="BN18" s="34">
        <f t="shared" si="13"/>
        <v>0</v>
      </c>
      <c r="BO18" s="34"/>
      <c r="BP18" s="34"/>
      <c r="BQ18" s="34"/>
      <c r="BR18" s="34"/>
      <c r="BS18" s="34">
        <f t="shared" si="14"/>
        <v>0</v>
      </c>
      <c r="BT18" s="34"/>
      <c r="BU18" s="34"/>
      <c r="BV18" s="34"/>
      <c r="BW18" s="34"/>
      <c r="BX18" s="34">
        <f t="shared" si="15"/>
        <v>0</v>
      </c>
      <c r="BY18" s="15"/>
    </row>
    <row r="19" spans="1:77" x14ac:dyDescent="0.1">
      <c r="A19" s="8">
        <f t="shared" si="0"/>
        <v>13</v>
      </c>
      <c r="B19" s="9"/>
      <c r="C19" s="9"/>
      <c r="D19" s="9"/>
      <c r="E19" s="9"/>
      <c r="F19" s="10"/>
      <c r="G19" s="10"/>
      <c r="H19" s="10"/>
      <c r="I19" s="10"/>
      <c r="J19" s="34">
        <f t="shared" si="1"/>
        <v>0</v>
      </c>
      <c r="K19" s="34" t="str">
        <f t="shared" si="2"/>
        <v/>
      </c>
      <c r="L19" s="34">
        <f t="shared" si="17"/>
        <v>0</v>
      </c>
      <c r="M19" s="34">
        <f t="shared" si="17"/>
        <v>0</v>
      </c>
      <c r="N19" s="34">
        <f t="shared" si="17"/>
        <v>0</v>
      </c>
      <c r="O19" s="34">
        <f t="shared" si="17"/>
        <v>0</v>
      </c>
      <c r="P19" s="34">
        <f t="shared" si="18"/>
        <v>0</v>
      </c>
      <c r="Q19" s="34"/>
      <c r="R19" s="34"/>
      <c r="S19" s="34"/>
      <c r="T19" s="34"/>
      <c r="U19" s="34">
        <f t="shared" si="4"/>
        <v>0</v>
      </c>
      <c r="V19" s="34"/>
      <c r="W19" s="34"/>
      <c r="X19" s="34"/>
      <c r="Y19" s="34"/>
      <c r="Z19" s="34">
        <f t="shared" si="5"/>
        <v>0</v>
      </c>
      <c r="AA19" s="34"/>
      <c r="AB19" s="34"/>
      <c r="AC19" s="34"/>
      <c r="AD19" s="34"/>
      <c r="AE19" s="34">
        <f t="shared" si="6"/>
        <v>0</v>
      </c>
      <c r="AF19" s="34"/>
      <c r="AG19" s="34"/>
      <c r="AH19" s="34"/>
      <c r="AI19" s="34"/>
      <c r="AJ19" s="34">
        <f t="shared" si="7"/>
        <v>0</v>
      </c>
      <c r="AK19" s="34"/>
      <c r="AL19" s="34"/>
      <c r="AM19" s="34"/>
      <c r="AN19" s="34"/>
      <c r="AO19" s="34">
        <f t="shared" si="8"/>
        <v>0</v>
      </c>
      <c r="AP19" s="34"/>
      <c r="AQ19" s="34"/>
      <c r="AR19" s="34"/>
      <c r="AS19" s="34"/>
      <c r="AT19" s="34">
        <f t="shared" si="9"/>
        <v>0</v>
      </c>
      <c r="AU19" s="34"/>
      <c r="AV19" s="34"/>
      <c r="AW19" s="34"/>
      <c r="AX19" s="34"/>
      <c r="AY19" s="34">
        <f t="shared" si="10"/>
        <v>0</v>
      </c>
      <c r="AZ19" s="34"/>
      <c r="BA19" s="34"/>
      <c r="BB19" s="34"/>
      <c r="BC19" s="34"/>
      <c r="BD19" s="34">
        <f t="shared" si="11"/>
        <v>0</v>
      </c>
      <c r="BE19" s="34"/>
      <c r="BF19" s="34"/>
      <c r="BG19" s="34"/>
      <c r="BH19" s="34"/>
      <c r="BI19" s="34">
        <f t="shared" si="12"/>
        <v>0</v>
      </c>
      <c r="BJ19" s="34"/>
      <c r="BK19" s="34"/>
      <c r="BL19" s="34"/>
      <c r="BM19" s="34"/>
      <c r="BN19" s="34">
        <f t="shared" si="13"/>
        <v>0</v>
      </c>
      <c r="BO19" s="34"/>
      <c r="BP19" s="34"/>
      <c r="BQ19" s="34"/>
      <c r="BR19" s="34"/>
      <c r="BS19" s="34">
        <f t="shared" si="14"/>
        <v>0</v>
      </c>
      <c r="BT19" s="34"/>
      <c r="BU19" s="34"/>
      <c r="BV19" s="34"/>
      <c r="BW19" s="34"/>
      <c r="BX19" s="34">
        <f t="shared" si="15"/>
        <v>0</v>
      </c>
      <c r="BY19" s="15"/>
    </row>
    <row r="20" spans="1:77" x14ac:dyDescent="0.1">
      <c r="A20" s="8">
        <f t="shared" si="0"/>
        <v>14</v>
      </c>
      <c r="B20" s="9"/>
      <c r="C20" s="9"/>
      <c r="D20" s="9"/>
      <c r="E20" s="9"/>
      <c r="F20" s="10"/>
      <c r="G20" s="10"/>
      <c r="H20" s="10"/>
      <c r="I20" s="10"/>
      <c r="J20" s="34">
        <f t="shared" si="1"/>
        <v>0</v>
      </c>
      <c r="K20" s="34" t="str">
        <f t="shared" si="2"/>
        <v/>
      </c>
      <c r="L20" s="34">
        <f t="shared" si="17"/>
        <v>0</v>
      </c>
      <c r="M20" s="34">
        <f t="shared" si="17"/>
        <v>0</v>
      </c>
      <c r="N20" s="34">
        <f t="shared" si="17"/>
        <v>0</v>
      </c>
      <c r="O20" s="34">
        <f t="shared" si="17"/>
        <v>0</v>
      </c>
      <c r="P20" s="34">
        <f t="shared" si="18"/>
        <v>0</v>
      </c>
      <c r="Q20" s="34"/>
      <c r="R20" s="34"/>
      <c r="S20" s="34"/>
      <c r="T20" s="34"/>
      <c r="U20" s="34">
        <f t="shared" si="4"/>
        <v>0</v>
      </c>
      <c r="V20" s="34"/>
      <c r="W20" s="34"/>
      <c r="X20" s="34"/>
      <c r="Y20" s="34"/>
      <c r="Z20" s="34">
        <f t="shared" si="5"/>
        <v>0</v>
      </c>
      <c r="AA20" s="34"/>
      <c r="AB20" s="34"/>
      <c r="AC20" s="34"/>
      <c r="AD20" s="34"/>
      <c r="AE20" s="34">
        <f t="shared" si="6"/>
        <v>0</v>
      </c>
      <c r="AF20" s="34"/>
      <c r="AG20" s="34"/>
      <c r="AH20" s="34"/>
      <c r="AI20" s="34"/>
      <c r="AJ20" s="34">
        <f t="shared" si="7"/>
        <v>0</v>
      </c>
      <c r="AK20" s="34"/>
      <c r="AL20" s="34"/>
      <c r="AM20" s="34"/>
      <c r="AN20" s="34"/>
      <c r="AO20" s="34">
        <f t="shared" si="8"/>
        <v>0</v>
      </c>
      <c r="AP20" s="34"/>
      <c r="AQ20" s="34"/>
      <c r="AR20" s="34"/>
      <c r="AS20" s="34"/>
      <c r="AT20" s="34">
        <f t="shared" si="9"/>
        <v>0</v>
      </c>
      <c r="AU20" s="34"/>
      <c r="AV20" s="34"/>
      <c r="AW20" s="34"/>
      <c r="AX20" s="34"/>
      <c r="AY20" s="34">
        <f t="shared" si="10"/>
        <v>0</v>
      </c>
      <c r="AZ20" s="34"/>
      <c r="BA20" s="34"/>
      <c r="BB20" s="34"/>
      <c r="BC20" s="34"/>
      <c r="BD20" s="34">
        <f t="shared" si="11"/>
        <v>0</v>
      </c>
      <c r="BE20" s="34"/>
      <c r="BF20" s="34"/>
      <c r="BG20" s="34"/>
      <c r="BH20" s="34"/>
      <c r="BI20" s="34">
        <f t="shared" si="12"/>
        <v>0</v>
      </c>
      <c r="BJ20" s="34"/>
      <c r="BK20" s="34"/>
      <c r="BL20" s="34"/>
      <c r="BM20" s="34"/>
      <c r="BN20" s="34">
        <f t="shared" si="13"/>
        <v>0</v>
      </c>
      <c r="BO20" s="34"/>
      <c r="BP20" s="34"/>
      <c r="BQ20" s="34"/>
      <c r="BR20" s="34"/>
      <c r="BS20" s="34">
        <f t="shared" si="14"/>
        <v>0</v>
      </c>
      <c r="BT20" s="34"/>
      <c r="BU20" s="34"/>
      <c r="BV20" s="34"/>
      <c r="BW20" s="34"/>
      <c r="BX20" s="34">
        <f t="shared" si="15"/>
        <v>0</v>
      </c>
      <c r="BY20" s="15"/>
    </row>
    <row r="21" spans="1:77" x14ac:dyDescent="0.1">
      <c r="A21" s="8">
        <f t="shared" si="0"/>
        <v>15</v>
      </c>
      <c r="B21" s="9"/>
      <c r="C21" s="9"/>
      <c r="D21" s="9"/>
      <c r="E21" s="9"/>
      <c r="F21" s="10"/>
      <c r="G21" s="10"/>
      <c r="H21" s="10"/>
      <c r="I21" s="10"/>
      <c r="J21" s="34">
        <f t="shared" si="1"/>
        <v>0</v>
      </c>
      <c r="K21" s="34" t="str">
        <f t="shared" si="2"/>
        <v/>
      </c>
      <c r="L21" s="34">
        <f t="shared" si="17"/>
        <v>0</v>
      </c>
      <c r="M21" s="34">
        <f t="shared" si="17"/>
        <v>0</v>
      </c>
      <c r="N21" s="34">
        <f t="shared" si="17"/>
        <v>0</v>
      </c>
      <c r="O21" s="34">
        <f t="shared" si="17"/>
        <v>0</v>
      </c>
      <c r="P21" s="34">
        <f t="shared" si="18"/>
        <v>0</v>
      </c>
      <c r="Q21" s="34"/>
      <c r="R21" s="34"/>
      <c r="S21" s="34"/>
      <c r="T21" s="34"/>
      <c r="U21" s="34">
        <f t="shared" si="4"/>
        <v>0</v>
      </c>
      <c r="V21" s="34"/>
      <c r="W21" s="34"/>
      <c r="X21" s="34"/>
      <c r="Y21" s="34"/>
      <c r="Z21" s="34">
        <f t="shared" si="5"/>
        <v>0</v>
      </c>
      <c r="AA21" s="34"/>
      <c r="AB21" s="34"/>
      <c r="AC21" s="34"/>
      <c r="AD21" s="34"/>
      <c r="AE21" s="34">
        <f t="shared" si="6"/>
        <v>0</v>
      </c>
      <c r="AF21" s="34"/>
      <c r="AG21" s="34"/>
      <c r="AH21" s="34"/>
      <c r="AI21" s="34"/>
      <c r="AJ21" s="34">
        <f t="shared" si="7"/>
        <v>0</v>
      </c>
      <c r="AK21" s="34"/>
      <c r="AL21" s="34"/>
      <c r="AM21" s="34"/>
      <c r="AN21" s="34"/>
      <c r="AO21" s="34">
        <f t="shared" si="8"/>
        <v>0</v>
      </c>
      <c r="AP21" s="34"/>
      <c r="AQ21" s="34"/>
      <c r="AR21" s="34"/>
      <c r="AS21" s="34"/>
      <c r="AT21" s="34">
        <f t="shared" si="9"/>
        <v>0</v>
      </c>
      <c r="AU21" s="34"/>
      <c r="AV21" s="34"/>
      <c r="AW21" s="34"/>
      <c r="AX21" s="34"/>
      <c r="AY21" s="34">
        <f t="shared" si="10"/>
        <v>0</v>
      </c>
      <c r="AZ21" s="34"/>
      <c r="BA21" s="34"/>
      <c r="BB21" s="34"/>
      <c r="BC21" s="34"/>
      <c r="BD21" s="34">
        <f t="shared" si="11"/>
        <v>0</v>
      </c>
      <c r="BE21" s="34"/>
      <c r="BF21" s="34"/>
      <c r="BG21" s="34"/>
      <c r="BH21" s="34"/>
      <c r="BI21" s="34">
        <f t="shared" si="12"/>
        <v>0</v>
      </c>
      <c r="BJ21" s="34"/>
      <c r="BK21" s="34"/>
      <c r="BL21" s="34"/>
      <c r="BM21" s="34"/>
      <c r="BN21" s="34">
        <f t="shared" si="13"/>
        <v>0</v>
      </c>
      <c r="BO21" s="34"/>
      <c r="BP21" s="34"/>
      <c r="BQ21" s="34"/>
      <c r="BR21" s="34"/>
      <c r="BS21" s="34">
        <f t="shared" si="14"/>
        <v>0</v>
      </c>
      <c r="BT21" s="34"/>
      <c r="BU21" s="34"/>
      <c r="BV21" s="34"/>
      <c r="BW21" s="34"/>
      <c r="BX21" s="34">
        <f t="shared" si="15"/>
        <v>0</v>
      </c>
      <c r="BY21" s="15"/>
    </row>
    <row r="22" spans="1:77" x14ac:dyDescent="0.1">
      <c r="A22" s="8">
        <f t="shared" si="0"/>
        <v>16</v>
      </c>
      <c r="B22" s="9"/>
      <c r="C22" s="9"/>
      <c r="D22" s="9"/>
      <c r="E22" s="9"/>
      <c r="F22" s="10"/>
      <c r="G22" s="10"/>
      <c r="H22" s="10"/>
      <c r="I22" s="10"/>
      <c r="J22" s="34">
        <f t="shared" si="1"/>
        <v>0</v>
      </c>
      <c r="K22" s="34" t="str">
        <f t="shared" si="2"/>
        <v/>
      </c>
      <c r="L22" s="34">
        <f t="shared" si="17"/>
        <v>0</v>
      </c>
      <c r="M22" s="34">
        <f t="shared" si="17"/>
        <v>0</v>
      </c>
      <c r="N22" s="34">
        <f t="shared" si="17"/>
        <v>0</v>
      </c>
      <c r="O22" s="34">
        <f t="shared" si="17"/>
        <v>0</v>
      </c>
      <c r="P22" s="34">
        <f t="shared" si="18"/>
        <v>0</v>
      </c>
      <c r="Q22" s="34"/>
      <c r="R22" s="34"/>
      <c r="S22" s="34"/>
      <c r="T22" s="34"/>
      <c r="U22" s="34">
        <f t="shared" si="4"/>
        <v>0</v>
      </c>
      <c r="V22" s="34"/>
      <c r="W22" s="34"/>
      <c r="X22" s="34"/>
      <c r="Y22" s="34"/>
      <c r="Z22" s="34">
        <f t="shared" si="5"/>
        <v>0</v>
      </c>
      <c r="AA22" s="34"/>
      <c r="AB22" s="34"/>
      <c r="AC22" s="34"/>
      <c r="AD22" s="34"/>
      <c r="AE22" s="34">
        <f t="shared" si="6"/>
        <v>0</v>
      </c>
      <c r="AF22" s="34"/>
      <c r="AG22" s="34"/>
      <c r="AH22" s="34"/>
      <c r="AI22" s="34"/>
      <c r="AJ22" s="34">
        <f t="shared" si="7"/>
        <v>0</v>
      </c>
      <c r="AK22" s="34"/>
      <c r="AL22" s="34"/>
      <c r="AM22" s="34"/>
      <c r="AN22" s="34"/>
      <c r="AO22" s="34">
        <f t="shared" si="8"/>
        <v>0</v>
      </c>
      <c r="AP22" s="34"/>
      <c r="AQ22" s="34"/>
      <c r="AR22" s="34"/>
      <c r="AS22" s="34"/>
      <c r="AT22" s="34">
        <f t="shared" si="9"/>
        <v>0</v>
      </c>
      <c r="AU22" s="34"/>
      <c r="AV22" s="34"/>
      <c r="AW22" s="34"/>
      <c r="AX22" s="34"/>
      <c r="AY22" s="34">
        <f t="shared" si="10"/>
        <v>0</v>
      </c>
      <c r="AZ22" s="34"/>
      <c r="BA22" s="34"/>
      <c r="BB22" s="34"/>
      <c r="BC22" s="34"/>
      <c r="BD22" s="34">
        <f t="shared" si="11"/>
        <v>0</v>
      </c>
      <c r="BE22" s="34"/>
      <c r="BF22" s="34"/>
      <c r="BG22" s="34"/>
      <c r="BH22" s="34"/>
      <c r="BI22" s="34">
        <f t="shared" si="12"/>
        <v>0</v>
      </c>
      <c r="BJ22" s="34"/>
      <c r="BK22" s="34"/>
      <c r="BL22" s="34"/>
      <c r="BM22" s="34"/>
      <c r="BN22" s="34">
        <f t="shared" si="13"/>
        <v>0</v>
      </c>
      <c r="BO22" s="34"/>
      <c r="BP22" s="34"/>
      <c r="BQ22" s="34"/>
      <c r="BR22" s="34"/>
      <c r="BS22" s="34">
        <f t="shared" si="14"/>
        <v>0</v>
      </c>
      <c r="BT22" s="34"/>
      <c r="BU22" s="34"/>
      <c r="BV22" s="34"/>
      <c r="BW22" s="34"/>
      <c r="BX22" s="34">
        <f t="shared" si="15"/>
        <v>0</v>
      </c>
      <c r="BY22" s="15"/>
    </row>
    <row r="23" spans="1:77" x14ac:dyDescent="0.1">
      <c r="A23" s="8">
        <f t="shared" si="0"/>
        <v>17</v>
      </c>
      <c r="B23" s="9"/>
      <c r="C23" s="9"/>
      <c r="D23" s="9"/>
      <c r="E23" s="9"/>
      <c r="F23" s="10"/>
      <c r="G23" s="10"/>
      <c r="H23" s="10"/>
      <c r="I23" s="10"/>
      <c r="J23" s="34">
        <f t="shared" si="1"/>
        <v>0</v>
      </c>
      <c r="K23" s="34" t="str">
        <f t="shared" si="2"/>
        <v/>
      </c>
      <c r="L23" s="34">
        <f t="shared" si="17"/>
        <v>0</v>
      </c>
      <c r="M23" s="34">
        <f t="shared" si="17"/>
        <v>0</v>
      </c>
      <c r="N23" s="34">
        <f t="shared" si="17"/>
        <v>0</v>
      </c>
      <c r="O23" s="34">
        <f t="shared" si="17"/>
        <v>0</v>
      </c>
      <c r="P23" s="34">
        <f t="shared" si="18"/>
        <v>0</v>
      </c>
      <c r="Q23" s="34"/>
      <c r="R23" s="34"/>
      <c r="S23" s="34"/>
      <c r="T23" s="34"/>
      <c r="U23" s="34">
        <f t="shared" si="4"/>
        <v>0</v>
      </c>
      <c r="V23" s="34"/>
      <c r="W23" s="34"/>
      <c r="X23" s="34"/>
      <c r="Y23" s="34"/>
      <c r="Z23" s="34">
        <f t="shared" si="5"/>
        <v>0</v>
      </c>
      <c r="AA23" s="34"/>
      <c r="AB23" s="34"/>
      <c r="AC23" s="34"/>
      <c r="AD23" s="34"/>
      <c r="AE23" s="34">
        <f t="shared" si="6"/>
        <v>0</v>
      </c>
      <c r="AF23" s="34"/>
      <c r="AG23" s="34"/>
      <c r="AH23" s="34"/>
      <c r="AI23" s="34"/>
      <c r="AJ23" s="34">
        <f t="shared" si="7"/>
        <v>0</v>
      </c>
      <c r="AK23" s="34"/>
      <c r="AL23" s="34"/>
      <c r="AM23" s="34"/>
      <c r="AN23" s="34"/>
      <c r="AO23" s="34">
        <f t="shared" si="8"/>
        <v>0</v>
      </c>
      <c r="AP23" s="34"/>
      <c r="AQ23" s="34"/>
      <c r="AR23" s="34"/>
      <c r="AS23" s="34"/>
      <c r="AT23" s="34">
        <f t="shared" si="9"/>
        <v>0</v>
      </c>
      <c r="AU23" s="34"/>
      <c r="AV23" s="34"/>
      <c r="AW23" s="34"/>
      <c r="AX23" s="34"/>
      <c r="AY23" s="34">
        <f t="shared" si="10"/>
        <v>0</v>
      </c>
      <c r="AZ23" s="34"/>
      <c r="BA23" s="34"/>
      <c r="BB23" s="34"/>
      <c r="BC23" s="34"/>
      <c r="BD23" s="34">
        <f t="shared" si="11"/>
        <v>0</v>
      </c>
      <c r="BE23" s="34"/>
      <c r="BF23" s="34"/>
      <c r="BG23" s="34"/>
      <c r="BH23" s="34"/>
      <c r="BI23" s="34">
        <f t="shared" si="12"/>
        <v>0</v>
      </c>
      <c r="BJ23" s="34"/>
      <c r="BK23" s="34"/>
      <c r="BL23" s="34"/>
      <c r="BM23" s="34"/>
      <c r="BN23" s="34">
        <f t="shared" si="13"/>
        <v>0</v>
      </c>
      <c r="BO23" s="34"/>
      <c r="BP23" s="34"/>
      <c r="BQ23" s="34"/>
      <c r="BR23" s="34"/>
      <c r="BS23" s="34">
        <f t="shared" si="14"/>
        <v>0</v>
      </c>
      <c r="BT23" s="34"/>
      <c r="BU23" s="34"/>
      <c r="BV23" s="34"/>
      <c r="BW23" s="34"/>
      <c r="BX23" s="34">
        <f t="shared" si="15"/>
        <v>0</v>
      </c>
      <c r="BY23" s="15"/>
    </row>
    <row r="24" spans="1:77" x14ac:dyDescent="0.1">
      <c r="A24" s="8">
        <f t="shared" si="0"/>
        <v>18</v>
      </c>
      <c r="B24" s="9"/>
      <c r="C24" s="9"/>
      <c r="D24" s="9"/>
      <c r="E24" s="9"/>
      <c r="F24" s="10"/>
      <c r="G24" s="10"/>
      <c r="H24" s="10"/>
      <c r="I24" s="10"/>
      <c r="J24" s="34">
        <f t="shared" si="1"/>
        <v>0</v>
      </c>
      <c r="K24" s="34" t="str">
        <f t="shared" si="2"/>
        <v/>
      </c>
      <c r="L24" s="34">
        <f t="shared" si="17"/>
        <v>0</v>
      </c>
      <c r="M24" s="34">
        <f t="shared" si="17"/>
        <v>0</v>
      </c>
      <c r="N24" s="34">
        <f t="shared" si="17"/>
        <v>0</v>
      </c>
      <c r="O24" s="34">
        <f t="shared" si="17"/>
        <v>0</v>
      </c>
      <c r="P24" s="34">
        <f t="shared" si="18"/>
        <v>0</v>
      </c>
      <c r="Q24" s="34"/>
      <c r="R24" s="34"/>
      <c r="S24" s="34"/>
      <c r="T24" s="34"/>
      <c r="U24" s="34">
        <f t="shared" si="4"/>
        <v>0</v>
      </c>
      <c r="V24" s="34"/>
      <c r="W24" s="34"/>
      <c r="X24" s="34"/>
      <c r="Y24" s="34"/>
      <c r="Z24" s="34">
        <f t="shared" si="5"/>
        <v>0</v>
      </c>
      <c r="AA24" s="34"/>
      <c r="AB24" s="34"/>
      <c r="AC24" s="34"/>
      <c r="AD24" s="34"/>
      <c r="AE24" s="34">
        <f t="shared" si="6"/>
        <v>0</v>
      </c>
      <c r="AF24" s="34"/>
      <c r="AG24" s="34"/>
      <c r="AH24" s="34"/>
      <c r="AI24" s="34"/>
      <c r="AJ24" s="34">
        <f t="shared" si="7"/>
        <v>0</v>
      </c>
      <c r="AK24" s="34"/>
      <c r="AL24" s="34"/>
      <c r="AM24" s="34"/>
      <c r="AN24" s="34"/>
      <c r="AO24" s="34">
        <f t="shared" si="8"/>
        <v>0</v>
      </c>
      <c r="AP24" s="34"/>
      <c r="AQ24" s="34"/>
      <c r="AR24" s="34"/>
      <c r="AS24" s="34"/>
      <c r="AT24" s="34">
        <f t="shared" si="9"/>
        <v>0</v>
      </c>
      <c r="AU24" s="34"/>
      <c r="AV24" s="34"/>
      <c r="AW24" s="34"/>
      <c r="AX24" s="34"/>
      <c r="AY24" s="34">
        <f t="shared" si="10"/>
        <v>0</v>
      </c>
      <c r="AZ24" s="34"/>
      <c r="BA24" s="34"/>
      <c r="BB24" s="34"/>
      <c r="BC24" s="34"/>
      <c r="BD24" s="34">
        <f t="shared" si="11"/>
        <v>0</v>
      </c>
      <c r="BE24" s="34"/>
      <c r="BF24" s="34"/>
      <c r="BG24" s="34"/>
      <c r="BH24" s="34"/>
      <c r="BI24" s="34">
        <f t="shared" si="12"/>
        <v>0</v>
      </c>
      <c r="BJ24" s="34"/>
      <c r="BK24" s="34"/>
      <c r="BL24" s="34"/>
      <c r="BM24" s="34"/>
      <c r="BN24" s="34">
        <f t="shared" si="13"/>
        <v>0</v>
      </c>
      <c r="BO24" s="34"/>
      <c r="BP24" s="34"/>
      <c r="BQ24" s="34"/>
      <c r="BR24" s="34"/>
      <c r="BS24" s="34">
        <f t="shared" si="14"/>
        <v>0</v>
      </c>
      <c r="BT24" s="34"/>
      <c r="BU24" s="34"/>
      <c r="BV24" s="34"/>
      <c r="BW24" s="34"/>
      <c r="BX24" s="34">
        <f t="shared" si="15"/>
        <v>0</v>
      </c>
      <c r="BY24" s="15"/>
    </row>
    <row r="25" spans="1:77" x14ac:dyDescent="0.1">
      <c r="A25" s="8">
        <f t="shared" si="0"/>
        <v>19</v>
      </c>
      <c r="B25" s="12"/>
      <c r="C25" s="12"/>
      <c r="D25" s="12"/>
      <c r="E25" s="12"/>
      <c r="F25" s="36">
        <f t="shared" ref="F25:BX25" si="19">SUM(F7:F24)</f>
        <v>0</v>
      </c>
      <c r="G25" s="36">
        <f t="shared" si="19"/>
        <v>0</v>
      </c>
      <c r="H25" s="36">
        <f t="shared" si="19"/>
        <v>0</v>
      </c>
      <c r="I25" s="36">
        <f t="shared" si="19"/>
        <v>0</v>
      </c>
      <c r="J25" s="36">
        <f t="shared" si="19"/>
        <v>0</v>
      </c>
      <c r="K25" s="36" t="str">
        <f t="shared" si="2"/>
        <v/>
      </c>
      <c r="L25" s="36">
        <f>SUM(L7:L24)</f>
        <v>33200</v>
      </c>
      <c r="M25" s="36">
        <f t="shared" si="19"/>
        <v>0</v>
      </c>
      <c r="N25" s="36">
        <f t="shared" si="19"/>
        <v>0</v>
      </c>
      <c r="O25" s="36">
        <f t="shared" si="19"/>
        <v>0</v>
      </c>
      <c r="P25" s="36">
        <f t="shared" si="19"/>
        <v>33200</v>
      </c>
      <c r="Q25" s="36">
        <f t="shared" si="19"/>
        <v>0</v>
      </c>
      <c r="R25" s="36">
        <f t="shared" si="19"/>
        <v>0</v>
      </c>
      <c r="S25" s="36">
        <f t="shared" si="19"/>
        <v>0</v>
      </c>
      <c r="T25" s="36">
        <f t="shared" si="19"/>
        <v>0</v>
      </c>
      <c r="U25" s="36">
        <f t="shared" si="19"/>
        <v>0</v>
      </c>
      <c r="V25" s="36">
        <f t="shared" si="19"/>
        <v>0</v>
      </c>
      <c r="W25" s="36">
        <f t="shared" si="19"/>
        <v>0</v>
      </c>
      <c r="X25" s="36">
        <f t="shared" si="19"/>
        <v>0</v>
      </c>
      <c r="Y25" s="36">
        <f t="shared" si="19"/>
        <v>0</v>
      </c>
      <c r="Z25" s="36">
        <f t="shared" si="19"/>
        <v>0</v>
      </c>
      <c r="AA25" s="36">
        <f t="shared" si="19"/>
        <v>0</v>
      </c>
      <c r="AB25" s="36">
        <f t="shared" si="19"/>
        <v>0</v>
      </c>
      <c r="AC25" s="36">
        <f t="shared" si="19"/>
        <v>0</v>
      </c>
      <c r="AD25" s="36">
        <f t="shared" si="19"/>
        <v>0</v>
      </c>
      <c r="AE25" s="36">
        <f t="shared" si="19"/>
        <v>0</v>
      </c>
      <c r="AF25" s="36">
        <f t="shared" si="19"/>
        <v>0</v>
      </c>
      <c r="AG25" s="36">
        <f t="shared" si="19"/>
        <v>0</v>
      </c>
      <c r="AH25" s="36">
        <f t="shared" si="19"/>
        <v>0</v>
      </c>
      <c r="AI25" s="36">
        <f t="shared" si="19"/>
        <v>0</v>
      </c>
      <c r="AJ25" s="36">
        <f t="shared" si="19"/>
        <v>0</v>
      </c>
      <c r="AK25" s="36">
        <f t="shared" si="19"/>
        <v>0</v>
      </c>
      <c r="AL25" s="36">
        <f t="shared" si="19"/>
        <v>0</v>
      </c>
      <c r="AM25" s="36">
        <f t="shared" si="19"/>
        <v>0</v>
      </c>
      <c r="AN25" s="36">
        <f t="shared" si="19"/>
        <v>0</v>
      </c>
      <c r="AO25" s="36">
        <f t="shared" si="19"/>
        <v>0</v>
      </c>
      <c r="AP25" s="36">
        <f t="shared" si="19"/>
        <v>0</v>
      </c>
      <c r="AQ25" s="36">
        <f t="shared" si="19"/>
        <v>0</v>
      </c>
      <c r="AR25" s="36">
        <f t="shared" si="19"/>
        <v>0</v>
      </c>
      <c r="AS25" s="36">
        <f t="shared" si="19"/>
        <v>0</v>
      </c>
      <c r="AT25" s="36">
        <f t="shared" si="19"/>
        <v>0</v>
      </c>
      <c r="AU25" s="36">
        <f t="shared" si="19"/>
        <v>0</v>
      </c>
      <c r="AV25" s="36">
        <f t="shared" si="19"/>
        <v>0</v>
      </c>
      <c r="AW25" s="36">
        <f t="shared" si="19"/>
        <v>0</v>
      </c>
      <c r="AX25" s="36">
        <f t="shared" si="19"/>
        <v>0</v>
      </c>
      <c r="AY25" s="36">
        <f t="shared" si="19"/>
        <v>0</v>
      </c>
      <c r="AZ25" s="36">
        <f t="shared" si="19"/>
        <v>0</v>
      </c>
      <c r="BA25" s="36">
        <f t="shared" si="19"/>
        <v>0</v>
      </c>
      <c r="BB25" s="36">
        <f t="shared" si="19"/>
        <v>0</v>
      </c>
      <c r="BC25" s="36">
        <f t="shared" si="19"/>
        <v>0</v>
      </c>
      <c r="BD25" s="36">
        <f t="shared" si="19"/>
        <v>0</v>
      </c>
      <c r="BE25" s="36">
        <f t="shared" si="19"/>
        <v>9800</v>
      </c>
      <c r="BF25" s="36">
        <f t="shared" si="19"/>
        <v>0</v>
      </c>
      <c r="BG25" s="36">
        <f t="shared" si="19"/>
        <v>0</v>
      </c>
      <c r="BH25" s="36">
        <f t="shared" si="19"/>
        <v>0</v>
      </c>
      <c r="BI25" s="36">
        <f t="shared" si="19"/>
        <v>9800</v>
      </c>
      <c r="BJ25" s="36">
        <f t="shared" si="19"/>
        <v>9800</v>
      </c>
      <c r="BK25" s="36">
        <f t="shared" si="19"/>
        <v>0</v>
      </c>
      <c r="BL25" s="36">
        <f t="shared" si="19"/>
        <v>0</v>
      </c>
      <c r="BM25" s="36">
        <f t="shared" si="19"/>
        <v>0</v>
      </c>
      <c r="BN25" s="36">
        <f t="shared" si="19"/>
        <v>9800</v>
      </c>
      <c r="BO25" s="36">
        <f t="shared" si="19"/>
        <v>3800</v>
      </c>
      <c r="BP25" s="36">
        <f t="shared" si="19"/>
        <v>0</v>
      </c>
      <c r="BQ25" s="36">
        <f t="shared" si="19"/>
        <v>0</v>
      </c>
      <c r="BR25" s="36">
        <f t="shared" si="19"/>
        <v>0</v>
      </c>
      <c r="BS25" s="36">
        <f t="shared" si="19"/>
        <v>3800</v>
      </c>
      <c r="BT25" s="36">
        <f t="shared" si="19"/>
        <v>9800</v>
      </c>
      <c r="BU25" s="36">
        <f t="shared" si="19"/>
        <v>0</v>
      </c>
      <c r="BV25" s="36">
        <f t="shared" si="19"/>
        <v>0</v>
      </c>
      <c r="BW25" s="36">
        <f t="shared" si="19"/>
        <v>0</v>
      </c>
      <c r="BX25" s="36">
        <f t="shared" si="19"/>
        <v>9800</v>
      </c>
      <c r="BY25" s="16"/>
    </row>
  </sheetData>
  <mergeCells count="26">
    <mergeCell ref="A1:D1"/>
    <mergeCell ref="A2:BY2"/>
    <mergeCell ref="A3:BY3"/>
    <mergeCell ref="A4:J4"/>
    <mergeCell ref="Q4:R4"/>
    <mergeCell ref="AZ5:BD5"/>
    <mergeCell ref="F5:J5"/>
    <mergeCell ref="L5:P5"/>
    <mergeCell ref="Q5:U5"/>
    <mergeCell ref="V5:Z5"/>
    <mergeCell ref="AA5:AE5"/>
    <mergeCell ref="K5:K6"/>
    <mergeCell ref="AF5:AJ5"/>
    <mergeCell ref="AK5:AO5"/>
    <mergeCell ref="AP5:AT5"/>
    <mergeCell ref="AU5:AY5"/>
    <mergeCell ref="A5:A6"/>
    <mergeCell ref="B5:B6"/>
    <mergeCell ref="C5:C6"/>
    <mergeCell ref="D5:D6"/>
    <mergeCell ref="E5:E6"/>
    <mergeCell ref="BY5:BY6"/>
    <mergeCell ref="BE5:BI5"/>
    <mergeCell ref="BJ5:BN5"/>
    <mergeCell ref="BO5:BS5"/>
    <mergeCell ref="BT5:BX5"/>
  </mergeCells>
  <phoneticPr fontId="21" type="noConversion"/>
  <hyperlinks>
    <hyperlink ref="A1:D1" location="【目录】!A1" display="【目录】" xr:uid="{00000000-0004-0000-0600-000000000000}"/>
  </hyperlinks>
  <pageMargins left="0.75" right="0.75" top="1" bottom="1" header="0.5" footer="0.5"/>
  <ignoredErrors>
    <ignoredError sqref="K25" formula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25"/>
  <sheetViews>
    <sheetView showGridLines="0" topLeftCell="A7" workbookViewId="0">
      <pane ySplit="2" topLeftCell="A9" activePane="bottomLeft" state="frozen"/>
      <selection activeCell="A7" sqref="A7"/>
      <selection pane="bottomLeft" activeCell="P37" sqref="P37"/>
    </sheetView>
  </sheetViews>
  <sheetFormatPr defaultColWidth="8.99609375" defaultRowHeight="13.5" x14ac:dyDescent="0.1"/>
  <cols>
    <col min="1" max="1" width="4.36328125" style="1" customWidth="1"/>
    <col min="2" max="2" width="6.54296875" style="1" customWidth="1"/>
    <col min="3" max="3" width="23.7265625" style="1" customWidth="1"/>
    <col min="4" max="4" width="14.86328125" style="1" customWidth="1"/>
    <col min="5" max="5" width="11.31640625" style="1" customWidth="1"/>
    <col min="6" max="6" width="11.453125" style="30" customWidth="1"/>
    <col min="7" max="9" width="8.7265625" style="1" customWidth="1"/>
    <col min="10" max="18" width="8.1796875" style="1" customWidth="1"/>
    <col min="19" max="19" width="47.58984375" style="1" customWidth="1"/>
    <col min="20" max="16384" width="8.99609375" style="1"/>
  </cols>
  <sheetData>
    <row r="1" spans="1:19" x14ac:dyDescent="0.1">
      <c r="A1" s="141" t="s">
        <v>0</v>
      </c>
      <c r="B1" s="141"/>
      <c r="C1" s="141"/>
      <c r="D1" s="141"/>
      <c r="E1" s="141"/>
      <c r="F1" s="141"/>
      <c r="G1" s="141"/>
    </row>
    <row r="2" spans="1:19" ht="16.5" x14ac:dyDescent="0.1">
      <c r="A2" s="142" t="s">
        <v>189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x14ac:dyDescent="0.1">
      <c r="A3" s="177" t="s">
        <v>190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x14ac:dyDescent="0.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1:19" x14ac:dyDescent="0.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1:19" x14ac:dyDescent="0.1">
      <c r="A6" s="133" t="s">
        <v>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74" t="s">
        <v>30</v>
      </c>
      <c r="M6" s="174"/>
    </row>
    <row r="7" spans="1:19" ht="21.6" customHeight="1" x14ac:dyDescent="0.1">
      <c r="A7" s="159" t="s">
        <v>5</v>
      </c>
      <c r="B7" s="161" t="s">
        <v>191</v>
      </c>
      <c r="C7" s="163" t="s">
        <v>147</v>
      </c>
      <c r="D7" s="163" t="s">
        <v>32</v>
      </c>
      <c r="E7" s="173" t="s">
        <v>57</v>
      </c>
      <c r="F7" s="158" t="s">
        <v>33</v>
      </c>
      <c r="G7" s="165" t="s">
        <v>192</v>
      </c>
      <c r="H7" s="17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56" t="s">
        <v>11</v>
      </c>
    </row>
    <row r="8" spans="1:19" ht="21.6" customHeight="1" x14ac:dyDescent="0.1">
      <c r="A8" s="160"/>
      <c r="B8" s="162"/>
      <c r="C8" s="164"/>
      <c r="D8" s="164"/>
      <c r="E8" s="164"/>
      <c r="F8" s="176"/>
      <c r="G8" s="32" t="s">
        <v>35</v>
      </c>
      <c r="H8" s="32" t="s">
        <v>36</v>
      </c>
      <c r="I8" s="32" t="s">
        <v>37</v>
      </c>
      <c r="J8" s="32" t="s">
        <v>38</v>
      </c>
      <c r="K8" s="32" t="s">
        <v>39</v>
      </c>
      <c r="L8" s="32" t="s">
        <v>40</v>
      </c>
      <c r="M8" s="32" t="s">
        <v>41</v>
      </c>
      <c r="N8" s="32" t="s">
        <v>42</v>
      </c>
      <c r="O8" s="32" t="s">
        <v>43</v>
      </c>
      <c r="P8" s="32" t="s">
        <v>44</v>
      </c>
      <c r="Q8" s="32" t="s">
        <v>45</v>
      </c>
      <c r="R8" s="32" t="s">
        <v>46</v>
      </c>
      <c r="S8" s="157"/>
    </row>
    <row r="9" spans="1:19" x14ac:dyDescent="0.2">
      <c r="A9" s="8">
        <f t="shared" ref="A9:A25" si="0">ROW()-8</f>
        <v>1</v>
      </c>
      <c r="B9" s="171"/>
      <c r="C9" s="42" t="s">
        <v>193</v>
      </c>
      <c r="D9" s="9"/>
      <c r="E9" s="9"/>
      <c r="F9" s="34">
        <f t="shared" ref="F9:F13" si="1">SUM(G9:R9)</f>
        <v>234.4</v>
      </c>
      <c r="G9" s="10"/>
      <c r="H9" s="10"/>
      <c r="I9" s="10"/>
      <c r="J9" s="10"/>
      <c r="K9" s="10"/>
      <c r="L9" s="10"/>
      <c r="M9" s="10"/>
      <c r="N9" s="10"/>
      <c r="O9" s="10">
        <v>58.6</v>
      </c>
      <c r="P9" s="10">
        <v>58.6</v>
      </c>
      <c r="Q9" s="10">
        <v>58.6</v>
      </c>
      <c r="R9" s="10">
        <v>58.6</v>
      </c>
      <c r="S9" s="15" t="s">
        <v>194</v>
      </c>
    </row>
    <row r="10" spans="1:19" x14ac:dyDescent="0.2">
      <c r="A10" s="8">
        <f t="shared" si="0"/>
        <v>2</v>
      </c>
      <c r="B10" s="171"/>
      <c r="C10" s="42" t="s">
        <v>195</v>
      </c>
      <c r="D10" s="9"/>
      <c r="E10" s="9"/>
      <c r="F10" s="34">
        <f t="shared" si="1"/>
        <v>1468</v>
      </c>
      <c r="G10" s="10"/>
      <c r="H10" s="10"/>
      <c r="I10" s="10"/>
      <c r="J10" s="10"/>
      <c r="K10" s="10"/>
      <c r="L10" s="10"/>
      <c r="M10" s="10"/>
      <c r="N10" s="10"/>
      <c r="O10" s="10">
        <v>367</v>
      </c>
      <c r="P10" s="10">
        <v>367</v>
      </c>
      <c r="Q10" s="10">
        <v>367</v>
      </c>
      <c r="R10" s="10">
        <v>367</v>
      </c>
      <c r="S10" s="15" t="s">
        <v>196</v>
      </c>
    </row>
    <row r="11" spans="1:19" x14ac:dyDescent="0.2">
      <c r="A11" s="8">
        <f t="shared" si="0"/>
        <v>3</v>
      </c>
      <c r="B11" s="171"/>
      <c r="C11" s="42" t="s">
        <v>197</v>
      </c>
      <c r="D11" s="9"/>
      <c r="E11" s="9"/>
      <c r="F11" s="34">
        <f t="shared" si="1"/>
        <v>96</v>
      </c>
      <c r="G11" s="10"/>
      <c r="H11" s="10"/>
      <c r="I11" s="10"/>
      <c r="J11" s="10"/>
      <c r="K11" s="10"/>
      <c r="L11" s="10"/>
      <c r="M11" s="10"/>
      <c r="N11" s="10"/>
      <c r="O11" s="10">
        <v>24</v>
      </c>
      <c r="P11" s="10">
        <v>24</v>
      </c>
      <c r="Q11" s="10">
        <v>24</v>
      </c>
      <c r="R11" s="10">
        <v>24</v>
      </c>
      <c r="S11" s="15" t="s">
        <v>198</v>
      </c>
    </row>
    <row r="12" spans="1:19" x14ac:dyDescent="0.2">
      <c r="A12" s="8">
        <f t="shared" si="0"/>
        <v>4</v>
      </c>
      <c r="B12" s="171"/>
      <c r="C12" s="42" t="s">
        <v>199</v>
      </c>
      <c r="D12" s="9"/>
      <c r="E12" s="9"/>
      <c r="F12" s="34">
        <f t="shared" si="1"/>
        <v>84</v>
      </c>
      <c r="G12" s="10"/>
      <c r="H12" s="10"/>
      <c r="I12" s="10"/>
      <c r="J12" s="10"/>
      <c r="K12" s="10"/>
      <c r="L12" s="10"/>
      <c r="M12" s="10"/>
      <c r="N12" s="10"/>
      <c r="O12" s="10">
        <v>21</v>
      </c>
      <c r="P12" s="10">
        <v>21</v>
      </c>
      <c r="Q12" s="10">
        <v>21</v>
      </c>
      <c r="R12" s="10">
        <v>21</v>
      </c>
      <c r="S12" s="15" t="s">
        <v>200</v>
      </c>
    </row>
    <row r="13" spans="1:19" x14ac:dyDescent="0.2">
      <c r="A13" s="8">
        <f t="shared" si="0"/>
        <v>5</v>
      </c>
      <c r="B13" s="171"/>
      <c r="C13" s="42" t="s">
        <v>201</v>
      </c>
      <c r="D13" s="9"/>
      <c r="E13" s="9"/>
      <c r="F13" s="34">
        <f t="shared" si="1"/>
        <v>4700</v>
      </c>
      <c r="G13" s="10"/>
      <c r="H13" s="10"/>
      <c r="I13" s="10"/>
      <c r="J13" s="10"/>
      <c r="K13" s="10"/>
      <c r="L13" s="10"/>
      <c r="M13" s="10"/>
      <c r="N13" s="10"/>
      <c r="O13" s="10">
        <v>1175</v>
      </c>
      <c r="P13" s="10">
        <v>1175</v>
      </c>
      <c r="Q13" s="10">
        <v>1175</v>
      </c>
      <c r="R13" s="10">
        <v>1175</v>
      </c>
      <c r="S13" s="15" t="s">
        <v>202</v>
      </c>
    </row>
    <row r="14" spans="1:19" x14ac:dyDescent="0.1">
      <c r="A14" s="8">
        <f t="shared" si="0"/>
        <v>6</v>
      </c>
      <c r="B14" s="171"/>
      <c r="C14" s="43"/>
      <c r="D14" s="9"/>
      <c r="E14" s="9"/>
      <c r="F14" s="3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5"/>
    </row>
    <row r="15" spans="1:19" x14ac:dyDescent="0.1">
      <c r="A15" s="8">
        <f t="shared" si="0"/>
        <v>7</v>
      </c>
      <c r="B15" s="171"/>
      <c r="C15" s="43"/>
      <c r="D15" s="9"/>
      <c r="E15" s="9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5"/>
    </row>
    <row r="16" spans="1:19" x14ac:dyDescent="0.1">
      <c r="A16" s="8">
        <f t="shared" si="0"/>
        <v>8</v>
      </c>
      <c r="B16" s="172"/>
      <c r="C16" s="45"/>
      <c r="D16" s="9"/>
      <c r="E16" s="9" t="str">
        <f t="shared" ref="E16:E25" si="2">IFERROR((F16-D16)/D16,"")</f>
        <v/>
      </c>
      <c r="F16" s="34">
        <f t="shared" ref="F16:F25" si="3">SUM(G16:R16)</f>
        <v>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5"/>
    </row>
    <row r="17" spans="1:19" s="2" customFormat="1" x14ac:dyDescent="0.2">
      <c r="A17" s="46">
        <f t="shared" si="0"/>
        <v>9</v>
      </c>
      <c r="B17" s="47" t="s">
        <v>203</v>
      </c>
      <c r="C17" s="48"/>
      <c r="D17" s="49"/>
      <c r="E17" s="49" t="str">
        <f t="shared" si="2"/>
        <v/>
      </c>
      <c r="F17" s="50">
        <f t="shared" si="3"/>
        <v>6582.4</v>
      </c>
      <c r="G17" s="51">
        <f>SUM(G9:G16)</f>
        <v>0</v>
      </c>
      <c r="H17" s="51">
        <f t="shared" ref="H17:R17" si="4">SUM(H9:H16)</f>
        <v>0</v>
      </c>
      <c r="I17" s="51">
        <f t="shared" si="4"/>
        <v>0</v>
      </c>
      <c r="J17" s="51">
        <f t="shared" si="4"/>
        <v>0</v>
      </c>
      <c r="K17" s="51">
        <f t="shared" si="4"/>
        <v>0</v>
      </c>
      <c r="L17" s="51">
        <f t="shared" si="4"/>
        <v>0</v>
      </c>
      <c r="M17" s="51">
        <f t="shared" si="4"/>
        <v>0</v>
      </c>
      <c r="N17" s="51">
        <f t="shared" si="4"/>
        <v>0</v>
      </c>
      <c r="O17" s="51">
        <f t="shared" si="4"/>
        <v>1645.6</v>
      </c>
      <c r="P17" s="51">
        <f t="shared" si="4"/>
        <v>1645.6</v>
      </c>
      <c r="Q17" s="51">
        <f t="shared" si="4"/>
        <v>1645.6</v>
      </c>
      <c r="R17" s="51">
        <f t="shared" si="4"/>
        <v>1645.6</v>
      </c>
      <c r="S17" s="55"/>
    </row>
    <row r="18" spans="1:19" x14ac:dyDescent="0.2">
      <c r="A18" s="8">
        <f t="shared" si="0"/>
        <v>10</v>
      </c>
      <c r="B18" s="171"/>
      <c r="C18" s="52" t="s">
        <v>204</v>
      </c>
      <c r="D18" s="9">
        <v>0</v>
      </c>
      <c r="E18" s="9" t="str">
        <f t="shared" si="2"/>
        <v/>
      </c>
      <c r="F18" s="34">
        <f t="shared" si="3"/>
        <v>360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360</v>
      </c>
      <c r="R18" s="9"/>
      <c r="S18" s="15"/>
    </row>
    <row r="19" spans="1:19" x14ac:dyDescent="0.2">
      <c r="A19" s="8">
        <f t="shared" si="0"/>
        <v>11</v>
      </c>
      <c r="B19" s="171"/>
      <c r="C19" s="42" t="s">
        <v>205</v>
      </c>
      <c r="D19" s="9">
        <v>0</v>
      </c>
      <c r="E19" s="9" t="str">
        <f t="shared" si="2"/>
        <v/>
      </c>
      <c r="F19" s="34">
        <f t="shared" si="3"/>
        <v>400</v>
      </c>
      <c r="G19" s="9"/>
      <c r="H19" s="9"/>
      <c r="I19" s="9"/>
      <c r="J19" s="9"/>
      <c r="K19" s="9"/>
      <c r="L19" s="9"/>
      <c r="M19" s="9"/>
      <c r="N19" s="9"/>
      <c r="O19" s="9">
        <v>400</v>
      </c>
      <c r="P19" s="9"/>
      <c r="Q19" s="9"/>
      <c r="R19" s="9"/>
      <c r="S19" s="15"/>
    </row>
    <row r="20" spans="1:19" x14ac:dyDescent="0.2">
      <c r="A20" s="8">
        <f t="shared" si="0"/>
        <v>12</v>
      </c>
      <c r="B20" s="171"/>
      <c r="C20" s="42" t="s">
        <v>206</v>
      </c>
      <c r="D20" s="9">
        <v>0</v>
      </c>
      <c r="E20" s="9" t="str">
        <f t="shared" si="2"/>
        <v/>
      </c>
      <c r="F20" s="34">
        <f t="shared" si="3"/>
        <v>760</v>
      </c>
      <c r="G20" s="9"/>
      <c r="H20" s="9"/>
      <c r="I20" s="9"/>
      <c r="J20" s="9"/>
      <c r="K20" s="9"/>
      <c r="L20" s="9"/>
      <c r="M20" s="9"/>
      <c r="N20" s="9"/>
      <c r="O20" s="9">
        <v>760</v>
      </c>
      <c r="P20" s="9"/>
      <c r="Q20" s="9"/>
      <c r="R20" s="9"/>
      <c r="S20" s="15"/>
    </row>
    <row r="21" spans="1:19" x14ac:dyDescent="0.2">
      <c r="A21" s="8">
        <f t="shared" si="0"/>
        <v>13</v>
      </c>
      <c r="B21" s="171"/>
      <c r="C21" s="42" t="s">
        <v>207</v>
      </c>
      <c r="D21" s="9">
        <v>0</v>
      </c>
      <c r="E21" s="9" t="str">
        <f t="shared" si="2"/>
        <v/>
      </c>
      <c r="F21" s="34">
        <f t="shared" si="3"/>
        <v>4000</v>
      </c>
      <c r="G21" s="9"/>
      <c r="H21" s="9"/>
      <c r="I21" s="9"/>
      <c r="J21" s="9"/>
      <c r="K21" s="9"/>
      <c r="L21" s="9"/>
      <c r="M21" s="9"/>
      <c r="N21" s="9"/>
      <c r="O21" s="9"/>
      <c r="P21" s="9">
        <v>4000</v>
      </c>
      <c r="Q21" s="9"/>
      <c r="R21" s="9"/>
      <c r="S21" s="15"/>
    </row>
    <row r="22" spans="1:19" x14ac:dyDescent="0.2">
      <c r="A22" s="8">
        <f t="shared" si="0"/>
        <v>14</v>
      </c>
      <c r="B22" s="171"/>
      <c r="C22" s="42" t="s">
        <v>208</v>
      </c>
      <c r="D22" s="9"/>
      <c r="E22" s="9" t="str">
        <f t="shared" si="2"/>
        <v/>
      </c>
      <c r="F22" s="34">
        <f t="shared" si="3"/>
        <v>2000</v>
      </c>
      <c r="G22" s="9"/>
      <c r="H22" s="9"/>
      <c r="I22" s="9"/>
      <c r="J22" s="9"/>
      <c r="K22" s="9"/>
      <c r="L22" s="9"/>
      <c r="M22" s="9"/>
      <c r="N22" s="9"/>
      <c r="O22" s="9"/>
      <c r="P22" s="9">
        <v>2000</v>
      </c>
      <c r="Q22" s="9"/>
      <c r="R22" s="9"/>
      <c r="S22" s="15"/>
    </row>
    <row r="23" spans="1:19" x14ac:dyDescent="0.1">
      <c r="A23" s="8">
        <f t="shared" si="0"/>
        <v>15</v>
      </c>
      <c r="B23" s="172"/>
      <c r="C23" s="44"/>
      <c r="D23" s="9"/>
      <c r="E23" s="9" t="str">
        <f t="shared" si="2"/>
        <v/>
      </c>
      <c r="F23" s="34">
        <f t="shared" si="3"/>
        <v>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5"/>
    </row>
    <row r="24" spans="1:19" s="2" customFormat="1" x14ac:dyDescent="0.2">
      <c r="A24" s="46">
        <f t="shared" si="0"/>
        <v>16</v>
      </c>
      <c r="B24" s="47" t="s">
        <v>203</v>
      </c>
      <c r="C24" s="48"/>
      <c r="D24" s="49"/>
      <c r="E24" s="49" t="str">
        <f t="shared" si="2"/>
        <v/>
      </c>
      <c r="F24" s="50">
        <f t="shared" si="3"/>
        <v>7520</v>
      </c>
      <c r="G24" s="51">
        <f t="shared" ref="G24:R24" si="5">SUM(G18:G23)</f>
        <v>0</v>
      </c>
      <c r="H24" s="51">
        <f t="shared" si="5"/>
        <v>0</v>
      </c>
      <c r="I24" s="51">
        <f t="shared" si="5"/>
        <v>0</v>
      </c>
      <c r="J24" s="51">
        <f t="shared" si="5"/>
        <v>0</v>
      </c>
      <c r="K24" s="51">
        <f t="shared" si="5"/>
        <v>0</v>
      </c>
      <c r="L24" s="51">
        <f t="shared" si="5"/>
        <v>0</v>
      </c>
      <c r="M24" s="51">
        <f t="shared" si="5"/>
        <v>0</v>
      </c>
      <c r="N24" s="51">
        <f t="shared" si="5"/>
        <v>0</v>
      </c>
      <c r="O24" s="51">
        <f t="shared" si="5"/>
        <v>1160</v>
      </c>
      <c r="P24" s="51">
        <f t="shared" si="5"/>
        <v>6000</v>
      </c>
      <c r="Q24" s="51">
        <f t="shared" si="5"/>
        <v>360</v>
      </c>
      <c r="R24" s="51">
        <f t="shared" si="5"/>
        <v>0</v>
      </c>
      <c r="S24" s="55"/>
    </row>
    <row r="25" spans="1:19" s="2" customFormat="1" x14ac:dyDescent="0.1">
      <c r="A25" s="11">
        <f t="shared" si="0"/>
        <v>17</v>
      </c>
      <c r="B25" s="53" t="s">
        <v>92</v>
      </c>
      <c r="C25" s="54"/>
      <c r="D25" s="35"/>
      <c r="E25" s="35" t="str">
        <f t="shared" si="2"/>
        <v/>
      </c>
      <c r="F25" s="36">
        <f t="shared" si="3"/>
        <v>14102.400000000001</v>
      </c>
      <c r="G25" s="13">
        <f>G24+G17</f>
        <v>0</v>
      </c>
      <c r="H25" s="13">
        <f t="shared" ref="H25:R25" si="6">H24+H17</f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2805.6</v>
      </c>
      <c r="P25" s="13">
        <f t="shared" si="6"/>
        <v>7645.6</v>
      </c>
      <c r="Q25" s="13">
        <f t="shared" si="6"/>
        <v>2005.6</v>
      </c>
      <c r="R25" s="13">
        <f t="shared" si="6"/>
        <v>1645.6</v>
      </c>
      <c r="S25" s="16"/>
    </row>
  </sheetData>
  <mergeCells count="17">
    <mergeCell ref="A1:G1"/>
    <mergeCell ref="A2:S2"/>
    <mergeCell ref="A3:S3"/>
    <mergeCell ref="A4:S4"/>
    <mergeCell ref="A5:S5"/>
    <mergeCell ref="A6:K6"/>
    <mergeCell ref="L6:M6"/>
    <mergeCell ref="G7:R7"/>
    <mergeCell ref="A7:A8"/>
    <mergeCell ref="B7:B8"/>
    <mergeCell ref="F7:F8"/>
    <mergeCell ref="S7:S8"/>
    <mergeCell ref="B9:B16"/>
    <mergeCell ref="B18:B23"/>
    <mergeCell ref="C7:C8"/>
    <mergeCell ref="D7:D8"/>
    <mergeCell ref="E7:E8"/>
  </mergeCells>
  <phoneticPr fontId="21" type="noConversion"/>
  <dataValidations count="1">
    <dataValidation type="list" allowBlank="1" showInputMessage="1" showErrorMessage="1" sqref="F6" xr:uid="{00000000-0002-0000-0700-000000000000}">
      <formula1>$W$1:$W$8</formula1>
    </dataValidation>
  </dataValidations>
  <hyperlinks>
    <hyperlink ref="A1:G1" location="【目录】!A1" display="【目录】" xr:uid="{00000000-0004-0000-0700-000000000000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10"/>
  <sheetViews>
    <sheetView workbookViewId="0">
      <selection activeCell="E9" sqref="E9"/>
    </sheetView>
  </sheetViews>
  <sheetFormatPr defaultColWidth="8.99609375" defaultRowHeight="13.5" x14ac:dyDescent="0.1"/>
  <cols>
    <col min="1" max="1" width="15.54296875" customWidth="1"/>
    <col min="2" max="2" width="12.26953125" customWidth="1"/>
  </cols>
  <sheetData>
    <row r="1" spans="1:8" ht="40.5" x14ac:dyDescent="0.2">
      <c r="A1" s="38" t="s">
        <v>209</v>
      </c>
      <c r="B1" s="38" t="s">
        <v>210</v>
      </c>
      <c r="C1" s="38" t="s">
        <v>211</v>
      </c>
      <c r="D1" s="38" t="s">
        <v>212</v>
      </c>
      <c r="E1" s="39" t="s">
        <v>213</v>
      </c>
      <c r="F1" s="38" t="s">
        <v>214</v>
      </c>
      <c r="G1" s="38" t="s">
        <v>215</v>
      </c>
      <c r="H1" s="40"/>
    </row>
    <row r="2" spans="1:8" ht="14.25" x14ac:dyDescent="0.1">
      <c r="A2" s="38" t="s">
        <v>216</v>
      </c>
      <c r="B2" s="38">
        <v>0.5</v>
      </c>
      <c r="C2" s="38" t="s">
        <v>217</v>
      </c>
      <c r="D2" s="38" t="s">
        <v>218</v>
      </c>
      <c r="E2" s="38">
        <v>0.7</v>
      </c>
      <c r="F2" s="38">
        <v>20</v>
      </c>
      <c r="G2" s="38">
        <f t="shared" ref="G2:G9" si="0">E2*F2</f>
        <v>14</v>
      </c>
      <c r="H2" s="40"/>
    </row>
    <row r="3" spans="1:8" ht="14.25" x14ac:dyDescent="0.1">
      <c r="A3" s="38" t="s">
        <v>219</v>
      </c>
      <c r="B3" s="38">
        <v>0.5</v>
      </c>
      <c r="C3" s="38" t="s">
        <v>217</v>
      </c>
      <c r="D3" s="38" t="s">
        <v>218</v>
      </c>
      <c r="E3" s="38">
        <v>0.4</v>
      </c>
      <c r="F3" s="38">
        <v>24</v>
      </c>
      <c r="G3" s="38">
        <f t="shared" si="0"/>
        <v>9.6000000000000014</v>
      </c>
      <c r="H3" s="40"/>
    </row>
    <row r="4" spans="1:8" ht="14.25" x14ac:dyDescent="0.1">
      <c r="A4" s="38" t="s">
        <v>220</v>
      </c>
      <c r="B4" s="38" t="s">
        <v>221</v>
      </c>
      <c r="C4" s="38" t="s">
        <v>217</v>
      </c>
      <c r="D4" s="38" t="s">
        <v>218</v>
      </c>
      <c r="E4" s="38">
        <v>1.5</v>
      </c>
      <c r="F4" s="38">
        <v>22</v>
      </c>
      <c r="G4" s="38">
        <f t="shared" si="0"/>
        <v>33</v>
      </c>
      <c r="H4" s="40"/>
    </row>
    <row r="5" spans="1:8" ht="14.25" x14ac:dyDescent="0.1">
      <c r="A5" s="38" t="s">
        <v>222</v>
      </c>
      <c r="B5" s="38" t="s">
        <v>223</v>
      </c>
      <c r="C5" s="38" t="s">
        <v>224</v>
      </c>
      <c r="D5" s="38" t="s">
        <v>225</v>
      </c>
      <c r="E5" s="38">
        <v>21</v>
      </c>
      <c r="F5" s="38">
        <v>21</v>
      </c>
      <c r="G5" s="38">
        <f t="shared" si="0"/>
        <v>441</v>
      </c>
      <c r="H5" s="40"/>
    </row>
    <row r="6" spans="1:8" ht="14.25" x14ac:dyDescent="0.1">
      <c r="A6" s="38" t="s">
        <v>226</v>
      </c>
      <c r="B6" s="38" t="s">
        <v>227</v>
      </c>
      <c r="C6" s="38" t="s">
        <v>217</v>
      </c>
      <c r="D6" s="38" t="s">
        <v>228</v>
      </c>
      <c r="E6" s="38">
        <v>5</v>
      </c>
      <c r="F6" s="38">
        <v>2</v>
      </c>
      <c r="G6" s="38">
        <f t="shared" si="0"/>
        <v>10</v>
      </c>
      <c r="H6" s="40"/>
    </row>
    <row r="7" spans="1:8" ht="14.25" x14ac:dyDescent="0.1">
      <c r="A7" s="38" t="s">
        <v>229</v>
      </c>
      <c r="B7" s="38">
        <v>7093</v>
      </c>
      <c r="C7" s="38" t="s">
        <v>217</v>
      </c>
      <c r="D7" s="38" t="s">
        <v>230</v>
      </c>
      <c r="E7" s="38">
        <v>3</v>
      </c>
      <c r="F7" s="38">
        <v>3</v>
      </c>
      <c r="G7" s="38">
        <f t="shared" si="0"/>
        <v>9</v>
      </c>
      <c r="H7" s="40"/>
    </row>
    <row r="8" spans="1:8" ht="14.25" x14ac:dyDescent="0.1">
      <c r="A8" s="38" t="s">
        <v>231</v>
      </c>
      <c r="B8" s="41" t="s">
        <v>232</v>
      </c>
      <c r="C8" s="38" t="s">
        <v>224</v>
      </c>
      <c r="D8" s="41" t="s">
        <v>225</v>
      </c>
      <c r="E8" s="41">
        <v>65</v>
      </c>
      <c r="F8" s="41">
        <v>17</v>
      </c>
      <c r="G8" s="38">
        <f t="shared" si="0"/>
        <v>1105</v>
      </c>
      <c r="H8" s="40"/>
    </row>
    <row r="9" spans="1:8" ht="24" customHeight="1" x14ac:dyDescent="0.1">
      <c r="A9" s="41" t="s">
        <v>233</v>
      </c>
      <c r="B9" s="41" t="s">
        <v>234</v>
      </c>
      <c r="C9" s="41" t="s">
        <v>217</v>
      </c>
      <c r="D9" s="41" t="s">
        <v>230</v>
      </c>
      <c r="E9" s="41">
        <v>12</v>
      </c>
      <c r="F9" s="41">
        <v>2</v>
      </c>
      <c r="G9" s="38">
        <f t="shared" si="0"/>
        <v>24</v>
      </c>
      <c r="H9" s="40"/>
    </row>
    <row r="10" spans="1:8" x14ac:dyDescent="0.1">
      <c r="A10" s="41" t="s">
        <v>92</v>
      </c>
      <c r="B10" s="41"/>
      <c r="C10" s="41"/>
      <c r="D10" s="41"/>
      <c r="E10" s="41"/>
      <c r="F10" s="41">
        <v>111</v>
      </c>
      <c r="G10" s="41">
        <v>1645.6</v>
      </c>
    </row>
  </sheetData>
  <phoneticPr fontId="2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comments xmlns="https://web.wps.cn/et/2018/main" xmlns:s="http://schemas.openxmlformats.org/spreadsheetml/2006/main">
  <commentList sheetStid="9">
    <comment s:ref="K21" rgbClr="5EC71C"/>
    <comment s:ref="F22" rgbClr="5EC71C"/>
    <comment s:ref="F23" rgbClr="5EC71C"/>
  </commentList>
  <commentList sheetStid="13"/>
  <commentList sheetStid="14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【附表】现编人员明细</vt:lpstr>
      <vt:lpstr>【主表A5】其他业务收入</vt:lpstr>
      <vt:lpstr>【附表A2】运费</vt:lpstr>
      <vt:lpstr>【附表A4】仓储费和装卸及物流费</vt:lpstr>
      <vt:lpstr>【附表A5】业务招待费</vt:lpstr>
      <vt:lpstr>【附表A6】差旅费</vt:lpstr>
      <vt:lpstr>【附表A7】车辆相关费用</vt:lpstr>
      <vt:lpstr>【附表A8】办公费用</vt:lpstr>
      <vt:lpstr>办公用品明细</vt:lpstr>
      <vt:lpstr>【附表A9】快递费</vt:lpstr>
      <vt:lpstr>检测认证费</vt:lpstr>
      <vt:lpstr>租赁费</vt:lpstr>
      <vt:lpstr>劳动保护费</vt:lpstr>
      <vt:lpstr>会议费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2019-08-14T08:23:00Z</dcterms:created>
  <dcterms:modified xsi:type="dcterms:W3CDTF">2022-09-21T05:41:47Z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133311D9C4564C9A80B8413DCAFCDD78</vt:lpwstr>
  </property>
</Properties>
</file>