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emf" ContentType="image/x-emf"/>
  <Default Extension="wmf" ContentType="image/x-w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03" activeTab="6"/>
  </bookViews>
  <sheets>
    <sheet name="重汽出口车座椅配置-待确认" sheetId="14" r:id="rId1"/>
    <sheet name="驾驶员座椅总成首页" sheetId="9" r:id="rId2"/>
    <sheet name="驾驶员座椅EBOM" sheetId="5" r:id="rId3"/>
    <sheet name="副驾驶员首页（翻转）" sheetId="10" r:id="rId4"/>
    <sheet name="副驾驶员座椅总成（翻转）" sheetId="11" r:id="rId5"/>
    <sheet name="副驾驶员首页（高配+气弹簧）" sheetId="12" r:id="rId6"/>
    <sheet name="副驾驶员座椅总成（高配高配+气弹簧）" sheetId="13" r:id="rId7"/>
    <sheet name="泡沫" sheetId="15" r:id="rId8"/>
    <sheet name="副司机座框总成电泳" sheetId="16" r:id="rId9"/>
    <sheet name="副驾底支架焊接总成电泳" sheetId="17" r:id="rId10"/>
    <sheet name="SHT0013330" sheetId="18" r:id="rId11"/>
    <sheet name="SHT0011020" sheetId="19" r:id="rId12"/>
    <sheet name="SHT0011026" sheetId="20" r:id="rId13"/>
    <sheet name="SHT0013039" sheetId="21" r:id="rId14"/>
  </sheets>
  <externalReferences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</externalReferences>
  <definedNames>
    <definedName name="_xlnm._FilterDatabase" localSheetId="2" hidden="1">驾驶员座椅EBOM!$A$9:$AX$98</definedName>
    <definedName name="_xlnm._FilterDatabase" localSheetId="4" hidden="1">'副驾驶员座椅总成（翻转）'!$A$10:$AX$55</definedName>
    <definedName name="_xlnm._FilterDatabase" localSheetId="6" hidden="1">'副驾驶员座椅总成（高配高配+气弹簧）'!$A$8:$BE$65</definedName>
    <definedName name="_xlnm._FilterDatabase" localSheetId="7" hidden="1">泡沫!$A$9:$AY$22</definedName>
    <definedName name="_xlnm._FilterDatabase" localSheetId="8" hidden="1">副司机座框总成电泳!$A$10:$AT$25</definedName>
    <definedName name="_xlnm._FilterDatabase" localSheetId="9" hidden="1">副驾底支架焊接总成电泳!$A$10:$AT$34</definedName>
    <definedName name="_xlnm._FilterDatabase" localSheetId="10" hidden="1">'SHT0013330'!$A$10:$AN$43</definedName>
    <definedName name="_xlnm.Print_Area" localSheetId="3">'副驾驶员首页（翻转）'!$A$1:$V$78</definedName>
    <definedName name="_xlnm.Print_Area" localSheetId="5">'副驾驶员首页（高配+气弹簧）'!$A$1:$AA$15</definedName>
    <definedName name="_xlnm.Print_Area" localSheetId="4">'副驾驶员座椅总成（翻转）'!$A$1:$AX$55</definedName>
    <definedName name="_xlnm.Print_Area" localSheetId="6">'副驾驶员座椅总成（高配高配+气弹簧）'!$A$1:$BE$65</definedName>
    <definedName name="_xlnm.Print_Area" localSheetId="2">驾驶员座椅EBOM!$A$1:$AX$98</definedName>
    <definedName name="_xlnm.Print_Area" localSheetId="0">'重汽出口车座椅配置-待确认'!$A$1:$Z$9</definedName>
    <definedName name="_xlnm.Print_Titles" localSheetId="4">'副驾驶员座椅总成（翻转）'!$9:$9</definedName>
    <definedName name="_xlnm.Print_Titles" localSheetId="6">'副驾驶员座椅总成（高配高配+气弹簧）'!$8:$8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'[1]2'!#REF!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'[2]Barwertberechnung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[3]기안!$A$43</definedName>
    <definedName name="a">#REF!</definedName>
    <definedName name="abcd">#REF!</definedName>
    <definedName name="Abzinsfaktor">#REF!</definedName>
    <definedName name="AI">[4]신규DEP!#REF!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[5]Import!$L$389:$L$485</definedName>
    <definedName name="blatt2">#REF!</definedName>
    <definedName name="CC">#REF!</definedName>
    <definedName name="CC.QQ">#REF!</definedName>
    <definedName name="change">[6]Reference!$A$31:$A$57</definedName>
    <definedName name="ck" hidden="1">#REF!</definedName>
    <definedName name="CKD">[7]Constant!#REF!</definedName>
    <definedName name="code">#REF!</definedName>
    <definedName name="Column">[8]Constant!#REF!</definedName>
    <definedName name="com">'[2]Vorbereitende Eingaben (Teil 1)'!$C$40</definedName>
    <definedName name="Cost">#REF!</definedName>
    <definedName name="CZK">#REF!</definedName>
    <definedName name="d">#REF!</definedName>
    <definedName name="Database">#REF!</definedName>
    <definedName name="DATE">[9]총괄표!$C$2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[10]Worksheet!$I$63</definedName>
    <definedName name="DV_Cost_Tot_Mkt">[10]Worksheet!$J$63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>#REF!</definedName>
    <definedName name="ex">#REF!</definedName>
    <definedName name="FF">#REF!</definedName>
    <definedName name="FG12TBTB2RTDKDKGMLRT">[12]협조전!#REF!</definedName>
    <definedName name="FG22TBTB3RTDKDKDK">[13]차수!#REF!</definedName>
    <definedName name="FGPRTBTB1RTDKDK">#REF!</definedName>
    <definedName name="FGRKBS11TBTB3RTDKDK">[14]협조전!#REF!</definedName>
    <definedName name="fgRKBS8TBTB3RT">[14]협조전!#REF!</definedName>
    <definedName name="fgRKRKRKRKRKTBTB2RTDKDK">#REF!</definedName>
    <definedName name="FGtbtbspspsprtdkdk">[15]BUS제원1!#REF!</definedName>
    <definedName name="Fixture_Cost_Tot">[10]Worksheet!$O$13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>[12]협조전!#REF!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[6]Model!$A$4:$A$43</definedName>
    <definedName name="Mq">[20]GRACE!#REF!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[8]Constant!#REF!</definedName>
    <definedName name="prem">#REF!</definedName>
    <definedName name="PRINT_AREA_MI">'[21]RD제품개발투자비(매가)'!#REF!</definedName>
    <definedName name="PROJECT명">#REF!</definedName>
    <definedName name="PROTO">#REF!</definedName>
    <definedName name="PROTO1">#REF!</definedName>
    <definedName name="PV_Cost_Tot">[10]Worksheet!$Q$63</definedName>
    <definedName name="PV_Cost_Tot_Mkt">[10]Worksheet!$R$63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[22]기안!$A$43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'[23]2.대외공문'!#REF!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'[24]R&amp;D'!#REF!</definedName>
    <definedName name="解_任_">[3]기안!$A$34</definedName>
    <definedName name="ㄷㅈ">[9]총괄표!$C$2</definedName>
    <definedName name="대회">#REF!</definedName>
    <definedName name="라ㅕ화">#REF!</definedName>
    <definedName name="_xlnm.Extract">#REF!</definedName>
    <definedName name="ㅁ1">[4]신규DEP!#REF!</definedName>
    <definedName name="ㅁ1430">#REF!</definedName>
    <definedName name="ㅁㅁㅁ">'[25]5.세운W-A'!#REF!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xlnm.Print_Area" localSheetId="8">副司机座框总成电泳!$A$1:$AT$25</definedName>
    <definedName name="_xlnm.Print_Titles" localSheetId="8">副司机座框总成电泳!$9:$10</definedName>
    <definedName name="_xlnm.Print_Area" localSheetId="9">副驾底支架焊接总成电泳!$A$1:$AT$34</definedName>
    <definedName name="_xlnm.Print_Titles" localSheetId="9">副驾底支架焊接总成电泳!$9:$10</definedName>
    <definedName name="_1_?" localSheetId="10">#REF!</definedName>
    <definedName name="_2__123Graph_BCHART_5" localSheetId="10" hidden="1">#REF!</definedName>
    <definedName name="_3__123Graph_CCHART_5" localSheetId="10" hidden="1">#REF!</definedName>
    <definedName name="_4__123Graph_DCHART_5" localSheetId="10" hidden="1">#REF!</definedName>
    <definedName name="_5__123Graph_ECHART_5" localSheetId="10" hidden="1">#REF!</definedName>
    <definedName name="_6__123Graph_FCHART_5" localSheetId="10" hidden="1">#REF!</definedName>
    <definedName name="_7__123Graph_XCHART_5" localSheetId="10" hidden="1">#REF!</definedName>
    <definedName name="_8_0" localSheetId="10">'[27]2'!#REF!</definedName>
    <definedName name="_BAS11" localSheetId="10">#REF!</definedName>
    <definedName name="_BAS12" localSheetId="10">#REF!</definedName>
    <definedName name="_BAS13" localSheetId="10">#REF!</definedName>
    <definedName name="_BAS14" localSheetId="10">#REF!</definedName>
    <definedName name="_BAS21" localSheetId="10">#REF!</definedName>
    <definedName name="_BAS22" localSheetId="10">#REF!</definedName>
    <definedName name="_BAS23" localSheetId="10">#REF!</definedName>
    <definedName name="_BAS24" localSheetId="10">#REF!</definedName>
    <definedName name="_BAS31" localSheetId="10">#REF!</definedName>
    <definedName name="_BAS32" localSheetId="10">#REF!</definedName>
    <definedName name="_BAS33" localSheetId="10">#REF!</definedName>
    <definedName name="_BAS34" localSheetId="10">#REF!</definedName>
    <definedName name="_BSS1" localSheetId="10">#REF!</definedName>
    <definedName name="_BSS2" localSheetId="10">#REF!</definedName>
    <definedName name="_BSS3" localSheetId="10">#REF!</definedName>
    <definedName name="_BSS4" localSheetId="10">#REF!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Regression_Out" localSheetId="10" hidden="1">#REF!</definedName>
    <definedName name="_Regression_X" localSheetId="10" hidden="1">#REF!</definedName>
    <definedName name="_Regression_Y" localSheetId="10" hidden="1">#REF!</definedName>
    <definedName name="_SF1756">[28]总表!#REF!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Sort" localSheetId="10" hidden="1">#REF!</definedName>
    <definedName name="a" localSheetId="10">#REF!</definedName>
    <definedName name="abcd" localSheetId="10">#REF!</definedName>
    <definedName name="Abzinsfaktor" localSheetId="10">#REF!</definedName>
    <definedName name="Auf_Abzinsungsfaktor" localSheetId="10">#REF!</definedName>
    <definedName name="awc" localSheetId="10">#REF!</definedName>
    <definedName name="B" localSheetId="10">#REF!</definedName>
    <definedName name="BB" localSheetId="10">#REF!</definedName>
    <definedName name="bc" localSheetId="10">#REF!</definedName>
    <definedName name="blatt2" localSheetId="10">#REF!</definedName>
    <definedName name="CC" localSheetId="10">#REF!</definedName>
    <definedName name="CC.QQ" localSheetId="10">#REF!</definedName>
    <definedName name="ck" localSheetId="10" hidden="1">#REF!</definedName>
    <definedName name="code" localSheetId="10">#REF!</definedName>
    <definedName name="Cost" localSheetId="10">#REF!</definedName>
    <definedName name="CZK" localSheetId="10">#REF!</definedName>
    <definedName name="d" localSheetId="10">#REF!</definedName>
    <definedName name="Database" localSheetId="10">#REF!</definedName>
    <definedName name="DATEE" localSheetId="10">#REF!</definedName>
    <definedName name="Daten" localSheetId="10">#REF!</definedName>
    <definedName name="DD" localSheetId="10">#REF!</definedName>
    <definedName name="DDATE" localSheetId="10">#REF!</definedName>
    <definedName name="DKDKFG8TBTB2RT" localSheetId="10">#REF!</definedName>
    <definedName name="DOL" localSheetId="10">#REF!</definedName>
    <definedName name="DOLLAR" localSheetId="10">#REF!</definedName>
    <definedName name="DV_Grand_Total" localSheetId="10">#REF!</definedName>
    <definedName name="DV_Grand_Total_Mkt" localSheetId="10">#REF!</definedName>
    <definedName name="EE" localSheetId="10">#REF!</definedName>
    <definedName name="Eingabe" localSheetId="10">#REF!</definedName>
    <definedName name="Eingabe2" localSheetId="10">#REF!</definedName>
    <definedName name="Eingabe3" localSheetId="10">#REF!</definedName>
    <definedName name="Eingabe4" localSheetId="10">#REF!</definedName>
    <definedName name="ESP" localSheetId="10">#REF!</definedName>
    <definedName name="ex" localSheetId="10">#REF!</definedName>
    <definedName name="FF" localSheetId="10">#REF!</definedName>
    <definedName name="FGPRTBTB1RTDKDK" localSheetId="10">#REF!</definedName>
    <definedName name="fgRKRKRKRKRKTBTB2RTDKDK" localSheetId="10">#REF!</definedName>
    <definedName name="FRF" localSheetId="10">#REF!</definedName>
    <definedName name="Function" localSheetId="10">#REF!</definedName>
    <definedName name="GG" localSheetId="10">#REF!</definedName>
    <definedName name="hh" localSheetId="10">#REF!</definedName>
    <definedName name="II" localSheetId="10">#REF!</definedName>
    <definedName name="INDEX" localSheetId="10">#REF!</definedName>
    <definedName name="Individual" localSheetId="10">#REF!</definedName>
    <definedName name="ITL" localSheetId="10">#REF!</definedName>
    <definedName name="JIN" localSheetId="10">#REF!</definedName>
    <definedName name="JKL" localSheetId="10">#REF!</definedName>
    <definedName name="LARGE" localSheetId="10">#REF!</definedName>
    <definedName name="Mischpreis1" localSheetId="10">#REF!</definedName>
    <definedName name="Mischpreis2" localSheetId="10">#REF!</definedName>
    <definedName name="Mischpreis3" localSheetId="10">#REF!</definedName>
    <definedName name="Mischpreis4" localSheetId="10">#REF!</definedName>
    <definedName name="M행" localSheetId="10">#REF!</definedName>
    <definedName name="NEWCODE" localSheetId="10">#REF!</definedName>
    <definedName name="nime" localSheetId="10" hidden="1">#REF!</definedName>
    <definedName name="N행" localSheetId="10">#REF!</definedName>
    <definedName name="O행" localSheetId="10">#REF!</definedName>
    <definedName name="plant" localSheetId="10">#REF!</definedName>
    <definedName name="PLANTS" localSheetId="10">#REF!</definedName>
    <definedName name="prem" localSheetId="10">#REF!</definedName>
    <definedName name="PROJECT명" localSheetId="10">#REF!</definedName>
    <definedName name="PROTO" localSheetId="10">#REF!</definedName>
    <definedName name="PROTO1" localSheetId="10">#REF!</definedName>
    <definedName name="PV_Grand_Total" localSheetId="10">#REF!</definedName>
    <definedName name="PV_Grand_Total_Mkt" localSheetId="10">#REF!</definedName>
    <definedName name="P행" localSheetId="10">#REF!</definedName>
    <definedName name="Q행" localSheetId="10">#REF!</definedName>
    <definedName name="Retest_Percent" localSheetId="10">#REF!</definedName>
    <definedName name="Retest_Tot" localSheetId="10">#REF!</definedName>
    <definedName name="Retest_Tot_Mkt" localSheetId="10">#REF!</definedName>
    <definedName name="R행" localSheetId="10">#REF!</definedName>
    <definedName name="SMALL" localSheetId="10">#REF!</definedName>
    <definedName name="SPEED_D170" localSheetId="10">#REF!</definedName>
    <definedName name="S행" localSheetId="10">#REF!</definedName>
    <definedName name="Total_DV_and_PV_Testing" localSheetId="10">#REF!</definedName>
    <definedName name="Total_DV_and_PV_Testing_Mkt" localSheetId="10">#REF!</definedName>
    <definedName name="T행" localSheetId="10">#REF!</definedName>
    <definedName name="unit" localSheetId="10">#REF!</definedName>
    <definedName name="uu" localSheetId="10">#REF!</definedName>
    <definedName name="U행" localSheetId="10">#REF!</definedName>
    <definedName name="VV" localSheetId="10">#REF!</definedName>
    <definedName name="V행" localSheetId="10">#REF!</definedName>
    <definedName name="W" localSheetId="10">#REF!</definedName>
    <definedName name="Werk011" localSheetId="10">#REF!</definedName>
    <definedName name="Werk012" localSheetId="10">#REF!</definedName>
    <definedName name="Werk013" localSheetId="10">#REF!</definedName>
    <definedName name="Werk014" localSheetId="10">#REF!</definedName>
    <definedName name="Werk021" localSheetId="10">#REF!</definedName>
    <definedName name="Werk022" localSheetId="10">#REF!</definedName>
    <definedName name="Werk023" localSheetId="10">#REF!</definedName>
    <definedName name="Werk024" localSheetId="10">#REF!</definedName>
    <definedName name="Werk031" localSheetId="10">#REF!</definedName>
    <definedName name="Werk032" localSheetId="10">#REF!</definedName>
    <definedName name="Werk033" localSheetId="10">#REF!</definedName>
    <definedName name="Werk034" localSheetId="10">#REF!</definedName>
    <definedName name="Werk041" localSheetId="10">#REF!</definedName>
    <definedName name="Werk042" localSheetId="10">#REF!</definedName>
    <definedName name="Werk043" localSheetId="10">#REF!</definedName>
    <definedName name="Werk044" localSheetId="10">#REF!</definedName>
    <definedName name="Werk051" localSheetId="10">#REF!</definedName>
    <definedName name="Werk052" localSheetId="10">#REF!</definedName>
    <definedName name="Werk053" localSheetId="10">#REF!</definedName>
    <definedName name="Werk054" localSheetId="10">#REF!</definedName>
    <definedName name="Werk061" localSheetId="10">#REF!</definedName>
    <definedName name="Werk062" localSheetId="10">#REF!</definedName>
    <definedName name="Werk063" localSheetId="10">#REF!</definedName>
    <definedName name="Werk064" localSheetId="10">#REF!</definedName>
    <definedName name="Werk071" localSheetId="10">#REF!</definedName>
    <definedName name="Werk072" localSheetId="10">#REF!</definedName>
    <definedName name="Werk073" localSheetId="10">#REF!</definedName>
    <definedName name="Werk074" localSheetId="10">#REF!</definedName>
    <definedName name="Werk081" localSheetId="10">#REF!</definedName>
    <definedName name="Werk082" localSheetId="10">#REF!</definedName>
    <definedName name="Werk083" localSheetId="10">#REF!</definedName>
    <definedName name="Werk084" localSheetId="10">#REF!</definedName>
    <definedName name="Werk091" localSheetId="10">#REF!</definedName>
    <definedName name="Werk092" localSheetId="10">#REF!</definedName>
    <definedName name="Werk093" localSheetId="10">#REF!</definedName>
    <definedName name="Werk094" localSheetId="10">#REF!</definedName>
    <definedName name="Werk101" localSheetId="10">#REF!</definedName>
    <definedName name="Werk102" localSheetId="10">#REF!</definedName>
    <definedName name="Werk103" localSheetId="10">#REF!</definedName>
    <definedName name="Werk104" localSheetId="10">#REF!</definedName>
    <definedName name="Werk111" localSheetId="10">#REF!</definedName>
    <definedName name="Werk112" localSheetId="10">#REF!</definedName>
    <definedName name="Werk113" localSheetId="10">#REF!</definedName>
    <definedName name="Werk114" localSheetId="10">#REF!</definedName>
    <definedName name="Werk121" localSheetId="10">#REF!</definedName>
    <definedName name="Werk122" localSheetId="10">#REF!</definedName>
    <definedName name="Werk123" localSheetId="10">#REF!</definedName>
    <definedName name="Werk124" localSheetId="10">#REF!</definedName>
    <definedName name="Werk131" localSheetId="10">#REF!</definedName>
    <definedName name="Werk132" localSheetId="10">#REF!</definedName>
    <definedName name="Werk133" localSheetId="10">#REF!</definedName>
    <definedName name="Werk134" localSheetId="10">#REF!</definedName>
    <definedName name="Werk141" localSheetId="10">#REF!</definedName>
    <definedName name="Werk142" localSheetId="10">#REF!</definedName>
    <definedName name="Werk143" localSheetId="10">#REF!</definedName>
    <definedName name="Werk144" localSheetId="10">#REF!</definedName>
    <definedName name="ww" localSheetId="10">#REF!</definedName>
    <definedName name="W행" localSheetId="10">#REF!</definedName>
    <definedName name="XG액션" localSheetId="10">#REF!</definedName>
    <definedName name="xx" localSheetId="10">#REF!</definedName>
    <definedName name="X행" localSheetId="10">#REF!</definedName>
    <definedName name="YEN" localSheetId="10">#REF!</definedName>
    <definedName name="yy" localSheetId="10">#REF!</definedName>
    <definedName name="YYY" localSheetId="10">#REF!</definedName>
    <definedName name="ZZ" localSheetId="10">#REF!</definedName>
    <definedName name="기안3" localSheetId="10">#REF!</definedName>
    <definedName name="기안갑" localSheetId="10">#REF!</definedName>
    <definedName name="기안용지" localSheetId="10">#REF!</definedName>
    <definedName name="기안을" localSheetId="10">#REF!</definedName>
    <definedName name="單位阡원_阡￥" localSheetId="10">#REF!</definedName>
    <definedName name="대회" localSheetId="10">#REF!</definedName>
    <definedName name="라ㅕ화" localSheetId="10">#REF!</definedName>
    <definedName name="_xlnm.Extract" localSheetId="10">#REF!</definedName>
    <definedName name="ㅁ1430" localSheetId="10">#REF!</definedName>
    <definedName name="모" localSheetId="10">#REF!</definedName>
    <definedName name="발" localSheetId="10">#REF!</definedName>
    <definedName name="변경" localSheetId="10">#REF!</definedName>
    <definedName name="부서" localSheetId="10">#REF!</definedName>
    <definedName name="부서별예산" localSheetId="10">#REF!</definedName>
    <definedName name="비교A" localSheetId="10">#REF!</definedName>
    <definedName name="ㅅ7" localSheetId="10">#REF!</definedName>
    <definedName name="사업투자" localSheetId="10">#REF!</definedName>
    <definedName name="사업투자1" localSheetId="10">#REF!</definedName>
    <definedName name="엉댜ㄷㅈ" localSheetId="10">#REF!</definedName>
    <definedName name="예산총괄시트설ONLY" localSheetId="10">#REF!</definedName>
    <definedName name="장기투자.94.BB" localSheetId="10">#REF!</definedName>
    <definedName name="제목" localSheetId="10">#REF!</definedName>
    <definedName name="투자비" localSheetId="10">#REF!</definedName>
    <definedName name="흵____R3_t" localSheetId="10">#REF!</definedName>
    <definedName name="ㅗㅗㅘㅣㅣㅏ" localSheetId="10">#REF!</definedName>
    <definedName name="_xlnm.Print_Titles" localSheetId="10">'SHT0013330'!$10:$10</definedName>
    <definedName name="_xlnm.Print_Area">'[21]RD제품개발투자비(매가)'!#REF!</definedName>
    <definedName name="_1_?" localSheetId="13">#REF!</definedName>
    <definedName name="_2__123Graph_BCHART_5" localSheetId="13" hidden="1">#REF!</definedName>
    <definedName name="_3__123Graph_CCHART_5" localSheetId="13" hidden="1">#REF!</definedName>
    <definedName name="_4__123Graph_DCHART_5" localSheetId="13" hidden="1">#REF!</definedName>
    <definedName name="_5__123Graph_ECHART_5" localSheetId="13" hidden="1">#REF!</definedName>
    <definedName name="_6__123Graph_FCHART_5" localSheetId="13" hidden="1">#REF!</definedName>
    <definedName name="_7__123Graph_XCHART_5" localSheetId="13" hidden="1">#REF!</definedName>
    <definedName name="_8_0" localSheetId="13">'[27]2'!#REF!</definedName>
    <definedName name="_BAS11" localSheetId="13">#REF!</definedName>
    <definedName name="_BAS12" localSheetId="13">#REF!</definedName>
    <definedName name="_BAS13" localSheetId="13">#REF!</definedName>
    <definedName name="_BAS14" localSheetId="13">#REF!</definedName>
    <definedName name="_BAS21" localSheetId="13">#REF!</definedName>
    <definedName name="_BAS22" localSheetId="13">#REF!</definedName>
    <definedName name="_BAS23" localSheetId="13">#REF!</definedName>
    <definedName name="_BAS24" localSheetId="13">#REF!</definedName>
    <definedName name="_BAS31" localSheetId="13">#REF!</definedName>
    <definedName name="_BAS32" localSheetId="13">#REF!</definedName>
    <definedName name="_BAS33" localSheetId="13">#REF!</definedName>
    <definedName name="_BAS34" localSheetId="13">#REF!</definedName>
    <definedName name="_BSS1" localSheetId="13">#REF!</definedName>
    <definedName name="_BSS2" localSheetId="13">#REF!</definedName>
    <definedName name="_BSS3" localSheetId="13">#REF!</definedName>
    <definedName name="_BSS4" localSheetId="13">#REF!</definedName>
    <definedName name="_MF1989" localSheetId="13">#REF!</definedName>
    <definedName name="_MF1990" localSheetId="13">#REF!</definedName>
    <definedName name="_MF1992" localSheetId="13">#REF!</definedName>
    <definedName name="_MF1993" localSheetId="13">#REF!</definedName>
    <definedName name="_MT248" localSheetId="13">#REF!</definedName>
    <definedName name="_Regression_Out" localSheetId="13" hidden="1">#REF!</definedName>
    <definedName name="_Regression_X" localSheetId="13" hidden="1">#REF!</definedName>
    <definedName name="_Regression_Y" localSheetId="13" hidden="1">#REF!</definedName>
    <definedName name="_SF2010" localSheetId="13">#REF!</definedName>
    <definedName name="_SF2011" localSheetId="13">#REF!</definedName>
    <definedName name="_SF2012" localSheetId="13">#REF!</definedName>
    <definedName name="_SF2013" localSheetId="13">#REF!</definedName>
    <definedName name="_SF2014" localSheetId="13">#REF!</definedName>
    <definedName name="_SF2015" localSheetId="13">#REF!</definedName>
    <definedName name="_SF2016" localSheetId="13">#REF!</definedName>
    <definedName name="_SF2018" localSheetId="13">#REF!</definedName>
    <definedName name="_SF2019" localSheetId="13">#REF!</definedName>
    <definedName name="_SF2020" localSheetId="13">#REF!</definedName>
    <definedName name="_SF2021" localSheetId="13">#REF!</definedName>
    <definedName name="_SF2022" localSheetId="13">#REF!</definedName>
    <definedName name="_SF2023" localSheetId="13">#REF!</definedName>
    <definedName name="_SF2264" localSheetId="13">#REF!</definedName>
    <definedName name="_SF2265" localSheetId="13">#REF!</definedName>
    <definedName name="_SF2457" localSheetId="13">#REF!</definedName>
    <definedName name="_SF2458" localSheetId="13">#REF!</definedName>
    <definedName name="_SF2459" localSheetId="13">#REF!</definedName>
    <definedName name="_SF2460" localSheetId="13">#REF!</definedName>
    <definedName name="_SF2461" localSheetId="13">#REF!</definedName>
    <definedName name="_SF2462" localSheetId="13">#REF!</definedName>
    <definedName name="_SF2463" localSheetId="13">#REF!</definedName>
    <definedName name="_SF2464" localSheetId="13">#REF!</definedName>
    <definedName name="_SF2465" localSheetId="13">#REF!</definedName>
    <definedName name="_SF2466" localSheetId="13">#REF!</definedName>
    <definedName name="_SF2614" localSheetId="13">#REF!</definedName>
    <definedName name="_SF2615" localSheetId="13">#REF!</definedName>
    <definedName name="_SF2616" localSheetId="13">#REF!</definedName>
    <definedName name="_SF2617" localSheetId="13">#REF!</definedName>
    <definedName name="_SF2618" localSheetId="13">#REF!</definedName>
    <definedName name="_SF2619" localSheetId="13">#REF!</definedName>
    <definedName name="_SF2620" localSheetId="13">#REF!</definedName>
    <definedName name="_SF2621" localSheetId="13">#REF!</definedName>
    <definedName name="_SF2622" localSheetId="13">#REF!</definedName>
    <definedName name="_Sort" localSheetId="13" hidden="1">#REF!</definedName>
    <definedName name="a" localSheetId="13">#REF!</definedName>
    <definedName name="abcd" localSheetId="13">#REF!</definedName>
    <definedName name="Abzinsfaktor" localSheetId="13">#REF!</definedName>
    <definedName name="Auf_Abzinsungsfaktor" localSheetId="13">#REF!</definedName>
    <definedName name="awc" localSheetId="13">#REF!</definedName>
    <definedName name="B" localSheetId="13">#REF!</definedName>
    <definedName name="BB" localSheetId="13">#REF!</definedName>
    <definedName name="bc" localSheetId="13">#REF!</definedName>
    <definedName name="blatt2" localSheetId="13">#REF!</definedName>
    <definedName name="CC" localSheetId="13">#REF!</definedName>
    <definedName name="CC.QQ" localSheetId="13">#REF!</definedName>
    <definedName name="ck" localSheetId="13" hidden="1">#REF!</definedName>
    <definedName name="code" localSheetId="13">#REF!</definedName>
    <definedName name="Cost" localSheetId="13">#REF!</definedName>
    <definedName name="CZK" localSheetId="13">#REF!</definedName>
    <definedName name="d" localSheetId="13">#REF!</definedName>
    <definedName name="Database" localSheetId="13">#REF!</definedName>
    <definedName name="DATEE" localSheetId="13">#REF!</definedName>
    <definedName name="Daten" localSheetId="13">#REF!</definedName>
    <definedName name="DD" localSheetId="13">#REF!</definedName>
    <definedName name="DDATE" localSheetId="13">#REF!</definedName>
    <definedName name="DKDKFG8TBTB2RT" localSheetId="13">#REF!</definedName>
    <definedName name="DOL" localSheetId="13">#REF!</definedName>
    <definedName name="DOLLAR" localSheetId="13">#REF!</definedName>
    <definedName name="DV_Grand_Total" localSheetId="13">#REF!</definedName>
    <definedName name="DV_Grand_Total_Mkt" localSheetId="13">#REF!</definedName>
    <definedName name="EE" localSheetId="13">#REF!</definedName>
    <definedName name="Eingabe" localSheetId="13">#REF!</definedName>
    <definedName name="Eingabe2" localSheetId="13">#REF!</definedName>
    <definedName name="Eingabe3" localSheetId="13">#REF!</definedName>
    <definedName name="Eingabe4" localSheetId="13">#REF!</definedName>
    <definedName name="ESP" localSheetId="13">#REF!</definedName>
    <definedName name="ex" localSheetId="13">#REF!</definedName>
    <definedName name="FF" localSheetId="13">#REF!</definedName>
    <definedName name="FGPRTBTB1RTDKDK" localSheetId="13">#REF!</definedName>
    <definedName name="fgRKRKRKRKRKTBTB2RTDKDK" localSheetId="13">#REF!</definedName>
    <definedName name="FRF" localSheetId="13">#REF!</definedName>
    <definedName name="Function" localSheetId="13">#REF!</definedName>
    <definedName name="GG" localSheetId="13">#REF!</definedName>
    <definedName name="hh" localSheetId="13">#REF!</definedName>
    <definedName name="II" localSheetId="13">#REF!</definedName>
    <definedName name="INDEX" localSheetId="13">#REF!</definedName>
    <definedName name="Individual" localSheetId="13">#REF!</definedName>
    <definedName name="ITL" localSheetId="13">#REF!</definedName>
    <definedName name="JIN" localSheetId="13">#REF!</definedName>
    <definedName name="JKL" localSheetId="13">#REF!</definedName>
    <definedName name="LARGE" localSheetId="13">#REF!</definedName>
    <definedName name="Mischpreis1" localSheetId="13">#REF!</definedName>
    <definedName name="Mischpreis2" localSheetId="13">#REF!</definedName>
    <definedName name="Mischpreis3" localSheetId="13">#REF!</definedName>
    <definedName name="Mischpreis4" localSheetId="13">#REF!</definedName>
    <definedName name="M행" localSheetId="13">#REF!</definedName>
    <definedName name="NEWCODE" localSheetId="13">#REF!</definedName>
    <definedName name="nime" localSheetId="13" hidden="1">#REF!</definedName>
    <definedName name="N행" localSheetId="13">#REF!</definedName>
    <definedName name="O행" localSheetId="13">#REF!</definedName>
    <definedName name="plant" localSheetId="13">#REF!</definedName>
    <definedName name="PLANTS" localSheetId="13">#REF!</definedName>
    <definedName name="prem" localSheetId="13">#REF!</definedName>
    <definedName name="PROJECT명" localSheetId="13">#REF!</definedName>
    <definedName name="PROTO" localSheetId="13">#REF!</definedName>
    <definedName name="PROTO1" localSheetId="13">#REF!</definedName>
    <definedName name="PV_Grand_Total" localSheetId="13">#REF!</definedName>
    <definedName name="PV_Grand_Total_Mkt" localSheetId="13">#REF!</definedName>
    <definedName name="P행" localSheetId="13">#REF!</definedName>
    <definedName name="Q행" localSheetId="13">#REF!</definedName>
    <definedName name="Retest_Percent" localSheetId="13">#REF!</definedName>
    <definedName name="Retest_Tot" localSheetId="13">#REF!</definedName>
    <definedName name="Retest_Tot_Mkt" localSheetId="13">#REF!</definedName>
    <definedName name="R행" localSheetId="13">#REF!</definedName>
    <definedName name="SMALL" localSheetId="13">#REF!</definedName>
    <definedName name="SPEED_D170" localSheetId="13">#REF!</definedName>
    <definedName name="S행" localSheetId="13">#REF!</definedName>
    <definedName name="Total_DV_and_PV_Testing" localSheetId="13">#REF!</definedName>
    <definedName name="Total_DV_and_PV_Testing_Mkt" localSheetId="13">#REF!</definedName>
    <definedName name="T행" localSheetId="13">#REF!</definedName>
    <definedName name="unit" localSheetId="13">#REF!</definedName>
    <definedName name="uu" localSheetId="13">#REF!</definedName>
    <definedName name="U행" localSheetId="13">#REF!</definedName>
    <definedName name="VV" localSheetId="13">#REF!</definedName>
    <definedName name="V행" localSheetId="13">#REF!</definedName>
    <definedName name="W" localSheetId="13">#REF!</definedName>
    <definedName name="Werk011" localSheetId="13">#REF!</definedName>
    <definedName name="Werk012" localSheetId="13">#REF!</definedName>
    <definedName name="Werk013" localSheetId="13">#REF!</definedName>
    <definedName name="Werk014" localSheetId="13">#REF!</definedName>
    <definedName name="Werk021" localSheetId="13">#REF!</definedName>
    <definedName name="Werk022" localSheetId="13">#REF!</definedName>
    <definedName name="Werk023" localSheetId="13">#REF!</definedName>
    <definedName name="Werk024" localSheetId="13">#REF!</definedName>
    <definedName name="Werk031" localSheetId="13">#REF!</definedName>
    <definedName name="Werk032" localSheetId="13">#REF!</definedName>
    <definedName name="Werk033" localSheetId="13">#REF!</definedName>
    <definedName name="Werk034" localSheetId="13">#REF!</definedName>
    <definedName name="Werk041" localSheetId="13">#REF!</definedName>
    <definedName name="Werk042" localSheetId="13">#REF!</definedName>
    <definedName name="Werk043" localSheetId="13">#REF!</definedName>
    <definedName name="Werk044" localSheetId="13">#REF!</definedName>
    <definedName name="Werk051" localSheetId="13">#REF!</definedName>
    <definedName name="Werk052" localSheetId="13">#REF!</definedName>
    <definedName name="Werk053" localSheetId="13">#REF!</definedName>
    <definedName name="Werk054" localSheetId="13">#REF!</definedName>
    <definedName name="Werk061" localSheetId="13">#REF!</definedName>
    <definedName name="Werk062" localSheetId="13">#REF!</definedName>
    <definedName name="Werk063" localSheetId="13">#REF!</definedName>
    <definedName name="Werk064" localSheetId="13">#REF!</definedName>
    <definedName name="Werk071" localSheetId="13">#REF!</definedName>
    <definedName name="Werk072" localSheetId="13">#REF!</definedName>
    <definedName name="Werk073" localSheetId="13">#REF!</definedName>
    <definedName name="Werk074" localSheetId="13">#REF!</definedName>
    <definedName name="Werk081" localSheetId="13">#REF!</definedName>
    <definedName name="Werk082" localSheetId="13">#REF!</definedName>
    <definedName name="Werk083" localSheetId="13">#REF!</definedName>
    <definedName name="Werk084" localSheetId="13">#REF!</definedName>
    <definedName name="Werk091" localSheetId="13">#REF!</definedName>
    <definedName name="Werk092" localSheetId="13">#REF!</definedName>
    <definedName name="Werk093" localSheetId="13">#REF!</definedName>
    <definedName name="Werk094" localSheetId="13">#REF!</definedName>
    <definedName name="Werk101" localSheetId="13">#REF!</definedName>
    <definedName name="Werk102" localSheetId="13">#REF!</definedName>
    <definedName name="Werk103" localSheetId="13">#REF!</definedName>
    <definedName name="Werk104" localSheetId="13">#REF!</definedName>
    <definedName name="Werk111" localSheetId="13">#REF!</definedName>
    <definedName name="Werk112" localSheetId="13">#REF!</definedName>
    <definedName name="Werk113" localSheetId="13">#REF!</definedName>
    <definedName name="Werk114" localSheetId="13">#REF!</definedName>
    <definedName name="Werk121" localSheetId="13">#REF!</definedName>
    <definedName name="Werk122" localSheetId="13">#REF!</definedName>
    <definedName name="Werk123" localSheetId="13">#REF!</definedName>
    <definedName name="Werk124" localSheetId="13">#REF!</definedName>
    <definedName name="Werk131" localSheetId="13">#REF!</definedName>
    <definedName name="Werk132" localSheetId="13">#REF!</definedName>
    <definedName name="Werk133" localSheetId="13">#REF!</definedName>
    <definedName name="Werk134" localSheetId="13">#REF!</definedName>
    <definedName name="Werk141" localSheetId="13">#REF!</definedName>
    <definedName name="Werk142" localSheetId="13">#REF!</definedName>
    <definedName name="Werk143" localSheetId="13">#REF!</definedName>
    <definedName name="Werk144" localSheetId="13">#REF!</definedName>
    <definedName name="ww" localSheetId="13">#REF!</definedName>
    <definedName name="W행" localSheetId="13">#REF!</definedName>
    <definedName name="XG액션" localSheetId="13">#REF!</definedName>
    <definedName name="xx" localSheetId="13">#REF!</definedName>
    <definedName name="X행" localSheetId="13">#REF!</definedName>
    <definedName name="YEN" localSheetId="13">#REF!</definedName>
    <definedName name="yy" localSheetId="13">#REF!</definedName>
    <definedName name="YYY" localSheetId="13">#REF!</definedName>
    <definedName name="ZZ" localSheetId="13">#REF!</definedName>
    <definedName name="기안3" localSheetId="13">#REF!</definedName>
    <definedName name="기안갑" localSheetId="13">#REF!</definedName>
    <definedName name="기안용지" localSheetId="13">#REF!</definedName>
    <definedName name="기안을" localSheetId="13">#REF!</definedName>
    <definedName name="單位阡원_阡￥" localSheetId="13">#REF!</definedName>
    <definedName name="대회" localSheetId="13">#REF!</definedName>
    <definedName name="라ㅕ화" localSheetId="13">#REF!</definedName>
    <definedName name="_xlnm.Extract" localSheetId="13">#REF!</definedName>
    <definedName name="ㅁ1430" localSheetId="13">#REF!</definedName>
    <definedName name="모" localSheetId="13">#REF!</definedName>
    <definedName name="발" localSheetId="13">#REF!</definedName>
    <definedName name="변경" localSheetId="13">#REF!</definedName>
    <definedName name="부서" localSheetId="13">#REF!</definedName>
    <definedName name="부서별예산" localSheetId="13">#REF!</definedName>
    <definedName name="비교A" localSheetId="13">#REF!</definedName>
    <definedName name="ㅅ7" localSheetId="13">#REF!</definedName>
    <definedName name="사업투자" localSheetId="13">#REF!</definedName>
    <definedName name="사업투자1" localSheetId="13">#REF!</definedName>
    <definedName name="엉댜ㄷㅈ" localSheetId="13">#REF!</definedName>
    <definedName name="예산총괄시트설ONLY" localSheetId="13">#REF!</definedName>
    <definedName name="장기투자.94.BB" localSheetId="13">#REF!</definedName>
    <definedName name="제목" localSheetId="13">#REF!</definedName>
    <definedName name="투자비" localSheetId="13">#REF!</definedName>
    <definedName name="흵____R3_t" localSheetId="13">#REF!</definedName>
    <definedName name="ㅗㅗㅘㅣㅣㅏ" localSheetId="13">#REF!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V25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  <comment ref="V26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</commentList>
</comments>
</file>

<file path=xl/sharedStrings.xml><?xml version="1.0" encoding="utf-8"?>
<sst xmlns="http://schemas.openxmlformats.org/spreadsheetml/2006/main" count="7664" uniqueCount="1182">
  <si>
    <t>车型</t>
  </si>
  <si>
    <t>序号</t>
  </si>
  <si>
    <t>名称</t>
  </si>
  <si>
    <t>件号</t>
  </si>
  <si>
    <t>主机信息</t>
  </si>
  <si>
    <t>配置</t>
  </si>
  <si>
    <t>安全带证书</t>
  </si>
  <si>
    <t>车辆名称、型号、商标</t>
  </si>
  <si>
    <t>车辆类型</t>
  </si>
  <si>
    <t>车辆生产企业</t>
  </si>
  <si>
    <t>车体型号及生产企业</t>
  </si>
  <si>
    <t>认证型号</t>
  </si>
  <si>
    <t>平台</t>
  </si>
  <si>
    <t>安全带高调</t>
  </si>
  <si>
    <t>靠背调节</t>
  </si>
  <si>
    <t>扶手</t>
  </si>
  <si>
    <t>气动升降</t>
  </si>
  <si>
    <t>速升速降</t>
  </si>
  <si>
    <t>气囊减震</t>
  </si>
  <si>
    <t>阻尼调节</t>
  </si>
  <si>
    <t>坐垫延伸</t>
  </si>
  <si>
    <t>坐垫倾角</t>
  </si>
  <si>
    <t>通风</t>
  </si>
  <si>
    <t>加热</t>
  </si>
  <si>
    <t>安全带报警</t>
  </si>
  <si>
    <t>坐垫翻折</t>
  </si>
  <si>
    <t>前后调节</t>
  </si>
  <si>
    <t>型号</t>
  </si>
  <si>
    <t>供应商</t>
  </si>
  <si>
    <t>左舵</t>
  </si>
  <si>
    <t>驾驶员座椅总成</t>
  </si>
  <si>
    <t>待客户输入</t>
  </si>
  <si>
    <t>牵引汽车，ZZ4257V324GF1，豪沃牌</t>
  </si>
  <si>
    <t>N类</t>
  </si>
  <si>
    <t>中国重汽集团济南卡车股份有限公司</t>
  </si>
  <si>
    <t>TX、T5G中国重汽集团济南卡车股份有限公司</t>
  </si>
  <si>
    <t>RC510038</t>
  </si>
  <si>
    <t>√</t>
  </si>
  <si>
    <t>单扶手</t>
  </si>
  <si>
    <t>×</t>
  </si>
  <si>
    <t>GR H6-LH-HA-11</t>
  </si>
  <si>
    <t>奥托立夫</t>
  </si>
  <si>
    <t>副驾驶员座椅总成
（坐垫翻折）</t>
  </si>
  <si>
    <t>RC510031</t>
  </si>
  <si>
    <t>——</t>
  </si>
  <si>
    <t>KS28AM.109</t>
  </si>
  <si>
    <t>泉州福兴</t>
  </si>
  <si>
    <t>副驾驶员座椅总成
（气弹簧）</t>
  </si>
  <si>
    <t>牵引汽车，ZZ4256V384HF1LB，汕德卡牌</t>
  </si>
  <si>
    <t>中国重汽集团济南商用车有限公司</t>
  </si>
  <si>
    <t>C7H、C5H、G5中国重汽集团济南商用车有限公司</t>
  </si>
  <si>
    <t>RC510025</t>
  </si>
  <si>
    <t>气弹簧升降</t>
  </si>
  <si>
    <t>副驾驶员座椅总成
（减震）</t>
  </si>
  <si>
    <t>右舵</t>
  </si>
  <si>
    <t>GR H6-RH-HA-11</t>
  </si>
  <si>
    <t>副驾驶员座椅</t>
  </si>
  <si>
    <t>2.1C</t>
  </si>
  <si>
    <t>版本：A
识别号：GR/ZY/BOM-2023-07-001</t>
  </si>
  <si>
    <t>编号：GR-21-01-23</t>
  </si>
  <si>
    <t xml:space="preserve">    </t>
  </si>
  <si>
    <t>TX/C7/C9</t>
  </si>
  <si>
    <t xml:space="preserve">                          重汽出口车3.0自适应平台座椅总成EBOM清单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</si>
  <si>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</si>
  <si>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</si>
  <si>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</si>
  <si>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</si>
  <si>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</si>
  <si>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</si>
  <si>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</si>
  <si>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</si>
  <si>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</si>
  <si>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2023.08.31</t>
  </si>
  <si>
    <t>图示</t>
  </si>
  <si>
    <t>NO.</t>
  </si>
  <si>
    <t>件名</t>
  </si>
  <si>
    <t>产品描述</t>
  </si>
  <si>
    <t>单台用量</t>
  </si>
  <si>
    <t>车型配置</t>
  </si>
  <si>
    <t>备注</t>
  </si>
  <si>
    <t>未输入</t>
  </si>
  <si>
    <t>安全带高调、右扶手、通风、加热、靠背调节、倾角调节、坐垫延伸、速升速降、高度调节、两气袋腰托、前后调节、阻尼自适应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</si>
  <si>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</si>
  <si>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</si>
  <si>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</si>
  <si>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</si>
  <si>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</si>
  <si>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</si>
  <si>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</si>
  <si>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</si>
  <si>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r>
      <rPr>
        <sz val="16"/>
        <color theme="1"/>
        <rFont val="宋体"/>
        <charset val="134"/>
      </rPr>
      <t>设计</t>
    </r>
    <r>
      <rPr>
        <sz val="16"/>
        <color theme="1"/>
        <rFont val="Arial"/>
        <charset val="134"/>
      </rPr>
      <t>:</t>
    </r>
  </si>
  <si>
    <t>校核：   标准化：</t>
  </si>
  <si>
    <t>重汽出口车3.0自适应平台座椅总成EBOM</t>
  </si>
  <si>
    <t>内部号</t>
  </si>
  <si>
    <t>会签：</t>
  </si>
  <si>
    <t>批准：</t>
  </si>
  <si>
    <t>日期：</t>
  </si>
  <si>
    <t>规格型号</t>
  </si>
  <si>
    <t>版本：A</t>
  </si>
  <si>
    <t>说明：</t>
  </si>
  <si>
    <t>种类</t>
  </si>
  <si>
    <t>3.0自适应</t>
  </si>
  <si>
    <t>装配等级</t>
  </si>
  <si>
    <t>来源</t>
  </si>
  <si>
    <t>QAD</t>
  </si>
  <si>
    <t>中文名称</t>
  </si>
  <si>
    <t>零件描述</t>
  </si>
  <si>
    <t>重要度</t>
  </si>
  <si>
    <t>单位</t>
  </si>
  <si>
    <t>数据版本</t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</si>
  <si>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</si>
  <si>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</si>
  <si>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t>是否申请新零件号</t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</si>
  <si>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</si>
  <si>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</si>
  <si>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</si>
  <si>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</si>
  <si>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</si>
  <si>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</si>
  <si>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</si>
  <si>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</si>
  <si>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颜色</t>
  </si>
  <si>
    <t>皮纹</t>
  </si>
  <si>
    <t>表面处理</t>
  </si>
  <si>
    <t>工艺方式</t>
  </si>
  <si>
    <t>净重尺寸</t>
  </si>
  <si>
    <t>工艺规格</t>
  </si>
  <si>
    <t>工艺用量(kg)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</si>
  <si>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</si>
  <si>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</si>
  <si>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</si>
  <si>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</si>
  <si>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</si>
  <si>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</si>
  <si>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实物重量kg</t>
  </si>
  <si>
    <t>原材料价格</t>
  </si>
  <si>
    <t>材料成本</t>
  </si>
  <si>
    <t>废品折合加工系数</t>
  </si>
  <si>
    <t>系数</t>
  </si>
  <si>
    <t>未税目标价（不含模摊）</t>
  </si>
  <si>
    <t>采购价格比重</t>
  </si>
  <si>
    <t>未税采购价格</t>
  </si>
  <si>
    <t>差异价格</t>
  </si>
  <si>
    <t>差价比率</t>
  </si>
  <si>
    <t>用量</t>
  </si>
  <si>
    <t>长</t>
  </si>
  <si>
    <t>宽</t>
  </si>
  <si>
    <t>高</t>
  </si>
  <si>
    <t>重汽出口3.0</t>
  </si>
  <si>
    <t>暂不取号</t>
  </si>
  <si>
    <t>A</t>
  </si>
  <si>
    <t>ea</t>
  </si>
  <si>
    <t>SHT0016264</t>
  </si>
  <si>
    <t>Y</t>
  </si>
  <si>
    <t>N</t>
  </si>
  <si>
    <t>ASSY</t>
  </si>
  <si>
    <t>677*580*1185</t>
  </si>
  <si>
    <t>组装</t>
  </si>
  <si>
    <t>河北自制</t>
  </si>
  <si>
    <t>座椅组装车间</t>
  </si>
  <si>
    <t>通风加热靠背装配总成</t>
  </si>
  <si>
    <t>C</t>
  </si>
  <si>
    <t>SHT0016265</t>
  </si>
  <si>
    <t>装配分总成</t>
  </si>
  <si>
    <t>过程虚拟件</t>
  </si>
  <si>
    <t>J6G-3.0</t>
  </si>
  <si>
    <t>SHT0010669</t>
  </si>
  <si>
    <t>靠背支撑板</t>
  </si>
  <si>
    <t>塑料件</t>
  </si>
  <si>
    <t>PP</t>
  </si>
  <si>
    <t>黑色</t>
  </si>
  <si>
    <t>注塑</t>
  </si>
  <si>
    <t>2%损耗</t>
  </si>
  <si>
    <t>河北外购</t>
  </si>
  <si>
    <t>H6</t>
  </si>
  <si>
    <t>BCL0010009</t>
  </si>
  <si>
    <t>靠背板固定卡扣</t>
  </si>
  <si>
    <t>固定靠背支撑板</t>
  </si>
  <si>
    <t>标准件</t>
  </si>
  <si>
    <t>保定兆龙通用电器塑业有限公司</t>
  </si>
  <si>
    <t>通风加热靠背面套总成</t>
  </si>
  <si>
    <t>SHT0016266</t>
  </si>
  <si>
    <t>缝纫总成</t>
  </si>
  <si>
    <t>BEC0010021</t>
  </si>
  <si>
    <t>靠背加热垫总成</t>
  </si>
  <si>
    <t>缝制到护面</t>
  </si>
  <si>
    <t>电器件</t>
  </si>
  <si>
    <t>SHT0011100</t>
  </si>
  <si>
    <t>靠背舒适性海绵上</t>
  </si>
  <si>
    <t>泡沫</t>
  </si>
  <si>
    <t>SHT0011315</t>
  </si>
  <si>
    <t>靠背舒适性海绵下</t>
  </si>
  <si>
    <t>BFA0000001</t>
  </si>
  <si>
    <t>GHRC000001</t>
  </si>
  <si>
    <t>C型钉</t>
  </si>
  <si>
    <t>天津金庄新材料科技有限公司</t>
  </si>
  <si>
    <t>H4-3.0</t>
  </si>
  <si>
    <t>SHT0011108</t>
  </si>
  <si>
    <t>驾驶员座椅通风靠背泡沫总成</t>
  </si>
  <si>
    <t xml:space="preserve">通风加热 </t>
  </si>
  <si>
    <t>发泡车间</t>
  </si>
  <si>
    <t>BEC0010019</t>
  </si>
  <si>
    <t>靠背风扇总成</t>
  </si>
  <si>
    <t>SHT0014864</t>
  </si>
  <si>
    <t>靠背风扇保护壳分总成</t>
  </si>
  <si>
    <t>带双面胶带</t>
  </si>
  <si>
    <t>总成件</t>
  </si>
  <si>
    <t>78*78*21.5</t>
  </si>
  <si>
    <t>SHT0014865</t>
  </si>
  <si>
    <t>双面胶带</t>
  </si>
  <si>
    <t>216*15</t>
  </si>
  <si>
    <t>BEC0010017</t>
  </si>
  <si>
    <t>风扇保护壳</t>
  </si>
  <si>
    <t>安路普外购</t>
  </si>
  <si>
    <t>北京瑞隆祥模具有限公司</t>
  </si>
  <si>
    <t>BEC0010026</t>
  </si>
  <si>
    <t>靠背风扇</t>
  </si>
  <si>
    <t>SHT0011091</t>
  </si>
  <si>
    <t>靠背3D网格上</t>
  </si>
  <si>
    <t>织网</t>
  </si>
  <si>
    <t>上海新梦顶</t>
  </si>
  <si>
    <t>SHT0011316</t>
  </si>
  <si>
    <t>靠背3D网格下</t>
  </si>
  <si>
    <t>BEC0010023</t>
  </si>
  <si>
    <t>加热通风系统线束总成</t>
  </si>
  <si>
    <t>通风加热、普通安全带</t>
  </si>
  <si>
    <t>BEC0010024</t>
  </si>
  <si>
    <t>ECU</t>
  </si>
  <si>
    <t>安路普</t>
  </si>
  <si>
    <t>SHT0011649</t>
  </si>
  <si>
    <t>主驾低配安全带总成</t>
  </si>
  <si>
    <t>不带火药</t>
  </si>
  <si>
    <t>B</t>
  </si>
  <si>
    <t>安全件</t>
  </si>
  <si>
    <t>GB 14166</t>
  </si>
  <si>
    <t>南京奥托立夫汽车安全系统有限公司</t>
  </si>
  <si>
    <t>SHT0014041</t>
  </si>
  <si>
    <t>吊环固定螺栓A</t>
  </si>
  <si>
    <t>Autoliv</t>
  </si>
  <si>
    <t>SHT0014042</t>
  </si>
  <si>
    <t>SHT0014043</t>
  </si>
  <si>
    <t>端片固定螺栓</t>
  </si>
  <si>
    <t>SHT0011116</t>
  </si>
  <si>
    <t>主驾带扣总成</t>
  </si>
  <si>
    <t>带螺栓（Autoliv）</t>
  </si>
  <si>
    <t>安全带扣延长线束</t>
  </si>
  <si>
    <t>连接通风加热和安全带锁扣后与车身连接</t>
  </si>
  <si>
    <t>D</t>
  </si>
  <si>
    <t>SHT0016267</t>
  </si>
  <si>
    <t>参考BEC0010010</t>
  </si>
  <si>
    <t>SHT0010601</t>
  </si>
  <si>
    <t>安全带高调器总成</t>
  </si>
  <si>
    <t>包含固定螺栓</t>
  </si>
  <si>
    <t>185x43x35</t>
  </si>
  <si>
    <t>SHT0010880</t>
  </si>
  <si>
    <t>高配安全带出口罩壳</t>
  </si>
  <si>
    <t>高调型</t>
  </si>
  <si>
    <t>PC+ABS</t>
  </si>
  <si>
    <t>61*119*291</t>
  </si>
  <si>
    <t>注塑车间</t>
  </si>
  <si>
    <t>SHT0010881</t>
  </si>
  <si>
    <t>高配安全带出口罩壳底座</t>
  </si>
  <si>
    <t>73*78*751</t>
  </si>
  <si>
    <t>SHT0011662</t>
  </si>
  <si>
    <t>高调器滑盖分总成</t>
  </si>
  <si>
    <t>67*32*132</t>
  </si>
  <si>
    <t>SHT0011574</t>
  </si>
  <si>
    <t>高调器上滑盖</t>
  </si>
  <si>
    <t>12*62*128</t>
  </si>
  <si>
    <t>SHT0011575</t>
  </si>
  <si>
    <t>高调器下滑盖</t>
  </si>
  <si>
    <t>32*67*127</t>
  </si>
  <si>
    <t>BSP0010014</t>
  </si>
  <si>
    <t>高调器滑盖回位簧</t>
  </si>
  <si>
    <t>线材件</t>
  </si>
  <si>
    <t>65Mn</t>
  </si>
  <si>
    <t>φ3*50</t>
  </si>
  <si>
    <t>达克罗</t>
  </si>
  <si>
    <t>海兴中盛弹簧有限公司</t>
  </si>
  <si>
    <t>SHT0011642</t>
  </si>
  <si>
    <t>高调器衬套</t>
  </si>
  <si>
    <t>SWRCH35K</t>
  </si>
  <si>
    <t>Q /BQB 501
SWRCH35K-Q /BQB 517</t>
  </si>
  <si>
    <t>机加</t>
  </si>
  <si>
    <t>天津天龙得冷成型部件有限公司</t>
  </si>
  <si>
    <t>SHT0011113</t>
  </si>
  <si>
    <t>安全带高调解锁塑料件总成</t>
  </si>
  <si>
    <t>66*65*68</t>
  </si>
  <si>
    <t>SHT0010879</t>
  </si>
  <si>
    <t>安全带高调解锁按钮</t>
  </si>
  <si>
    <t>ABS</t>
  </si>
  <si>
    <t>55*47*54</t>
  </si>
  <si>
    <t>SHT0010878</t>
  </si>
  <si>
    <t>安全带高调解锁按钮底座</t>
  </si>
  <si>
    <t>BSP0010015</t>
  </si>
  <si>
    <t>调高解锁按钮回位簧</t>
  </si>
  <si>
    <t>φ6*21</t>
  </si>
  <si>
    <t>SHT0010877</t>
  </si>
  <si>
    <t>安全带高调解锁按钮限位块</t>
  </si>
  <si>
    <t>14*28*9</t>
  </si>
  <si>
    <t>SHT0011331</t>
  </si>
  <si>
    <t>主驾驶靠背两气袋腰托总成</t>
  </si>
  <si>
    <t>pp8303</t>
  </si>
  <si>
    <t>150*235*217</t>
  </si>
  <si>
    <t>北京美好生活家居有限公司</t>
  </si>
  <si>
    <t>BFA0010014</t>
  </si>
  <si>
    <t>扶手锁止销</t>
  </si>
  <si>
    <t>左右共用</t>
  </si>
  <si>
    <t>14*14*43（M14）</t>
  </si>
  <si>
    <t>瑞安市精艺标准件有限公司/沧州旭兴五金制造有限公司</t>
  </si>
  <si>
    <r>
      <rPr>
        <sz val="14"/>
        <color theme="1"/>
        <rFont val="宋体"/>
        <charset val="134"/>
      </rPr>
      <t>SHT0011330</t>
    </r>
  </si>
  <si>
    <t>扶手外盖</t>
  </si>
  <si>
    <t>PA6+GF30</t>
  </si>
  <si>
    <t>86*31*43</t>
  </si>
  <si>
    <t>SHT0011613</t>
  </si>
  <si>
    <t>右侧扶手本体总成</t>
  </si>
  <si>
    <t>黑色手轮</t>
  </si>
  <si>
    <t>4378*63*100</t>
  </si>
  <si>
    <t>0.8482</t>
  </si>
  <si>
    <t>后视镜组装车间</t>
  </si>
  <si>
    <t>SHT0010777</t>
  </si>
  <si>
    <t>H4高配靠背骨架总成</t>
  </si>
  <si>
    <t>安全带高调、四气袋腰托、单扶手</t>
  </si>
  <si>
    <t>焊接总成件</t>
  </si>
  <si>
    <t>骨架组装车间</t>
  </si>
  <si>
    <t>通风加热坐垫装配总成</t>
  </si>
  <si>
    <t>SHT0016268</t>
  </si>
  <si>
    <t>493x531x124</t>
  </si>
  <si>
    <t>坐垫护面总成(通风加热）</t>
  </si>
  <si>
    <t>SHT0016269</t>
  </si>
  <si>
    <t>BEC0010020</t>
  </si>
  <si>
    <t>坐垫加热垫总成</t>
  </si>
  <si>
    <t>SHT0011099</t>
  </si>
  <si>
    <t>坐垫舒适性海绵</t>
  </si>
  <si>
    <t>海绵</t>
  </si>
  <si>
    <t>SHT0011105</t>
  </si>
  <si>
    <t>驾驶员座椅通风坐垫泡沫总成</t>
  </si>
  <si>
    <t>通风加热</t>
  </si>
  <si>
    <t>SHT0011090</t>
  </si>
  <si>
    <t>坐垫3D网格</t>
  </si>
  <si>
    <t>新梦顶(上海)贸易有限公司</t>
  </si>
  <si>
    <t>BEC0010018</t>
  </si>
  <si>
    <t>坐垫风扇总成</t>
  </si>
  <si>
    <t>注塑件</t>
  </si>
  <si>
    <t>BEC0010025</t>
  </si>
  <si>
    <t>坐垫风扇</t>
  </si>
  <si>
    <t>SHT0010036</t>
  </si>
  <si>
    <t>坐盆骨架总成</t>
  </si>
  <si>
    <t>468*449*71</t>
  </si>
  <si>
    <t>电泳（ED)</t>
  </si>
  <si>
    <t>SHT0002451</t>
  </si>
  <si>
    <t>坐盆钣金电泳</t>
  </si>
  <si>
    <t>电泳件</t>
  </si>
  <si>
    <t>电泳车间</t>
  </si>
  <si>
    <t>SHT0010038</t>
  </si>
  <si>
    <t>坐盆钣金</t>
  </si>
  <si>
    <t>钣金件</t>
  </si>
  <si>
    <t>DC04/T=1.0</t>
  </si>
  <si>
    <t>冲压</t>
  </si>
  <si>
    <t>冲压车间</t>
  </si>
  <si>
    <t>SHT0010039</t>
  </si>
  <si>
    <t>延伸锁止钣金</t>
  </si>
  <si>
    <t>65Mn t=2.0</t>
  </si>
  <si>
    <t>SHT0010802</t>
  </si>
  <si>
    <t>延伸锁止钣金固定螺栓</t>
  </si>
  <si>
    <r>
      <rPr>
        <sz val="10"/>
        <rFont val="宋体"/>
        <charset val="134"/>
      </rPr>
      <t>冷镦</t>
    </r>
    <r>
      <rPr>
        <sz val="10"/>
        <rFont val="Arial"/>
        <charset val="134"/>
      </rPr>
      <t>-</t>
    </r>
    <r>
      <rPr>
        <sz val="10"/>
        <rFont val="宋体"/>
        <charset val="134"/>
      </rPr>
      <t>紧固</t>
    </r>
  </si>
  <si>
    <t>【H】10B21</t>
  </si>
  <si>
    <t>【G】表面处理要求：颜色为黑色  。其他要求应满足DBL 9440.40 (标准依照
DBL 9440-2017)产品规定。</t>
  </si>
  <si>
    <t>冷镦</t>
  </si>
  <si>
    <t>5%损耗</t>
  </si>
  <si>
    <t>BFA0000020</t>
  </si>
  <si>
    <t>大垫圈</t>
  </si>
  <si>
    <t>镀黑锌</t>
  </si>
  <si>
    <t>上锐（常州）供应链管理有限公司</t>
  </si>
  <si>
    <t>BFA0010020</t>
  </si>
  <si>
    <t>全金属六角法兰面锁紧螺母</t>
  </si>
  <si>
    <t>坐盆与延伸锁止钣金固定使用--性能等级为8级，产品等级A级</t>
  </si>
  <si>
    <t>表面处理要求：      颜色：黑色               盐雾试验要求：DIN 50021-SS,要求120小时后无基材腐蚀且不允许出现大量锌腐蚀产物，另外在供货状态以及在120℃下进行24h存放后系统抗腐蚀性必须保证。</t>
  </si>
  <si>
    <t>SHT0010354</t>
  </si>
  <si>
    <t>坐盆延伸手柄</t>
  </si>
  <si>
    <t>34*136*29</t>
  </si>
  <si>
    <t>底座模块化总成</t>
  </si>
  <si>
    <t>自适应阻尼、重汽新开滑轨220、吉利卷周期固定支架</t>
  </si>
  <si>
    <t>SHT0016270</t>
  </si>
  <si>
    <t>成本参考J6G平地板自适应的底座模块化</t>
  </si>
  <si>
    <t>SHT0011078</t>
  </si>
  <si>
    <t>驾驶员高配左侧罩壳分总成</t>
  </si>
  <si>
    <t>595*100*263</t>
  </si>
  <si>
    <t>SHT0010654</t>
  </si>
  <si>
    <t>驾驶员座椅左侧罩壳</t>
  </si>
  <si>
    <t>PP-T20</t>
  </si>
  <si>
    <t>BEC0010012</t>
  </si>
  <si>
    <t>通风开关总成</t>
  </si>
  <si>
    <t>60x46x20</t>
  </si>
  <si>
    <t>浙江温州华创</t>
  </si>
  <si>
    <t>BEC0010011</t>
  </si>
  <si>
    <t>加热开关总成</t>
  </si>
  <si>
    <t>SHT0010655</t>
  </si>
  <si>
    <t>驾驶员右侧罩壳</t>
  </si>
  <si>
    <t>595*89*261</t>
  </si>
  <si>
    <t>BSP0010020</t>
  </si>
  <si>
    <t>罩壳弹簧卡子</t>
  </si>
  <si>
    <t>非标件</t>
  </si>
  <si>
    <t>0.001</t>
  </si>
  <si>
    <t>镀白锌</t>
  </si>
  <si>
    <t>北京吉信汽弹簧制品有限公司</t>
  </si>
  <si>
    <t>SHT0010862</t>
  </si>
  <si>
    <t>驾驶员前罩壳</t>
  </si>
  <si>
    <t>没有阻尼安装孔</t>
  </si>
  <si>
    <t>49*350*62</t>
  </si>
  <si>
    <t>G3</t>
  </si>
  <si>
    <t>SHT0015228</t>
  </si>
  <si>
    <t>驾驶员后侧罩壳</t>
  </si>
  <si>
    <t>63*337*103</t>
  </si>
  <si>
    <t>SHT0010981</t>
  </si>
  <si>
    <t>驾驶员塑料件支撑板</t>
  </si>
  <si>
    <t>346*82*123</t>
  </si>
  <si>
    <t>SHT0010908</t>
  </si>
  <si>
    <t>驾驶员靠背调节手柄总成</t>
  </si>
  <si>
    <t>159*61*67</t>
  </si>
  <si>
    <t>SHT0010658</t>
  </si>
  <si>
    <t>驾驶员靠背调节手柄分总成</t>
  </si>
  <si>
    <t>144×63×62</t>
  </si>
  <si>
    <t>皮纹/丝印</t>
  </si>
  <si>
    <t>SHT0010659</t>
  </si>
  <si>
    <t>驾驶员靠背调节手柄</t>
  </si>
  <si>
    <t>159*34*67</t>
  </si>
  <si>
    <t>SHT0010356</t>
  </si>
  <si>
    <t>靠背调节手柄销轴</t>
  </si>
  <si>
    <t>圆钢</t>
  </si>
  <si>
    <t>20#</t>
  </si>
  <si>
    <t>8*8*47.5</t>
  </si>
  <si>
    <t>沧州智凯金属制品有限公司</t>
  </si>
  <si>
    <t>BSP0010026</t>
  </si>
  <si>
    <t>主驾驶靠背调节手柄卡接簧</t>
  </si>
  <si>
    <t>132*8*30</t>
  </si>
  <si>
    <t>SHT0010904</t>
  </si>
  <si>
    <t>主驾驶座椅高度调节机构总成</t>
  </si>
  <si>
    <t>SHT0011480</t>
  </si>
  <si>
    <t>驾驶员四孔腰托开关总成</t>
  </si>
  <si>
    <t>74*33*58</t>
  </si>
  <si>
    <t>SHT0010874</t>
  </si>
  <si>
    <t>速降开关按钮帽</t>
  </si>
  <si>
    <t>61x41x29</t>
  </si>
  <si>
    <t>BPC0010060</t>
  </si>
  <si>
    <t>座椅速升速降阀</t>
  </si>
  <si>
    <t>φ28*66</t>
  </si>
  <si>
    <t>BFA0010037</t>
  </si>
  <si>
    <t>内梅花盘头三角牙自攻螺钉</t>
  </si>
  <si>
    <t>螺钉固定到钣金上</t>
  </si>
  <si>
    <t>M5*10</t>
  </si>
  <si>
    <t>黑锌</t>
  </si>
  <si>
    <t>BFA0010038</t>
  </si>
  <si>
    <t>内梅花盘头自攻螺钉（尾端平头）</t>
  </si>
  <si>
    <t>螺钉固定到塑料件上</t>
  </si>
  <si>
    <t>ST4.2*12</t>
  </si>
  <si>
    <t>BFA0010019</t>
  </si>
  <si>
    <t>内六角花形低圆柱头螺钉</t>
  </si>
  <si>
    <t>坐垫和靠背连接用</t>
  </si>
  <si>
    <t>Fe/Zn12F  镀锌膜厚12um黑色钝化中性盐雾120h(GB/T9799)</t>
  </si>
  <si>
    <t>BFA0000018</t>
  </si>
  <si>
    <t>Q218B0816</t>
  </si>
  <si>
    <t>内六角螺栓</t>
  </si>
  <si>
    <t>M8*16</t>
  </si>
  <si>
    <t>∅12*28</t>
  </si>
  <si>
    <t>发黑</t>
  </si>
  <si>
    <t>北京浦东三浦标准件有限公司</t>
  </si>
  <si>
    <t>BCL0010004</t>
  </si>
  <si>
    <t>扎带卡扣</t>
  </si>
  <si>
    <t>BCL0010005</t>
  </si>
  <si>
    <t>钣金扎带</t>
  </si>
  <si>
    <t>SHT0011148</t>
  </si>
  <si>
    <t>靠背防护罩</t>
  </si>
  <si>
    <t>PU</t>
  </si>
  <si>
    <t>黄骅建昌塑料制品有限公司</t>
  </si>
  <si>
    <t>SHT0011149</t>
  </si>
  <si>
    <t>坐垫防护罩</t>
  </si>
  <si>
    <t>说明书</t>
  </si>
  <si>
    <t>印刷品</t>
  </si>
  <si>
    <t>个</t>
  </si>
  <si>
    <t>2.0平台</t>
  </si>
  <si>
    <t>轻卡</t>
  </si>
  <si>
    <t>TMA0000185</t>
  </si>
  <si>
    <t>TWA0000185</t>
  </si>
  <si>
    <t>济南轻卡条形码</t>
  </si>
  <si>
    <t xml:space="preserve"> </t>
  </si>
  <si>
    <t>合肥光码科技有限公司</t>
  </si>
  <si>
    <t>版本：0/A
识别号：GR/ZY/BOM-2023-08-001</t>
  </si>
  <si>
    <t xml:space="preserve">                          重汽出口车副驾驶员座椅总成（翻转）EBOM清单                          </t>
  </si>
  <si>
    <t>产品图号</t>
  </si>
  <si>
    <t>产品名称</t>
  </si>
  <si>
    <t>副驾驶员座椅总成</t>
  </si>
  <si>
    <t>坐垫翻转、滑轨、左扶手、三点式安全带</t>
  </si>
  <si>
    <t xml:space="preserve">  变更内容</t>
  </si>
  <si>
    <t>变更来源</t>
  </si>
  <si>
    <t xml:space="preserve"> 日期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</si>
  <si>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</si>
  <si>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标准化：</t>
  </si>
  <si>
    <t>重汽出口车副驾驶员座椅总成（翻转）EBOM清单</t>
  </si>
  <si>
    <t>内部图号</t>
  </si>
  <si>
    <t>批准:</t>
  </si>
  <si>
    <t>左扶手</t>
  </si>
  <si>
    <t>重量</t>
  </si>
  <si>
    <t>价格</t>
  </si>
  <si>
    <t>零件来源</t>
  </si>
  <si>
    <t>图纸号</t>
  </si>
  <si>
    <t>图纸版本</t>
  </si>
  <si>
    <t>沿用件Y/N</t>
  </si>
  <si>
    <t>重量
（Kg）</t>
  </si>
  <si>
    <t>数量</t>
  </si>
  <si>
    <t>座椅总成</t>
  </si>
  <si>
    <t>1193*526*670</t>
  </si>
  <si>
    <t>副驾驶员靠背总成</t>
  </si>
  <si>
    <t>过程虚拟总成</t>
  </si>
  <si>
    <t>装配总成件</t>
  </si>
  <si>
    <t>副驾驶员靠背面套总成</t>
  </si>
  <si>
    <t>256*566*860</t>
  </si>
  <si>
    <t>缝纫</t>
  </si>
  <si>
    <t>副驾驶员靠背泡沫总成</t>
  </si>
  <si>
    <t>SHT0012219</t>
  </si>
  <si>
    <t>发泡</t>
  </si>
  <si>
    <t>成本核算参考SHT0011020</t>
  </si>
  <si>
    <t>副司机靠背骨架焊接总成</t>
  </si>
  <si>
    <t>SHT0012224</t>
  </si>
  <si>
    <t>电泳</t>
  </si>
  <si>
    <t>成本核算参考SHT0012224</t>
  </si>
  <si>
    <t>SHT0011030</t>
  </si>
  <si>
    <t>副驾驶安全带出口罩壳底座</t>
  </si>
  <si>
    <t>58*163*388</t>
  </si>
  <si>
    <t>内梅花三角牙自攻螺钉</t>
  </si>
  <si>
    <t>固定安全带出口罩壳底座</t>
  </si>
  <si>
    <t>上锐(常州)供应链管理有限公司</t>
  </si>
  <si>
    <t>SHT0010674</t>
  </si>
  <si>
    <t>副驾驶安全带出口罩壳</t>
  </si>
  <si>
    <t>汕德卡</t>
  </si>
  <si>
    <t>SHT0013505</t>
  </si>
  <si>
    <t>副驾驶员安全带总成</t>
  </si>
  <si>
    <t>分总成</t>
  </si>
  <si>
    <t>安全带螺栓按冒</t>
  </si>
  <si>
    <t>X3000</t>
  </si>
  <si>
    <t>SHT0001670</t>
  </si>
  <si>
    <t>SQX3000-6902951</t>
  </si>
  <si>
    <t>安全带锁扣总成</t>
  </si>
  <si>
    <t>T5</t>
  </si>
  <si>
    <t>SHT0013336</t>
  </si>
  <si>
    <t>左侧扶手本体总成</t>
  </si>
  <si>
    <t>左右对称,橙色手轮</t>
  </si>
  <si>
    <t>378*63*100</t>
  </si>
  <si>
    <t>SHT0014876</t>
  </si>
  <si>
    <t>左扶手支架总成电泳</t>
  </si>
  <si>
    <t>SHT0014871</t>
  </si>
  <si>
    <t>左扶手支架总成</t>
  </si>
  <si>
    <t>焊接</t>
  </si>
  <si>
    <t>焊接车间</t>
  </si>
  <si>
    <t>冷镦件</t>
  </si>
  <si>
    <t>瑞安精艺</t>
  </si>
  <si>
    <t>BFA0010027</t>
  </si>
  <si>
    <t>内六角圆柱头螺钉</t>
  </si>
  <si>
    <t>固定扶手</t>
  </si>
  <si>
    <t>A1</t>
  </si>
  <si>
    <t>13*13*28</t>
  </si>
  <si>
    <t>上锐</t>
  </si>
  <si>
    <t>SHT0013330</t>
  </si>
  <si>
    <t>副驾驶调角器总成</t>
  </si>
  <si>
    <t>503*128*186</t>
  </si>
  <si>
    <t>1</t>
  </si>
  <si>
    <t>SHT0013880</t>
  </si>
  <si>
    <t>坐垫翻折限位钣金</t>
  </si>
  <si>
    <t>冲压件</t>
  </si>
  <si>
    <t>SHT0010372</t>
  </si>
  <si>
    <t>SAPH440</t>
  </si>
  <si>
    <t>φ=6</t>
  </si>
  <si>
    <t>Q/BQB 301
SAPH440-Q/BQB 310</t>
  </si>
  <si>
    <t>40*6*24</t>
  </si>
  <si>
    <t>39*25*6</t>
  </si>
  <si>
    <t>BSP0010016</t>
  </si>
  <si>
    <t>坐垫翻折限位钣金回位簧</t>
  </si>
  <si>
    <t>23*7*8</t>
  </si>
  <si>
    <t>BFA0010031</t>
  </si>
  <si>
    <t>内六角花型盘头螺钉</t>
  </si>
  <si>
    <t>φ=5</t>
  </si>
  <si>
    <t>9.5*14*9.5</t>
  </si>
  <si>
    <t>北京三浦</t>
  </si>
  <si>
    <t>BFA0010032</t>
  </si>
  <si>
    <t>1.2*15*15</t>
  </si>
  <si>
    <t>BFA0000011</t>
  </si>
  <si>
    <t>Q150B1025Q</t>
  </si>
  <si>
    <t>六角头螺栓</t>
  </si>
  <si>
    <t>固定调角器</t>
  </si>
  <si>
    <t>13*38*13</t>
  </si>
  <si>
    <t>H4</t>
  </si>
  <si>
    <t>BFA0000006</t>
  </si>
  <si>
    <t>Q40110</t>
  </si>
  <si>
    <t>平垫圈</t>
  </si>
  <si>
    <t>16*1.5*16</t>
  </si>
  <si>
    <t>BFA0000009</t>
  </si>
  <si>
    <t>Q40310</t>
  </si>
  <si>
    <t>弹垫圈</t>
  </si>
  <si>
    <t>16*2*16</t>
  </si>
  <si>
    <t>重汽出口3.4</t>
  </si>
  <si>
    <t>副驾驶员坐垫总成</t>
  </si>
  <si>
    <t>SHT0013233</t>
  </si>
  <si>
    <t>坐垫面套</t>
  </si>
  <si>
    <t>SHT0013602</t>
  </si>
  <si>
    <t>坐垫泡沫总成</t>
  </si>
  <si>
    <t>SHT0013331</t>
  </si>
  <si>
    <t>540*529*105</t>
  </si>
  <si>
    <t>成本核算参考SHT0011026</t>
  </si>
  <si>
    <t>SHT0002639</t>
  </si>
  <si>
    <t>副司机座框总成电泳</t>
  </si>
  <si>
    <t>SHT0013299</t>
  </si>
  <si>
    <t>旋转座框焊接总成</t>
  </si>
  <si>
    <t>418*373*111</t>
  </si>
  <si>
    <t>SHT0000534</t>
  </si>
  <si>
    <t>H4681020087A0</t>
  </si>
  <si>
    <t>橡胶垫</t>
  </si>
  <si>
    <t>橡胶件</t>
  </si>
  <si>
    <t>橡胶</t>
  </si>
  <si>
    <t>京港机电</t>
  </si>
  <si>
    <t>BFA0000292</t>
  </si>
  <si>
    <t>十字槽沉头自攻钉-C型</t>
  </si>
  <si>
    <t>固定橡胶垫</t>
  </si>
  <si>
    <t>SHT0002640</t>
  </si>
  <si>
    <t>副司机底座电泳总成</t>
  </si>
  <si>
    <t>SHT0013327</t>
  </si>
  <si>
    <t>434*261*274</t>
  </si>
  <si>
    <t>副司机底座焊接总成</t>
  </si>
  <si>
    <t>SHT0012434</t>
  </si>
  <si>
    <t>副驾驶员滑轨总成</t>
  </si>
  <si>
    <t>采购件WG1662511165/1-A</t>
  </si>
  <si>
    <t>270*600*460</t>
  </si>
  <si>
    <t>南皮利辉</t>
  </si>
  <si>
    <t>固定滑轨与底支架</t>
  </si>
  <si>
    <t>D04</t>
  </si>
  <si>
    <t>SHT0002519</t>
  </si>
  <si>
    <t>D04-6906002</t>
  </si>
  <si>
    <t>调角器左罩壳</t>
  </si>
  <si>
    <t>PP-TP30</t>
  </si>
  <si>
    <t>310*268*103</t>
  </si>
  <si>
    <t>SHT0002520</t>
  </si>
  <si>
    <t>D04-6906001</t>
  </si>
  <si>
    <t>调角器右罩壳</t>
  </si>
  <si>
    <t>310*267*110</t>
  </si>
  <si>
    <t>SHT0010983</t>
  </si>
  <si>
    <t>调角器手柄</t>
  </si>
  <si>
    <t>PP8303</t>
  </si>
  <si>
    <t>BFA0000013</t>
  </si>
  <si>
    <t>Q2714213</t>
  </si>
  <si>
    <t>大扁头盘头自攻钉</t>
  </si>
  <si>
    <t>固定罩壳</t>
  </si>
  <si>
    <t>SHT0012488</t>
  </si>
  <si>
    <t>扶手包装膜</t>
  </si>
  <si>
    <t>包装H6扶手</t>
  </si>
  <si>
    <t>PE</t>
  </si>
  <si>
    <t>黄骅建昌</t>
  </si>
  <si>
    <t>SHT0013881</t>
  </si>
  <si>
    <t>靠背塑料包装套</t>
  </si>
  <si>
    <t>主副通用</t>
  </si>
  <si>
    <t>SHT0000495</t>
  </si>
  <si>
    <t>SHT0013883</t>
  </si>
  <si>
    <t>坐垫塑料包装套</t>
  </si>
  <si>
    <t>SHT0000501</t>
  </si>
  <si>
    <t>座椅说明书</t>
  </si>
  <si>
    <t>SHT0013128</t>
  </si>
  <si>
    <t>合肥光码</t>
  </si>
  <si>
    <t>版本：0/A
识别号：GR/ZY/BOM-2021-04-001</t>
  </si>
  <si>
    <t xml:space="preserve">                          重汽出口车副驾驶员座椅总成（高配）EBOM清单                          </t>
  </si>
  <si>
    <r>
      <rPr>
        <sz val="15"/>
        <rFont val="微软雅黑"/>
        <charset val="134"/>
      </rPr>
      <t>速升速降、可变阻尼、气动升降、仰角调节、四气袋腰托可调、左扶手、集成三点式安全带、</t>
    </r>
    <r>
      <rPr>
        <sz val="15"/>
        <color theme="1"/>
        <rFont val="微软雅黑"/>
        <charset val="134"/>
      </rPr>
      <t>座盆延伸、</t>
    </r>
  </si>
  <si>
    <r>
      <rPr>
        <sz val="15"/>
        <rFont val="微软雅黑"/>
        <charset val="134"/>
      </rPr>
      <t>气弹簧升降、仰角调节、左扶手、集成三点式安全带、</t>
    </r>
    <r>
      <rPr>
        <sz val="15"/>
        <color theme="1"/>
        <rFont val="微软雅黑"/>
        <charset val="134"/>
      </rPr>
      <t>座盆延伸、</t>
    </r>
  </si>
  <si>
    <t>以下空白</t>
  </si>
  <si>
    <t>重汽出口车副驾驶员座椅总成（高配）EBOM</t>
  </si>
  <si>
    <t>减震</t>
  </si>
  <si>
    <t>气弹簧</t>
  </si>
  <si>
    <r>
      <rPr>
        <sz val="10"/>
        <color theme="1"/>
        <rFont val="宋体"/>
        <charset val="134"/>
      </rPr>
      <t>零件描述</t>
    </r>
  </si>
  <si>
    <t>工艺用量
（Kg）</t>
  </si>
  <si>
    <t>焊接长度
（cm）</t>
  </si>
  <si>
    <r>
      <rPr>
        <sz val="11"/>
        <color theme="1"/>
        <rFont val="宋体"/>
        <charset val="134"/>
        <scheme val="minor"/>
      </rPr>
      <t>涂装面积
（m</t>
    </r>
    <r>
      <rPr>
        <vertAlign val="superscript"/>
        <sz val="11"/>
        <color theme="1"/>
        <rFont val="宋体"/>
        <charset val="134"/>
        <scheme val="minor"/>
      </rPr>
      <t>2</t>
    </r>
    <r>
      <rPr>
        <sz val="11"/>
        <color theme="1"/>
        <rFont val="宋体"/>
        <charset val="134"/>
        <scheme val="minor"/>
      </rPr>
      <t>）</t>
    </r>
  </si>
  <si>
    <t>外购/ 自制</t>
  </si>
  <si>
    <r>
      <rPr>
        <sz val="11"/>
        <color theme="1"/>
        <rFont val="宋体"/>
        <charset val="134"/>
      </rPr>
      <t>备注</t>
    </r>
  </si>
  <si>
    <t>693*660*1158</t>
  </si>
  <si>
    <r>
      <rPr>
        <sz val="14"/>
        <color theme="1"/>
        <rFont val="宋体"/>
        <charset val="134"/>
        <scheme val="minor"/>
      </rPr>
      <t>SHT0011330</t>
    </r>
  </si>
  <si>
    <t>SHT0013039</t>
  </si>
  <si>
    <t>495*128*186</t>
  </si>
  <si>
    <t>调角器固定</t>
  </si>
  <si>
    <t>18*31*17</t>
  </si>
  <si>
    <t>8</t>
  </si>
  <si>
    <t>20*2*20</t>
  </si>
  <si>
    <t>20*3*20</t>
  </si>
  <si>
    <t>坐垫总成</t>
  </si>
  <si>
    <t>511*498*146</t>
  </si>
  <si>
    <t>坐垫面套总成</t>
  </si>
  <si>
    <t>410*499*113</t>
  </si>
  <si>
    <t>SHT0012220</t>
  </si>
  <si>
    <t>504*491*106</t>
  </si>
  <si>
    <t>SHT0001651</t>
  </si>
  <si>
    <t>SQX3000-6801100</t>
  </si>
  <si>
    <t>坐盆总成</t>
  </si>
  <si>
    <t>带座盆延伸</t>
  </si>
  <si>
    <t>75*466*419</t>
  </si>
  <si>
    <t>黄骅市长生汽车灯镜有限公司</t>
  </si>
  <si>
    <t>SHT0013262</t>
  </si>
  <si>
    <t>480*419*148</t>
  </si>
  <si>
    <t>SHT0013099</t>
  </si>
  <si>
    <t>P22</t>
  </si>
  <si>
    <t>SHT0013271</t>
  </si>
  <si>
    <t>阻尼器调节机构</t>
  </si>
  <si>
    <t>60*74*34</t>
  </si>
  <si>
    <t>SHT0011962</t>
  </si>
  <si>
    <t>前部罩壳</t>
  </si>
  <si>
    <t>PA6+T30</t>
  </si>
  <si>
    <t>48*296*71</t>
  </si>
  <si>
    <t>SHT0012895</t>
  </si>
  <si>
    <t>左侧罩壳</t>
  </si>
  <si>
    <t>558*129*231</t>
  </si>
  <si>
    <t>SHT0012903</t>
  </si>
  <si>
    <t>558*111*229</t>
  </si>
  <si>
    <t>SHT0013407</t>
  </si>
  <si>
    <t>H5</t>
  </si>
  <si>
    <t>SHT0001653</t>
  </si>
  <si>
    <t xml:space="preserve">H5-6806004 </t>
  </si>
  <si>
    <t>延伸手柄</t>
  </si>
  <si>
    <t>28*127*23</t>
  </si>
  <si>
    <t>旗锐/隆润</t>
  </si>
  <si>
    <t>SHT0012902</t>
  </si>
  <si>
    <t>仰角手柄</t>
  </si>
  <si>
    <t>99*33*31</t>
  </si>
  <si>
    <t>注塑车间，标识委外加工</t>
  </si>
  <si>
    <t>SHT0012896</t>
  </si>
  <si>
    <t>137*33*53</t>
  </si>
  <si>
    <t>SHT0015098</t>
  </si>
  <si>
    <t>升降调节机构总成</t>
  </si>
  <si>
    <t>SHT0013273</t>
  </si>
  <si>
    <t>BPC0010177</t>
  </si>
  <si>
    <t>速降调节机构总成</t>
  </si>
  <si>
    <t>SHT0014603</t>
  </si>
  <si>
    <t>按压式速降阀气路分总成</t>
  </si>
  <si>
    <t>BPC0010181</t>
  </si>
  <si>
    <t>2.0按压速降阀按钮分总成</t>
  </si>
  <si>
    <t>87×35×42</t>
  </si>
  <si>
    <t>BPC0010070</t>
  </si>
  <si>
    <t>后盖</t>
  </si>
  <si>
    <t>PA66</t>
  </si>
  <si>
    <t>φ16.9×8</t>
  </si>
  <si>
    <t>瑞隆祥</t>
  </si>
  <si>
    <t>SHT0012998</t>
  </si>
  <si>
    <t>右舵升降装饰盖</t>
  </si>
  <si>
    <t>PA6</t>
  </si>
  <si>
    <t>SHT0012939</t>
  </si>
  <si>
    <t>速降堵盖</t>
  </si>
  <si>
    <t>SHT0013274</t>
  </si>
  <si>
    <t>气弹簧升降手柄总成</t>
  </si>
  <si>
    <t>BFA0010076</t>
  </si>
  <si>
    <t>GB/T845-85 BT</t>
  </si>
  <si>
    <t>圆头割尾自攻钉</t>
  </si>
  <si>
    <t>固定升降、阻尼手柄</t>
  </si>
  <si>
    <t>4.8*13F型</t>
  </si>
  <si>
    <t>SHT0013264</t>
  </si>
  <si>
    <t>副驾驶员六孔腰托开关总成</t>
  </si>
  <si>
    <t>SHT0010465</t>
  </si>
  <si>
    <t>防护弹簧</t>
  </si>
  <si>
    <t>防护腰托进气管</t>
  </si>
  <si>
    <t>BPC0010012</t>
  </si>
  <si>
    <t>4mm卡箍</t>
  </si>
  <si>
    <t>POM</t>
  </si>
  <si>
    <t>φ6.5*11.5</t>
  </si>
  <si>
    <t>ST4.2*13</t>
  </si>
  <si>
    <t>GB/T9074.18-1988</t>
  </si>
  <si>
    <t>15G100P</t>
  </si>
  <si>
    <t>镀锌</t>
  </si>
  <si>
    <t>天津金庄</t>
  </si>
  <si>
    <t>27</t>
  </si>
  <si>
    <t>BFA0000004</t>
  </si>
  <si>
    <t>H4G-6802112</t>
  </si>
  <si>
    <t>扎带</t>
  </si>
  <si>
    <t>黄骅市俊隆五金包装有限公司</t>
  </si>
  <si>
    <t>0</t>
  </si>
  <si>
    <t>BFA0000285</t>
  </si>
  <si>
    <t>Q43640</t>
  </si>
  <si>
    <t>开口挡圈</t>
  </si>
  <si>
    <t>Ea</t>
  </si>
  <si>
    <t>⌀4</t>
  </si>
  <si>
    <t>8*8*1</t>
  </si>
  <si>
    <t>3</t>
  </si>
  <si>
    <t>SHT0013882</t>
  </si>
  <si>
    <t>汕德卡高配副驾驶员座椅说明书</t>
  </si>
  <si>
    <t>SHT0013616</t>
  </si>
  <si>
    <r>
      <rPr>
        <b/>
        <sz val="14"/>
        <color theme="1"/>
        <rFont val="宋体"/>
        <charset val="134"/>
      </rPr>
      <t>设计</t>
    </r>
    <r>
      <rPr>
        <b/>
        <sz val="14"/>
        <color theme="1"/>
        <rFont val="Arial"/>
        <charset val="134"/>
      </rPr>
      <t>:</t>
    </r>
  </si>
  <si>
    <t>校核：</t>
  </si>
  <si>
    <t>SHT0011304</t>
  </si>
  <si>
    <t>驾驶员座椅靠背泡沫本体</t>
  </si>
  <si>
    <t>8%损耗</t>
  </si>
  <si>
    <t>SHT0011305</t>
  </si>
  <si>
    <t>左侧无纺布</t>
  </si>
  <si>
    <t>无纺布</t>
  </si>
  <si>
    <t>裁剪</t>
  </si>
  <si>
    <t>SHT0011306</t>
  </si>
  <si>
    <t>右侧无纺布</t>
  </si>
  <si>
    <t>SHT0011305共图</t>
  </si>
  <si>
    <t>SHT0011307</t>
  </si>
  <si>
    <t>靠背泡沫预埋钢丝1</t>
  </si>
  <si>
    <t>60#</t>
  </si>
  <si>
    <t>折弯</t>
  </si>
  <si>
    <t>SHT0011308</t>
  </si>
  <si>
    <t>靠背泡沫预埋钢丝2</t>
  </si>
  <si>
    <t>SHT0011309</t>
  </si>
  <si>
    <t>靠背泡沫预埋钢丝3</t>
  </si>
  <si>
    <t>SHT0011310</t>
  </si>
  <si>
    <t>刺毛条</t>
  </si>
  <si>
    <t>SHT0011311</t>
  </si>
  <si>
    <t>驾驶员座椅坐垫泡沫本体</t>
  </si>
  <si>
    <t>PUR</t>
  </si>
  <si>
    <t>SHT0011312</t>
  </si>
  <si>
    <t>坐垫泡沫预埋钢丝1</t>
  </si>
  <si>
    <t>SHT0011313</t>
  </si>
  <si>
    <t>坐垫泡沫预埋钢丝2(2个)</t>
  </si>
  <si>
    <t>φ2</t>
  </si>
  <si>
    <t>SHT0011314</t>
  </si>
  <si>
    <t>坐垫泡沫预埋钢丝3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</si>
  <si>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</si>
  <si>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金蝶代码</t>
  </si>
  <si>
    <t>零件类别</t>
  </si>
  <si>
    <t>EA</t>
  </si>
  <si>
    <t>焊接总成</t>
  </si>
  <si>
    <t>黑色电泳</t>
  </si>
  <si>
    <t>重汽-2.0</t>
  </si>
  <si>
    <t>副司机座框总成</t>
  </si>
  <si>
    <t>SHT0013323</t>
  </si>
  <si>
    <t>座框主管</t>
  </si>
  <si>
    <t>管材件</t>
  </si>
  <si>
    <t>B340LA    
Φ25*2.0</t>
  </si>
  <si>
    <t>2.0-Q/BQB 401   B340LA-Q/BQB 419</t>
  </si>
  <si>
    <t>弯管</t>
  </si>
  <si>
    <t>弯管车间</t>
  </si>
  <si>
    <t>SHT0013320</t>
  </si>
  <si>
    <t>钢丝焊接总成</t>
  </si>
  <si>
    <t>海兴弹簧</t>
  </si>
  <si>
    <t>SHT0013321</t>
  </si>
  <si>
    <t>座框纵向钢丝</t>
  </si>
  <si>
    <t>Q235
Φ6</t>
  </si>
  <si>
    <t>⌀6-GB/T 342
20-GB/T 699</t>
  </si>
  <si>
    <t>SHT0013322</t>
  </si>
  <si>
    <t>座框横向钢丝</t>
  </si>
  <si>
    <t>SHT0010693</t>
  </si>
  <si>
    <t>座框横向钢丝2</t>
  </si>
  <si>
    <t>SHT0013305</t>
  </si>
  <si>
    <t>座框后横管</t>
  </si>
  <si>
    <t>切断</t>
  </si>
  <si>
    <t>SHT0013301</t>
  </si>
  <si>
    <t>座框左边板总成</t>
  </si>
  <si>
    <t>铆接总成</t>
  </si>
  <si>
    <t>压装</t>
  </si>
  <si>
    <t>SHT0013302</t>
  </si>
  <si>
    <t>座框左边板</t>
  </si>
  <si>
    <t>SAPH440
t=5.0</t>
  </si>
  <si>
    <t>BAS0010013</t>
  </si>
  <si>
    <t>金属轴套（坐垫翻折）</t>
  </si>
  <si>
    <t>DC01       t=0.5</t>
  </si>
  <si>
    <t>25*32*55</t>
  </si>
  <si>
    <t>明阳科技</t>
  </si>
  <si>
    <t>SHT0013303</t>
  </si>
  <si>
    <t>座框右边板总成</t>
  </si>
  <si>
    <t>SHT0013304</t>
  </si>
  <si>
    <t>座框右边板</t>
  </si>
  <si>
    <t>SHT0010699</t>
  </si>
  <si>
    <t>橡胶垫安装支架</t>
  </si>
  <si>
    <t>SAPH440
t=2.0</t>
  </si>
  <si>
    <t>再兴</t>
  </si>
  <si>
    <t>副驾底支架焊接总成电泳</t>
  </si>
  <si>
    <t>SHT0012230</t>
  </si>
  <si>
    <t>电泳总成件</t>
  </si>
  <si>
    <t>副驾底支架焊接总成</t>
  </si>
  <si>
    <t>SHT0013313</t>
  </si>
  <si>
    <t>左支撑板焊接总成</t>
  </si>
  <si>
    <t>SHT0013314</t>
  </si>
  <si>
    <t>左支撑板</t>
  </si>
  <si>
    <t>SAPH440
t=3.0</t>
  </si>
  <si>
    <t>SHT0010408</t>
  </si>
  <si>
    <t>坐垫翻折支撑轴套</t>
  </si>
  <si>
    <t>Q/BQB 501
SWRCH35K-Q/BQB 517</t>
  </si>
  <si>
    <t>25*25*17</t>
  </si>
  <si>
    <t>T5-2.0</t>
  </si>
  <si>
    <t>SHT0012835</t>
  </si>
  <si>
    <t>右旁侧板焊接件</t>
  </si>
  <si>
    <t>164*73*35</t>
  </si>
  <si>
    <t>点焊</t>
  </si>
  <si>
    <t>B27</t>
  </si>
  <si>
    <t>SHT0001000</t>
  </si>
  <si>
    <t>YJ-6805303</t>
  </si>
  <si>
    <t>右旁侧板</t>
  </si>
  <si>
    <t>SPFH590
t=3.0</t>
  </si>
  <si>
    <t>3.0-Q/BQB 301 
 SPFH590-Q/BQB 310</t>
  </si>
  <si>
    <t>BFA0000087</t>
  </si>
  <si>
    <t>Q370C10</t>
  </si>
  <si>
    <t>焊接六角螺母</t>
  </si>
  <si>
    <t>调角器固定螺母</t>
  </si>
  <si>
    <t>M10</t>
  </si>
  <si>
    <t>0.0097</t>
  </si>
  <si>
    <t>SHT0012836</t>
  </si>
  <si>
    <t>左旁侧板焊接件</t>
  </si>
  <si>
    <t>SHT0001001</t>
  </si>
  <si>
    <t>YJ-6805302</t>
  </si>
  <si>
    <t>左旁侧板</t>
  </si>
  <si>
    <t>H4681010216A0-RC1</t>
  </si>
  <si>
    <t>安全带扣螺母焊接组件</t>
  </si>
  <si>
    <t>BFA0000373</t>
  </si>
  <si>
    <t>H4681010215A0</t>
  </si>
  <si>
    <t>安全带扣螺母</t>
  </si>
  <si>
    <t>金属件</t>
  </si>
  <si>
    <t>45#
φ25</t>
  </si>
  <si>
    <t>25*13.5*25</t>
  </si>
  <si>
    <t>岳钢</t>
  </si>
  <si>
    <t>SHT0001103</t>
  </si>
  <si>
    <t>H4681010216A0</t>
  </si>
  <si>
    <t>定位片</t>
  </si>
  <si>
    <t>Q235
t=3.0</t>
  </si>
  <si>
    <t>3.0-GB/T 708
Q235-GB/T 700</t>
  </si>
  <si>
    <t>38*3*43</t>
  </si>
  <si>
    <t>T5-L200</t>
  </si>
  <si>
    <t>SHT0011727</t>
  </si>
  <si>
    <t>右边板</t>
  </si>
  <si>
    <t>SAPH440
t=2.5</t>
  </si>
  <si>
    <t>2.5-Q/BQB 301 
 SPFH440-Q/BQB 310</t>
  </si>
  <si>
    <t>207*85*184</t>
  </si>
  <si>
    <t>SHT0011726</t>
  </si>
  <si>
    <t>左边板</t>
  </si>
  <si>
    <t>SHT0002556</t>
  </si>
  <si>
    <t>YJ-6907007</t>
  </si>
  <si>
    <t>后连接管</t>
  </si>
  <si>
    <t>管材</t>
  </si>
  <si>
    <t>Q235
φ25*2.5</t>
  </si>
  <si>
    <t>2.5-GB/T 13793  
Q235-GB/T 700</t>
  </si>
  <si>
    <t>369*φ25*2.5</t>
  </si>
  <si>
    <t>H5-6805318</t>
  </si>
  <si>
    <t>安全带卷收器固定板焊接总成</t>
  </si>
  <si>
    <t>50*70*50</t>
  </si>
  <si>
    <t>SHT0001023</t>
  </si>
  <si>
    <t>H4B-6805322</t>
  </si>
  <si>
    <t>卷轴器支架</t>
  </si>
  <si>
    <t>万寿</t>
  </si>
  <si>
    <t>BFA0000400</t>
  </si>
  <si>
    <t>Q369B</t>
  </si>
  <si>
    <t>安全带7/16焊接螺母</t>
  </si>
  <si>
    <t>卷轴器固定螺母</t>
  </si>
  <si>
    <t>7/16</t>
  </si>
  <si>
    <t>9*17*17</t>
  </si>
  <si>
    <t>T5-1.0</t>
  </si>
  <si>
    <t>SHT0011774</t>
  </si>
  <si>
    <t>前支撑方管</t>
  </si>
  <si>
    <t>SHT0012247</t>
  </si>
  <si>
    <t>方管</t>
  </si>
  <si>
    <t>Q235
40*20*2.0</t>
  </si>
  <si>
    <t>2.0-GB/T 13793  
Q235-GB/T 700</t>
  </si>
  <si>
    <t>385*20*30</t>
  </si>
  <si>
    <t>SHT0011723</t>
  </si>
  <si>
    <t>稳定钣金</t>
  </si>
  <si>
    <t>3.0-Q/BQB 301 
 SPFH440-Q/BQB 310</t>
  </si>
  <si>
    <t>32*250*10.5</t>
  </si>
  <si>
    <t>SHT0012246</t>
  </si>
  <si>
    <t>副司机罩壳右侧固定钣金</t>
  </si>
  <si>
    <t>Q235
t=2.5</t>
  </si>
  <si>
    <t>2.5-GB/T 708 
Q235-GB/T 700</t>
  </si>
  <si>
    <t>45*35*25</t>
  </si>
  <si>
    <t>SHT0012238</t>
  </si>
  <si>
    <t>副司机罩壳左侧固定钣金</t>
  </si>
  <si>
    <t>QAD号</t>
  </si>
  <si>
    <t>工时/min</t>
  </si>
  <si>
    <t>人数</t>
  </si>
  <si>
    <t>SHT0013306</t>
  </si>
  <si>
    <t>主边调角器总成</t>
  </si>
  <si>
    <t>SQX3000-6905120</t>
  </si>
  <si>
    <t>128*186*500</t>
  </si>
  <si>
    <t>SHT0001994</t>
  </si>
  <si>
    <t>调角器右下连接板总成电泳</t>
  </si>
  <si>
    <t>140*26*133</t>
  </si>
  <si>
    <t>SHT0001959</t>
  </si>
  <si>
    <t>调角器右下连接板总成</t>
  </si>
  <si>
    <t>6</t>
  </si>
  <si>
    <t>SHT0001086</t>
  </si>
  <si>
    <t>H4B-6805114</t>
  </si>
  <si>
    <t>涡簧右固定片</t>
  </si>
  <si>
    <t>3.0-GB/T 708
Q235-GB/T 11253</t>
  </si>
  <si>
    <t>24*33*17</t>
  </si>
  <si>
    <t>万昌五金</t>
  </si>
  <si>
    <t>SHT0001082</t>
  </si>
  <si>
    <t>H4B-6805110</t>
  </si>
  <si>
    <t>塑料件固定片</t>
  </si>
  <si>
    <t>Q235
t=2.0</t>
  </si>
  <si>
    <t>2.0-GB/T 708
Q235-GB/T 11253</t>
  </si>
  <si>
    <t>22*12*13</t>
  </si>
  <si>
    <t>SHT0001950</t>
  </si>
  <si>
    <t>SQX3000-6805103</t>
  </si>
  <si>
    <t>调角器右下连接板</t>
  </si>
  <si>
    <t>3.0-Q/BQB 301
SPFH590-Q/BQB 310</t>
  </si>
  <si>
    <t>成卓</t>
  </si>
  <si>
    <t>SHT0002636</t>
  </si>
  <si>
    <t>调角器右上连接板总成电泳</t>
  </si>
  <si>
    <t>SQX3000-6805122</t>
  </si>
  <si>
    <t>95*24*132</t>
  </si>
  <si>
    <t>SHT0013311</t>
  </si>
  <si>
    <t>调角器右上连接板总成</t>
  </si>
  <si>
    <t>5</t>
  </si>
  <si>
    <t>黄骅市成卓汽车部件厂</t>
  </si>
  <si>
    <t>SHT0001960</t>
  </si>
  <si>
    <t>SQX3000-6805104</t>
  </si>
  <si>
    <t>调角器右上连接板</t>
  </si>
  <si>
    <t>95*8*132</t>
  </si>
  <si>
    <t>SHT0013312</t>
  </si>
  <si>
    <t>角度限位片</t>
  </si>
  <si>
    <t>H4A-6805104</t>
  </si>
  <si>
    <t>3.0-Q/BQB 301
SAPH440-Q/BQB 310</t>
  </si>
  <si>
    <t>18*20*15</t>
  </si>
  <si>
    <t>SHT0002637</t>
  </si>
  <si>
    <t>座垫翻折支撑钣焊接总成电泳</t>
  </si>
  <si>
    <t>SHT0013310</t>
  </si>
  <si>
    <t>座垫翻折支撑钣焊接总成</t>
  </si>
  <si>
    <t>SHT0010371</t>
  </si>
  <si>
    <t>坐垫翻折支撑钣金右</t>
  </si>
  <si>
    <t>81*66*15</t>
  </si>
  <si>
    <t>模具在岳众</t>
  </si>
  <si>
    <t>SHT0013309</t>
  </si>
  <si>
    <t>翻转限位钣金安装轴</t>
  </si>
  <si>
    <t>SHT0002735</t>
  </si>
  <si>
    <t>副驾调角器解锁把手电泳</t>
  </si>
  <si>
    <t>H4A-6905112</t>
  </si>
  <si>
    <t>t=2.5-GB/T 708
SPFH590-GB/T 11253</t>
  </si>
  <si>
    <t>70*20*36</t>
  </si>
  <si>
    <t>SHT0010721</t>
  </si>
  <si>
    <t>副驾调角器解锁把手</t>
  </si>
  <si>
    <t>SPFH590
t=2.5</t>
  </si>
  <si>
    <t>SHT0013318</t>
  </si>
  <si>
    <t>副边调角器总成</t>
  </si>
  <si>
    <t>SQX3000-6905125</t>
  </si>
  <si>
    <t>39*186*128</t>
  </si>
  <si>
    <t>SHT0001996</t>
  </si>
  <si>
    <t>调角器左下连接板总成电泳</t>
  </si>
  <si>
    <t>SHT0001957</t>
  </si>
  <si>
    <t>调角器左下连接板总成</t>
  </si>
  <si>
    <t>SHT0001087</t>
  </si>
  <si>
    <t>H4B-6805115</t>
  </si>
  <si>
    <t>涡簧左固定片</t>
  </si>
  <si>
    <t>SHT0001945</t>
  </si>
  <si>
    <t>SQX3000-6805101</t>
  </si>
  <si>
    <t>调角器左下连接板</t>
  </si>
  <si>
    <t>SHT0002638</t>
  </si>
  <si>
    <t>调角器左上连接板总成电泳</t>
  </si>
  <si>
    <t>SQX3000-6805121</t>
  </si>
  <si>
    <t>SHT0013319</t>
  </si>
  <si>
    <t>调角器左上连接板总成</t>
  </si>
  <si>
    <t>SQX3000-6805102</t>
  </si>
  <si>
    <t>调角器左上连接板</t>
  </si>
  <si>
    <t>B406805215</t>
  </si>
  <si>
    <t>涡簧固定座</t>
  </si>
  <si>
    <t>50*18*30</t>
  </si>
  <si>
    <t>BSP0010035</t>
  </si>
  <si>
    <t>靠背回位簧</t>
  </si>
  <si>
    <t>H4B-6805108</t>
  </si>
  <si>
    <t>板簧</t>
  </si>
  <si>
    <t>65Mn
t=2.0</t>
  </si>
  <si>
    <t>2.0-GB/T 342
65Mn-GB/T 4357</t>
  </si>
  <si>
    <t>96*7*80</t>
  </si>
  <si>
    <t>SHT0014635</t>
  </si>
  <si>
    <t>左圆盘总成</t>
  </si>
  <si>
    <t>采购核心件</t>
  </si>
  <si>
    <t xml:space="preserve">A </t>
  </si>
  <si>
    <t xml:space="preserve">N </t>
  </si>
  <si>
    <t xml:space="preserve">Y </t>
  </si>
  <si>
    <t>核心件</t>
  </si>
  <si>
    <t>无锡全盛安仁机械有限公司</t>
  </si>
  <si>
    <t>SHT0014636</t>
  </si>
  <si>
    <t>右圆盘总成</t>
  </si>
  <si>
    <t>SHT0014637</t>
  </si>
  <si>
    <t>连动杆</t>
  </si>
  <si>
    <t>杆件</t>
  </si>
  <si>
    <t>加工管件</t>
  </si>
  <si>
    <t>Q235</t>
  </si>
  <si>
    <t>1-GB/T708  
  Q235-GB/T700</t>
  </si>
  <si>
    <r>
      <rPr>
        <sz val="11"/>
        <rFont val="宋体"/>
        <charset val="134"/>
      </rPr>
      <t>沿用件</t>
    </r>
    <r>
      <rPr>
        <sz val="11"/>
        <rFont val="Arial"/>
        <charset val="134"/>
      </rPr>
      <t>Y/N</t>
    </r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</si>
  <si>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</si>
  <si>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工时/h</t>
  </si>
  <si>
    <t>SHT0011020</t>
  </si>
  <si>
    <t>副司机靠背泡沫总成</t>
  </si>
  <si>
    <t>分成件</t>
  </si>
  <si>
    <t>182*540*866</t>
  </si>
  <si>
    <t>SHT0011021</t>
  </si>
  <si>
    <t>靠背聚氨酯泡沫</t>
  </si>
  <si>
    <t>聚氨酯</t>
  </si>
  <si>
    <t>SHT0011022</t>
  </si>
  <si>
    <t>线材</t>
  </si>
  <si>
    <t xml:space="preserve">20# ⌀2.0  </t>
  </si>
  <si>
    <t>⌀2-GB/T 342
Q235-GB/T 700</t>
  </si>
  <si>
    <t>SHT0011693</t>
  </si>
  <si>
    <t>坐垫钢丝</t>
  </si>
  <si>
    <t>SHT0011443</t>
  </si>
  <si>
    <t>毡条1</t>
  </si>
  <si>
    <t>225*12</t>
  </si>
  <si>
    <t>新梦顶（上海）贸易有限公司</t>
  </si>
  <si>
    <t>SHT0011444</t>
  </si>
  <si>
    <t>毡条2</t>
  </si>
  <si>
    <t>100*12</t>
  </si>
  <si>
    <t>SHT0011445</t>
  </si>
  <si>
    <t>毡条3</t>
  </si>
  <si>
    <t>274*12</t>
  </si>
  <si>
    <t>SHT0014454</t>
  </si>
  <si>
    <t>刺毛条1-6mm</t>
  </si>
  <si>
    <t>225*6</t>
  </si>
  <si>
    <t>SHT0014455</t>
  </si>
  <si>
    <t>刺毛条2-6mm</t>
  </si>
  <si>
    <t>100*6</t>
  </si>
  <si>
    <t>SHT0011026</t>
  </si>
  <si>
    <t>副司机座垫泡沫总成</t>
  </si>
  <si>
    <t>538*519*111</t>
  </si>
  <si>
    <t>SHT0011027</t>
  </si>
  <si>
    <t>聚氨酯泡沫</t>
  </si>
  <si>
    <t>PUV</t>
  </si>
  <si>
    <t>SHT0011028</t>
  </si>
  <si>
    <t>座垫泡沫预埋钢丝1</t>
  </si>
  <si>
    <t>⌀2.0*390</t>
  </si>
  <si>
    <t>⌀2.0*250</t>
  </si>
  <si>
    <t>借用乘用车</t>
  </si>
  <si>
    <t>SHT0011029</t>
  </si>
  <si>
    <r>
      <rPr>
        <sz val="14"/>
        <rFont val="宋体"/>
        <charset val="134"/>
      </rPr>
      <t>设计</t>
    </r>
    <r>
      <rPr>
        <sz val="14"/>
        <rFont val="Arial"/>
        <charset val="0"/>
      </rPr>
      <t>:</t>
    </r>
  </si>
  <si>
    <t>副驾驶调角器总成-工艺BOM</t>
  </si>
  <si>
    <t>沿用件            Y/N</t>
  </si>
  <si>
    <t>SQX3000-6905190</t>
  </si>
  <si>
    <t>SHT0013065</t>
  </si>
  <si>
    <t>副驾驶主边调角器总成</t>
  </si>
  <si>
    <t>SQX3000-6805120</t>
  </si>
  <si>
    <t>492*128*185</t>
  </si>
  <si>
    <t>02.03.19.057B</t>
  </si>
  <si>
    <t>联动杆</t>
  </si>
  <si>
    <t>SQX3000-6805105</t>
  </si>
  <si>
    <t>Q195</t>
  </si>
  <si>
    <t>GB/T700</t>
  </si>
  <si>
    <t>10*425*10</t>
  </si>
  <si>
    <t>02.03.26.027B</t>
  </si>
  <si>
    <t>H4B-6805105</t>
  </si>
  <si>
    <t>功能件</t>
  </si>
  <si>
    <t>ASSY（2534832X）</t>
  </si>
  <si>
    <t>83*98*83</t>
  </si>
  <si>
    <t>电泳分总成</t>
  </si>
  <si>
    <t>焊接分总成</t>
  </si>
  <si>
    <t>Q235 
 t=3.0</t>
  </si>
  <si>
    <t>GBT11253</t>
  </si>
  <si>
    <t>Q235 
 t=2.0</t>
  </si>
  <si>
    <t>02.03.26.071</t>
  </si>
  <si>
    <r>
      <rPr>
        <sz val="11"/>
        <rFont val="宋体"/>
        <charset val="134"/>
      </rPr>
      <t>SPFH590</t>
    </r>
    <r>
      <rPr>
        <sz val="11"/>
        <color theme="1"/>
        <rFont val="宋体"/>
        <charset val="134"/>
      </rPr>
      <t xml:space="preserve">
t=3.0</t>
    </r>
  </si>
  <si>
    <t>Q/BQB301
Q/BQB310</t>
  </si>
  <si>
    <t>SHT0001995</t>
  </si>
  <si>
    <t>SHT0001020</t>
  </si>
  <si>
    <t>SHT0001007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</si>
  <si>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</si>
  <si>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SCS0004794</t>
  </si>
  <si>
    <t>SHT0001005</t>
  </si>
  <si>
    <t>涡簧</t>
  </si>
  <si>
    <t>弹簧钢</t>
  </si>
  <si>
    <t>弹簧件</t>
  </si>
  <si>
    <t>GB/T4357</t>
  </si>
  <si>
    <t>江苏万金</t>
  </si>
  <si>
    <t>SHT0002661</t>
  </si>
  <si>
    <t>右侧调角器手柄钣金电泳</t>
  </si>
  <si>
    <t>SHT0010720</t>
  </si>
  <si>
    <t>A2</t>
  </si>
  <si>
    <t>SHT0012997</t>
  </si>
  <si>
    <t>右侧调角器手柄钣金</t>
  </si>
  <si>
    <t>SPFH590
t=2.0</t>
  </si>
  <si>
    <t>Q/BQB301
Q/BQB311</t>
  </si>
  <si>
    <t>70*20*37</t>
  </si>
  <si>
    <t>SQX3000-6805125</t>
  </si>
  <si>
    <t>186*128*39</t>
  </si>
  <si>
    <t>02.03.19.054B</t>
  </si>
  <si>
    <t>SQX3000-6805114</t>
  </si>
  <si>
    <t>83*83*21</t>
  </si>
  <si>
    <t>02.03.26.069</t>
  </si>
  <si>
    <r>
      <rPr>
        <sz val="11"/>
        <rFont val="宋体"/>
        <charset val="134"/>
      </rPr>
      <t>SPFH590</t>
    </r>
    <r>
      <rPr>
        <sz val="11"/>
        <color theme="1"/>
        <rFont val="宋体"/>
        <charset val="134"/>
      </rPr>
      <t xml:space="preserve"> 
t=3.0</t>
    </r>
  </si>
  <si>
    <t>140*240*133</t>
  </si>
  <si>
    <t>SHT0001997</t>
  </si>
  <si>
    <t>SHT0001958</t>
  </si>
  <si>
    <t>SHT0001022</t>
  </si>
  <si>
    <r>
      <rPr>
        <sz val="11"/>
        <rFont val="宋体"/>
        <charset val="134"/>
      </rPr>
      <t xml:space="preserve">SAPH440
</t>
    </r>
    <r>
      <rPr>
        <sz val="11"/>
        <color theme="1"/>
        <rFont val="宋体"/>
        <charset val="134"/>
      </rPr>
      <t>t=3.0</t>
    </r>
  </si>
  <si>
    <t>02.03.09.024</t>
  </si>
  <si>
    <t>天丰</t>
  </si>
  <si>
    <t>t=2-GB/T342
65Mn-GB/T4357</t>
  </si>
</sst>
</file>

<file path=xl/styles.xml><?xml version="1.0" encoding="utf-8"?>
<styleSheet xmlns="http://schemas.openxmlformats.org/spreadsheetml/2006/main">
  <numFmts count="1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* #,##0.0_ ;_ * \-#,##0.0_ ;_ * &quot;-&quot;??_ ;_ @_ "/>
    <numFmt numFmtId="177" formatCode="0.0000"/>
    <numFmt numFmtId="178" formatCode="0.00_ "/>
    <numFmt numFmtId="179" formatCode="0.0_);[Red]\(0.0\)"/>
    <numFmt numFmtId="180" formatCode="0.0000_ "/>
    <numFmt numFmtId="181" formatCode="0.0000_);[Red]\(0.0000\)"/>
    <numFmt numFmtId="182" formatCode="0.00_);[Red]\(0.00\)"/>
    <numFmt numFmtId="183" formatCode="0.000_);[Red]\(0.000\)"/>
    <numFmt numFmtId="184" formatCode="0_);[Red]\(0\)"/>
    <numFmt numFmtId="185" formatCode="0.000_ "/>
    <numFmt numFmtId="186" formatCode="&quot;√&quot;"/>
    <numFmt numFmtId="187" formatCode="0.0_ "/>
  </numFmts>
  <fonts count="93">
    <font>
      <sz val="11"/>
      <color theme="1"/>
      <name val="宋体"/>
      <charset val="134"/>
      <scheme val="minor"/>
    </font>
    <font>
      <sz val="11"/>
      <name val="Arial"/>
      <charset val="0"/>
    </font>
    <font>
      <sz val="14"/>
      <name val="宋体"/>
      <charset val="134"/>
    </font>
    <font>
      <sz val="14"/>
      <name val="Arial"/>
      <charset val="0"/>
    </font>
    <font>
      <b/>
      <sz val="14"/>
      <name val="宋体"/>
      <charset val="134"/>
    </font>
    <font>
      <sz val="11"/>
      <name val="宋体"/>
      <charset val="134"/>
      <scheme val="minor"/>
    </font>
    <font>
      <sz val="11"/>
      <name val="宋体"/>
      <charset val="134"/>
    </font>
    <font>
      <sz val="12"/>
      <name val="宋体"/>
      <charset val="134"/>
    </font>
    <font>
      <sz val="12"/>
      <name val="宋体"/>
      <charset val="134"/>
      <scheme val="minor"/>
    </font>
    <font>
      <b/>
      <sz val="14"/>
      <name val="Arial"/>
      <charset val="0"/>
    </font>
    <font>
      <sz val="11"/>
      <color theme="1"/>
      <name val="宋体"/>
      <charset val="134"/>
    </font>
    <font>
      <b/>
      <sz val="20"/>
      <name val="宋体"/>
      <charset val="134"/>
    </font>
    <font>
      <sz val="9"/>
      <name val="宋体"/>
      <charset val="134"/>
      <scheme val="minor"/>
    </font>
    <font>
      <sz val="10"/>
      <name val="宋体"/>
      <charset val="134"/>
      <scheme val="minor"/>
    </font>
    <font>
      <sz val="10"/>
      <color theme="1"/>
      <name val="宋体"/>
      <charset val="134"/>
    </font>
    <font>
      <sz val="11"/>
      <name val="Arial"/>
      <charset val="134"/>
    </font>
    <font>
      <sz val="10"/>
      <name val="宋体"/>
      <charset val="134"/>
    </font>
    <font>
      <sz val="10"/>
      <color theme="1"/>
      <name val="微软雅黑"/>
      <charset val="134"/>
    </font>
    <font>
      <sz val="14"/>
      <color theme="1"/>
      <name val="Arial"/>
      <charset val="134"/>
    </font>
    <font>
      <sz val="14"/>
      <color theme="1"/>
      <name val="宋体"/>
      <charset val="134"/>
    </font>
    <font>
      <sz val="20"/>
      <color theme="1"/>
      <name val="宋体"/>
      <charset val="134"/>
    </font>
    <font>
      <sz val="14"/>
      <color theme="1"/>
      <name val="宋体"/>
      <charset val="134"/>
      <scheme val="minor"/>
    </font>
    <font>
      <sz val="14"/>
      <name val="宋体"/>
      <charset val="134"/>
      <scheme val="minor"/>
    </font>
    <font>
      <sz val="10"/>
      <name val="微软雅黑"/>
      <charset val="134"/>
    </font>
    <font>
      <sz val="11"/>
      <color theme="1"/>
      <name val="Arial"/>
      <charset val="134"/>
    </font>
    <font>
      <b/>
      <sz val="10"/>
      <name val="宋体"/>
      <charset val="134"/>
    </font>
    <font>
      <sz val="12"/>
      <color theme="1"/>
      <name val="微软雅黑"/>
      <charset val="134"/>
    </font>
    <font>
      <sz val="12"/>
      <name val="微软雅黑"/>
      <charset val="134"/>
    </font>
    <font>
      <sz val="12"/>
      <color theme="1"/>
      <name val="宋体"/>
      <charset val="134"/>
      <scheme val="minor"/>
    </font>
    <font>
      <sz val="14"/>
      <name val="Arial"/>
      <charset val="134"/>
    </font>
    <font>
      <sz val="20"/>
      <name val="宋体"/>
      <charset val="134"/>
    </font>
    <font>
      <sz val="10"/>
      <color rgb="FFFF0000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4"/>
      <color theme="1"/>
      <name val="Arial"/>
      <charset val="134"/>
    </font>
    <font>
      <b/>
      <sz val="14"/>
      <color theme="1"/>
      <name val="宋体"/>
      <charset val="134"/>
    </font>
    <font>
      <b/>
      <sz val="20"/>
      <color theme="1"/>
      <name val="宋体"/>
      <charset val="134"/>
    </font>
    <font>
      <sz val="12"/>
      <color rgb="FFFF0000"/>
      <name val="微软雅黑"/>
      <charset val="134"/>
    </font>
    <font>
      <sz val="8"/>
      <color theme="1"/>
      <name val="宋体"/>
      <charset val="134"/>
    </font>
    <font>
      <b/>
      <sz val="10"/>
      <color theme="1"/>
      <name val="宋体"/>
      <charset val="134"/>
    </font>
    <font>
      <u/>
      <sz val="11"/>
      <color rgb="FF800080"/>
      <name val="宋体"/>
      <charset val="0"/>
      <scheme val="minor"/>
    </font>
    <font>
      <sz val="9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6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z val="14"/>
      <name val="微软雅黑"/>
      <charset val="134"/>
    </font>
    <font>
      <sz val="14"/>
      <color theme="1"/>
      <name val="仿宋"/>
      <charset val="134"/>
    </font>
    <font>
      <sz val="14"/>
      <color theme="1"/>
      <name val="华文楷体"/>
      <charset val="134"/>
    </font>
    <font>
      <sz val="16"/>
      <name val="Arial"/>
      <charset val="134"/>
    </font>
    <font>
      <sz val="16"/>
      <color theme="1"/>
      <name val="Arial"/>
      <charset val="134"/>
    </font>
    <font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color theme="1"/>
      <name val="Arial"/>
      <charset val="134"/>
    </font>
    <font>
      <sz val="16"/>
      <name val="宋体"/>
      <charset val="134"/>
    </font>
    <font>
      <b/>
      <sz val="11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0"/>
      <color rgb="FF000000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2"/>
      <name val="新細明體"/>
      <charset val="136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1"/>
      <color indexed="8"/>
      <name val="宋体"/>
      <charset val="134"/>
    </font>
    <font>
      <sz val="11"/>
      <color theme="1"/>
      <name val="Tahoma"/>
      <charset val="134"/>
    </font>
    <font>
      <sz val="12"/>
      <color indexed="0"/>
      <name val="宋体"/>
      <charset val="134"/>
    </font>
    <font>
      <sz val="10"/>
      <name val="Arial"/>
      <charset val="134"/>
    </font>
    <font>
      <sz val="9"/>
      <name val="Arial"/>
      <charset val="0"/>
    </font>
    <font>
      <vertAlign val="superscript"/>
      <sz val="11"/>
      <name val="宋体"/>
      <charset val="134"/>
      <scheme val="minor"/>
    </font>
    <font>
      <vertAlign val="superscript"/>
      <sz val="11"/>
      <color theme="1"/>
      <name val="宋体"/>
      <charset val="134"/>
      <scheme val="minor"/>
    </font>
    <font>
      <sz val="15"/>
      <color theme="1"/>
      <name val="微软雅黑"/>
      <charset val="134"/>
    </font>
    <font>
      <b/>
      <sz val="9"/>
      <name val="宋体"/>
      <charset val="134"/>
    </font>
  </fonts>
  <fills count="4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3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thin">
        <color auto="1"/>
      </bottom>
      <diagonal/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63" fillId="10" borderId="0" applyNumberFormat="0" applyBorder="0" applyAlignment="0" applyProtection="0">
      <alignment vertical="center"/>
    </xf>
    <xf numFmtId="0" fontId="64" fillId="11" borderId="29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63" fillId="12" borderId="0" applyNumberFormat="0" applyBorder="0" applyAlignment="0" applyProtection="0">
      <alignment vertical="center"/>
    </xf>
    <xf numFmtId="0" fontId="65" fillId="1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67" fillId="14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15" borderId="30" applyNumberFormat="0" applyFont="0" applyAlignment="0" applyProtection="0">
      <alignment vertical="center"/>
    </xf>
    <xf numFmtId="0" fontId="67" fillId="16" borderId="0" applyNumberFormat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71" fillId="0" borderId="0"/>
    <xf numFmtId="0" fontId="72" fillId="0" borderId="0" applyNumberFormat="0" applyFill="0" applyBorder="0" applyAlignment="0" applyProtection="0">
      <alignment vertical="center"/>
    </xf>
    <xf numFmtId="0" fontId="73" fillId="0" borderId="31" applyNumberFormat="0" applyFill="0" applyAlignment="0" applyProtection="0">
      <alignment vertical="center"/>
    </xf>
    <xf numFmtId="0" fontId="74" fillId="0" borderId="31" applyNumberFormat="0" applyFill="0" applyAlignment="0" applyProtection="0">
      <alignment vertical="center"/>
    </xf>
    <xf numFmtId="0" fontId="75" fillId="0" borderId="0"/>
    <xf numFmtId="0" fontId="67" fillId="17" borderId="0" applyNumberFormat="0" applyBorder="0" applyAlignment="0" applyProtection="0">
      <alignment vertical="center"/>
    </xf>
    <xf numFmtId="0" fontId="68" fillId="0" borderId="32" applyNumberFormat="0" applyFill="0" applyAlignment="0" applyProtection="0">
      <alignment vertical="center"/>
    </xf>
    <xf numFmtId="0" fontId="67" fillId="18" borderId="0" applyNumberFormat="0" applyBorder="0" applyAlignment="0" applyProtection="0">
      <alignment vertical="center"/>
    </xf>
    <xf numFmtId="0" fontId="76" fillId="19" borderId="33" applyNumberFormat="0" applyAlignment="0" applyProtection="0">
      <alignment vertical="center"/>
    </xf>
    <xf numFmtId="0" fontId="77" fillId="19" borderId="29" applyNumberFormat="0" applyAlignment="0" applyProtection="0">
      <alignment vertical="center"/>
    </xf>
    <xf numFmtId="0" fontId="78" fillId="20" borderId="34" applyNumberFormat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67" fillId="22" borderId="0" applyNumberFormat="0" applyBorder="0" applyAlignment="0" applyProtection="0">
      <alignment vertical="center"/>
    </xf>
    <xf numFmtId="0" fontId="79" fillId="0" borderId="35" applyNumberFormat="0" applyFill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80" fillId="0" borderId="36" applyNumberFormat="0" applyFill="0" applyAlignment="0" applyProtection="0">
      <alignment vertical="center"/>
    </xf>
    <xf numFmtId="0" fontId="81" fillId="23" borderId="0" applyNumberFormat="0" applyBorder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82" fillId="24" borderId="0" applyNumberFormat="0" applyBorder="0" applyAlignment="0" applyProtection="0">
      <alignment vertical="center"/>
    </xf>
    <xf numFmtId="0" fontId="63" fillId="25" borderId="0" applyNumberFormat="0" applyBorder="0" applyAlignment="0" applyProtection="0">
      <alignment vertical="center"/>
    </xf>
    <xf numFmtId="0" fontId="67" fillId="26" borderId="0" applyNumberFormat="0" applyBorder="0" applyAlignment="0" applyProtection="0">
      <alignment vertical="center"/>
    </xf>
    <xf numFmtId="0" fontId="63" fillId="27" borderId="0" applyNumberFormat="0" applyBorder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63" fillId="2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3" fillId="30" borderId="0" applyNumberFormat="0" applyBorder="0" applyAlignment="0" applyProtection="0">
      <alignment vertical="center"/>
    </xf>
    <xf numFmtId="0" fontId="67" fillId="31" borderId="0" applyNumberFormat="0" applyBorder="0" applyAlignment="0" applyProtection="0">
      <alignment vertical="center"/>
    </xf>
    <xf numFmtId="0" fontId="67" fillId="32" borderId="0" applyNumberFormat="0" applyBorder="0" applyAlignment="0" applyProtection="0">
      <alignment vertical="center"/>
    </xf>
    <xf numFmtId="0" fontId="63" fillId="33" borderId="0" applyNumberFormat="0" applyBorder="0" applyAlignment="0" applyProtection="0">
      <alignment vertical="center"/>
    </xf>
    <xf numFmtId="0" fontId="63" fillId="34" borderId="0" applyNumberFormat="0" applyBorder="0" applyAlignment="0" applyProtection="0">
      <alignment vertical="center"/>
    </xf>
    <xf numFmtId="0" fontId="67" fillId="35" borderId="0" applyNumberFormat="0" applyBorder="0" applyAlignment="0" applyProtection="0">
      <alignment vertical="center"/>
    </xf>
    <xf numFmtId="0" fontId="7" fillId="0" borderId="0"/>
    <xf numFmtId="0" fontId="63" fillId="36" borderId="0" applyNumberFormat="0" applyBorder="0" applyAlignment="0" applyProtection="0">
      <alignment vertical="center"/>
    </xf>
    <xf numFmtId="0" fontId="67" fillId="37" borderId="0" applyNumberFormat="0" applyBorder="0" applyAlignment="0" applyProtection="0">
      <alignment vertical="center"/>
    </xf>
    <xf numFmtId="0" fontId="67" fillId="38" borderId="0" applyNumberFormat="0" applyBorder="0" applyAlignment="0" applyProtection="0">
      <alignment vertical="center"/>
    </xf>
    <xf numFmtId="0" fontId="7" fillId="0" borderId="0"/>
    <xf numFmtId="0" fontId="63" fillId="39" borderId="0" applyNumberFormat="0" applyBorder="0" applyAlignment="0" applyProtection="0">
      <alignment vertical="center"/>
    </xf>
    <xf numFmtId="0" fontId="67" fillId="40" borderId="0" applyNumberFormat="0" applyBorder="0" applyAlignment="0" applyProtection="0">
      <alignment vertical="center"/>
    </xf>
    <xf numFmtId="0" fontId="83" fillId="0" borderId="0" applyNumberFormat="0" applyFill="0" applyBorder="0" applyAlignment="0" applyProtection="0">
      <alignment vertical="center"/>
    </xf>
    <xf numFmtId="0" fontId="84" fillId="41" borderId="37" applyNumberFormat="0" applyFont="0" applyAlignment="0" applyProtection="0">
      <alignment vertical="center"/>
    </xf>
    <xf numFmtId="0" fontId="85" fillId="0" borderId="0"/>
    <xf numFmtId="0" fontId="66" fillId="0" borderId="1" applyNumberFormat="0" applyFill="0" applyBorder="0" applyAlignment="0" applyProtection="0">
      <alignment vertical="center"/>
    </xf>
    <xf numFmtId="0" fontId="7" fillId="0" borderId="0"/>
    <xf numFmtId="0" fontId="86" fillId="0" borderId="0" applyNumberFormat="0" applyBorder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7" fillId="0" borderId="0"/>
    <xf numFmtId="0" fontId="0" fillId="0" borderId="0">
      <alignment vertical="center"/>
    </xf>
    <xf numFmtId="0" fontId="0" fillId="0" borderId="0"/>
    <xf numFmtId="0" fontId="7" fillId="0" borderId="0"/>
    <xf numFmtId="0" fontId="87" fillId="0" borderId="0" applyNumberFormat="0" applyFill="0" applyBorder="0" applyAlignment="0" applyProtection="0"/>
    <xf numFmtId="0" fontId="66" fillId="0" borderId="1" applyNumberFormat="0" applyFill="0" applyBorder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66" fillId="0" borderId="1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9" fontId="0" fillId="0" borderId="0" applyFont="0" applyFill="0" applyBorder="0" applyAlignment="0" applyProtection="0">
      <alignment vertical="center"/>
    </xf>
  </cellStyleXfs>
  <cellXfs count="964">
    <xf numFmtId="0" fontId="0" fillId="0" borderId="0" xfId="0">
      <alignment vertical="center"/>
    </xf>
    <xf numFmtId="0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1" applyFont="1" applyFill="1" applyBorder="1" applyAlignment="1" applyProtection="1">
      <alignment horizontal="center" vertical="center" wrapText="1"/>
      <protection locked="0"/>
    </xf>
    <xf numFmtId="0" fontId="2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1" fillId="0" borderId="0" xfId="64" applyFont="1" applyFill="1" applyBorder="1" applyAlignment="1" applyProtection="1">
      <alignment horizontal="center" vertical="center" wrapText="1"/>
      <protection locked="0"/>
    </xf>
    <xf numFmtId="49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177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181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4" applyNumberFormat="1" applyFont="1" applyFill="1" applyBorder="1" applyAlignment="1" applyProtection="1">
      <alignment horizontal="right" vertical="center" wrapText="1"/>
      <protection locked="0"/>
    </xf>
    <xf numFmtId="0" fontId="3" fillId="0" borderId="1" xfId="64" applyFont="1" applyFill="1" applyBorder="1" applyAlignment="1" applyProtection="1">
      <alignment horizontal="left" vertical="center"/>
      <protection locked="0"/>
    </xf>
    <xf numFmtId="0" fontId="2" fillId="0" borderId="1" xfId="64" applyFont="1" applyFill="1" applyBorder="1" applyAlignment="1" applyProtection="1">
      <alignment horizontal="left" vertical="center"/>
      <protection locked="0"/>
    </xf>
    <xf numFmtId="0" fontId="4" fillId="0" borderId="1" xfId="64" applyFont="1" applyFill="1" applyBorder="1" applyAlignment="1" applyProtection="1">
      <alignment horizontal="left" vertical="center"/>
      <protection locked="0"/>
    </xf>
    <xf numFmtId="0" fontId="4" fillId="0" borderId="1" xfId="64" applyFont="1" applyFill="1" applyBorder="1" applyAlignment="1" applyProtection="1">
      <alignment horizontal="left" vertical="center" wrapText="1"/>
      <protection locked="0"/>
    </xf>
    <xf numFmtId="0" fontId="4" fillId="0" borderId="1" xfId="64" applyFont="1" applyFill="1" applyBorder="1" applyAlignment="1" applyProtection="1">
      <alignment horizontal="center" vertical="center" wrapText="1"/>
      <protection locked="0"/>
    </xf>
    <xf numFmtId="0" fontId="4" fillId="0" borderId="1" xfId="64" applyFont="1" applyFill="1" applyBorder="1" applyAlignment="1" applyProtection="1">
      <alignment horizontal="center" vertical="top" wrapText="1"/>
      <protection locked="0"/>
    </xf>
    <xf numFmtId="0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Font="1" applyFill="1" applyBorder="1" applyAlignment="1" applyProtection="1">
      <alignment horizontal="center" vertical="center" wrapText="1"/>
      <protection locked="0"/>
    </xf>
    <xf numFmtId="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4" applyFont="1" applyFill="1" applyBorder="1" applyAlignment="1" applyProtection="1">
      <alignment horizontal="center" vertical="center" wrapText="1"/>
      <protection locked="0"/>
    </xf>
    <xf numFmtId="0" fontId="5" fillId="0" borderId="1" xfId="64" applyFont="1" applyFill="1" applyBorder="1" applyAlignment="1" applyProtection="1">
      <alignment horizontal="center" vertical="center" wrapText="1"/>
      <protection locked="0"/>
    </xf>
    <xf numFmtId="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4" applyFont="1" applyFill="1" applyBorder="1" applyAlignment="1" applyProtection="1">
      <alignment horizontal="center" vertical="center" wrapText="1"/>
      <protection locked="0"/>
    </xf>
    <xf numFmtId="0" fontId="7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4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 applyProtection="1">
      <alignment horizontal="left" vertical="center" wrapText="1"/>
      <protection locked="0"/>
    </xf>
    <xf numFmtId="0" fontId="9" fillId="0" borderId="1" xfId="64" applyFont="1" applyFill="1" applyBorder="1" applyAlignment="1" applyProtection="1">
      <alignment horizontal="left" vertical="center" wrapText="1"/>
      <protection locked="0"/>
    </xf>
    <xf numFmtId="49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5" applyNumberFormat="1" applyFont="1" applyFill="1" applyBorder="1" applyAlignment="1" applyProtection="1">
      <alignment horizontal="center" vertical="center"/>
    </xf>
    <xf numFmtId="0" fontId="5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8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8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7" fillId="0" borderId="1" xfId="14" applyFont="1" applyFill="1" applyBorder="1" applyAlignment="1">
      <alignment horizontal="center" vertical="center"/>
    </xf>
    <xf numFmtId="0" fontId="7" fillId="0" borderId="1" xfId="14" applyFont="1" applyFill="1" applyBorder="1" applyAlignment="1">
      <alignment horizontal="center" vertical="center" wrapText="1"/>
    </xf>
    <xf numFmtId="0" fontId="11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44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44" applyFont="1" applyFill="1" applyBorder="1" applyAlignment="1" applyProtection="1">
      <alignment horizontal="center" vertical="center" wrapText="1"/>
      <protection locked="0"/>
    </xf>
    <xf numFmtId="49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44" applyFont="1" applyFill="1" applyBorder="1" applyAlignment="1" applyProtection="1">
      <alignment horizontal="center" vertical="center" wrapText="1"/>
      <protection locked="0"/>
    </xf>
    <xf numFmtId="0" fontId="6" fillId="0" borderId="1" xfId="44" applyFont="1" applyFill="1" applyBorder="1" applyAlignment="1" applyProtection="1">
      <alignment horizontal="center" vertical="center" wrapText="1"/>
      <protection locked="0"/>
    </xf>
    <xf numFmtId="0" fontId="6" fillId="0" borderId="1" xfId="65" applyNumberFormat="1" applyFont="1" applyFill="1" applyBorder="1" applyAlignment="1" applyProtection="1">
      <alignment horizontal="center" vertical="center"/>
    </xf>
    <xf numFmtId="0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5" applyFont="1" applyFill="1" applyBorder="1" applyAlignment="1" applyProtection="1">
      <alignment horizontal="center" vertical="center" wrapText="1"/>
      <protection locked="0"/>
    </xf>
    <xf numFmtId="0" fontId="7" fillId="0" borderId="1" xfId="75" applyFont="1" applyFill="1" applyBorder="1" applyAlignment="1" applyProtection="1">
      <alignment horizontal="center" vertical="center" wrapText="1"/>
      <protection locked="0"/>
    </xf>
    <xf numFmtId="0" fontId="7" fillId="0" borderId="1" xfId="65" applyNumberFormat="1" applyFont="1" applyFill="1" applyBorder="1" applyAlignment="1" applyProtection="1">
      <alignment horizontal="center" vertical="center"/>
    </xf>
    <xf numFmtId="49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77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6" fillId="0" borderId="2" xfId="62" applyNumberFormat="1" applyFont="1" applyFill="1" applyBorder="1" applyAlignment="1">
      <alignment horizontal="center" vertical="center" wrapText="1"/>
    </xf>
    <xf numFmtId="182" fontId="6" fillId="0" borderId="3" xfId="62" applyNumberFormat="1" applyFont="1" applyFill="1" applyBorder="1" applyAlignment="1">
      <alignment horizontal="center" vertical="center" wrapText="1"/>
    </xf>
    <xf numFmtId="49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181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5" fillId="0" borderId="1" xfId="44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4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44" applyNumberFormat="1" applyFont="1" applyFill="1" applyBorder="1" applyAlignment="1" applyProtection="1">
      <alignment horizontal="center" vertical="center" wrapText="1"/>
      <protection locked="0"/>
    </xf>
    <xf numFmtId="184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80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49" fontId="8" fillId="0" borderId="1" xfId="75" applyNumberFormat="1" applyFont="1" applyFill="1" applyBorder="1" applyAlignment="1" applyProtection="1">
      <alignment horizontal="center" vertical="center" wrapText="1"/>
      <protection locked="0"/>
    </xf>
    <xf numFmtId="181" fontId="8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8" fillId="0" borderId="1" xfId="44" applyNumberFormat="1" applyFont="1" applyFill="1" applyBorder="1" applyAlignment="1" applyProtection="1">
      <alignment horizontal="center" vertical="center" wrapText="1"/>
      <protection locked="0"/>
    </xf>
    <xf numFmtId="183" fontId="8" fillId="0" borderId="1" xfId="77" applyNumberFormat="1" applyFont="1" applyFill="1" applyBorder="1" applyAlignment="1" applyProtection="1">
      <alignment horizontal="center" vertical="center" wrapText="1"/>
      <protection locked="0"/>
    </xf>
    <xf numFmtId="183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80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84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1" applyFont="1" applyFill="1" applyBorder="1" applyAlignment="1" applyProtection="1">
      <alignment horizontal="center" vertical="center" wrapText="1"/>
      <protection locked="0"/>
    </xf>
    <xf numFmtId="0" fontId="10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1" applyFont="1" applyFill="1" applyBorder="1" applyAlignment="1" applyProtection="1">
      <alignment horizontal="center" vertical="center" wrapText="1"/>
      <protection locked="0"/>
    </xf>
    <xf numFmtId="181" fontId="1" fillId="0" borderId="0" xfId="64" applyNumberFormat="1" applyFont="1" applyFill="1" applyBorder="1" applyAlignment="1" applyProtection="1">
      <alignment horizontal="right" vertical="center" wrapText="1"/>
      <protection locked="0"/>
    </xf>
    <xf numFmtId="181" fontId="11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0" borderId="4" xfId="62" applyNumberFormat="1" applyFont="1" applyFill="1" applyBorder="1" applyAlignment="1">
      <alignment horizontal="center" vertical="center" wrapText="1"/>
    </xf>
    <xf numFmtId="179" fontId="6" fillId="0" borderId="5" xfId="62" applyNumberFormat="1" applyFont="1" applyFill="1" applyBorder="1" applyAlignment="1">
      <alignment horizontal="center" vertical="center" wrapText="1"/>
    </xf>
    <xf numFmtId="179" fontId="6" fillId="0" borderId="6" xfId="62" applyNumberFormat="1" applyFont="1" applyFill="1" applyBorder="1" applyAlignment="1">
      <alignment horizontal="center" vertical="center" wrapText="1"/>
    </xf>
    <xf numFmtId="181" fontId="6" fillId="0" borderId="2" xfId="62" applyNumberFormat="1" applyFont="1" applyFill="1" applyBorder="1" applyAlignment="1">
      <alignment horizontal="center" vertical="center" wrapText="1"/>
    </xf>
    <xf numFmtId="10" fontId="6" fillId="0" borderId="2" xfId="62" applyNumberFormat="1" applyFont="1" applyFill="1" applyBorder="1" applyAlignment="1">
      <alignment horizontal="center" vertical="center" wrapText="1"/>
    </xf>
    <xf numFmtId="179" fontId="6" fillId="0" borderId="2" xfId="62" applyNumberFormat="1" applyFont="1" applyFill="1" applyBorder="1" applyAlignment="1">
      <alignment horizontal="center" vertical="center" wrapText="1"/>
    </xf>
    <xf numFmtId="179" fontId="6" fillId="0" borderId="1" xfId="62" applyNumberFormat="1" applyFont="1" applyFill="1" applyBorder="1" applyAlignment="1">
      <alignment horizontal="center" vertical="center" wrapText="1"/>
    </xf>
    <xf numFmtId="181" fontId="6" fillId="0" borderId="3" xfId="62" applyNumberFormat="1" applyFont="1" applyFill="1" applyBorder="1" applyAlignment="1">
      <alignment horizontal="center" vertical="center" wrapText="1"/>
    </xf>
    <xf numFmtId="10" fontId="6" fillId="0" borderId="3" xfId="62" applyNumberFormat="1" applyFont="1" applyFill="1" applyBorder="1" applyAlignment="1">
      <alignment horizontal="center" vertical="center" wrapText="1"/>
    </xf>
    <xf numFmtId="179" fontId="6" fillId="0" borderId="3" xfId="62" applyNumberFormat="1" applyFont="1" applyFill="1" applyBorder="1" applyAlignment="1">
      <alignment horizontal="center" vertical="center" wrapText="1"/>
    </xf>
    <xf numFmtId="184" fontId="5" fillId="0" borderId="1" xfId="44" applyNumberFormat="1" applyFont="1" applyFill="1" applyBorder="1" applyAlignment="1" applyProtection="1">
      <alignment horizontal="center" vertical="center" wrapText="1"/>
      <protection locked="0"/>
    </xf>
    <xf numFmtId="181" fontId="5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5" applyNumberFormat="1" applyFont="1" applyFill="1" applyBorder="1" applyAlignment="1" applyProtection="1">
      <alignment horizontal="center" vertical="center" wrapText="1"/>
    </xf>
    <xf numFmtId="179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5" applyNumberFormat="1" applyFont="1" applyFill="1" applyBorder="1" applyAlignment="1" applyProtection="1">
      <alignment horizontal="center" vertical="center" wrapText="1"/>
    </xf>
    <xf numFmtId="179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3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8" fillId="0" borderId="1" xfId="77" applyNumberFormat="1" applyFont="1" applyFill="1" applyBorder="1" applyAlignment="1" applyProtection="1">
      <alignment horizontal="center" vertical="center" wrapText="1"/>
      <protection locked="0"/>
    </xf>
    <xf numFmtId="181" fontId="8" fillId="0" borderId="1" xfId="67" applyNumberFormat="1" applyFont="1" applyFill="1" applyBorder="1" applyAlignment="1">
      <alignment horizontal="center" vertical="center" wrapText="1"/>
    </xf>
    <xf numFmtId="10" fontId="8" fillId="0" borderId="1" xfId="67" applyNumberFormat="1" applyFont="1" applyFill="1" applyBorder="1" applyAlignment="1">
      <alignment horizontal="center" vertical="center" wrapText="1"/>
    </xf>
    <xf numFmtId="184" fontId="7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7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5" fillId="0" borderId="1" xfId="77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4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4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81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0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84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81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0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84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4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0" fontId="13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5" fillId="0" borderId="1" xfId="11" applyFont="1" applyFill="1" applyBorder="1" applyAlignment="1" applyProtection="1">
      <alignment horizontal="center" vertical="center" wrapText="1" shrinkToFit="1"/>
      <protection locked="0"/>
    </xf>
    <xf numFmtId="183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83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84" fontId="5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64" applyFont="1" applyAlignment="1" applyProtection="1">
      <alignment horizontal="center" vertical="center" wrapText="1"/>
      <protection locked="0"/>
    </xf>
    <xf numFmtId="0" fontId="15" fillId="0" borderId="0" xfId="74" applyFont="1" applyFill="1" applyBorder="1" applyAlignment="1" applyProtection="1">
      <alignment horizontal="center" vertical="center" wrapText="1"/>
      <protection locked="0"/>
    </xf>
    <xf numFmtId="0" fontId="13" fillId="0" borderId="0" xfId="64" applyFont="1" applyAlignment="1" applyProtection="1">
      <alignment horizontal="left" vertical="center" wrapText="1"/>
      <protection locked="0"/>
    </xf>
    <xf numFmtId="0" fontId="6" fillId="0" borderId="7" xfId="74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64" applyFont="1" applyBorder="1" applyAlignment="1" applyProtection="1">
      <alignment horizontal="center" vertical="center" wrapText="1"/>
      <protection locked="0"/>
    </xf>
    <xf numFmtId="0" fontId="6" fillId="0" borderId="9" xfId="64" applyFont="1" applyBorder="1" applyAlignment="1" applyProtection="1">
      <alignment horizontal="center" vertical="center" wrapText="1"/>
      <protection locked="0"/>
    </xf>
    <xf numFmtId="0" fontId="6" fillId="0" borderId="10" xfId="7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Font="1" applyBorder="1" applyAlignment="1" applyProtection="1">
      <alignment horizontal="center" vertical="center" wrapText="1"/>
      <protection locked="0"/>
    </xf>
    <xf numFmtId="0" fontId="16" fillId="0" borderId="10" xfId="74" applyNumberFormat="1" applyFont="1" applyFill="1" applyBorder="1" applyAlignment="1" applyProtection="1">
      <alignment horizontal="left" vertical="center" wrapText="1"/>
      <protection locked="0"/>
    </xf>
    <xf numFmtId="0" fontId="16" fillId="0" borderId="1" xfId="0" applyFont="1" applyBorder="1" applyAlignment="1">
      <alignment horizontal="left" vertical="center" wrapText="1"/>
    </xf>
    <xf numFmtId="0" fontId="16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6" fillId="0" borderId="1" xfId="64" applyFont="1" applyBorder="1" applyAlignment="1" applyProtection="1">
      <alignment horizontal="left" vertical="center" wrapText="1"/>
      <protection locked="0"/>
    </xf>
    <xf numFmtId="0" fontId="6" fillId="0" borderId="11" xfId="64" applyFont="1" applyBorder="1" applyAlignment="1" applyProtection="1">
      <alignment horizontal="center" vertical="center" wrapText="1"/>
      <protection locked="0"/>
    </xf>
    <xf numFmtId="49" fontId="6" fillId="0" borderId="2" xfId="64" applyNumberFormat="1" applyFont="1" applyBorder="1" applyAlignment="1" applyProtection="1">
      <alignment horizontal="center" vertical="center" wrapText="1"/>
      <protection locked="0"/>
    </xf>
    <xf numFmtId="0" fontId="6" fillId="0" borderId="2" xfId="64" applyFont="1" applyBorder="1" applyAlignment="1" applyProtection="1">
      <alignment horizontal="center" vertical="center" wrapText="1"/>
      <protection locked="0"/>
    </xf>
    <xf numFmtId="0" fontId="5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6" fillId="0" borderId="3" xfId="64" applyNumberFormat="1" applyFont="1" applyBorder="1" applyAlignment="1" applyProtection="1">
      <alignment horizontal="center" vertical="center" wrapText="1"/>
      <protection locked="0"/>
    </xf>
    <xf numFmtId="0" fontId="15" fillId="0" borderId="3" xfId="64" applyFont="1" applyBorder="1" applyAlignment="1" applyProtection="1">
      <alignment horizontal="center" vertical="center" wrapText="1"/>
      <protection locked="0"/>
    </xf>
    <xf numFmtId="0" fontId="6" fillId="0" borderId="3" xfId="64" applyFont="1" applyBorder="1" applyAlignment="1" applyProtection="1">
      <alignment horizontal="center" vertical="center" wrapText="1"/>
      <protection locked="0"/>
    </xf>
    <xf numFmtId="0" fontId="16" fillId="0" borderId="1" xfId="70" applyFont="1" applyBorder="1" applyAlignment="1">
      <alignment horizontal="left" vertical="center"/>
    </xf>
    <xf numFmtId="0" fontId="16" fillId="0" borderId="1" xfId="57" applyFont="1" applyBorder="1" applyAlignment="1">
      <alignment horizontal="left" vertical="center" wrapText="1"/>
    </xf>
    <xf numFmtId="0" fontId="6" fillId="0" borderId="4" xfId="64" applyFont="1" applyBorder="1" applyAlignment="1" applyProtection="1">
      <alignment horizontal="center" vertical="center" wrapText="1"/>
      <protection locked="0"/>
    </xf>
    <xf numFmtId="0" fontId="6" fillId="0" borderId="6" xfId="64" applyFont="1" applyBorder="1" applyAlignment="1" applyProtection="1">
      <alignment horizontal="center" vertical="center" wrapText="1"/>
      <protection locked="0"/>
    </xf>
    <xf numFmtId="49" fontId="6" fillId="0" borderId="2" xfId="74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64" applyFont="1" applyBorder="1" applyAlignment="1" applyProtection="1">
      <alignment horizontal="center" vertical="center" wrapText="1"/>
      <protection locked="0"/>
    </xf>
    <xf numFmtId="0" fontId="6" fillId="0" borderId="13" xfId="64" applyFont="1" applyBorder="1" applyAlignment="1" applyProtection="1">
      <alignment horizontal="center" vertical="center" wrapText="1"/>
      <protection locked="0"/>
    </xf>
    <xf numFmtId="49" fontId="15" fillId="0" borderId="3" xfId="74" applyNumberFormat="1" applyFont="1" applyFill="1" applyBorder="1" applyAlignment="1" applyProtection="1">
      <alignment horizontal="center" vertical="center" wrapText="1"/>
      <protection locked="0"/>
    </xf>
    <xf numFmtId="185" fontId="16" fillId="0" borderId="8" xfId="0" applyNumberFormat="1" applyFont="1" applyBorder="1" applyAlignment="1">
      <alignment horizontal="left" vertical="center" wrapText="1"/>
    </xf>
    <xf numFmtId="49" fontId="16" fillId="0" borderId="1" xfId="74" applyNumberFormat="1" applyFont="1" applyFill="1" applyBorder="1" applyAlignment="1" applyProtection="1">
      <alignment horizontal="left" vertical="center" wrapText="1"/>
      <protection locked="0"/>
    </xf>
    <xf numFmtId="181" fontId="6" fillId="0" borderId="2" xfId="64" applyNumberFormat="1" applyFont="1" applyBorder="1" applyAlignment="1" applyProtection="1">
      <alignment horizontal="left" vertical="center" wrapText="1"/>
      <protection locked="0"/>
    </xf>
    <xf numFmtId="0" fontId="6" fillId="0" borderId="2" xfId="64" applyNumberFormat="1" applyFont="1" applyFill="1" applyBorder="1" applyAlignment="1" applyProtection="1">
      <alignment horizontal="center" vertical="center" wrapText="1"/>
      <protection locked="0"/>
    </xf>
    <xf numFmtId="179" fontId="5" fillId="0" borderId="4" xfId="0" applyNumberFormat="1" applyFont="1" applyFill="1" applyBorder="1" applyAlignment="1">
      <alignment horizontal="center" vertical="center" wrapText="1"/>
    </xf>
    <xf numFmtId="179" fontId="5" fillId="0" borderId="5" xfId="0" applyNumberFormat="1" applyFont="1" applyFill="1" applyBorder="1" applyAlignment="1">
      <alignment horizontal="center" vertical="center" wrapText="1"/>
    </xf>
    <xf numFmtId="49" fontId="6" fillId="0" borderId="3" xfId="74" applyNumberFormat="1" applyFont="1" applyFill="1" applyBorder="1" applyAlignment="1" applyProtection="1">
      <alignment horizontal="center" vertical="center" wrapText="1"/>
      <protection locked="0"/>
    </xf>
    <xf numFmtId="181" fontId="6" fillId="0" borderId="3" xfId="64" applyNumberFormat="1" applyFont="1" applyBorder="1" applyAlignment="1" applyProtection="1">
      <alignment horizontal="left" vertical="center" wrapText="1"/>
      <protection locked="0"/>
    </xf>
    <xf numFmtId="0" fontId="6" fillId="0" borderId="3" xfId="6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67" applyFont="1" applyBorder="1" applyAlignment="1">
      <alignment horizontal="left" vertical="center" wrapText="1"/>
    </xf>
    <xf numFmtId="181" fontId="16" fillId="0" borderId="1" xfId="64" applyNumberFormat="1" applyFont="1" applyBorder="1" applyAlignment="1" applyProtection="1">
      <alignment horizontal="left" vertical="center" wrapText="1"/>
      <protection locked="0"/>
    </xf>
    <xf numFmtId="183" fontId="16" fillId="0" borderId="1" xfId="74" applyNumberFormat="1" applyFont="1" applyFill="1" applyBorder="1" applyAlignment="1" applyProtection="1">
      <alignment horizontal="left" vertical="center" wrapText="1"/>
      <protection locked="0"/>
    </xf>
    <xf numFmtId="179" fontId="16" fillId="0" borderId="1" xfId="74" applyNumberFormat="1" applyFont="1" applyFill="1" applyBorder="1" applyAlignment="1" applyProtection="1">
      <alignment horizontal="left" vertical="center" wrapText="1"/>
      <protection locked="0"/>
    </xf>
    <xf numFmtId="181" fontId="16" fillId="0" borderId="1" xfId="67" applyNumberFormat="1" applyFont="1" applyBorder="1" applyAlignment="1">
      <alignment horizontal="left" vertical="center" wrapText="1"/>
    </xf>
    <xf numFmtId="49" fontId="16" fillId="0" borderId="3" xfId="74" applyNumberFormat="1" applyFont="1" applyFill="1" applyBorder="1" applyAlignment="1" applyProtection="1">
      <alignment horizontal="left" vertical="center" wrapText="1"/>
      <protection locked="0"/>
    </xf>
    <xf numFmtId="0" fontId="16" fillId="0" borderId="3" xfId="64" applyFont="1" applyBorder="1" applyAlignment="1" applyProtection="1">
      <alignment horizontal="left" vertical="center" wrapText="1"/>
      <protection locked="0"/>
    </xf>
    <xf numFmtId="181" fontId="16" fillId="0" borderId="3" xfId="64" applyNumberFormat="1" applyFont="1" applyBorder="1" applyAlignment="1" applyProtection="1">
      <alignment horizontal="left" vertical="center" wrapText="1"/>
      <protection locked="0"/>
    </xf>
    <xf numFmtId="183" fontId="13" fillId="0" borderId="1" xfId="74" applyNumberFormat="1" applyFont="1" applyFill="1" applyBorder="1" applyAlignment="1" applyProtection="1">
      <alignment horizontal="left" vertical="center" wrapText="1"/>
      <protection locked="0"/>
    </xf>
    <xf numFmtId="179" fontId="13" fillId="0" borderId="1" xfId="74" applyNumberFormat="1" applyFont="1" applyFill="1" applyBorder="1" applyAlignment="1" applyProtection="1">
      <alignment horizontal="left" vertical="center" wrapText="1"/>
      <protection locked="0"/>
    </xf>
    <xf numFmtId="179" fontId="5" fillId="0" borderId="6" xfId="0" applyNumberFormat="1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179" fontId="5" fillId="0" borderId="2" xfId="0" applyNumberFormat="1" applyFont="1" applyFill="1" applyBorder="1" applyAlignment="1">
      <alignment horizontal="center" vertical="center" wrapText="1"/>
    </xf>
    <xf numFmtId="0" fontId="6" fillId="0" borderId="2" xfId="64" applyFont="1" applyFill="1" applyBorder="1" applyAlignment="1" applyProtection="1">
      <alignment horizontal="center" vertical="center" wrapText="1"/>
      <protection locked="0"/>
    </xf>
    <xf numFmtId="0" fontId="5" fillId="0" borderId="3" xfId="0" applyFont="1" applyFill="1" applyBorder="1" applyAlignment="1">
      <alignment horizontal="center" vertical="center" wrapText="1"/>
    </xf>
    <xf numFmtId="179" fontId="5" fillId="0" borderId="3" xfId="0" applyNumberFormat="1" applyFont="1" applyFill="1" applyBorder="1" applyAlignment="1">
      <alignment horizontal="center" vertical="center" wrapText="1"/>
    </xf>
    <xf numFmtId="0" fontId="6" fillId="0" borderId="3" xfId="64" applyFont="1" applyFill="1" applyBorder="1" applyAlignment="1" applyProtection="1">
      <alignment horizontal="center" vertical="center" wrapText="1"/>
      <protection locked="0"/>
    </xf>
    <xf numFmtId="181" fontId="13" fillId="0" borderId="1" xfId="74" applyNumberFormat="1" applyFont="1" applyFill="1" applyBorder="1" applyAlignment="1" applyProtection="1">
      <alignment horizontal="left" vertical="center" wrapText="1"/>
      <protection locked="0"/>
    </xf>
    <xf numFmtId="10" fontId="16" fillId="0" borderId="1" xfId="74" applyNumberFormat="1" applyFont="1" applyFill="1" applyBorder="1" applyAlignment="1" applyProtection="1">
      <alignment horizontal="left" vertical="center" wrapText="1"/>
      <protection locked="0"/>
    </xf>
    <xf numFmtId="181" fontId="16" fillId="0" borderId="1" xfId="74" applyNumberFormat="1" applyFont="1" applyFill="1" applyBorder="1" applyAlignment="1" applyProtection="1">
      <alignment horizontal="left" vertical="center" wrapText="1"/>
      <protection locked="0"/>
    </xf>
    <xf numFmtId="10" fontId="13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6" fillId="0" borderId="2" xfId="74" applyFont="1" applyFill="1" applyBorder="1" applyAlignment="1" applyProtection="1">
      <alignment horizontal="center" vertical="center" wrapText="1" shrinkToFit="1"/>
      <protection locked="0"/>
    </xf>
    <xf numFmtId="0" fontId="6" fillId="0" borderId="14" xfId="64" applyFont="1" applyBorder="1" applyAlignment="1" applyProtection="1">
      <alignment horizontal="center" vertical="center" wrapText="1"/>
      <protection locked="0"/>
    </xf>
    <xf numFmtId="0" fontId="15" fillId="0" borderId="3" xfId="74" applyFont="1" applyFill="1" applyBorder="1" applyAlignment="1" applyProtection="1">
      <alignment horizontal="center" vertical="center" wrapText="1" shrinkToFit="1"/>
      <protection locked="0"/>
    </xf>
    <xf numFmtId="0" fontId="16" fillId="0" borderId="1" xfId="74" applyFont="1" applyFill="1" applyBorder="1" applyAlignment="1" applyProtection="1">
      <alignment horizontal="left" vertical="center" wrapText="1"/>
      <protection locked="0"/>
    </xf>
    <xf numFmtId="49" fontId="16" fillId="0" borderId="1" xfId="0" applyNumberFormat="1" applyFont="1" applyBorder="1" applyAlignment="1">
      <alignment horizontal="left" vertical="center" wrapText="1"/>
    </xf>
    <xf numFmtId="0" fontId="15" fillId="0" borderId="2" xfId="64" applyFont="1" applyBorder="1" applyAlignment="1" applyProtection="1">
      <alignment horizontal="center" vertical="center" wrapText="1"/>
      <protection locked="0"/>
    </xf>
    <xf numFmtId="179" fontId="16" fillId="0" borderId="1" xfId="11" applyNumberFormat="1" applyFont="1" applyFill="1" applyBorder="1" applyAlignment="1" applyProtection="1">
      <alignment horizontal="left" vertical="center" wrapText="1"/>
      <protection locked="0"/>
    </xf>
    <xf numFmtId="0" fontId="0" fillId="0" borderId="0" xfId="0" applyFont="1" applyFill="1" applyAlignment="1">
      <alignment vertical="center"/>
    </xf>
    <xf numFmtId="0" fontId="2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Alignment="1">
      <alignment vertical="center"/>
    </xf>
    <xf numFmtId="0" fontId="6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64" applyFont="1" applyFill="1" applyBorder="1" applyAlignment="1" applyProtection="1">
      <alignment horizontal="center" vertical="center" wrapText="1"/>
      <protection locked="0"/>
    </xf>
    <xf numFmtId="181" fontId="15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15" fillId="0" borderId="0" xfId="64" applyNumberFormat="1" applyFont="1" applyFill="1" applyBorder="1" applyAlignment="1" applyProtection="1">
      <alignment horizontal="center" vertical="center" wrapText="1"/>
      <protection locked="0"/>
    </xf>
    <xf numFmtId="184" fontId="15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4" applyNumberFormat="1" applyFont="1" applyFill="1" applyBorder="1" applyAlignment="1" applyProtection="1">
      <alignment horizontal="right" vertical="center" wrapText="1"/>
      <protection locked="0"/>
    </xf>
    <xf numFmtId="0" fontId="18" fillId="0" borderId="1" xfId="64" applyFont="1" applyFill="1" applyBorder="1" applyAlignment="1" applyProtection="1">
      <alignment horizontal="left" vertical="center"/>
      <protection locked="0"/>
    </xf>
    <xf numFmtId="0" fontId="19" fillId="0" borderId="1" xfId="64" applyFont="1" applyFill="1" applyBorder="1" applyAlignment="1" applyProtection="1">
      <alignment horizontal="left" vertical="center" wrapText="1"/>
      <protection locked="0"/>
    </xf>
    <xf numFmtId="0" fontId="20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4" applyFont="1" applyFill="1" applyBorder="1" applyAlignment="1" applyProtection="1">
      <alignment horizontal="left" vertical="center"/>
      <protection locked="0"/>
    </xf>
    <xf numFmtId="0" fontId="18" fillId="0" borderId="1" xfId="64" applyFont="1" applyFill="1" applyBorder="1" applyAlignment="1" applyProtection="1">
      <alignment horizontal="left" vertical="center" wrapText="1"/>
      <protection locked="0"/>
    </xf>
    <xf numFmtId="0" fontId="19" fillId="0" borderId="1" xfId="64" applyFont="1" applyFill="1" applyBorder="1" applyAlignment="1" applyProtection="1">
      <alignment horizontal="left" vertical="top" wrapText="1"/>
      <protection locked="0"/>
    </xf>
    <xf numFmtId="0" fontId="10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49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64" applyFont="1" applyFill="1" applyBorder="1" applyAlignment="1" applyProtection="1">
      <alignment horizontal="center" vertical="center" wrapText="1"/>
      <protection locked="0"/>
    </xf>
    <xf numFmtId="0" fontId="21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4" applyNumberFormat="1" applyFont="1" applyFill="1" applyBorder="1" applyAlignment="1" applyProtection="1">
      <alignment horizontal="center" vertical="center" wrapText="1"/>
      <protection locked="0"/>
    </xf>
    <xf numFmtId="184" fontId="21" fillId="0" borderId="0" xfId="0" applyNumberFormat="1" applyFont="1" applyFill="1" applyAlignment="1">
      <alignment horizontal="center" vertical="center"/>
    </xf>
    <xf numFmtId="0" fontId="23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64" applyFont="1" applyFill="1" applyBorder="1" applyAlignment="1" applyProtection="1">
      <alignment horizontal="center" vertical="center" wrapText="1"/>
      <protection locked="0"/>
    </xf>
    <xf numFmtId="0" fontId="23" fillId="0" borderId="1" xfId="65" applyNumberFormat="1" applyFont="1" applyFill="1" applyBorder="1" applyAlignment="1" applyProtection="1">
      <alignment horizontal="center" vertical="center" wrapText="1"/>
    </xf>
    <xf numFmtId="0" fontId="23" fillId="0" borderId="1" xfId="78" applyFont="1" applyFill="1" applyBorder="1" applyAlignment="1">
      <alignment horizontal="center" vertical="center" wrapText="1"/>
    </xf>
    <xf numFmtId="0" fontId="23" fillId="0" borderId="1" xfId="78" applyFont="1" applyFill="1" applyBorder="1" applyAlignment="1">
      <alignment horizontal="center" vertical="center"/>
    </xf>
    <xf numFmtId="0" fontId="23" fillId="0" borderId="1" xfId="77" applyFont="1" applyFill="1" applyBorder="1" applyAlignment="1" applyProtection="1">
      <alignment horizontal="center" vertical="center" wrapText="1"/>
      <protection locked="0"/>
    </xf>
    <xf numFmtId="0" fontId="13" fillId="0" borderId="0" xfId="64" applyFont="1" applyFill="1" applyBorder="1" applyAlignment="1" applyProtection="1">
      <alignment horizontal="center" vertical="center" wrapText="1"/>
      <protection locked="0"/>
    </xf>
    <xf numFmtId="0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NumberFormat="1" applyFont="1" applyFill="1" applyBorder="1" applyAlignment="1">
      <alignment horizontal="center" vertical="center" wrapText="1"/>
    </xf>
    <xf numFmtId="0" fontId="13" fillId="0" borderId="0" xfId="0" applyFont="1" applyFill="1" applyBorder="1" applyAlignment="1">
      <alignment horizontal="center" vertical="center" wrapText="1"/>
    </xf>
    <xf numFmtId="0" fontId="13" fillId="0" borderId="0" xfId="39" applyFont="1" applyFill="1" applyBorder="1" applyAlignment="1" applyProtection="1">
      <alignment horizontal="center" vertical="center" wrapText="1"/>
      <protection locked="0"/>
    </xf>
    <xf numFmtId="0" fontId="16" fillId="0" borderId="0" xfId="0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 wrapText="1"/>
    </xf>
    <xf numFmtId="49" fontId="24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21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39" applyFont="1" applyFill="1" applyBorder="1" applyAlignment="1" applyProtection="1">
      <alignment horizontal="center" vertical="center" wrapText="1"/>
      <protection locked="0"/>
    </xf>
    <xf numFmtId="0" fontId="21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39" applyFont="1" applyFill="1" applyBorder="1" applyAlignment="1" applyProtection="1">
      <alignment horizontal="center" vertical="center" wrapText="1"/>
      <protection locked="0"/>
    </xf>
    <xf numFmtId="0" fontId="23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65" applyNumberFormat="1" applyFont="1" applyFill="1" applyBorder="1" applyAlignment="1" applyProtection="1">
      <alignment horizontal="center" vertical="center"/>
    </xf>
    <xf numFmtId="49" fontId="23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65" applyNumberFormat="1" applyFont="1" applyFill="1" applyBorder="1" applyAlignment="1" applyProtection="1">
      <alignment horizontal="center" vertical="center"/>
    </xf>
    <xf numFmtId="0" fontId="7" fillId="0" borderId="0" xfId="39" applyFont="1" applyFill="1" applyBorder="1" applyAlignment="1" applyProtection="1">
      <alignment horizontal="center" vertical="center" wrapText="1"/>
      <protection locked="0"/>
    </xf>
    <xf numFmtId="0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49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0" applyNumberFormat="1" applyFont="1" applyFill="1" applyBorder="1" applyAlignment="1">
      <alignment horizontal="center" vertical="center" wrapText="1"/>
    </xf>
    <xf numFmtId="0" fontId="25" fillId="0" borderId="0" xfId="65" applyNumberFormat="1" applyFont="1" applyFill="1" applyBorder="1" applyAlignment="1" applyProtection="1">
      <alignment horizontal="center" vertical="center"/>
    </xf>
    <xf numFmtId="0" fontId="16" fillId="0" borderId="0" xfId="39" applyFont="1" applyFill="1" applyBorder="1" applyAlignment="1" applyProtection="1">
      <alignment horizontal="center" vertical="center" wrapText="1"/>
      <protection locked="0"/>
    </xf>
    <xf numFmtId="49" fontId="10" fillId="0" borderId="1" xfId="39" applyNumberFormat="1" applyFont="1" applyFill="1" applyBorder="1" applyAlignment="1" applyProtection="1">
      <alignment horizontal="center" vertical="center" wrapText="1"/>
      <protection locked="0"/>
    </xf>
    <xf numFmtId="181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181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39" applyNumberFormat="1" applyFont="1" applyFill="1" applyBorder="1" applyAlignment="1" applyProtection="1">
      <alignment horizontal="center" vertical="center" wrapText="1"/>
      <protection locked="0"/>
    </xf>
    <xf numFmtId="181" fontId="21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19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64" applyFont="1" applyFill="1" applyBorder="1" applyAlignment="1" applyProtection="1">
      <alignment horizontal="center" vertical="center" wrapText="1"/>
      <protection locked="0"/>
    </xf>
    <xf numFmtId="181" fontId="2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78" applyNumberFormat="1" applyFont="1" applyFill="1" applyBorder="1" applyAlignment="1">
      <alignment horizontal="center" vertical="center"/>
    </xf>
    <xf numFmtId="0" fontId="17" fillId="0" borderId="1" xfId="64" applyNumberFormat="1" applyFont="1" applyFill="1" applyBorder="1" applyAlignment="1" applyProtection="1">
      <alignment horizontal="center" vertical="center" wrapText="1"/>
      <protection locked="0"/>
    </xf>
    <xf numFmtId="180" fontId="23" fillId="0" borderId="1" xfId="77" applyNumberFormat="1" applyFont="1" applyFill="1" applyBorder="1" applyAlignment="1" applyProtection="1">
      <alignment horizontal="center" vertical="center" wrapText="1"/>
      <protection locked="0"/>
    </xf>
    <xf numFmtId="181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ont="1" applyFill="1" applyBorder="1" applyAlignment="1">
      <alignment vertical="center" wrapText="1"/>
    </xf>
    <xf numFmtId="181" fontId="16" fillId="0" borderId="0" xfId="0" applyNumberFormat="1" applyFont="1" applyFill="1" applyBorder="1" applyAlignment="1">
      <alignment horizontal="center" vertical="center" wrapText="1"/>
    </xf>
    <xf numFmtId="181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181" fontId="5" fillId="0" borderId="0" xfId="0" applyNumberFormat="1" applyFont="1" applyFill="1" applyBorder="1" applyAlignment="1">
      <alignment horizontal="center" vertical="center" wrapText="1"/>
    </xf>
    <xf numFmtId="181" fontId="16" fillId="0" borderId="0" xfId="0" applyNumberFormat="1" applyFont="1" applyFill="1" applyBorder="1" applyAlignment="1">
      <alignment horizontal="center" vertical="center"/>
    </xf>
    <xf numFmtId="10" fontId="15" fillId="0" borderId="1" xfId="64" applyNumberFormat="1" applyFont="1" applyFill="1" applyBorder="1" applyAlignment="1" applyProtection="1">
      <alignment horizontal="right" vertical="center" wrapText="1"/>
      <protection locked="0"/>
    </xf>
    <xf numFmtId="10" fontId="20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26" fillId="0" borderId="1" xfId="62" applyNumberFormat="1" applyFont="1" applyFill="1" applyBorder="1" applyAlignment="1">
      <alignment horizontal="center" vertical="center" wrapText="1"/>
    </xf>
    <xf numFmtId="179" fontId="26" fillId="0" borderId="1" xfId="62" applyNumberFormat="1" applyFont="1" applyFill="1" applyBorder="1" applyAlignment="1">
      <alignment horizontal="center" vertical="center" wrapText="1"/>
    </xf>
    <xf numFmtId="181" fontId="26" fillId="0" borderId="1" xfId="62" applyNumberFormat="1" applyFont="1" applyFill="1" applyBorder="1" applyAlignment="1">
      <alignment horizontal="center" vertical="center" wrapText="1"/>
    </xf>
    <xf numFmtId="10" fontId="26" fillId="0" borderId="1" xfId="62" applyNumberFormat="1" applyFont="1" applyFill="1" applyBorder="1" applyAlignment="1">
      <alignment horizontal="center" vertical="center" wrapText="1"/>
    </xf>
    <xf numFmtId="183" fontId="22" fillId="0" borderId="1" xfId="63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63" applyNumberFormat="1" applyFont="1" applyFill="1" applyBorder="1" applyAlignment="1" applyProtection="1">
      <alignment horizontal="center" vertical="center" wrapText="1"/>
      <protection locked="0"/>
    </xf>
    <xf numFmtId="181" fontId="22" fillId="0" borderId="1" xfId="63" applyNumberFormat="1" applyFont="1" applyFill="1" applyBorder="1" applyAlignment="1" applyProtection="1">
      <alignment horizontal="center" vertical="center" wrapText="1"/>
      <protection locked="0"/>
    </xf>
    <xf numFmtId="10" fontId="22" fillId="0" borderId="1" xfId="63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35" applyNumberFormat="1" applyFont="1" applyFill="1" applyBorder="1" applyAlignment="1" applyProtection="1">
      <alignment horizontal="center" vertical="center" wrapText="1"/>
      <protection locked="0"/>
    </xf>
    <xf numFmtId="179" fontId="2" fillId="0" borderId="1" xfId="35" applyNumberFormat="1" applyFont="1" applyFill="1" applyBorder="1" applyAlignment="1" applyProtection="1">
      <alignment horizontal="center" vertical="center" wrapText="1"/>
      <protection locked="0"/>
    </xf>
    <xf numFmtId="181" fontId="2" fillId="0" borderId="1" xfId="35" applyNumberFormat="1" applyFont="1" applyFill="1" applyBorder="1" applyAlignment="1" applyProtection="1">
      <alignment horizontal="center" vertical="center" wrapText="1"/>
      <protection locked="0"/>
    </xf>
    <xf numFmtId="10" fontId="2" fillId="0" borderId="1" xfId="35" applyNumberFormat="1" applyFont="1" applyFill="1" applyBorder="1" applyAlignment="1" applyProtection="1">
      <alignment horizontal="center" vertical="center" wrapText="1"/>
      <protection locked="0"/>
    </xf>
    <xf numFmtId="184" fontId="2" fillId="0" borderId="1" xfId="35" applyNumberFormat="1" applyFont="1" applyFill="1" applyBorder="1" applyAlignment="1" applyProtection="1">
      <alignment horizontal="center" vertical="center" wrapText="1"/>
      <protection locked="0"/>
    </xf>
    <xf numFmtId="181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10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2" fillId="0" borderId="1" xfId="63" applyNumberFormat="1" applyFont="1" applyFill="1" applyBorder="1" applyAlignment="1" applyProtection="1">
      <alignment horizontal="center" vertical="center" wrapText="1"/>
      <protection locked="0"/>
    </xf>
    <xf numFmtId="181" fontId="22" fillId="0" borderId="1" xfId="14" applyNumberFormat="1" applyFont="1" applyFill="1" applyBorder="1" applyAlignment="1">
      <alignment horizontal="center" vertical="center"/>
    </xf>
    <xf numFmtId="10" fontId="22" fillId="0" borderId="1" xfId="36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36" applyFont="1" applyFill="1" applyBorder="1" applyAlignment="1" applyProtection="1">
      <alignment horizontal="center" vertical="center" wrapText="1"/>
      <protection locked="0"/>
    </xf>
    <xf numFmtId="184" fontId="22" fillId="0" borderId="1" xfId="36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36" applyNumberFormat="1" applyFont="1" applyFill="1" applyBorder="1" applyAlignment="1" applyProtection="1">
      <alignment horizontal="center" vertical="center" wrapText="1"/>
      <protection locked="0"/>
    </xf>
    <xf numFmtId="181" fontId="22" fillId="0" borderId="1" xfId="36" applyNumberFormat="1" applyFont="1" applyFill="1" applyBorder="1" applyAlignment="1" applyProtection="1">
      <alignment horizontal="center" vertical="center" wrapText="1"/>
      <protection locked="0"/>
    </xf>
    <xf numFmtId="179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0" applyFont="1" applyFill="1" applyBorder="1" applyAlignment="1">
      <alignment vertical="center"/>
    </xf>
    <xf numFmtId="0" fontId="17" fillId="0" borderId="1" xfId="0" applyFont="1" applyFill="1" applyBorder="1" applyAlignment="1">
      <alignment horizontal="center" vertical="center" wrapText="1"/>
    </xf>
    <xf numFmtId="10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16" fillId="0" borderId="0" xfId="0" applyNumberFormat="1" applyFont="1" applyFill="1" applyBorder="1" applyAlignment="1">
      <alignment horizontal="center" vertical="center" wrapText="1"/>
    </xf>
    <xf numFmtId="10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10" fontId="5" fillId="0" borderId="0" xfId="0" applyNumberFormat="1" applyFont="1" applyFill="1" applyBorder="1" applyAlignment="1">
      <alignment horizontal="center" vertical="center" wrapText="1"/>
    </xf>
    <xf numFmtId="10" fontId="16" fillId="0" borderId="0" xfId="0" applyNumberFormat="1" applyFont="1" applyFill="1" applyBorder="1" applyAlignment="1">
      <alignment horizontal="center" vertical="center"/>
    </xf>
    <xf numFmtId="0" fontId="10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64" applyFont="1" applyFill="1" applyBorder="1" applyAlignment="1" applyProtection="1">
      <alignment horizontal="center" vertical="center" wrapText="1"/>
      <protection locked="0"/>
    </xf>
    <xf numFmtId="183" fontId="26" fillId="0" borderId="1" xfId="62" applyNumberFormat="1" applyFont="1" applyFill="1" applyBorder="1" applyAlignment="1">
      <alignment horizontal="center" vertical="center" wrapText="1"/>
    </xf>
    <xf numFmtId="0" fontId="27" fillId="0" borderId="1" xfId="64" applyFont="1" applyFill="1" applyBorder="1" applyAlignment="1" applyProtection="1">
      <alignment horizontal="center" vertical="center" wrapText="1"/>
      <protection locked="0"/>
    </xf>
    <xf numFmtId="0" fontId="27" fillId="0" borderId="2" xfId="64" applyFont="1" applyFill="1" applyBorder="1" applyAlignment="1" applyProtection="1">
      <alignment horizontal="center" vertical="center" wrapText="1"/>
      <protection locked="0"/>
    </xf>
    <xf numFmtId="0" fontId="27" fillId="0" borderId="3" xfId="64" applyFont="1" applyFill="1" applyBorder="1" applyAlignment="1" applyProtection="1">
      <alignment horizontal="center" vertical="center" wrapText="1"/>
      <protection locked="0"/>
    </xf>
    <xf numFmtId="184" fontId="10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2" fillId="0" borderId="1" xfId="36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5" applyNumberFormat="1" applyFont="1" applyFill="1" applyBorder="1" applyAlignment="1" applyProtection="1">
      <alignment horizontal="center" vertical="center" wrapText="1"/>
    </xf>
    <xf numFmtId="183" fontId="2" fillId="0" borderId="1" xfId="36" applyNumberFormat="1" applyFont="1" applyFill="1" applyBorder="1" applyAlignment="1" applyProtection="1">
      <alignment horizontal="center" vertical="center" wrapText="1"/>
      <protection locked="0"/>
    </xf>
    <xf numFmtId="183" fontId="2" fillId="0" borderId="15" xfId="36" applyNumberFormat="1" applyFont="1" applyFill="1" applyBorder="1" applyAlignment="1" applyProtection="1">
      <alignment horizontal="center" vertical="center" wrapText="1"/>
      <protection locked="0"/>
    </xf>
    <xf numFmtId="179" fontId="22" fillId="0" borderId="1" xfId="14" applyNumberFormat="1" applyFont="1" applyFill="1" applyBorder="1" applyAlignment="1">
      <alignment horizontal="left" vertical="center"/>
    </xf>
    <xf numFmtId="0" fontId="2" fillId="0" borderId="15" xfId="65" applyNumberFormat="1" applyFont="1" applyFill="1" applyBorder="1" applyAlignment="1" applyProtection="1">
      <alignment horizontal="center" vertical="center" wrapText="1"/>
    </xf>
    <xf numFmtId="181" fontId="23" fillId="0" borderId="1" xfId="79" applyNumberFormat="1" applyFont="1" applyFill="1" applyBorder="1" applyAlignment="1">
      <alignment horizontal="center" vertical="center" wrapText="1"/>
    </xf>
    <xf numFmtId="10" fontId="23" fillId="0" borderId="1" xfId="79" applyNumberFormat="1" applyFont="1" applyFill="1" applyBorder="1" applyAlignment="1">
      <alignment horizontal="center" vertical="center" wrapText="1"/>
    </xf>
    <xf numFmtId="183" fontId="5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8" applyFont="1" applyFill="1" applyBorder="1" applyAlignment="1">
      <alignment horizontal="center" vertical="center" wrapText="1"/>
    </xf>
    <xf numFmtId="183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0" applyFont="1" applyFill="1" applyBorder="1" applyAlignment="1">
      <alignment horizontal="center" vertical="center" wrapText="1"/>
    </xf>
    <xf numFmtId="184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7" applyNumberFormat="1" applyFont="1" applyFill="1" applyBorder="1" applyAlignment="1">
      <alignment horizontal="center" vertical="center" wrapText="1"/>
    </xf>
    <xf numFmtId="49" fontId="13" fillId="0" borderId="0" xfId="60" applyNumberFormat="1" applyFont="1" applyFill="1" applyBorder="1" applyAlignment="1">
      <alignment horizontal="center" vertical="center" wrapText="1"/>
    </xf>
    <xf numFmtId="49" fontId="13" fillId="0" borderId="0" xfId="0" applyNumberFormat="1" applyFont="1" applyFill="1" applyBorder="1" applyAlignment="1">
      <alignment horizontal="center" vertical="center" wrapText="1"/>
    </xf>
    <xf numFmtId="49" fontId="16" fillId="0" borderId="0" xfId="0" applyNumberFormat="1" applyFont="1" applyFill="1" applyBorder="1" applyAlignment="1">
      <alignment horizontal="center" vertical="center" wrapText="1"/>
    </xf>
    <xf numFmtId="49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0" applyFont="1" applyFill="1" applyBorder="1" applyAlignment="1">
      <alignment horizontal="center" vertical="center"/>
    </xf>
    <xf numFmtId="0" fontId="28" fillId="0" borderId="0" xfId="0" applyFont="1" applyFill="1" applyBorder="1" applyAlignment="1">
      <alignment vertical="center"/>
    </xf>
    <xf numFmtId="0" fontId="16" fillId="0" borderId="0" xfId="0" applyNumberFormat="1" applyFont="1" applyFill="1" applyBorder="1" applyAlignment="1">
      <alignment horizontal="center" vertical="center"/>
    </xf>
    <xf numFmtId="181" fontId="6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6" fillId="0" borderId="0" xfId="64" applyNumberFormat="1" applyFont="1" applyFill="1" applyBorder="1" applyAlignment="1" applyProtection="1">
      <alignment horizontal="center" vertical="center" wrapText="1"/>
      <protection locked="0"/>
    </xf>
    <xf numFmtId="184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75" applyFont="1" applyFill="1" applyBorder="1" applyAlignment="1" applyProtection="1">
      <alignment horizontal="center" vertical="center" wrapText="1"/>
      <protection locked="0"/>
    </xf>
    <xf numFmtId="0" fontId="1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5" fillId="2" borderId="0" xfId="64" applyNumberFormat="1" applyFont="1" applyFill="1" applyBorder="1" applyAlignment="1" applyProtection="1">
      <alignment horizontal="center" vertical="center" wrapText="1"/>
      <protection locked="0"/>
    </xf>
    <xf numFmtId="179" fontId="15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64" applyFont="1" applyFill="1" applyBorder="1" applyAlignment="1" applyProtection="1">
      <alignment horizontal="left" vertical="center"/>
      <protection locked="0"/>
    </xf>
    <xf numFmtId="0" fontId="2" fillId="0" borderId="1" xfId="64" applyFont="1" applyFill="1" applyBorder="1" applyAlignment="1" applyProtection="1">
      <alignment horizontal="left" vertical="center"/>
      <protection locked="0"/>
    </xf>
    <xf numFmtId="0" fontId="29" fillId="0" borderId="1" xfId="64" applyFont="1" applyFill="1" applyBorder="1" applyAlignment="1" applyProtection="1">
      <alignment horizontal="left" vertical="center" wrapText="1"/>
      <protection locked="0"/>
    </xf>
    <xf numFmtId="0" fontId="2" fillId="0" borderId="1" xfId="64" applyFont="1" applyFill="1" applyBorder="1" applyAlignment="1" applyProtection="1">
      <alignment horizontal="left" vertical="center" wrapText="1"/>
      <protection locked="0"/>
    </xf>
    <xf numFmtId="0" fontId="2" fillId="0" borderId="1" xfId="64" applyFont="1" applyFill="1" applyBorder="1" applyAlignment="1" applyProtection="1">
      <alignment horizontal="left" vertical="top" wrapText="1"/>
      <protection locked="0"/>
    </xf>
    <xf numFmtId="0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Font="1" applyFill="1" applyBorder="1" applyAlignment="1" applyProtection="1">
      <alignment horizontal="center" vertical="center" wrapText="1"/>
      <protection locked="0"/>
    </xf>
    <xf numFmtId="0" fontId="5" fillId="0" borderId="1" xfId="0" applyNumberFormat="1" applyFont="1" applyFill="1" applyBorder="1" applyAlignment="1">
      <alignment horizontal="center" vertical="center" wrapText="1"/>
    </xf>
    <xf numFmtId="0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75" applyNumberFormat="1" applyFont="1" applyFill="1" applyBorder="1" applyAlignment="1" applyProtection="1">
      <alignment vertical="center" wrapText="1"/>
      <protection locked="0"/>
    </xf>
    <xf numFmtId="49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>
      <alignment horizontal="center" vertical="center" wrapText="1"/>
    </xf>
    <xf numFmtId="0" fontId="13" fillId="0" borderId="0" xfId="76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75" applyNumberFormat="1" applyFont="1" applyFill="1" applyBorder="1" applyAlignment="1" applyProtection="1">
      <alignment horizontal="left" vertical="center" wrapText="1"/>
      <protection locked="0"/>
    </xf>
    <xf numFmtId="0" fontId="30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5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5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NumberFormat="1" applyFont="1" applyFill="1" applyBorder="1" applyAlignment="1">
      <alignment horizontal="center" vertical="center" wrapText="1"/>
    </xf>
    <xf numFmtId="49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75" applyFont="1" applyFill="1" applyBorder="1" applyAlignment="1" applyProtection="1">
      <alignment horizontal="center" vertical="center" wrapText="1"/>
      <protection locked="0"/>
    </xf>
    <xf numFmtId="0" fontId="13" fillId="2" borderId="0" xfId="75" applyNumberFormat="1" applyFont="1" applyFill="1" applyBorder="1" applyAlignment="1" applyProtection="1">
      <alignment horizontal="center" vertical="center" wrapText="1"/>
      <protection locked="0"/>
    </xf>
    <xf numFmtId="49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75" applyFont="1" applyFill="1" applyBorder="1" applyAlignment="1" applyProtection="1">
      <alignment horizontal="center" vertical="center" wrapText="1"/>
      <protection locked="0"/>
    </xf>
    <xf numFmtId="0" fontId="16" fillId="0" borderId="0" xfId="75" applyFont="1" applyFill="1" applyBorder="1" applyAlignment="1" applyProtection="1">
      <alignment horizontal="center" vertical="center" wrapText="1"/>
      <protection locked="0"/>
    </xf>
    <xf numFmtId="181" fontId="15" fillId="0" borderId="1" xfId="64" applyNumberFormat="1" applyFont="1" applyFill="1" applyBorder="1" applyAlignment="1" applyProtection="1">
      <alignment horizontal="right" vertical="center" wrapText="1"/>
      <protection locked="0"/>
    </xf>
    <xf numFmtId="181" fontId="30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6" fillId="3" borderId="2" xfId="62" applyNumberFormat="1" applyFont="1" applyFill="1" applyBorder="1" applyAlignment="1">
      <alignment horizontal="center" vertical="center" wrapText="1"/>
    </xf>
    <xf numFmtId="182" fontId="6" fillId="3" borderId="3" xfId="62" applyNumberFormat="1" applyFont="1" applyFill="1" applyBorder="1" applyAlignment="1">
      <alignment horizontal="center" vertical="center" wrapText="1"/>
    </xf>
    <xf numFmtId="0" fontId="5" fillId="3" borderId="1" xfId="75" applyFont="1" applyFill="1" applyBorder="1" applyAlignment="1" applyProtection="1">
      <alignment horizontal="center" vertical="center" wrapText="1"/>
      <protection locked="0"/>
    </xf>
    <xf numFmtId="0" fontId="5" fillId="3" borderId="1" xfId="74" applyNumberFormat="1" applyFont="1" applyFill="1" applyBorder="1" applyAlignment="1" applyProtection="1">
      <alignment horizontal="center" vertical="center" wrapText="1"/>
      <protection locked="0"/>
    </xf>
    <xf numFmtId="184" fontId="5" fillId="3" borderId="1" xfId="75" applyNumberFormat="1" applyFont="1" applyFill="1" applyBorder="1" applyAlignment="1" applyProtection="1">
      <alignment horizontal="center" vertical="center" wrapText="1"/>
      <protection locked="0"/>
    </xf>
    <xf numFmtId="0" fontId="6" fillId="3" borderId="1" xfId="64" applyNumberFormat="1" applyFont="1" applyFill="1" applyBorder="1" applyAlignment="1" applyProtection="1">
      <alignment horizontal="center" vertical="center" wrapText="1"/>
      <protection locked="0"/>
    </xf>
    <xf numFmtId="183" fontId="5" fillId="3" borderId="1" xfId="75" applyNumberFormat="1" applyFont="1" applyFill="1" applyBorder="1" applyAlignment="1" applyProtection="1">
      <alignment horizontal="center" vertical="center" wrapText="1"/>
      <protection locked="0"/>
    </xf>
    <xf numFmtId="181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75" applyFont="1" applyFill="1" applyBorder="1" applyAlignment="1" applyProtection="1">
      <alignment horizontal="center" vertical="center" wrapText="1"/>
      <protection locked="0"/>
    </xf>
    <xf numFmtId="184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83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84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81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79" fontId="15" fillId="0" borderId="1" xfId="64" applyNumberFormat="1" applyFont="1" applyFill="1" applyBorder="1" applyAlignment="1" applyProtection="1">
      <alignment horizontal="right" vertical="center" wrapText="1"/>
      <protection locked="0"/>
    </xf>
    <xf numFmtId="179" fontId="30" fillId="0" borderId="1" xfId="64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3" borderId="4" xfId="62" applyNumberFormat="1" applyFont="1" applyFill="1" applyBorder="1" applyAlignment="1">
      <alignment horizontal="center" vertical="center" wrapText="1"/>
    </xf>
    <xf numFmtId="179" fontId="6" fillId="3" borderId="5" xfId="62" applyNumberFormat="1" applyFont="1" applyFill="1" applyBorder="1" applyAlignment="1">
      <alignment horizontal="center" vertical="center" wrapText="1"/>
    </xf>
    <xf numFmtId="179" fontId="6" fillId="3" borderId="6" xfId="62" applyNumberFormat="1" applyFont="1" applyFill="1" applyBorder="1" applyAlignment="1">
      <alignment horizontal="center" vertical="center" wrapText="1"/>
    </xf>
    <xf numFmtId="181" fontId="6" fillId="3" borderId="2" xfId="62" applyNumberFormat="1" applyFont="1" applyFill="1" applyBorder="1" applyAlignment="1">
      <alignment horizontal="center" vertical="center" wrapText="1"/>
    </xf>
    <xf numFmtId="10" fontId="6" fillId="3" borderId="2" xfId="62" applyNumberFormat="1" applyFont="1" applyFill="1" applyBorder="1" applyAlignment="1">
      <alignment horizontal="center" vertical="center" wrapText="1"/>
    </xf>
    <xf numFmtId="179" fontId="6" fillId="3" borderId="2" xfId="62" applyNumberFormat="1" applyFont="1" applyFill="1" applyBorder="1" applyAlignment="1">
      <alignment horizontal="center" vertical="center" wrapText="1"/>
    </xf>
    <xf numFmtId="179" fontId="6" fillId="3" borderId="1" xfId="62" applyNumberFormat="1" applyFont="1" applyFill="1" applyBorder="1" applyAlignment="1">
      <alignment horizontal="center" vertical="center" wrapText="1"/>
    </xf>
    <xf numFmtId="181" fontId="6" fillId="3" borderId="3" xfId="62" applyNumberFormat="1" applyFont="1" applyFill="1" applyBorder="1" applyAlignment="1">
      <alignment horizontal="center" vertical="center" wrapText="1"/>
    </xf>
    <xf numFmtId="10" fontId="6" fillId="3" borderId="3" xfId="62" applyNumberFormat="1" applyFont="1" applyFill="1" applyBorder="1" applyAlignment="1">
      <alignment horizontal="center" vertical="center" wrapText="1"/>
    </xf>
    <xf numFmtId="179" fontId="6" fillId="3" borderId="3" xfId="62" applyNumberFormat="1" applyFont="1" applyFill="1" applyBorder="1" applyAlignment="1">
      <alignment horizontal="center" vertical="center" wrapText="1"/>
    </xf>
    <xf numFmtId="179" fontId="5" fillId="3" borderId="1" xfId="75" applyNumberFormat="1" applyFont="1" applyFill="1" applyBorder="1" applyAlignment="1" applyProtection="1">
      <alignment horizontal="center" vertical="center" wrapText="1"/>
      <protection locked="0"/>
    </xf>
    <xf numFmtId="181" fontId="5" fillId="3" borderId="1" xfId="75" applyNumberFormat="1" applyFont="1" applyFill="1" applyBorder="1" applyAlignment="1" applyProtection="1">
      <alignment horizontal="center" vertical="center" wrapText="1"/>
      <protection locked="0"/>
    </xf>
    <xf numFmtId="10" fontId="5" fillId="3" borderId="1" xfId="75" applyNumberFormat="1" applyFont="1" applyFill="1" applyBorder="1" applyAlignment="1" applyProtection="1">
      <alignment horizontal="center" vertical="center" wrapText="1"/>
      <protection locked="0"/>
    </xf>
    <xf numFmtId="181" fontId="5" fillId="3" borderId="1" xfId="67" applyNumberFormat="1" applyFont="1" applyFill="1" applyBorder="1" applyAlignment="1">
      <alignment horizontal="center" vertical="center" wrapText="1"/>
    </xf>
    <xf numFmtId="10" fontId="5" fillId="3" borderId="1" xfId="67" applyNumberFormat="1" applyFont="1" applyFill="1" applyBorder="1" applyAlignment="1">
      <alignment horizontal="center" vertical="center" wrapText="1"/>
    </xf>
    <xf numFmtId="184" fontId="6" fillId="3" borderId="1" xfId="64" applyNumberFormat="1" applyFont="1" applyFill="1" applyBorder="1" applyAlignment="1" applyProtection="1">
      <alignment horizontal="center" vertical="center" wrapText="1"/>
      <protection locked="0"/>
    </xf>
    <xf numFmtId="181" fontId="6" fillId="3" borderId="1" xfId="64" applyNumberFormat="1" applyFont="1" applyFill="1" applyBorder="1" applyAlignment="1" applyProtection="1">
      <alignment horizontal="center" vertical="center" wrapText="1"/>
      <protection locked="0"/>
    </xf>
    <xf numFmtId="179" fontId="5" fillId="3" borderId="1" xfId="74" applyNumberFormat="1" applyFont="1" applyFill="1" applyBorder="1" applyAlignment="1" applyProtection="1">
      <alignment horizontal="center" vertical="center" wrapText="1"/>
      <protection locked="0"/>
    </xf>
    <xf numFmtId="181" fontId="5" fillId="3" borderId="1" xfId="14" applyNumberFormat="1" applyFont="1" applyFill="1" applyBorder="1" applyAlignment="1">
      <alignment horizontal="center" vertical="center"/>
    </xf>
    <xf numFmtId="10" fontId="5" fillId="3" borderId="1" xfId="11" applyNumberFormat="1" applyFont="1" applyFill="1" applyBorder="1" applyAlignment="1" applyProtection="1">
      <alignment horizontal="center" vertical="center" wrapText="1"/>
      <protection locked="0"/>
    </xf>
    <xf numFmtId="179" fontId="5" fillId="3" borderId="1" xfId="14" applyNumberFormat="1" applyFont="1" applyFill="1" applyBorder="1" applyAlignment="1">
      <alignment horizontal="left" vertical="center"/>
    </xf>
    <xf numFmtId="179" fontId="6" fillId="3" borderId="1" xfId="64" applyNumberFormat="1" applyFont="1" applyFill="1" applyBorder="1" applyAlignment="1" applyProtection="1">
      <alignment horizontal="center" vertical="center" wrapText="1"/>
      <protection locked="0"/>
    </xf>
    <xf numFmtId="179" fontId="5" fillId="3" borderId="1" xfId="67" applyNumberFormat="1" applyFont="1" applyFill="1" applyBorder="1" applyAlignment="1">
      <alignment horizontal="center" vertical="center" wrapText="1"/>
    </xf>
    <xf numFmtId="179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0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79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79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183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4" applyFont="1" applyFill="1" applyBorder="1" applyAlignment="1" applyProtection="1">
      <alignment horizontal="center" vertical="center" wrapText="1"/>
      <protection locked="0"/>
    </xf>
    <xf numFmtId="0" fontId="5" fillId="4" borderId="1" xfId="64" applyFont="1" applyFill="1" applyBorder="1" applyAlignment="1" applyProtection="1">
      <alignment horizontal="center" vertical="center" wrapText="1"/>
      <protection locked="0"/>
    </xf>
    <xf numFmtId="184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5" fillId="4" borderId="1" xfId="75" applyNumberFormat="1" applyFont="1" applyFill="1" applyBorder="1" applyAlignment="1" applyProtection="1">
      <alignment horizontal="center" vertical="center" wrapText="1"/>
      <protection locked="0"/>
    </xf>
    <xf numFmtId="183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184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183" fontId="5" fillId="4" borderId="1" xfId="7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13" fillId="0" borderId="0" xfId="64" applyNumberFormat="1" applyFont="1" applyFill="1" applyBorder="1" applyAlignment="1" applyProtection="1">
      <alignment vertical="center" wrapText="1"/>
      <protection locked="0"/>
    </xf>
    <xf numFmtId="0" fontId="13" fillId="2" borderId="0" xfId="75" applyFont="1" applyFill="1" applyBorder="1" applyAlignment="1" applyProtection="1">
      <alignment horizontal="center" vertical="center" wrapText="1"/>
      <protection locked="0"/>
    </xf>
    <xf numFmtId="0" fontId="16" fillId="0" borderId="0" xfId="65" applyFont="1" applyFill="1" applyBorder="1" applyAlignment="1">
      <alignment horizontal="center" vertical="center"/>
    </xf>
    <xf numFmtId="0" fontId="5" fillId="2" borderId="0" xfId="0" applyNumberFormat="1" applyFont="1" applyFill="1" applyBorder="1" applyAlignment="1">
      <alignment horizontal="center" vertical="center" wrapText="1"/>
    </xf>
    <xf numFmtId="0" fontId="25" fillId="0" borderId="0" xfId="65" applyFont="1" applyFill="1" applyBorder="1" applyAlignment="1">
      <alignment horizontal="center" vertical="center"/>
    </xf>
    <xf numFmtId="0" fontId="31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64" applyFont="1" applyFill="1" applyBorder="1" applyAlignment="1" applyProtection="1">
      <alignment horizontal="center" vertical="center" wrapText="1"/>
      <protection locked="0"/>
    </xf>
    <xf numFmtId="186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NumberFormat="1" applyFont="1" applyFill="1" applyBorder="1" applyAlignment="1">
      <alignment horizontal="left" vertical="center" wrapText="1"/>
    </xf>
    <xf numFmtId="0" fontId="13" fillId="2" borderId="0" xfId="57" applyNumberFormat="1" applyFont="1" applyFill="1" applyBorder="1" applyAlignment="1">
      <alignment horizontal="center" vertical="center" wrapText="1"/>
    </xf>
    <xf numFmtId="0" fontId="15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29" fillId="5" borderId="0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57" applyNumberFormat="1" applyFont="1" applyFill="1" applyBorder="1" applyAlignment="1">
      <alignment horizontal="center" vertical="center" wrapText="1"/>
    </xf>
    <xf numFmtId="0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5" fontId="6" fillId="0" borderId="8" xfId="0" applyNumberFormat="1" applyFont="1" applyFill="1" applyBorder="1" applyAlignment="1">
      <alignment horizontal="center" vertical="center" wrapText="1"/>
    </xf>
    <xf numFmtId="0" fontId="6" fillId="0" borderId="1" xfId="74" applyFont="1" applyFill="1" applyBorder="1" applyAlignment="1" applyProtection="1">
      <alignment horizontal="center" vertical="center" wrapText="1"/>
      <protection locked="0"/>
    </xf>
    <xf numFmtId="49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3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3" fontId="6" fillId="3" borderId="1" xfId="74" applyNumberFormat="1" applyFont="1" applyFill="1" applyBorder="1" applyAlignment="1" applyProtection="1">
      <alignment horizontal="center" vertical="center" wrapText="1"/>
      <protection locked="0"/>
    </xf>
    <xf numFmtId="183" fontId="5" fillId="3" borderId="1" xfId="74" applyNumberFormat="1" applyFont="1" applyFill="1" applyBorder="1" applyAlignment="1" applyProtection="1">
      <alignment horizontal="center" vertical="center" wrapText="1"/>
      <protection locked="0"/>
    </xf>
    <xf numFmtId="179" fontId="6" fillId="3" borderId="1" xfId="74" applyNumberFormat="1" applyFont="1" applyFill="1" applyBorder="1" applyAlignment="1" applyProtection="1">
      <alignment horizontal="center" vertical="center" wrapText="1"/>
      <protection locked="0"/>
    </xf>
    <xf numFmtId="10" fontId="6" fillId="3" borderId="1" xfId="74" applyNumberFormat="1" applyFont="1" applyFill="1" applyBorder="1" applyAlignment="1" applyProtection="1">
      <alignment horizontal="center" vertical="center" wrapText="1"/>
      <protection locked="0"/>
    </xf>
    <xf numFmtId="181" fontId="6" fillId="3" borderId="1" xfId="74" applyNumberFormat="1" applyFont="1" applyFill="1" applyBorder="1" applyAlignment="1" applyProtection="1">
      <alignment horizontal="center" vertical="center" wrapText="1"/>
      <protection locked="0"/>
    </xf>
    <xf numFmtId="10" fontId="6" fillId="3" borderId="1" xfId="44" applyNumberFormat="1" applyFont="1" applyFill="1" applyBorder="1" applyAlignment="1" applyProtection="1">
      <alignment horizontal="center" vertical="center" wrapText="1"/>
      <protection locked="0"/>
    </xf>
    <xf numFmtId="181" fontId="5" fillId="3" borderId="1" xfId="74" applyNumberFormat="1" applyFont="1" applyFill="1" applyBorder="1" applyAlignment="1" applyProtection="1">
      <alignment horizontal="center" vertical="center" wrapText="1"/>
      <protection locked="0"/>
    </xf>
    <xf numFmtId="10" fontId="5" fillId="3" borderId="1" xfId="74" applyNumberFormat="1" applyFont="1" applyFill="1" applyBorder="1" applyAlignment="1" applyProtection="1">
      <alignment horizontal="center" vertical="center" wrapText="1"/>
      <protection locked="0"/>
    </xf>
    <xf numFmtId="184" fontId="5" fillId="3" borderId="1" xfId="74" applyNumberFormat="1" applyFont="1" applyFill="1" applyBorder="1" applyAlignment="1" applyProtection="1">
      <alignment horizontal="center" vertical="center" wrapText="1"/>
      <protection locked="0"/>
    </xf>
    <xf numFmtId="183" fontId="6" fillId="4" borderId="1" xfId="74" applyNumberFormat="1" applyFont="1" applyFill="1" applyBorder="1" applyAlignment="1" applyProtection="1">
      <alignment horizontal="center" vertical="center" wrapText="1"/>
      <protection locked="0"/>
    </xf>
    <xf numFmtId="183" fontId="6" fillId="4" borderId="15" xfId="74" applyNumberFormat="1" applyFont="1" applyFill="1" applyBorder="1" applyAlignment="1" applyProtection="1">
      <alignment horizontal="center" vertical="center" wrapText="1"/>
      <protection locked="0"/>
    </xf>
    <xf numFmtId="183" fontId="5" fillId="4" borderId="15" xfId="75" applyNumberFormat="1" applyFont="1" applyFill="1" applyBorder="1" applyAlignment="1" applyProtection="1">
      <alignment horizontal="center" vertical="center" wrapText="1"/>
      <protection locked="0"/>
    </xf>
    <xf numFmtId="0" fontId="24" fillId="0" borderId="0" xfId="64" applyNumberFormat="1" applyFont="1" applyFill="1" applyBorder="1" applyAlignment="1" applyProtection="1">
      <alignment horizontal="left" vertical="top" wrapText="1"/>
      <protection locked="0"/>
    </xf>
    <xf numFmtId="0" fontId="24" fillId="0" borderId="0" xfId="11" applyFont="1" applyFill="1" applyBorder="1" applyAlignment="1" applyProtection="1">
      <alignment horizontal="left" vertical="center" wrapText="1"/>
      <protection locked="0"/>
    </xf>
    <xf numFmtId="0" fontId="14" fillId="0" borderId="0" xfId="11" applyFont="1" applyFill="1" applyBorder="1" applyAlignment="1" applyProtection="1">
      <alignment horizontal="left" vertical="center" wrapText="1"/>
      <protection locked="0"/>
    </xf>
    <xf numFmtId="0" fontId="24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24" fillId="0" borderId="0" xfId="64" applyFont="1" applyFill="1" applyBorder="1" applyAlignment="1" applyProtection="1">
      <alignment horizontal="left" vertical="center" wrapText="1"/>
      <protection locked="0"/>
    </xf>
    <xf numFmtId="49" fontId="24" fillId="0" borderId="0" xfId="64" applyNumberFormat="1" applyFont="1" applyFill="1" applyBorder="1" applyAlignment="1" applyProtection="1">
      <alignment horizontal="left" vertical="center" wrapText="1"/>
      <protection locked="0"/>
    </xf>
    <xf numFmtId="177" fontId="24" fillId="0" borderId="0" xfId="64" applyNumberFormat="1" applyFont="1" applyFill="1" applyBorder="1" applyAlignment="1" applyProtection="1">
      <alignment horizontal="left" vertical="center" wrapText="1"/>
      <protection locked="0"/>
    </xf>
    <xf numFmtId="10" fontId="24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33" fillId="0" borderId="16" xfId="64" applyFont="1" applyFill="1" applyBorder="1" applyAlignment="1" applyProtection="1">
      <alignment horizontal="left" vertical="center"/>
      <protection locked="0"/>
    </xf>
    <xf numFmtId="0" fontId="33" fillId="0" borderId="17" xfId="64" applyFont="1" applyFill="1" applyBorder="1" applyAlignment="1" applyProtection="1">
      <alignment horizontal="left" vertical="center"/>
      <protection locked="0"/>
    </xf>
    <xf numFmtId="0" fontId="34" fillId="0" borderId="17" xfId="64" applyFont="1" applyFill="1" applyBorder="1" applyAlignment="1" applyProtection="1">
      <alignment horizontal="left" vertical="center"/>
      <protection locked="0"/>
    </xf>
    <xf numFmtId="0" fontId="34" fillId="0" borderId="18" xfId="64" applyFont="1" applyFill="1" applyBorder="1" applyAlignment="1" applyProtection="1">
      <alignment horizontal="left" vertical="center"/>
      <protection locked="0"/>
    </xf>
    <xf numFmtId="0" fontId="34" fillId="0" borderId="1" xfId="64" applyFont="1" applyFill="1" applyBorder="1" applyAlignment="1" applyProtection="1">
      <alignment horizontal="left" vertical="center"/>
      <protection locked="0"/>
    </xf>
    <xf numFmtId="0" fontId="33" fillId="0" borderId="18" xfId="64" applyFont="1" applyFill="1" applyBorder="1" applyAlignment="1" applyProtection="1">
      <alignment horizontal="left" vertical="center" wrapText="1"/>
      <protection locked="0"/>
    </xf>
    <xf numFmtId="0" fontId="33" fillId="0" borderId="1" xfId="64" applyFont="1" applyFill="1" applyBorder="1" applyAlignment="1" applyProtection="1">
      <alignment horizontal="left" vertical="center" wrapText="1"/>
      <protection locked="0"/>
    </xf>
    <xf numFmtId="0" fontId="34" fillId="0" borderId="18" xfId="64" applyFont="1" applyFill="1" applyBorder="1" applyAlignment="1" applyProtection="1">
      <alignment horizontal="left" vertical="center" wrapText="1"/>
      <protection locked="0"/>
    </xf>
    <xf numFmtId="0" fontId="34" fillId="0" borderId="1" xfId="64" applyFont="1" applyFill="1" applyBorder="1" applyAlignment="1" applyProtection="1">
      <alignment horizontal="left" vertical="center" wrapText="1"/>
      <protection locked="0"/>
    </xf>
    <xf numFmtId="0" fontId="34" fillId="0" borderId="18" xfId="64" applyFont="1" applyFill="1" applyBorder="1" applyAlignment="1" applyProtection="1">
      <alignment horizontal="left" vertical="top" wrapText="1"/>
      <protection locked="0"/>
    </xf>
    <xf numFmtId="0" fontId="34" fillId="0" borderId="1" xfId="64" applyFont="1" applyFill="1" applyBorder="1" applyAlignment="1" applyProtection="1">
      <alignment horizontal="left" vertical="top" wrapText="1"/>
      <protection locked="0"/>
    </xf>
    <xf numFmtId="0" fontId="10" fillId="0" borderId="7" xfId="11" applyNumberFormat="1" applyFont="1" applyFill="1" applyBorder="1" applyAlignment="1" applyProtection="1">
      <alignment horizontal="left" vertical="center" wrapText="1"/>
      <protection locked="0"/>
    </xf>
    <xf numFmtId="0" fontId="10" fillId="0" borderId="8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9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10" xfId="11" applyNumberFormat="1" applyFont="1" applyFill="1" applyBorder="1" applyAlignment="1" applyProtection="1">
      <alignment horizontal="left" vertical="center" wrapText="1"/>
      <protection locked="0"/>
    </xf>
    <xf numFmtId="0" fontId="32" fillId="0" borderId="1" xfId="64" applyFont="1" applyFill="1" applyBorder="1" applyAlignment="1" applyProtection="1">
      <alignment horizontal="left" vertical="center" wrapText="1"/>
      <protection locked="0"/>
    </xf>
    <xf numFmtId="0" fontId="14" fillId="0" borderId="18" xfId="6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0" applyNumberFormat="1" applyFont="1" applyFill="1" applyBorder="1" applyAlignment="1">
      <alignment horizontal="left" vertical="center" wrapText="1"/>
    </xf>
    <xf numFmtId="0" fontId="14" fillId="0" borderId="1" xfId="11" applyFont="1" applyFill="1" applyBorder="1" applyAlignment="1" applyProtection="1">
      <alignment horizontal="left" vertical="center" wrapText="1"/>
      <protection locked="0"/>
    </xf>
    <xf numFmtId="0" fontId="34" fillId="0" borderId="17" xfId="64" applyFont="1" applyFill="1" applyBorder="1" applyAlignment="1" applyProtection="1">
      <alignment horizontal="left" vertical="center" wrapText="1"/>
      <protection locked="0"/>
    </xf>
    <xf numFmtId="0" fontId="33" fillId="0" borderId="17" xfId="64" applyFont="1" applyFill="1" applyBorder="1" applyAlignment="1" applyProtection="1">
      <alignment horizontal="left" vertical="center" wrapText="1"/>
      <protection locked="0"/>
    </xf>
    <xf numFmtId="0" fontId="35" fillId="0" borderId="17" xfId="64" applyNumberFormat="1" applyFont="1" applyFill="1" applyBorder="1" applyAlignment="1" applyProtection="1">
      <alignment horizontal="left" vertical="center" wrapText="1"/>
      <protection locked="0"/>
    </xf>
    <xf numFmtId="0" fontId="35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11" xfId="64" applyNumberFormat="1" applyFont="1" applyFill="1" applyBorder="1" applyAlignment="1" applyProtection="1">
      <alignment horizontal="left" vertical="center" wrapText="1"/>
      <protection locked="0"/>
    </xf>
    <xf numFmtId="49" fontId="10" fillId="0" borderId="2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2" xfId="64" applyNumberFormat="1" applyFont="1" applyFill="1" applyBorder="1" applyAlignment="1" applyProtection="1">
      <alignment horizontal="left" vertical="center" wrapText="1"/>
      <protection locked="0"/>
    </xf>
    <xf numFmtId="0" fontId="32" fillId="0" borderId="1" xfId="11" applyNumberFormat="1" applyFont="1" applyFill="1" applyBorder="1" applyAlignment="1" applyProtection="1">
      <alignment horizontal="left" vertical="center" wrapText="1"/>
      <protection locked="0"/>
    </xf>
    <xf numFmtId="49" fontId="10" fillId="0" borderId="3" xfId="64" applyNumberFormat="1" applyFont="1" applyFill="1" applyBorder="1" applyAlignment="1" applyProtection="1">
      <alignment horizontal="left" vertical="center" wrapText="1"/>
      <protection locked="0"/>
    </xf>
    <xf numFmtId="0" fontId="24" fillId="0" borderId="3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3" xfId="64" applyNumberFormat="1" applyFont="1" applyFill="1" applyBorder="1" applyAlignment="1" applyProtection="1">
      <alignment horizontal="left" vertical="center" wrapText="1"/>
      <protection locked="0"/>
    </xf>
    <xf numFmtId="0" fontId="32" fillId="0" borderId="1" xfId="0" applyNumberFormat="1" applyFont="1" applyFill="1" applyBorder="1" applyAlignment="1">
      <alignment horizontal="left" vertical="center" wrapText="1"/>
    </xf>
    <xf numFmtId="49" fontId="32" fillId="0" borderId="1" xfId="0" applyNumberFormat="1" applyFont="1" applyFill="1" applyBorder="1" applyAlignment="1">
      <alignment horizontal="left" vertical="center" wrapText="1"/>
    </xf>
    <xf numFmtId="0" fontId="14" fillId="0" borderId="1" xfId="0" applyFont="1" applyFill="1" applyBorder="1" applyAlignment="1">
      <alignment horizontal="left" vertical="center"/>
    </xf>
    <xf numFmtId="0" fontId="14" fillId="0" borderId="1" xfId="1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64" applyFont="1" applyFill="1" applyBorder="1" applyAlignment="1" applyProtection="1">
      <alignment horizontal="left" vertical="center" wrapText="1"/>
      <protection locked="0"/>
    </xf>
    <xf numFmtId="0" fontId="32" fillId="0" borderId="1" xfId="0" applyFont="1" applyFill="1" applyBorder="1" applyAlignment="1">
      <alignment horizontal="left" vertical="center"/>
    </xf>
    <xf numFmtId="49" fontId="32" fillId="0" borderId="3" xfId="0" applyNumberFormat="1" applyFont="1" applyFill="1" applyBorder="1" applyAlignment="1">
      <alignment horizontal="left" vertical="center" wrapText="1"/>
    </xf>
    <xf numFmtId="0" fontId="24" fillId="0" borderId="2" xfId="64" applyNumberFormat="1" applyFont="1" applyFill="1" applyBorder="1" applyAlignment="1" applyProtection="1">
      <alignment horizontal="left" vertical="center" wrapText="1"/>
      <protection locked="0"/>
    </xf>
    <xf numFmtId="49" fontId="24" fillId="0" borderId="2" xfId="64" applyNumberFormat="1" applyFont="1" applyFill="1" applyBorder="1" applyAlignment="1" applyProtection="1">
      <alignment horizontal="left" vertical="center" wrapText="1"/>
      <protection locked="0"/>
    </xf>
    <xf numFmtId="49" fontId="24" fillId="0" borderId="6" xfId="11" applyNumberFormat="1" applyFont="1" applyFill="1" applyBorder="1" applyAlignment="1" applyProtection="1">
      <alignment horizontal="left" vertical="center" wrapText="1"/>
      <protection locked="0"/>
    </xf>
    <xf numFmtId="49" fontId="10" fillId="0" borderId="2" xfId="11" applyNumberFormat="1" applyFont="1" applyFill="1" applyBorder="1" applyAlignment="1" applyProtection="1">
      <alignment horizontal="left" vertical="center" wrapText="1"/>
      <protection locked="0"/>
    </xf>
    <xf numFmtId="49" fontId="24" fillId="0" borderId="3" xfId="64" applyNumberFormat="1" applyFont="1" applyFill="1" applyBorder="1" applyAlignment="1" applyProtection="1">
      <alignment horizontal="left" vertical="center" wrapText="1"/>
      <protection locked="0"/>
    </xf>
    <xf numFmtId="49" fontId="24" fillId="0" borderId="13" xfId="11" applyNumberFormat="1" applyFont="1" applyFill="1" applyBorder="1" applyAlignment="1" applyProtection="1">
      <alignment horizontal="left" vertical="center" wrapText="1"/>
      <protection locked="0"/>
    </xf>
    <xf numFmtId="49" fontId="10" fillId="0" borderId="3" xfId="1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0" applyNumberFormat="1" applyFont="1" applyFill="1" applyBorder="1" applyAlignment="1">
      <alignment horizontal="left" vertical="center" wrapText="1"/>
    </xf>
    <xf numFmtId="49" fontId="14" fillId="0" borderId="1" xfId="1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4" fillId="0" borderId="3" xfId="64" applyNumberFormat="1" applyFont="1" applyFill="1" applyBorder="1" applyAlignment="1" applyProtection="1">
      <alignment horizontal="left" vertical="center" wrapText="1"/>
      <protection locked="0"/>
    </xf>
    <xf numFmtId="0" fontId="0" fillId="0" borderId="0" xfId="5" applyFont="1" applyFill="1" applyAlignment="1">
      <alignment horizontal="left" vertical="center"/>
    </xf>
    <xf numFmtId="177" fontId="10" fillId="0" borderId="2" xfId="64" applyNumberFormat="1" applyFont="1" applyFill="1" applyBorder="1" applyAlignment="1" applyProtection="1">
      <alignment horizontal="left" vertical="center" wrapText="1"/>
      <protection locked="0"/>
    </xf>
    <xf numFmtId="182" fontId="26" fillId="0" borderId="1" xfId="62" applyNumberFormat="1" applyFont="1" applyFill="1" applyBorder="1" applyAlignment="1">
      <alignment horizontal="left" vertical="center" wrapText="1"/>
    </xf>
    <xf numFmtId="176" fontId="26" fillId="0" borderId="1" xfId="9" applyNumberFormat="1" applyFont="1" applyFill="1" applyBorder="1" applyAlignment="1">
      <alignment horizontal="left" vertical="center" wrapText="1"/>
    </xf>
    <xf numFmtId="177" fontId="10" fillId="0" borderId="3" xfId="64" applyNumberFormat="1" applyFont="1" applyFill="1" applyBorder="1" applyAlignment="1" applyProtection="1">
      <alignment horizontal="left" vertical="center" wrapText="1"/>
      <protection locked="0"/>
    </xf>
    <xf numFmtId="177" fontId="14" fillId="0" borderId="1" xfId="11" applyNumberFormat="1" applyFont="1" applyFill="1" applyBorder="1" applyAlignment="1" applyProtection="1">
      <alignment horizontal="left" vertical="center" wrapText="1"/>
      <protection locked="0"/>
    </xf>
    <xf numFmtId="177" fontId="14" fillId="0" borderId="1" xfId="0" applyNumberFormat="1" applyFont="1" applyFill="1" applyBorder="1" applyAlignment="1">
      <alignment horizontal="left" vertical="center"/>
    </xf>
    <xf numFmtId="49" fontId="14" fillId="0" borderId="3" xfId="11" applyNumberFormat="1" applyFont="1" applyFill="1" applyBorder="1" applyAlignment="1" applyProtection="1">
      <alignment horizontal="left" vertical="center" wrapText="1"/>
      <protection locked="0"/>
    </xf>
    <xf numFmtId="177" fontId="14" fillId="0" borderId="3" xfId="11" applyNumberFormat="1" applyFont="1" applyFill="1" applyBorder="1" applyAlignment="1" applyProtection="1">
      <alignment horizontal="left" vertical="center" wrapText="1"/>
      <protection locked="0"/>
    </xf>
    <xf numFmtId="10" fontId="35" fillId="0" borderId="17" xfId="64" applyNumberFormat="1" applyFont="1" applyFill="1" applyBorder="1" applyAlignment="1" applyProtection="1">
      <alignment horizontal="left" vertical="center" wrapText="1"/>
      <protection locked="0"/>
    </xf>
    <xf numFmtId="10" fontId="35" fillId="0" borderId="1" xfId="64" applyNumberFormat="1" applyFont="1" applyFill="1" applyBorder="1" applyAlignment="1" applyProtection="1">
      <alignment horizontal="left" vertical="center" wrapText="1"/>
      <protection locked="0"/>
    </xf>
    <xf numFmtId="181" fontId="26" fillId="0" borderId="1" xfId="62" applyNumberFormat="1" applyFont="1" applyFill="1" applyBorder="1" applyAlignment="1">
      <alignment horizontal="left" vertical="center" wrapText="1"/>
    </xf>
    <xf numFmtId="10" fontId="26" fillId="0" borderId="1" xfId="62" applyNumberFormat="1" applyFont="1" applyFill="1" applyBorder="1" applyAlignment="1">
      <alignment horizontal="left" vertical="center" wrapText="1"/>
    </xf>
    <xf numFmtId="179" fontId="26" fillId="0" borderId="1" xfId="62" applyNumberFormat="1" applyFont="1" applyFill="1" applyBorder="1" applyAlignment="1">
      <alignment horizontal="left" vertical="center" wrapText="1"/>
    </xf>
    <xf numFmtId="0" fontId="27" fillId="0" borderId="3" xfId="73" applyNumberFormat="1" applyFont="1" applyFill="1" applyBorder="1" applyAlignment="1" applyProtection="1">
      <alignment horizontal="left" vertical="center" wrapText="1"/>
      <protection locked="0"/>
    </xf>
    <xf numFmtId="0" fontId="27" fillId="0" borderId="2" xfId="64" applyFont="1" applyFill="1" applyBorder="1" applyAlignment="1" applyProtection="1">
      <alignment horizontal="left" vertical="center" wrapText="1"/>
      <protection locked="0"/>
    </xf>
    <xf numFmtId="178" fontId="36" fillId="0" borderId="2" xfId="64" applyNumberFormat="1" applyFont="1" applyFill="1" applyBorder="1" applyAlignment="1" applyProtection="1">
      <alignment horizontal="left" vertical="center" wrapText="1"/>
      <protection locked="0"/>
    </xf>
    <xf numFmtId="0" fontId="27" fillId="0" borderId="1" xfId="73" applyNumberFormat="1" applyFont="1" applyFill="1" applyBorder="1" applyAlignment="1" applyProtection="1">
      <alignment horizontal="left" vertical="center" wrapText="1"/>
      <protection locked="0"/>
    </xf>
    <xf numFmtId="0" fontId="27" fillId="0" borderId="3" xfId="64" applyFont="1" applyFill="1" applyBorder="1" applyAlignment="1" applyProtection="1">
      <alignment horizontal="left" vertical="center" wrapText="1"/>
      <protection locked="0"/>
    </xf>
    <xf numFmtId="178" fontId="36" fillId="0" borderId="3" xfId="64" applyNumberFormat="1" applyFont="1" applyFill="1" applyBorder="1" applyAlignment="1" applyProtection="1">
      <alignment horizontal="left" vertical="center" wrapText="1"/>
      <protection locked="0"/>
    </xf>
    <xf numFmtId="10" fontId="14" fillId="0" borderId="1" xfId="11" applyNumberFormat="1" applyFont="1" applyFill="1" applyBorder="1" applyAlignment="1" applyProtection="1">
      <alignment horizontal="left" vertical="center" wrapText="1"/>
      <protection locked="0"/>
    </xf>
    <xf numFmtId="10" fontId="14" fillId="0" borderId="1" xfId="64" applyNumberFormat="1" applyFont="1" applyFill="1" applyBorder="1" applyAlignment="1" applyProtection="1">
      <alignment horizontal="left" vertical="center" wrapText="1"/>
      <protection locked="0"/>
    </xf>
    <xf numFmtId="181" fontId="13" fillId="0" borderId="1" xfId="0" applyNumberFormat="1" applyFont="1" applyFill="1" applyBorder="1" applyAlignment="1">
      <alignment horizontal="left" vertical="center"/>
    </xf>
    <xf numFmtId="181" fontId="32" fillId="0" borderId="1" xfId="0" applyNumberFormat="1" applyFont="1" applyFill="1" applyBorder="1" applyAlignment="1">
      <alignment horizontal="left" vertical="center"/>
    </xf>
    <xf numFmtId="178" fontId="27" fillId="0" borderId="2" xfId="64" applyNumberFormat="1" applyFont="1" applyFill="1" applyBorder="1" applyAlignment="1" applyProtection="1">
      <alignment horizontal="left" vertical="center" wrapText="1"/>
      <protection locked="0"/>
    </xf>
    <xf numFmtId="178" fontId="27" fillId="0" borderId="2" xfId="13" applyNumberFormat="1" applyFont="1" applyFill="1" applyBorder="1" applyAlignment="1" applyProtection="1">
      <alignment horizontal="left" vertical="center" wrapText="1"/>
      <protection locked="0"/>
    </xf>
    <xf numFmtId="178" fontId="27" fillId="0" borderId="3" xfId="64" applyNumberFormat="1" applyFont="1" applyFill="1" applyBorder="1" applyAlignment="1" applyProtection="1">
      <alignment horizontal="left" vertical="center" wrapText="1"/>
      <protection locked="0"/>
    </xf>
    <xf numFmtId="178" fontId="27" fillId="0" borderId="3" xfId="13" applyNumberFormat="1" applyFont="1" applyFill="1" applyBorder="1" applyAlignment="1" applyProtection="1">
      <alignment horizontal="left" vertical="center" wrapText="1"/>
      <protection locked="0"/>
    </xf>
    <xf numFmtId="0" fontId="10" fillId="0" borderId="17" xfId="64" applyNumberFormat="1" applyFont="1" applyFill="1" applyBorder="1" applyAlignment="1" applyProtection="1">
      <alignment horizontal="left" vertical="center" wrapText="1"/>
      <protection locked="0"/>
    </xf>
    <xf numFmtId="0" fontId="14" fillId="0" borderId="17" xfId="0" applyFont="1" applyFill="1" applyBorder="1" applyAlignment="1">
      <alignment horizontal="left" vertical="center" wrapText="1"/>
    </xf>
    <xf numFmtId="0" fontId="10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0" applyFont="1" applyFill="1" applyBorder="1" applyAlignment="1">
      <alignment horizontal="left" vertical="center" wrapText="1"/>
    </xf>
    <xf numFmtId="0" fontId="37" fillId="0" borderId="1" xfId="0" applyFont="1" applyFill="1" applyBorder="1" applyAlignment="1">
      <alignment horizontal="left" vertical="center" wrapText="1"/>
    </xf>
    <xf numFmtId="0" fontId="10" fillId="0" borderId="1" xfId="64" applyFont="1" applyFill="1" applyBorder="1" applyAlignment="1" applyProtection="1">
      <alignment horizontal="left" vertical="center" wrapText="1"/>
      <protection locked="0"/>
    </xf>
    <xf numFmtId="0" fontId="38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2" xfId="11" applyFont="1" applyFill="1" applyBorder="1" applyAlignment="1" applyProtection="1">
      <alignment horizontal="left" vertical="center" wrapText="1" shrinkToFit="1"/>
      <protection locked="0"/>
    </xf>
    <xf numFmtId="0" fontId="24" fillId="0" borderId="3" xfId="11" applyFont="1" applyFill="1" applyBorder="1" applyAlignment="1" applyProtection="1">
      <alignment horizontal="left" vertical="center" wrapText="1" shrinkToFit="1"/>
      <protection locked="0"/>
    </xf>
    <xf numFmtId="0" fontId="15" fillId="0" borderId="0" xfId="64" applyNumberFormat="1" applyFont="1" applyFill="1" applyAlignment="1" applyProtection="1">
      <alignment horizontal="center" vertical="center" wrapText="1"/>
      <protection locked="0"/>
    </xf>
    <xf numFmtId="0" fontId="2" fillId="5" borderId="0" xfId="64" applyFont="1" applyFill="1" applyAlignment="1" applyProtection="1">
      <alignment horizontal="center" vertical="center" wrapText="1"/>
      <protection locked="0"/>
    </xf>
    <xf numFmtId="0" fontId="15" fillId="0" borderId="0" xfId="64" applyFont="1" applyAlignment="1" applyProtection="1">
      <alignment horizontal="left" vertical="center" wrapText="1"/>
      <protection locked="0"/>
    </xf>
    <xf numFmtId="49" fontId="15" fillId="0" borderId="0" xfId="64" applyNumberFormat="1" applyFont="1" applyAlignment="1" applyProtection="1">
      <alignment horizontal="center" vertical="center" wrapText="1"/>
      <protection locked="0"/>
    </xf>
    <xf numFmtId="177" fontId="15" fillId="0" borderId="0" xfId="64" applyNumberFormat="1" applyFont="1" applyAlignment="1" applyProtection="1">
      <alignment horizontal="center" vertical="center" wrapText="1"/>
      <protection locked="0"/>
    </xf>
    <xf numFmtId="178" fontId="15" fillId="0" borderId="0" xfId="64" applyNumberFormat="1" applyFont="1" applyAlignment="1" applyProtection="1">
      <alignment horizontal="center" vertical="center" wrapText="1"/>
      <protection locked="0"/>
    </xf>
    <xf numFmtId="10" fontId="15" fillId="0" borderId="0" xfId="64" applyNumberFormat="1" applyFont="1" applyAlignment="1" applyProtection="1">
      <alignment horizontal="center" vertical="center" wrapText="1"/>
      <protection locked="0"/>
    </xf>
    <xf numFmtId="0" fontId="15" fillId="0" borderId="1" xfId="64" applyFont="1" applyBorder="1" applyAlignment="1" applyProtection="1">
      <alignment horizontal="right" vertical="center" wrapText="1"/>
      <protection locked="0"/>
    </xf>
    <xf numFmtId="0" fontId="18" fillId="0" borderId="1" xfId="64" applyFont="1" applyBorder="1" applyAlignment="1" applyProtection="1">
      <alignment horizontal="left" vertical="center"/>
      <protection locked="0"/>
    </xf>
    <xf numFmtId="0" fontId="19" fillId="0" borderId="1" xfId="64" applyFont="1" applyBorder="1" applyAlignment="1" applyProtection="1">
      <alignment horizontal="left" vertical="center" wrapText="1"/>
      <protection locked="0"/>
    </xf>
    <xf numFmtId="0" fontId="35" fillId="0" borderId="1" xfId="64" applyFont="1" applyBorder="1" applyAlignment="1" applyProtection="1">
      <alignment horizontal="center" vertical="center" wrapText="1"/>
      <protection locked="0"/>
    </xf>
    <xf numFmtId="0" fontId="34" fillId="0" borderId="1" xfId="64" applyFont="1" applyBorder="1" applyAlignment="1" applyProtection="1">
      <alignment horizontal="left" vertical="center"/>
      <protection locked="0"/>
    </xf>
    <xf numFmtId="0" fontId="34" fillId="0" borderId="1" xfId="64" applyFont="1" applyBorder="1" applyAlignment="1" applyProtection="1">
      <alignment horizontal="left" vertical="center" wrapText="1"/>
      <protection locked="0"/>
    </xf>
    <xf numFmtId="0" fontId="33" fillId="0" borderId="1" xfId="64" applyFont="1" applyBorder="1" applyAlignment="1" applyProtection="1">
      <alignment horizontal="left" vertical="center" wrapText="1"/>
      <protection locked="0"/>
    </xf>
    <xf numFmtId="0" fontId="34" fillId="0" borderId="1" xfId="64" applyFont="1" applyBorder="1" applyAlignment="1" applyProtection="1">
      <alignment horizontal="center" vertical="center" wrapText="1"/>
      <protection locked="0"/>
    </xf>
    <xf numFmtId="0" fontId="34" fillId="0" borderId="1" xfId="64" applyFont="1" applyBorder="1" applyAlignment="1" applyProtection="1">
      <alignment horizontal="center" vertical="top" wrapText="1"/>
      <protection locked="0"/>
    </xf>
    <xf numFmtId="0" fontId="10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0" applyFont="1" applyBorder="1" applyAlignment="1">
      <alignment horizontal="center" vertical="center" wrapText="1"/>
    </xf>
    <xf numFmtId="0" fontId="21" fillId="0" borderId="1" xfId="0" applyFont="1" applyBorder="1" applyAlignment="1">
      <alignment horizontal="left" vertical="center" wrapText="1"/>
    </xf>
    <xf numFmtId="184" fontId="22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39" fillId="0" borderId="1" xfId="10" applyFont="1" applyBorder="1" applyAlignment="1">
      <alignment horizontal="left" vertical="center" wrapText="1"/>
    </xf>
    <xf numFmtId="184" fontId="21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66" applyBorder="1" applyAlignment="1">
      <alignment horizontal="center" vertical="top" wrapText="1"/>
    </xf>
    <xf numFmtId="0" fontId="10" fillId="0" borderId="1" xfId="64" applyFont="1" applyFill="1" applyBorder="1" applyAlignment="1" applyProtection="1">
      <alignment horizontal="center" vertical="top" wrapText="1"/>
      <protection locked="0"/>
    </xf>
    <xf numFmtId="0" fontId="2" fillId="0" borderId="1" xfId="64" applyFont="1" applyBorder="1" applyAlignment="1" applyProtection="1">
      <alignment horizontal="center" vertical="center" wrapText="1"/>
      <protection locked="0"/>
    </xf>
    <xf numFmtId="182" fontId="26" fillId="0" borderId="2" xfId="62" applyNumberFormat="1" applyFont="1" applyFill="1" applyBorder="1" applyAlignment="1">
      <alignment horizontal="center" vertical="center" wrapText="1"/>
    </xf>
    <xf numFmtId="178" fontId="26" fillId="0" borderId="1" xfId="9" applyNumberFormat="1" applyFont="1" applyFill="1" applyBorder="1" applyAlignment="1">
      <alignment horizontal="center" vertical="center" wrapText="1"/>
    </xf>
    <xf numFmtId="178" fontId="26" fillId="0" borderId="1" xfId="62" applyNumberFormat="1" applyFont="1" applyFill="1" applyBorder="1" applyAlignment="1">
      <alignment horizontal="center" vertical="center" wrapText="1"/>
    </xf>
    <xf numFmtId="182" fontId="26" fillId="0" borderId="3" xfId="62" applyNumberFormat="1" applyFont="1" applyFill="1" applyBorder="1" applyAlignment="1">
      <alignment horizontal="center" vertical="center" wrapText="1"/>
    </xf>
    <xf numFmtId="185" fontId="26" fillId="0" borderId="1" xfId="9" applyNumberFormat="1" applyFont="1" applyFill="1" applyBorder="1" applyAlignment="1">
      <alignment horizontal="center" vertical="center" wrapText="1"/>
    </xf>
    <xf numFmtId="185" fontId="26" fillId="0" borderId="1" xfId="62" applyNumberFormat="1" applyFont="1" applyFill="1" applyBorder="1" applyAlignment="1">
      <alignment horizontal="center" vertical="center" wrapText="1"/>
    </xf>
    <xf numFmtId="178" fontId="2" fillId="0" borderId="1" xfId="64" applyNumberFormat="1" applyFont="1" applyBorder="1" applyAlignment="1" applyProtection="1">
      <alignment horizontal="center" vertical="center" wrapText="1"/>
      <protection locked="0"/>
    </xf>
    <xf numFmtId="10" fontId="2" fillId="0" borderId="1" xfId="64" applyNumberFormat="1" applyFont="1" applyBorder="1" applyAlignment="1" applyProtection="1">
      <alignment horizontal="center" vertical="center" wrapText="1"/>
      <protection locked="0"/>
    </xf>
    <xf numFmtId="182" fontId="27" fillId="0" borderId="3" xfId="73" applyNumberFormat="1" applyFont="1" applyFill="1" applyBorder="1" applyAlignment="1" applyProtection="1">
      <alignment horizontal="center" vertical="center" wrapText="1"/>
      <protection locked="0"/>
    </xf>
    <xf numFmtId="178" fontId="36" fillId="4" borderId="2" xfId="64" applyNumberFormat="1" applyFont="1" applyFill="1" applyBorder="1" applyAlignment="1" applyProtection="1">
      <alignment horizontal="center" vertical="center" wrapText="1"/>
      <protection locked="0"/>
    </xf>
    <xf numFmtId="178" fontId="27" fillId="4" borderId="2" xfId="64" applyNumberFormat="1" applyFont="1" applyFill="1" applyBorder="1" applyAlignment="1" applyProtection="1">
      <alignment horizontal="center" vertical="center" wrapText="1"/>
      <protection locked="0"/>
    </xf>
    <xf numFmtId="178" fontId="27" fillId="4" borderId="2" xfId="13" applyNumberFormat="1" applyFont="1" applyFill="1" applyBorder="1" applyAlignment="1" applyProtection="1">
      <alignment horizontal="center" vertical="center" wrapText="1"/>
      <protection locked="0"/>
    </xf>
    <xf numFmtId="182" fontId="27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36" fillId="4" borderId="3" xfId="64" applyNumberFormat="1" applyFont="1" applyFill="1" applyBorder="1" applyAlignment="1" applyProtection="1">
      <alignment horizontal="center" vertical="center" wrapText="1"/>
      <protection locked="0"/>
    </xf>
    <xf numFmtId="178" fontId="27" fillId="4" borderId="3" xfId="64" applyNumberFormat="1" applyFont="1" applyFill="1" applyBorder="1" applyAlignment="1" applyProtection="1">
      <alignment horizontal="center" vertical="center" wrapText="1"/>
      <protection locked="0"/>
    </xf>
    <xf numFmtId="178" fontId="27" fillId="4" borderId="3" xfId="13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64" applyFont="1" applyBorder="1" applyAlignment="1" applyProtection="1">
      <alignment horizontal="center" vertical="center" wrapText="1"/>
      <protection locked="0"/>
    </xf>
    <xf numFmtId="0" fontId="40" fillId="0" borderId="1" xfId="66" applyFont="1" applyBorder="1" applyAlignment="1">
      <alignment horizontal="center" vertical="center" wrapText="1"/>
    </xf>
    <xf numFmtId="0" fontId="32" fillId="0" borderId="1" xfId="66" applyFont="1" applyBorder="1" applyAlignment="1">
      <alignment horizontal="center" vertical="center" wrapText="1"/>
    </xf>
    <xf numFmtId="0" fontId="14" fillId="0" borderId="1" xfId="66" applyFont="1" applyBorder="1" applyAlignment="1">
      <alignment horizontal="center" vertical="center" wrapText="1"/>
    </xf>
    <xf numFmtId="178" fontId="27" fillId="5" borderId="2" xfId="64" applyNumberFormat="1" applyFont="1" applyFill="1" applyBorder="1" applyAlignment="1" applyProtection="1">
      <alignment horizontal="center" vertical="center" wrapText="1"/>
      <protection locked="0"/>
    </xf>
    <xf numFmtId="178" fontId="36" fillId="5" borderId="2" xfId="64" applyNumberFormat="1" applyFont="1" applyFill="1" applyBorder="1" applyAlignment="1" applyProtection="1">
      <alignment horizontal="center" vertical="center" wrapText="1"/>
      <protection locked="0"/>
    </xf>
    <xf numFmtId="0" fontId="24" fillId="0" borderId="1" xfId="11" applyFont="1" applyFill="1" applyBorder="1" applyAlignment="1" applyProtection="1">
      <alignment horizontal="center" vertical="top" wrapText="1" shrinkToFit="1"/>
      <protection locked="0"/>
    </xf>
    <xf numFmtId="0" fontId="10" fillId="0" borderId="1" xfId="64" applyNumberFormat="1" applyFont="1" applyFill="1" applyBorder="1" applyAlignment="1" applyProtection="1">
      <alignment horizontal="center" vertical="top" wrapText="1"/>
      <protection locked="0"/>
    </xf>
    <xf numFmtId="178" fontId="27" fillId="5" borderId="3" xfId="64" applyNumberFormat="1" applyFont="1" applyFill="1" applyBorder="1" applyAlignment="1" applyProtection="1">
      <alignment horizontal="center" vertical="center" wrapText="1"/>
      <protection locked="0"/>
    </xf>
    <xf numFmtId="178" fontId="36" fillId="5" borderId="3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64" applyFont="1" applyAlignment="1" applyProtection="1">
      <alignment horizontal="right" vertical="center" wrapText="1"/>
      <protection locked="0"/>
    </xf>
    <xf numFmtId="0" fontId="41" fillId="5" borderId="0" xfId="10" applyNumberFormat="1" applyFill="1" applyBorder="1" applyAlignment="1" applyProtection="1">
      <alignment horizontal="center" vertical="center" wrapText="1"/>
      <protection locked="0"/>
    </xf>
    <xf numFmtId="0" fontId="2" fillId="0" borderId="0" xfId="64" applyFont="1" applyAlignment="1" applyProtection="1">
      <alignment horizontal="center" vertical="center" wrapText="1"/>
      <protection locked="0"/>
    </xf>
    <xf numFmtId="0" fontId="42" fillId="0" borderId="0" xfId="25" applyFont="1" applyAlignment="1">
      <alignment vertical="center"/>
    </xf>
    <xf numFmtId="0" fontId="27" fillId="0" borderId="0" xfId="25" applyFont="1" applyAlignment="1">
      <alignment vertical="center"/>
    </xf>
    <xf numFmtId="0" fontId="43" fillId="0" borderId="1" xfId="25" applyFont="1" applyBorder="1" applyAlignment="1">
      <alignment horizontal="left" vertical="center"/>
    </xf>
    <xf numFmtId="0" fontId="44" fillId="0" borderId="1" xfId="25" applyFont="1" applyBorder="1" applyAlignment="1">
      <alignment horizontal="center" vertical="center"/>
    </xf>
    <xf numFmtId="0" fontId="44" fillId="0" borderId="1" xfId="25" applyFont="1" applyBorder="1" applyAlignment="1">
      <alignment horizontal="left" vertical="center"/>
    </xf>
    <xf numFmtId="0" fontId="45" fillId="0" borderId="1" xfId="25" applyFont="1" applyBorder="1" applyAlignment="1">
      <alignment horizontal="center" vertical="center"/>
    </xf>
    <xf numFmtId="0" fontId="43" fillId="0" borderId="1" xfId="25" applyFont="1" applyBorder="1" applyAlignment="1">
      <alignment horizontal="center" vertical="center" wrapText="1"/>
    </xf>
    <xf numFmtId="0" fontId="46" fillId="0" borderId="1" xfId="25" applyFont="1" applyBorder="1" applyAlignment="1">
      <alignment horizontal="center" vertical="center"/>
    </xf>
    <xf numFmtId="0" fontId="47" fillId="0" borderId="1" xfId="25" applyFont="1" applyBorder="1" applyAlignment="1">
      <alignment horizontal="center" vertical="center"/>
    </xf>
    <xf numFmtId="0" fontId="27" fillId="0" borderId="1" xfId="53" applyFont="1" applyBorder="1" applyAlignment="1">
      <alignment horizontal="center" vertical="center" wrapText="1"/>
    </xf>
    <xf numFmtId="0" fontId="27" fillId="0" borderId="1" xfId="53" applyFont="1" applyBorder="1" applyAlignment="1">
      <alignment horizontal="center" vertical="center"/>
    </xf>
    <xf numFmtId="0" fontId="48" fillId="0" borderId="1" xfId="53" applyFont="1" applyBorder="1" applyAlignment="1">
      <alignment horizontal="center" vertical="center"/>
    </xf>
    <xf numFmtId="0" fontId="27" fillId="0" borderId="1" xfId="25" applyFont="1" applyBorder="1" applyAlignment="1">
      <alignment horizontal="center" vertical="center"/>
    </xf>
    <xf numFmtId="0" fontId="49" fillId="0" borderId="1" xfId="25" applyFont="1" applyBorder="1" applyAlignment="1">
      <alignment horizontal="center" vertical="center"/>
    </xf>
    <xf numFmtId="0" fontId="27" fillId="0" borderId="1" xfId="25" applyFont="1" applyBorder="1" applyAlignment="1">
      <alignment vertical="center"/>
    </xf>
    <xf numFmtId="0" fontId="27" fillId="0" borderId="1" xfId="25" applyFont="1" applyBorder="1" applyAlignment="1">
      <alignment horizontal="left" vertical="center"/>
    </xf>
    <xf numFmtId="0" fontId="19" fillId="0" borderId="1" xfId="68" applyFont="1" applyBorder="1" applyAlignment="1">
      <alignment horizontal="center" vertical="center" wrapText="1"/>
    </xf>
    <xf numFmtId="0" fontId="48" fillId="0" borderId="1" xfId="53" applyFont="1" applyBorder="1" applyAlignment="1">
      <alignment horizontal="center" vertical="center" wrapText="1"/>
    </xf>
    <xf numFmtId="0" fontId="50" fillId="0" borderId="1" xfId="25" applyFont="1" applyBorder="1" applyAlignment="1">
      <alignment vertical="center"/>
    </xf>
    <xf numFmtId="0" fontId="50" fillId="0" borderId="1" xfId="25" applyFont="1" applyBorder="1" applyAlignment="1">
      <alignment horizontal="left" vertical="center" wrapText="1"/>
    </xf>
    <xf numFmtId="0" fontId="42" fillId="0" borderId="1" xfId="25" applyFont="1" applyBorder="1" applyAlignment="1">
      <alignment vertical="center"/>
    </xf>
    <xf numFmtId="0" fontId="4" fillId="0" borderId="1" xfId="25" applyFont="1" applyBorder="1" applyAlignment="1">
      <alignment horizontal="center" vertical="center"/>
    </xf>
    <xf numFmtId="0" fontId="42" fillId="0" borderId="1" xfId="25" applyFont="1" applyBorder="1" applyAlignment="1">
      <alignment horizontal="center" vertical="center"/>
    </xf>
    <xf numFmtId="0" fontId="51" fillId="0" borderId="1" xfId="25" applyFont="1" applyBorder="1" applyAlignment="1">
      <alignment horizontal="center" vertical="center"/>
    </xf>
    <xf numFmtId="0" fontId="50" fillId="0" borderId="0" xfId="25" applyFont="1" applyAlignment="1">
      <alignment vertical="center"/>
    </xf>
    <xf numFmtId="0" fontId="4" fillId="0" borderId="1" xfId="53" applyFont="1" applyBorder="1" applyAlignment="1">
      <alignment horizontal="center" vertical="center"/>
    </xf>
    <xf numFmtId="0" fontId="42" fillId="0" borderId="0" xfId="25" applyFont="1" applyAlignment="1">
      <alignment vertical="center" wrapText="1"/>
    </xf>
    <xf numFmtId="14" fontId="4" fillId="0" borderId="1" xfId="25" applyNumberFormat="1" applyFont="1" applyBorder="1" applyAlignment="1">
      <alignment horizontal="center" vertical="center" shrinkToFit="1"/>
    </xf>
    <xf numFmtId="49" fontId="51" fillId="0" borderId="1" xfId="25" applyNumberFormat="1" applyFont="1" applyBorder="1" applyAlignment="1">
      <alignment horizontal="center" vertical="center" shrinkToFit="1"/>
    </xf>
    <xf numFmtId="14" fontId="51" fillId="0" borderId="1" xfId="25" applyNumberFormat="1" applyFont="1" applyBorder="1" applyAlignment="1">
      <alignment horizontal="center" vertical="center" shrinkToFit="1"/>
    </xf>
    <xf numFmtId="0" fontId="0" fillId="0" borderId="8" xfId="68" applyBorder="1" applyAlignment="1">
      <alignment horizontal="center" vertical="center" wrapText="1"/>
    </xf>
    <xf numFmtId="0" fontId="0" fillId="0" borderId="9" xfId="68" applyBorder="1" applyAlignment="1">
      <alignment horizontal="center" vertical="center" wrapText="1"/>
    </xf>
    <xf numFmtId="0" fontId="0" fillId="0" borderId="11" xfId="68" applyBorder="1" applyAlignment="1">
      <alignment horizontal="center" vertical="center" wrapText="1"/>
    </xf>
    <xf numFmtId="0" fontId="27" fillId="0" borderId="1" xfId="25" applyFont="1" applyBorder="1" applyAlignment="1">
      <alignment horizontal="center" vertical="center" wrapText="1"/>
    </xf>
    <xf numFmtId="0" fontId="48" fillId="0" borderId="1" xfId="25" applyFont="1" applyBorder="1" applyAlignment="1">
      <alignment horizontal="center" vertical="center"/>
    </xf>
    <xf numFmtId="0" fontId="29" fillId="0" borderId="0" xfId="39" applyFont="1" applyFill="1" applyBorder="1" applyAlignment="1" applyProtection="1">
      <alignment horizontal="center" vertical="center" wrapText="1"/>
      <protection locked="0"/>
    </xf>
    <xf numFmtId="0" fontId="29" fillId="0" borderId="0" xfId="64" applyFont="1" applyAlignment="1" applyProtection="1">
      <alignment horizontal="center" vertical="center" wrapText="1"/>
      <protection locked="0"/>
    </xf>
    <xf numFmtId="0" fontId="29" fillId="5" borderId="0" xfId="64" applyFont="1" applyFill="1" applyAlignment="1" applyProtection="1">
      <alignment horizontal="center" vertical="center" wrapText="1"/>
      <protection locked="0"/>
    </xf>
    <xf numFmtId="0" fontId="15" fillId="5" borderId="0" xfId="64" applyFont="1" applyFill="1" applyAlignment="1" applyProtection="1">
      <alignment horizontal="center" vertical="center" wrapText="1"/>
      <protection locked="0"/>
    </xf>
    <xf numFmtId="0" fontId="6" fillId="0" borderId="0" xfId="64" applyFont="1" applyAlignment="1" applyProtection="1">
      <alignment horizontal="center" vertical="center" wrapText="1"/>
      <protection locked="0"/>
    </xf>
    <xf numFmtId="181" fontId="15" fillId="0" borderId="0" xfId="64" applyNumberFormat="1" applyFont="1" applyAlignment="1" applyProtection="1">
      <alignment horizontal="center" vertical="center" wrapText="1"/>
      <protection locked="0"/>
    </xf>
    <xf numFmtId="185" fontId="15" fillId="0" borderId="0" xfId="64" applyNumberFormat="1" applyFont="1" applyAlignment="1" applyProtection="1">
      <alignment horizontal="center" vertical="center" wrapText="1"/>
      <protection locked="0"/>
    </xf>
    <xf numFmtId="182" fontId="15" fillId="0" borderId="0" xfId="64" applyNumberFormat="1" applyFont="1" applyAlignment="1" applyProtection="1">
      <alignment horizontal="center" vertical="center" wrapText="1"/>
      <protection locked="0"/>
    </xf>
    <xf numFmtId="184" fontId="15" fillId="0" borderId="0" xfId="64" applyNumberFormat="1" applyFont="1" applyAlignment="1" applyProtection="1">
      <alignment horizontal="center" vertical="center" wrapText="1"/>
      <protection locked="0"/>
    </xf>
    <xf numFmtId="0" fontId="20" fillId="0" borderId="1" xfId="64" applyFont="1" applyBorder="1" applyAlignment="1" applyProtection="1">
      <alignment horizontal="center" vertical="center" wrapText="1"/>
      <protection locked="0"/>
    </xf>
    <xf numFmtId="0" fontId="19" fillId="0" borderId="1" xfId="64" applyFont="1" applyBorder="1" applyAlignment="1" applyProtection="1">
      <alignment horizontal="left" vertical="center"/>
      <protection locked="0"/>
    </xf>
    <xf numFmtId="0" fontId="18" fillId="0" borderId="1" xfId="64" applyFont="1" applyBorder="1" applyAlignment="1" applyProtection="1">
      <alignment horizontal="left" vertical="center" wrapText="1"/>
      <protection locked="0"/>
    </xf>
    <xf numFmtId="0" fontId="19" fillId="0" borderId="1" xfId="64" applyFont="1" applyBorder="1" applyAlignment="1" applyProtection="1">
      <alignment horizontal="left" vertical="top" wrapText="1"/>
      <protection locked="0"/>
    </xf>
    <xf numFmtId="0" fontId="21" fillId="0" borderId="1" xfId="64" applyFont="1" applyBorder="1" applyAlignment="1" applyProtection="1">
      <alignment horizontal="center" vertical="center" wrapText="1"/>
      <protection locked="0"/>
    </xf>
    <xf numFmtId="0" fontId="19" fillId="0" borderId="1" xfId="67" applyFont="1" applyBorder="1" applyAlignment="1">
      <alignment horizontal="center" vertical="center" wrapText="1"/>
    </xf>
    <xf numFmtId="0" fontId="0" fillId="0" borderId="1" xfId="68" applyBorder="1" applyAlignment="1">
      <alignment horizontal="left" vertical="center" wrapText="1"/>
    </xf>
    <xf numFmtId="0" fontId="22" fillId="0" borderId="1" xfId="67" applyFont="1" applyBorder="1" applyAlignment="1">
      <alignment horizontal="center" vertical="center" wrapText="1"/>
    </xf>
    <xf numFmtId="0" fontId="21" fillId="0" borderId="1" xfId="64" applyNumberFormat="1" applyFont="1" applyBorder="1" applyAlignment="1" applyProtection="1">
      <alignment horizontal="center" vertical="center" wrapText="1"/>
      <protection locked="0"/>
    </xf>
    <xf numFmtId="0" fontId="22" fillId="0" borderId="1" xfId="64" applyFont="1" applyBorder="1" applyAlignment="1" applyProtection="1">
      <alignment horizontal="center" vertical="center" wrapText="1"/>
      <protection locked="0"/>
    </xf>
    <xf numFmtId="0" fontId="2" fillId="0" borderId="1" xfId="68" applyFont="1" applyBorder="1" applyAlignment="1">
      <alignment horizontal="center" vertical="center" wrapText="1"/>
    </xf>
    <xf numFmtId="0" fontId="2" fillId="0" borderId="1" xfId="65" applyFont="1" applyBorder="1" applyAlignment="1">
      <alignment horizontal="center" vertical="center"/>
    </xf>
    <xf numFmtId="0" fontId="2" fillId="0" borderId="1" xfId="65" applyNumberFormat="1" applyFont="1" applyBorder="1" applyAlignment="1">
      <alignment horizontal="center" vertical="center"/>
    </xf>
    <xf numFmtId="0" fontId="19" fillId="0" borderId="1" xfId="64" applyFont="1" applyBorder="1" applyAlignment="1" applyProtection="1">
      <alignment vertical="center" wrapText="1"/>
      <protection locked="0"/>
    </xf>
    <xf numFmtId="0" fontId="21" fillId="0" borderId="3" xfId="64" applyFont="1" applyBorder="1" applyAlignment="1" applyProtection="1">
      <alignment horizontal="center" vertical="center" wrapText="1"/>
      <protection locked="0"/>
    </xf>
    <xf numFmtId="0" fontId="21" fillId="0" borderId="3" xfId="68" applyFont="1" applyBorder="1" applyAlignment="1">
      <alignment horizontal="center" vertical="center" wrapText="1"/>
    </xf>
    <xf numFmtId="0" fontId="2" fillId="0" borderId="3" xfId="65" applyNumberFormat="1" applyFont="1" applyBorder="1" applyAlignment="1">
      <alignment horizontal="center" vertical="center"/>
    </xf>
    <xf numFmtId="0" fontId="19" fillId="0" borderId="3" xfId="64" applyFont="1" applyBorder="1" applyAlignment="1" applyProtection="1">
      <alignment vertical="center" wrapText="1"/>
      <protection locked="0"/>
    </xf>
    <xf numFmtId="0" fontId="21" fillId="0" borderId="3" xfId="39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68" applyNumberFormat="1" applyFont="1" applyBorder="1" applyAlignment="1">
      <alignment horizontal="center" vertical="center" wrapText="1"/>
    </xf>
    <xf numFmtId="0" fontId="19" fillId="0" borderId="3" xfId="68" applyFont="1" applyBorder="1" applyAlignment="1">
      <alignment horizontal="center" vertical="center" wrapText="1"/>
    </xf>
    <xf numFmtId="0" fontId="19" fillId="0" borderId="3" xfId="35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5" applyFont="1" applyBorder="1" applyAlignment="1">
      <alignment horizontal="center" vertical="center"/>
    </xf>
    <xf numFmtId="0" fontId="19" fillId="0" borderId="1" xfId="65" applyNumberFormat="1" applyFont="1" applyBorder="1" applyAlignment="1">
      <alignment horizontal="center" vertical="center"/>
    </xf>
    <xf numFmtId="0" fontId="52" fillId="0" borderId="1" xfId="68" applyFont="1" applyBorder="1" applyAlignment="1">
      <alignment horizontal="center" vertical="center" wrapText="1"/>
    </xf>
    <xf numFmtId="49" fontId="19" fillId="0" borderId="1" xfId="68" applyNumberFormat="1" applyFont="1" applyBorder="1" applyAlignment="1">
      <alignment horizontal="center" vertical="center" wrapText="1"/>
    </xf>
    <xf numFmtId="0" fontId="19" fillId="0" borderId="1" xfId="64" applyFont="1" applyBorder="1" applyAlignment="1" applyProtection="1">
      <alignment horizontal="center" vertical="center" wrapText="1"/>
      <protection locked="0"/>
    </xf>
    <xf numFmtId="0" fontId="19" fillId="0" borderId="1" xfId="14" applyFont="1" applyBorder="1" applyAlignment="1">
      <alignment horizontal="center" vertical="center"/>
    </xf>
    <xf numFmtId="0" fontId="21" fillId="0" borderId="1" xfId="68" applyFont="1" applyBorder="1" applyAlignment="1">
      <alignment horizontal="center" vertical="center" wrapText="1"/>
    </xf>
    <xf numFmtId="0" fontId="21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39" fillId="0" borderId="1" xfId="10" applyNumberFormat="1" applyFont="1" applyFill="1" applyBorder="1" applyAlignment="1" applyProtection="1">
      <alignment horizontal="center" vertical="center" wrapText="1"/>
      <protection locked="0"/>
    </xf>
    <xf numFmtId="49" fontId="22" fillId="0" borderId="1" xfId="64" applyNumberFormat="1" applyFont="1" applyBorder="1" applyAlignment="1" applyProtection="1">
      <alignment horizontal="center" vertical="center" wrapText="1"/>
      <protection locked="0"/>
    </xf>
    <xf numFmtId="49" fontId="22" fillId="0" borderId="1" xfId="60" applyNumberFormat="1" applyFont="1" applyFill="1" applyBorder="1" applyAlignment="1">
      <alignment horizontal="center" vertical="center" wrapText="1"/>
    </xf>
    <xf numFmtId="0" fontId="22" fillId="0" borderId="1" xfId="68" applyFont="1" applyBorder="1" applyAlignment="1">
      <alignment horizontal="center" vertical="center" wrapText="1"/>
    </xf>
    <xf numFmtId="49" fontId="21" fillId="0" borderId="1" xfId="60" applyNumberFormat="1" applyFont="1" applyFill="1" applyBorder="1" applyAlignment="1">
      <alignment horizontal="center" vertical="center" wrapText="1"/>
    </xf>
    <xf numFmtId="184" fontId="2" fillId="0" borderId="1" xfId="0" applyNumberFormat="1" applyFont="1" applyFill="1" applyBorder="1" applyAlignment="1">
      <alignment horizontal="center" vertical="center" wrapText="1"/>
    </xf>
    <xf numFmtId="49" fontId="39" fillId="0" borderId="1" xfId="10" applyNumberFormat="1" applyFont="1" applyFill="1" applyBorder="1" applyAlignment="1">
      <alignment horizontal="center" vertical="center" wrapText="1"/>
    </xf>
    <xf numFmtId="0" fontId="21" fillId="0" borderId="1" xfId="68" applyNumberFormat="1" applyFont="1" applyBorder="1" applyAlignment="1">
      <alignment horizontal="center" vertical="center" wrapText="1"/>
    </xf>
    <xf numFmtId="184" fontId="21" fillId="0" borderId="1" xfId="0" applyNumberFormat="1" applyFont="1" applyFill="1" applyBorder="1" applyAlignment="1">
      <alignment horizontal="center" vertical="center" wrapText="1"/>
    </xf>
    <xf numFmtId="0" fontId="39" fillId="0" borderId="1" xfId="10" applyNumberFormat="1" applyFont="1" applyFill="1" applyBorder="1" applyAlignment="1" applyProtection="1">
      <alignment horizontal="center" vertical="center" wrapText="1"/>
    </xf>
    <xf numFmtId="184" fontId="21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57" applyFont="1" applyBorder="1" applyAlignment="1">
      <alignment horizontal="center" vertical="center" wrapText="1"/>
    </xf>
    <xf numFmtId="0" fontId="19" fillId="0" borderId="1" xfId="64" applyNumberFormat="1" applyFont="1" applyBorder="1" applyAlignment="1" applyProtection="1">
      <alignment horizontal="center" vertical="center" wrapText="1"/>
      <protection locked="0"/>
    </xf>
    <xf numFmtId="0" fontId="19" fillId="0" borderId="1" xfId="5" applyFont="1" applyBorder="1" applyAlignment="1">
      <alignment horizontal="center" vertical="center" wrapText="1"/>
    </xf>
    <xf numFmtId="0" fontId="2" fillId="0" borderId="1" xfId="68" applyFont="1" applyBorder="1" applyAlignment="1">
      <alignment horizontal="left" vertical="center" wrapText="1"/>
    </xf>
    <xf numFmtId="0" fontId="15" fillId="0" borderId="1" xfId="64" applyFont="1" applyBorder="1" applyAlignment="1" applyProtection="1">
      <alignment horizontal="center" vertical="center" wrapText="1"/>
      <protection locked="0"/>
    </xf>
    <xf numFmtId="0" fontId="13" fillId="0" borderId="0" xfId="64" applyFont="1" applyAlignment="1" applyProtection="1">
      <alignment horizontal="center" vertical="center" wrapText="1"/>
      <protection locked="0"/>
    </xf>
    <xf numFmtId="0" fontId="13" fillId="0" borderId="0" xfId="68" applyFont="1" applyAlignment="1">
      <alignment horizontal="center" vertical="center" wrapText="1"/>
    </xf>
    <xf numFmtId="49" fontId="16" fillId="0" borderId="0" xfId="68" applyNumberFormat="1" applyFont="1" applyAlignment="1">
      <alignment horizontal="center" vertical="center" wrapText="1"/>
    </xf>
    <xf numFmtId="0" fontId="13" fillId="0" borderId="0" xfId="36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67" applyFont="1" applyBorder="1" applyAlignment="1">
      <alignment horizontal="center" vertical="center" wrapText="1"/>
    </xf>
    <xf numFmtId="0" fontId="2" fillId="0" borderId="1" xfId="35" applyFont="1" applyFill="1" applyBorder="1" applyAlignment="1" applyProtection="1">
      <alignment horizontal="center" vertical="center" wrapText="1"/>
      <protection locked="0"/>
    </xf>
    <xf numFmtId="0" fontId="2" fillId="0" borderId="1" xfId="39" applyFont="1" applyFill="1" applyBorder="1" applyAlignment="1" applyProtection="1">
      <alignment horizontal="center" vertical="center" wrapText="1"/>
      <protection locked="0"/>
    </xf>
    <xf numFmtId="0" fontId="19" fillId="0" borderId="1" xfId="35" applyFont="1" applyFill="1" applyBorder="1" applyAlignment="1" applyProtection="1">
      <alignment horizontal="center" vertical="center" wrapText="1"/>
      <protection locked="0"/>
    </xf>
    <xf numFmtId="0" fontId="19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4" applyFont="1" applyBorder="1" applyAlignment="1">
      <alignment horizontal="center" vertical="center"/>
    </xf>
    <xf numFmtId="0" fontId="19" fillId="0" borderId="3" xfId="35" applyFont="1" applyFill="1" applyBorder="1" applyAlignment="1" applyProtection="1">
      <alignment horizontal="center" vertical="center" wrapText="1"/>
      <protection locked="0"/>
    </xf>
    <xf numFmtId="0" fontId="22" fillId="0" borderId="3" xfId="67" applyFont="1" applyBorder="1" applyAlignment="1">
      <alignment horizontal="center" vertical="center" wrapText="1"/>
    </xf>
    <xf numFmtId="49" fontId="19" fillId="0" borderId="3" xfId="35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36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8" applyFont="1" applyBorder="1" applyAlignment="1">
      <alignment horizontal="center" vertical="center"/>
    </xf>
    <xf numFmtId="185" fontId="53" fillId="0" borderId="1" xfId="68" applyNumberFormat="1" applyFont="1" applyBorder="1" applyAlignment="1">
      <alignment horizontal="center" vertical="center" wrapText="1"/>
    </xf>
    <xf numFmtId="0" fontId="29" fillId="0" borderId="1" xfId="64" applyFont="1" applyBorder="1" applyAlignment="1" applyProtection="1">
      <alignment horizontal="center" vertical="center" wrapText="1"/>
      <protection locked="0"/>
    </xf>
    <xf numFmtId="49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64" applyFont="1" applyBorder="1" applyAlignment="1" applyProtection="1">
      <alignment horizontal="center" vertical="center" wrapText="1"/>
      <protection locked="0"/>
    </xf>
    <xf numFmtId="49" fontId="21" fillId="0" borderId="1" xfId="64" applyNumberFormat="1" applyFont="1" applyBorder="1" applyAlignment="1" applyProtection="1">
      <alignment horizontal="center" vertical="center" wrapText="1"/>
      <protection locked="0"/>
    </xf>
    <xf numFmtId="181" fontId="21" fillId="0" borderId="1" xfId="3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7" applyFont="1" applyBorder="1" applyAlignment="1">
      <alignment horizontal="center" vertical="center"/>
    </xf>
    <xf numFmtId="181" fontId="19" fillId="0" borderId="1" xfId="67" applyNumberFormat="1" applyFont="1" applyBorder="1" applyAlignment="1">
      <alignment horizontal="center" vertical="center"/>
    </xf>
    <xf numFmtId="0" fontId="2" fillId="0" borderId="1" xfId="67" applyFont="1" applyBorder="1" applyAlignment="1">
      <alignment horizontal="center" vertical="center"/>
    </xf>
    <xf numFmtId="177" fontId="19" fillId="0" borderId="1" xfId="14" applyNumberFormat="1" applyFont="1" applyBorder="1" applyAlignment="1">
      <alignment horizontal="center" vertical="center"/>
    </xf>
    <xf numFmtId="0" fontId="19" fillId="0" borderId="3" xfId="64" applyFont="1" applyBorder="1" applyAlignment="1" applyProtection="1">
      <alignment horizontal="center" vertical="center" wrapText="1"/>
      <protection locked="0"/>
    </xf>
    <xf numFmtId="49" fontId="19" fillId="0" borderId="3" xfId="39" applyNumberFormat="1" applyFont="1" applyFill="1" applyBorder="1" applyAlignment="1" applyProtection="1">
      <alignment horizontal="center" vertical="center" wrapText="1"/>
      <protection locked="0"/>
    </xf>
    <xf numFmtId="177" fontId="19" fillId="0" borderId="3" xfId="14" applyNumberFormat="1" applyFont="1" applyBorder="1" applyAlignment="1">
      <alignment horizontal="center" vertical="center"/>
    </xf>
    <xf numFmtId="0" fontId="21" fillId="0" borderId="3" xfId="35" applyNumberFormat="1" applyFont="1" applyFill="1" applyBorder="1" applyAlignment="1" applyProtection="1">
      <alignment horizontal="center" vertical="center" wrapText="1"/>
      <protection locked="0"/>
    </xf>
    <xf numFmtId="177" fontId="19" fillId="0" borderId="3" xfId="68" applyNumberFormat="1" applyFont="1" applyBorder="1" applyAlignment="1">
      <alignment horizontal="center" vertical="center" wrapText="1"/>
    </xf>
    <xf numFmtId="183" fontId="21" fillId="0" borderId="1" xfId="35" applyNumberFormat="1" applyFont="1" applyFill="1" applyBorder="1" applyAlignment="1" applyProtection="1">
      <alignment horizontal="center" vertical="center" wrapText="1"/>
      <protection locked="0"/>
    </xf>
    <xf numFmtId="181" fontId="21" fillId="0" borderId="1" xfId="64" applyNumberFormat="1" applyFont="1" applyBorder="1" applyAlignment="1" applyProtection="1">
      <alignment horizontal="center" vertical="center" wrapText="1"/>
      <protection locked="0"/>
    </xf>
    <xf numFmtId="49" fontId="2" fillId="0" borderId="1" xfId="39" applyNumberFormat="1" applyFont="1" applyFill="1" applyBorder="1" applyAlignment="1" applyProtection="1">
      <alignment horizontal="center" vertical="center" wrapText="1"/>
      <protection locked="0"/>
    </xf>
    <xf numFmtId="181" fontId="22" fillId="0" borderId="1" xfId="64" applyNumberFormat="1" applyFont="1" applyBorder="1" applyAlignment="1" applyProtection="1">
      <alignment horizontal="center" vertical="center" wrapText="1"/>
      <protection locked="0"/>
    </xf>
    <xf numFmtId="183" fontId="21" fillId="0" borderId="1" xfId="39" applyNumberFormat="1" applyFont="1" applyFill="1" applyBorder="1" applyAlignment="1" applyProtection="1">
      <alignment horizontal="center" vertical="center" wrapText="1"/>
      <protection locked="0"/>
    </xf>
    <xf numFmtId="181" fontId="19" fillId="0" borderId="1" xfId="68" applyNumberFormat="1" applyFont="1" applyBorder="1" applyAlignment="1">
      <alignment horizontal="center" vertical="center" wrapText="1"/>
    </xf>
    <xf numFmtId="181" fontId="13" fillId="0" borderId="0" xfId="64" applyNumberFormat="1" applyFont="1" applyAlignment="1" applyProtection="1">
      <alignment horizontal="center" vertical="center" wrapText="1"/>
      <protection locked="0"/>
    </xf>
    <xf numFmtId="185" fontId="15" fillId="0" borderId="1" xfId="64" applyNumberFormat="1" applyFont="1" applyBorder="1" applyAlignment="1" applyProtection="1">
      <alignment horizontal="right" vertical="center" wrapText="1"/>
      <protection locked="0"/>
    </xf>
    <xf numFmtId="185" fontId="20" fillId="0" borderId="1" xfId="64" applyNumberFormat="1" applyFont="1" applyBorder="1" applyAlignment="1" applyProtection="1">
      <alignment horizontal="center" vertical="center" wrapText="1"/>
      <protection locked="0"/>
    </xf>
    <xf numFmtId="185" fontId="19" fillId="0" borderId="1" xfId="39" applyNumberFormat="1" applyFont="1" applyFill="1" applyBorder="1" applyAlignment="1" applyProtection="1">
      <alignment horizontal="center" vertical="center" wrapText="1"/>
      <protection locked="0"/>
    </xf>
    <xf numFmtId="185" fontId="19" fillId="0" borderId="3" xfId="39" applyNumberFormat="1" applyFont="1" applyFill="1" applyBorder="1" applyAlignment="1" applyProtection="1">
      <alignment horizontal="center" vertical="center" wrapText="1"/>
      <protection locked="0"/>
    </xf>
    <xf numFmtId="183" fontId="21" fillId="0" borderId="3" xfId="35" applyNumberFormat="1" applyFont="1" applyFill="1" applyBorder="1" applyAlignment="1" applyProtection="1">
      <alignment horizontal="center" vertical="center" wrapText="1"/>
      <protection locked="0"/>
    </xf>
    <xf numFmtId="185" fontId="21" fillId="0" borderId="3" xfId="35" applyNumberFormat="1" applyFont="1" applyFill="1" applyBorder="1" applyAlignment="1" applyProtection="1">
      <alignment horizontal="center" vertical="center" wrapText="1"/>
      <protection locked="0"/>
    </xf>
    <xf numFmtId="185" fontId="22" fillId="0" borderId="1" xfId="39" applyNumberFormat="1" applyFont="1" applyFill="1" applyBorder="1" applyAlignment="1" applyProtection="1">
      <alignment horizontal="center" vertical="center" wrapText="1"/>
      <protection locked="0"/>
    </xf>
    <xf numFmtId="185" fontId="22" fillId="0" borderId="1" xfId="68" applyNumberFormat="1" applyFont="1" applyBorder="1" applyAlignment="1">
      <alignment horizontal="center" vertical="center" wrapText="1"/>
    </xf>
    <xf numFmtId="185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10" fontId="15" fillId="0" borderId="1" xfId="64" applyNumberFormat="1" applyFont="1" applyBorder="1" applyAlignment="1" applyProtection="1">
      <alignment horizontal="right" vertical="center" wrapText="1"/>
      <protection locked="0"/>
    </xf>
    <xf numFmtId="182" fontId="15" fillId="0" borderId="1" xfId="64" applyNumberFormat="1" applyFont="1" applyBorder="1" applyAlignment="1" applyProtection="1">
      <alignment horizontal="right" vertical="center" wrapText="1"/>
      <protection locked="0"/>
    </xf>
    <xf numFmtId="10" fontId="20" fillId="0" borderId="1" xfId="64" applyNumberFormat="1" applyFont="1" applyBorder="1" applyAlignment="1" applyProtection="1">
      <alignment horizontal="center" vertical="center" wrapText="1"/>
      <protection locked="0"/>
    </xf>
    <xf numFmtId="182" fontId="20" fillId="0" borderId="1" xfId="64" applyNumberFormat="1" applyFont="1" applyBorder="1" applyAlignment="1" applyProtection="1">
      <alignment horizontal="center" vertical="center" wrapText="1"/>
      <protection locked="0"/>
    </xf>
    <xf numFmtId="10" fontId="19" fillId="0" borderId="1" xfId="39" applyNumberFormat="1" applyFont="1" applyFill="1" applyBorder="1" applyAlignment="1" applyProtection="1">
      <alignment horizontal="center" vertical="center" wrapText="1"/>
      <protection locked="0"/>
    </xf>
    <xf numFmtId="182" fontId="19" fillId="0" borderId="1" xfId="39" applyNumberFormat="1" applyFont="1" applyFill="1" applyBorder="1" applyAlignment="1" applyProtection="1">
      <alignment horizontal="center" vertical="center" wrapText="1"/>
      <protection locked="0"/>
    </xf>
    <xf numFmtId="10" fontId="19" fillId="0" borderId="3" xfId="39" applyNumberFormat="1" applyFont="1" applyFill="1" applyBorder="1" applyAlignment="1" applyProtection="1">
      <alignment horizontal="center" vertical="center" wrapText="1"/>
      <protection locked="0"/>
    </xf>
    <xf numFmtId="10" fontId="21" fillId="0" borderId="3" xfId="35" applyNumberFormat="1" applyFont="1" applyFill="1" applyBorder="1" applyAlignment="1" applyProtection="1">
      <alignment horizontal="center" vertical="center" wrapText="1"/>
      <protection locked="0"/>
    </xf>
    <xf numFmtId="10" fontId="22" fillId="0" borderId="1" xfId="39" applyNumberFormat="1" applyFont="1" applyFill="1" applyBorder="1" applyAlignment="1" applyProtection="1">
      <alignment horizontal="center" vertical="center" wrapText="1"/>
      <protection locked="0"/>
    </xf>
    <xf numFmtId="10" fontId="22" fillId="0" borderId="1" xfId="68" applyNumberFormat="1" applyFont="1" applyBorder="1" applyAlignment="1">
      <alignment horizontal="center" vertical="center" wrapText="1"/>
    </xf>
    <xf numFmtId="182" fontId="13" fillId="0" borderId="0" xfId="3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64" applyFont="1" applyFill="1" applyBorder="1" applyAlignment="1" applyProtection="1">
      <alignment horizontal="center" vertical="center" wrapText="1"/>
      <protection locked="0"/>
    </xf>
    <xf numFmtId="184" fontId="19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39" fillId="5" borderId="0" xfId="10" applyNumberFormat="1" applyFont="1" applyFill="1" applyBorder="1" applyAlignment="1" applyProtection="1">
      <alignment horizontal="center" vertical="center" wrapText="1"/>
      <protection locked="0"/>
    </xf>
    <xf numFmtId="184" fontId="22" fillId="0" borderId="1" xfId="64" applyNumberFormat="1" applyFont="1" applyBorder="1" applyAlignment="1" applyProtection="1">
      <alignment horizontal="center" vertical="center" wrapText="1"/>
      <protection locked="0"/>
    </xf>
    <xf numFmtId="0" fontId="2" fillId="0" borderId="1" xfId="14" applyFont="1" applyBorder="1" applyAlignment="1">
      <alignment horizontal="center" vertical="center" wrapText="1"/>
    </xf>
    <xf numFmtId="0" fontId="19" fillId="0" borderId="1" xfId="14" applyFont="1" applyBorder="1" applyAlignment="1">
      <alignment horizontal="center" vertical="center" wrapText="1"/>
    </xf>
    <xf numFmtId="184" fontId="21" fillId="0" borderId="1" xfId="64" applyNumberFormat="1" applyFont="1" applyBorder="1" applyAlignment="1" applyProtection="1">
      <alignment horizontal="center" vertical="center" wrapText="1"/>
      <protection locked="0"/>
    </xf>
    <xf numFmtId="0" fontId="16" fillId="0" borderId="0" xfId="68" applyFont="1" applyAlignment="1">
      <alignment horizontal="center" vertical="center"/>
    </xf>
    <xf numFmtId="0" fontId="16" fillId="0" borderId="0" xfId="68" applyFont="1" applyAlignment="1">
      <alignment horizontal="center" vertical="center" wrapText="1"/>
    </xf>
    <xf numFmtId="0" fontId="5" fillId="0" borderId="0" xfId="68" applyFont="1" applyAlignment="1">
      <alignment horizontal="center" vertical="center" wrapText="1"/>
    </xf>
    <xf numFmtId="0" fontId="16" fillId="0" borderId="0" xfId="65" applyFont="1" applyBorder="1" applyAlignment="1">
      <alignment horizontal="center" vertical="center"/>
    </xf>
    <xf numFmtId="0" fontId="31" fillId="0" borderId="0" xfId="64" applyFont="1" applyAlignment="1" applyProtection="1">
      <alignment horizontal="center" vertical="center" wrapText="1"/>
      <protection locked="0"/>
    </xf>
    <xf numFmtId="0" fontId="32" fillId="0" borderId="0" xfId="64" applyFont="1" applyAlignment="1" applyProtection="1">
      <alignment horizontal="center" vertical="center" wrapText="1"/>
      <protection locked="0"/>
    </xf>
    <xf numFmtId="181" fontId="5" fillId="0" borderId="0" xfId="68" applyNumberFormat="1" applyFont="1" applyAlignment="1">
      <alignment horizontal="center" vertical="center" wrapText="1"/>
    </xf>
    <xf numFmtId="181" fontId="16" fillId="0" borderId="0" xfId="68" applyNumberFormat="1" applyFont="1" applyAlignment="1">
      <alignment horizontal="center" vertical="center" wrapText="1"/>
    </xf>
    <xf numFmtId="185" fontId="13" fillId="0" borderId="0" xfId="64" applyNumberFormat="1" applyFont="1" applyAlignment="1" applyProtection="1">
      <alignment horizontal="center" vertical="center" wrapText="1"/>
      <protection locked="0"/>
    </xf>
    <xf numFmtId="0" fontId="16" fillId="0" borderId="0" xfId="64" applyFont="1" applyAlignment="1" applyProtection="1">
      <alignment horizontal="center" vertical="center" wrapText="1"/>
      <protection locked="0"/>
    </xf>
    <xf numFmtId="185" fontId="16" fillId="0" borderId="0" xfId="64" applyNumberFormat="1" applyFont="1" applyAlignment="1" applyProtection="1">
      <alignment horizontal="center" vertical="center" wrapText="1"/>
      <protection locked="0"/>
    </xf>
    <xf numFmtId="10" fontId="13" fillId="0" borderId="0" xfId="64" applyNumberFormat="1" applyFont="1" applyAlignment="1" applyProtection="1">
      <alignment horizontal="center" vertical="center" wrapText="1"/>
      <protection locked="0"/>
    </xf>
    <xf numFmtId="182" fontId="13" fillId="0" borderId="0" xfId="64" applyNumberFormat="1" applyFont="1" applyAlignment="1" applyProtection="1">
      <alignment horizontal="center" vertical="center" wrapText="1"/>
      <protection locked="0"/>
    </xf>
    <xf numFmtId="10" fontId="16" fillId="0" borderId="0" xfId="64" applyNumberFormat="1" applyFont="1" applyAlignment="1" applyProtection="1">
      <alignment horizontal="center" vertical="center" wrapText="1"/>
      <protection locked="0"/>
    </xf>
    <xf numFmtId="182" fontId="16" fillId="0" borderId="0" xfId="64" applyNumberFormat="1" applyFont="1" applyAlignment="1" applyProtection="1">
      <alignment horizontal="center" vertical="center" wrapText="1"/>
      <protection locked="0"/>
    </xf>
    <xf numFmtId="0" fontId="13" fillId="0" borderId="0" xfId="57" applyFont="1" applyAlignment="1">
      <alignment horizontal="center" vertical="center" wrapText="1"/>
    </xf>
    <xf numFmtId="49" fontId="13" fillId="0" borderId="0" xfId="60" applyNumberFormat="1" applyFont="1" applyFill="1" applyAlignment="1">
      <alignment horizontal="center" vertical="center" wrapText="1"/>
    </xf>
    <xf numFmtId="49" fontId="13" fillId="0" borderId="0" xfId="68" applyNumberFormat="1" applyFont="1" applyAlignment="1">
      <alignment horizontal="center" vertical="center" wrapText="1"/>
    </xf>
    <xf numFmtId="0" fontId="25" fillId="0" borderId="0" xfId="65" applyFont="1" applyBorder="1" applyAlignment="1">
      <alignment horizontal="center" vertical="center"/>
    </xf>
    <xf numFmtId="49" fontId="13" fillId="0" borderId="0" xfId="64" applyNumberFormat="1" applyFont="1" applyAlignment="1" applyProtection="1">
      <alignment horizontal="center" vertical="center" wrapText="1"/>
      <protection locked="0"/>
    </xf>
    <xf numFmtId="0" fontId="0" fillId="0" borderId="0" xfId="68" applyFont="1" applyAlignment="1">
      <alignment vertical="center" wrapText="1"/>
    </xf>
    <xf numFmtId="181" fontId="16" fillId="0" borderId="0" xfId="68" applyNumberFormat="1" applyFont="1" applyAlignment="1">
      <alignment horizontal="center" vertical="center"/>
    </xf>
    <xf numFmtId="0" fontId="28" fillId="0" borderId="0" xfId="68" applyFont="1" applyAlignment="1">
      <alignment horizontal="center" vertical="center"/>
    </xf>
    <xf numFmtId="0" fontId="28" fillId="0" borderId="0" xfId="68" applyFont="1">
      <alignment vertical="center"/>
    </xf>
    <xf numFmtId="184" fontId="13" fillId="0" borderId="0" xfId="64" applyNumberFormat="1" applyFont="1" applyAlignment="1" applyProtection="1">
      <alignment horizontal="center" vertical="center" wrapText="1"/>
      <protection locked="0"/>
    </xf>
    <xf numFmtId="181" fontId="6" fillId="0" borderId="0" xfId="64" applyNumberFormat="1" applyFont="1" applyAlignment="1" applyProtection="1">
      <alignment horizontal="center" vertical="center" wrapText="1"/>
      <protection locked="0"/>
    </xf>
    <xf numFmtId="0" fontId="43" fillId="0" borderId="0" xfId="25" applyFont="1" applyAlignment="1">
      <alignment horizontal="left" vertical="center"/>
    </xf>
    <xf numFmtId="0" fontId="44" fillId="0" borderId="0" xfId="25" applyFont="1" applyAlignment="1">
      <alignment horizontal="center" vertical="center"/>
    </xf>
    <xf numFmtId="0" fontId="44" fillId="0" borderId="0" xfId="25" applyFont="1" applyAlignment="1">
      <alignment horizontal="left" vertical="center"/>
    </xf>
    <xf numFmtId="0" fontId="45" fillId="0" borderId="0" xfId="25" applyFont="1" applyAlignment="1">
      <alignment horizontal="center" vertical="center"/>
    </xf>
    <xf numFmtId="0" fontId="43" fillId="0" borderId="16" xfId="25" applyFont="1" applyBorder="1" applyAlignment="1">
      <alignment horizontal="center" vertical="center" wrapText="1"/>
    </xf>
    <xf numFmtId="0" fontId="43" fillId="0" borderId="17" xfId="25" applyFont="1" applyBorder="1" applyAlignment="1">
      <alignment horizontal="center" vertical="center" wrapText="1"/>
    </xf>
    <xf numFmtId="0" fontId="44" fillId="0" borderId="17" xfId="25" applyFont="1" applyBorder="1" applyAlignment="1">
      <alignment horizontal="center" vertical="center"/>
    </xf>
    <xf numFmtId="0" fontId="46" fillId="0" borderId="19" xfId="25" applyFont="1" applyBorder="1" applyAlignment="1">
      <alignment horizontal="center" vertical="center"/>
    </xf>
    <xf numFmtId="0" fontId="43" fillId="0" borderId="18" xfId="25" applyFont="1" applyBorder="1" applyAlignment="1">
      <alignment horizontal="center" vertical="center" wrapText="1"/>
    </xf>
    <xf numFmtId="0" fontId="47" fillId="0" borderId="0" xfId="25" applyFont="1" applyAlignment="1">
      <alignment horizontal="center" vertical="center"/>
    </xf>
    <xf numFmtId="0" fontId="27" fillId="0" borderId="18" xfId="53" applyFont="1" applyBorder="1" applyAlignment="1">
      <alignment horizontal="center" vertical="center" wrapText="1"/>
    </xf>
    <xf numFmtId="0" fontId="27" fillId="0" borderId="18" xfId="53" applyFont="1" applyBorder="1" applyAlignment="1">
      <alignment horizontal="center" vertical="center"/>
    </xf>
    <xf numFmtId="0" fontId="19" fillId="0" borderId="8" xfId="64" applyNumberFormat="1" applyFont="1" applyFill="1" applyBorder="1" applyAlignment="1" applyProtection="1">
      <alignment horizontal="center" vertical="center" wrapText="1"/>
      <protection locked="0"/>
    </xf>
    <xf numFmtId="0" fontId="19" fillId="0" borderId="9" xfId="64" applyNumberFormat="1" applyFont="1" applyFill="1" applyBorder="1" applyAlignment="1" applyProtection="1">
      <alignment horizontal="center" vertical="center" wrapText="1"/>
      <protection locked="0"/>
    </xf>
    <xf numFmtId="0" fontId="27" fillId="0" borderId="9" xfId="25" applyFont="1" applyBorder="1" applyAlignment="1">
      <alignment horizontal="center" vertical="center"/>
    </xf>
    <xf numFmtId="0" fontId="27" fillId="0" borderId="18" xfId="25" applyFont="1" applyBorder="1" applyAlignment="1">
      <alignment horizontal="center" vertical="center"/>
    </xf>
    <xf numFmtId="0" fontId="27" fillId="0" borderId="18" xfId="25" applyFont="1" applyBorder="1" applyAlignment="1">
      <alignment vertical="center"/>
    </xf>
    <xf numFmtId="0" fontId="27" fillId="0" borderId="2" xfId="25" applyFont="1" applyBorder="1" applyAlignment="1">
      <alignment horizontal="center" vertical="center"/>
    </xf>
    <xf numFmtId="0" fontId="27" fillId="0" borderId="14" xfId="25" applyFont="1" applyBorder="1" applyAlignment="1">
      <alignment horizontal="center" vertical="center"/>
    </xf>
    <xf numFmtId="0" fontId="27" fillId="0" borderId="3" xfId="25" applyFont="1" applyBorder="1" applyAlignment="1">
      <alignment horizontal="center" vertical="center"/>
    </xf>
    <xf numFmtId="0" fontId="4" fillId="0" borderId="17" xfId="25" applyFont="1" applyBorder="1" applyAlignment="1">
      <alignment horizontal="center" vertical="center"/>
    </xf>
    <xf numFmtId="0" fontId="42" fillId="0" borderId="0" xfId="25" applyFont="1" applyAlignment="1">
      <alignment horizontal="center" vertical="center"/>
    </xf>
    <xf numFmtId="0" fontId="48" fillId="0" borderId="8" xfId="53" applyFont="1" applyBorder="1" applyAlignment="1">
      <alignment horizontal="center" vertical="center" wrapText="1"/>
    </xf>
    <xf numFmtId="0" fontId="48" fillId="0" borderId="9" xfId="53" applyFont="1" applyBorder="1" applyAlignment="1">
      <alignment horizontal="center" vertical="center" wrapText="1"/>
    </xf>
    <xf numFmtId="0" fontId="48" fillId="0" borderId="11" xfId="53" applyFont="1" applyBorder="1" applyAlignment="1">
      <alignment horizontal="center" vertical="center" wrapText="1"/>
    </xf>
    <xf numFmtId="0" fontId="27" fillId="0" borderId="8" xfId="25" applyFont="1" applyBorder="1" applyAlignment="1">
      <alignment horizontal="center" vertical="center"/>
    </xf>
    <xf numFmtId="0" fontId="27" fillId="0" borderId="11" xfId="25" applyFont="1" applyBorder="1" applyAlignment="1">
      <alignment horizontal="center" vertical="center"/>
    </xf>
    <xf numFmtId="0" fontId="8" fillId="0" borderId="1" xfId="25" applyFont="1" applyBorder="1" applyAlignment="1">
      <alignment horizontal="center" vertical="center"/>
    </xf>
    <xf numFmtId="0" fontId="50" fillId="0" borderId="0" xfId="25" applyFont="1" applyAlignment="1">
      <alignment horizontal="left" vertical="center" wrapText="1"/>
    </xf>
    <xf numFmtId="0" fontId="4" fillId="0" borderId="17" xfId="53" applyFont="1" applyBorder="1" applyAlignment="1">
      <alignment horizontal="center" vertical="center"/>
    </xf>
    <xf numFmtId="0" fontId="4" fillId="0" borderId="20" xfId="25" applyFont="1" applyBorder="1" applyAlignment="1">
      <alignment horizontal="center" vertical="center"/>
    </xf>
    <xf numFmtId="14" fontId="51" fillId="0" borderId="21" xfId="25" applyNumberFormat="1" applyFont="1" applyBorder="1" applyAlignment="1">
      <alignment horizontal="center" vertical="center" shrinkToFit="1"/>
    </xf>
    <xf numFmtId="0" fontId="27" fillId="0" borderId="21" xfId="25" applyFont="1" applyBorder="1" applyAlignment="1">
      <alignment horizontal="center" vertical="center"/>
    </xf>
    <xf numFmtId="0" fontId="27" fillId="0" borderId="21" xfId="25" applyFont="1" applyBorder="1" applyAlignment="1">
      <alignment horizontal="center" vertical="center" wrapText="1"/>
    </xf>
    <xf numFmtId="0" fontId="48" fillId="0" borderId="21" xfId="25" applyFont="1" applyBorder="1" applyAlignment="1">
      <alignment horizontal="center" vertical="center"/>
    </xf>
    <xf numFmtId="0" fontId="54" fillId="0" borderId="0" xfId="64" applyFont="1" applyAlignment="1" applyProtection="1">
      <alignment horizontal="center" vertical="center" wrapText="1"/>
      <protection locked="0"/>
    </xf>
    <xf numFmtId="0" fontId="24" fillId="0" borderId="0" xfId="64" applyFont="1" applyAlignment="1" applyProtection="1">
      <alignment horizontal="center" vertical="top" wrapText="1"/>
      <protection locked="0"/>
    </xf>
    <xf numFmtId="0" fontId="24" fillId="0" borderId="0" xfId="11" applyFont="1" applyFill="1" applyBorder="1" applyAlignment="1" applyProtection="1">
      <alignment horizontal="center" vertical="center" wrapText="1"/>
      <protection locked="0"/>
    </xf>
    <xf numFmtId="0" fontId="2" fillId="6" borderId="0" xfId="64" applyFont="1" applyFill="1" applyAlignment="1" applyProtection="1">
      <alignment horizontal="center" vertical="center" wrapText="1"/>
      <protection locked="0"/>
    </xf>
    <xf numFmtId="0" fontId="24" fillId="0" borderId="0" xfId="64" applyFont="1" applyAlignment="1" applyProtection="1">
      <alignment horizontal="center" vertical="center" wrapText="1"/>
      <protection locked="0"/>
    </xf>
    <xf numFmtId="0" fontId="24" fillId="0" borderId="0" xfId="64" applyFont="1" applyAlignment="1" applyProtection="1">
      <alignment horizontal="left" vertical="center" wrapText="1"/>
      <protection locked="0"/>
    </xf>
    <xf numFmtId="49" fontId="24" fillId="0" borderId="0" xfId="64" applyNumberFormat="1" applyFont="1" applyAlignment="1" applyProtection="1">
      <alignment horizontal="center" vertical="center" wrapText="1"/>
      <protection locked="0"/>
    </xf>
    <xf numFmtId="0" fontId="24" fillId="0" borderId="0" xfId="64" applyFont="1" applyAlignment="1" applyProtection="1">
      <alignment vertical="center" wrapText="1"/>
      <protection locked="0"/>
    </xf>
    <xf numFmtId="177" fontId="24" fillId="0" borderId="0" xfId="64" applyNumberFormat="1" applyFont="1" applyAlignment="1" applyProtection="1">
      <alignment horizontal="left" vertical="center" wrapText="1"/>
      <protection locked="0"/>
    </xf>
    <xf numFmtId="185" fontId="24" fillId="0" borderId="0" xfId="64" applyNumberFormat="1" applyFont="1" applyAlignment="1" applyProtection="1">
      <alignment horizontal="center" vertical="center" wrapText="1"/>
      <protection locked="0"/>
    </xf>
    <xf numFmtId="10" fontId="24" fillId="0" borderId="0" xfId="64" applyNumberFormat="1" applyFont="1" applyAlignment="1" applyProtection="1">
      <alignment horizontal="center" vertical="center" wrapText="1"/>
      <protection locked="0"/>
    </xf>
    <xf numFmtId="0" fontId="55" fillId="0" borderId="1" xfId="64" applyFont="1" applyBorder="1" applyAlignment="1" applyProtection="1">
      <alignment horizontal="left" vertical="center"/>
      <protection locked="0"/>
    </xf>
    <xf numFmtId="0" fontId="56" fillId="0" borderId="1" xfId="64" applyFont="1" applyBorder="1" applyAlignment="1" applyProtection="1">
      <alignment horizontal="left" vertical="center" wrapText="1"/>
      <protection locked="0"/>
    </xf>
    <xf numFmtId="0" fontId="57" fillId="0" borderId="1" xfId="64" applyFont="1" applyBorder="1" applyAlignment="1" applyProtection="1">
      <alignment horizontal="center" vertical="center" wrapText="1"/>
      <protection locked="0"/>
    </xf>
    <xf numFmtId="0" fontId="57" fillId="0" borderId="1" xfId="64" applyFont="1" applyBorder="1" applyAlignment="1" applyProtection="1">
      <alignment horizontal="left" vertical="center"/>
      <protection locked="0"/>
    </xf>
    <xf numFmtId="0" fontId="57" fillId="0" borderId="1" xfId="64" applyFont="1" applyBorder="1" applyAlignment="1" applyProtection="1">
      <alignment horizontal="left" vertical="center" wrapText="1"/>
      <protection locked="0"/>
    </xf>
    <xf numFmtId="0" fontId="58" fillId="0" borderId="1" xfId="64" applyFont="1" applyBorder="1" applyAlignment="1" applyProtection="1">
      <alignment horizontal="left" vertical="center" wrapText="1"/>
      <protection locked="0"/>
    </xf>
    <xf numFmtId="0" fontId="57" fillId="0" borderId="1" xfId="64" applyFont="1" applyBorder="1" applyAlignment="1" applyProtection="1">
      <alignment horizontal="center" vertical="top" wrapText="1"/>
      <protection locked="0"/>
    </xf>
    <xf numFmtId="0" fontId="10" fillId="0" borderId="7" xfId="11" applyNumberFormat="1" applyFont="1" applyFill="1" applyBorder="1" applyAlignment="1" applyProtection="1">
      <alignment horizontal="center" vertical="center" wrapText="1"/>
      <protection locked="0"/>
    </xf>
    <xf numFmtId="0" fontId="10" fillId="0" borderId="8" xfId="64" applyFont="1" applyBorder="1" applyAlignment="1" applyProtection="1">
      <alignment horizontal="center" vertical="center" wrapText="1"/>
      <protection locked="0"/>
    </xf>
    <xf numFmtId="0" fontId="10" fillId="0" borderId="2" xfId="64" applyFont="1" applyBorder="1" applyAlignment="1" applyProtection="1">
      <alignment horizontal="center" vertical="center" wrapText="1"/>
      <protection locked="0"/>
    </xf>
    <xf numFmtId="49" fontId="10" fillId="0" borderId="2" xfId="64" applyNumberFormat="1" applyFont="1" applyBorder="1" applyAlignment="1" applyProtection="1">
      <alignment horizontal="center" vertical="center" wrapText="1"/>
      <protection locked="0"/>
    </xf>
    <xf numFmtId="0" fontId="10" fillId="0" borderId="10" xfId="11" applyNumberFormat="1" applyFont="1" applyFill="1" applyBorder="1" applyAlignment="1" applyProtection="1">
      <alignment horizontal="center" vertical="center" wrapText="1"/>
      <protection locked="0"/>
    </xf>
    <xf numFmtId="0" fontId="32" fillId="0" borderId="1" xfId="64" applyFont="1" applyBorder="1" applyAlignment="1" applyProtection="1">
      <alignment horizontal="center" vertical="center" wrapText="1"/>
      <protection locked="0"/>
    </xf>
    <xf numFmtId="0" fontId="10" fillId="0" borderId="3" xfId="64" applyFont="1" applyBorder="1" applyAlignment="1" applyProtection="1">
      <alignment horizontal="center" vertical="center" wrapText="1"/>
      <protection locked="0"/>
    </xf>
    <xf numFmtId="49" fontId="10" fillId="0" borderId="3" xfId="64" applyNumberFormat="1" applyFont="1" applyBorder="1" applyAlignment="1" applyProtection="1">
      <alignment horizontal="center" vertical="center" wrapText="1"/>
      <protection locked="0"/>
    </xf>
    <xf numFmtId="0" fontId="24" fillId="0" borderId="3" xfId="64" applyFont="1" applyBorder="1" applyAlignment="1" applyProtection="1">
      <alignment horizontal="center" vertical="center" wrapText="1"/>
      <protection locked="0"/>
    </xf>
    <xf numFmtId="0" fontId="24" fillId="0" borderId="2" xfId="64" applyFont="1" applyBorder="1" applyAlignment="1" applyProtection="1">
      <alignment horizontal="center" vertical="center" wrapText="1"/>
      <protection locked="0"/>
    </xf>
    <xf numFmtId="49" fontId="24" fillId="0" borderId="2" xfId="64" applyNumberFormat="1" applyFont="1" applyBorder="1" applyAlignment="1" applyProtection="1">
      <alignment horizontal="center" vertical="center" wrapText="1"/>
      <protection locked="0"/>
    </xf>
    <xf numFmtId="49" fontId="24" fillId="0" borderId="6" xfId="11" applyNumberFormat="1" applyFont="1" applyFill="1" applyBorder="1" applyAlignment="1" applyProtection="1">
      <alignment horizontal="center" vertical="center" wrapText="1"/>
      <protection locked="0"/>
    </xf>
    <xf numFmtId="49" fontId="24" fillId="0" borderId="3" xfId="64" applyNumberFormat="1" applyFont="1" applyBorder="1" applyAlignment="1" applyProtection="1">
      <alignment horizontal="center" vertical="center" wrapText="1"/>
      <protection locked="0"/>
    </xf>
    <xf numFmtId="49" fontId="24" fillId="0" borderId="13" xfId="11" applyNumberFormat="1" applyFont="1" applyFill="1" applyBorder="1" applyAlignment="1" applyProtection="1">
      <alignment horizontal="center" vertical="center" wrapText="1"/>
      <protection locked="0"/>
    </xf>
    <xf numFmtId="49" fontId="10" fillId="0" borderId="2" xfId="11" applyNumberFormat="1" applyFont="1" applyFill="1" applyBorder="1" applyAlignment="1" applyProtection="1">
      <alignment horizontal="center" vertical="center" wrapText="1"/>
      <protection locked="0"/>
    </xf>
    <xf numFmtId="177" fontId="10" fillId="0" borderId="2" xfId="64" applyNumberFormat="1" applyFont="1" applyBorder="1" applyAlignment="1" applyProtection="1">
      <alignment horizontal="center" vertical="center" wrapText="1"/>
      <protection locked="0"/>
    </xf>
    <xf numFmtId="49" fontId="10" fillId="0" borderId="3" xfId="11" applyNumberFormat="1" applyFont="1" applyFill="1" applyBorder="1" applyAlignment="1" applyProtection="1">
      <alignment horizontal="center" vertical="center" wrapText="1"/>
      <protection locked="0"/>
    </xf>
    <xf numFmtId="177" fontId="10" fillId="0" borderId="3" xfId="64" applyNumberFormat="1" applyFont="1" applyBorder="1" applyAlignment="1" applyProtection="1">
      <alignment horizontal="center" vertical="center" wrapText="1"/>
      <protection locked="0"/>
    </xf>
    <xf numFmtId="181" fontId="21" fillId="0" borderId="1" xfId="0" applyNumberFormat="1" applyFont="1" applyBorder="1" applyAlignment="1">
      <alignment horizontal="center" vertical="center" wrapText="1"/>
    </xf>
    <xf numFmtId="185" fontId="54" fillId="0" borderId="0" xfId="64" applyNumberFormat="1" applyFont="1" applyAlignment="1" applyProtection="1">
      <alignment horizontal="center" vertical="center" wrapText="1"/>
      <protection locked="0"/>
    </xf>
    <xf numFmtId="185" fontId="57" fillId="0" borderId="1" xfId="64" applyNumberFormat="1" applyFont="1" applyBorder="1" applyAlignment="1" applyProtection="1">
      <alignment horizontal="center" vertical="center" wrapText="1"/>
      <protection locked="0"/>
    </xf>
    <xf numFmtId="185" fontId="21" fillId="0" borderId="1" xfId="0" applyNumberFormat="1" applyFont="1" applyBorder="1" applyAlignment="1">
      <alignment horizontal="center" vertical="center" wrapText="1"/>
    </xf>
    <xf numFmtId="0" fontId="16" fillId="0" borderId="1" xfId="11" applyNumberFormat="1" applyFont="1" applyFill="1" applyBorder="1" applyAlignment="1" applyProtection="1">
      <alignment horizontal="left" vertical="center" wrapText="1"/>
      <protection locked="0"/>
    </xf>
    <xf numFmtId="179" fontId="16" fillId="0" borderId="1" xfId="0" applyNumberFormat="1" applyFont="1" applyFill="1" applyBorder="1" applyAlignment="1">
      <alignment horizontal="left" vertical="center" wrapText="1"/>
    </xf>
    <xf numFmtId="181" fontId="16" fillId="0" borderId="1" xfId="0" applyNumberFormat="1" applyFont="1" applyFill="1" applyBorder="1" applyAlignment="1">
      <alignment horizontal="left" vertical="center" wrapText="1"/>
    </xf>
    <xf numFmtId="0" fontId="22" fillId="0" borderId="3" xfId="14" applyFont="1" applyFill="1" applyBorder="1" applyAlignment="1">
      <alignment horizontal="left" vertical="center" wrapText="1"/>
    </xf>
    <xf numFmtId="0" fontId="2" fillId="0" borderId="0" xfId="64" applyFont="1" applyFill="1" applyAlignment="1" applyProtection="1">
      <alignment horizontal="center" vertical="center" wrapText="1"/>
      <protection locked="0"/>
    </xf>
    <xf numFmtId="179" fontId="22" fillId="0" borderId="3" xfId="14" applyNumberFormat="1" applyFont="1" applyFill="1" applyBorder="1" applyAlignment="1">
      <alignment horizontal="left" vertical="center" wrapText="1"/>
    </xf>
    <xf numFmtId="179" fontId="22" fillId="0" borderId="1" xfId="74" applyNumberFormat="1" applyFont="1" applyFill="1" applyBorder="1" applyAlignment="1" applyProtection="1">
      <alignment horizontal="left" vertical="center" wrapText="1"/>
      <protection locked="0"/>
    </xf>
    <xf numFmtId="181" fontId="22" fillId="0" borderId="1" xfId="74" applyNumberFormat="1" applyFont="1" applyFill="1" applyBorder="1" applyAlignment="1" applyProtection="1">
      <alignment horizontal="left" vertical="center" wrapText="1"/>
      <protection locked="0"/>
    </xf>
    <xf numFmtId="185" fontId="21" fillId="0" borderId="1" xfId="0" applyNumberFormat="1" applyFont="1" applyFill="1" applyBorder="1" applyAlignment="1">
      <alignment horizontal="center" vertical="center" wrapText="1"/>
    </xf>
    <xf numFmtId="10" fontId="54" fillId="0" borderId="0" xfId="64" applyNumberFormat="1" applyFont="1" applyAlignment="1" applyProtection="1">
      <alignment horizontal="center" vertical="center" wrapText="1"/>
      <protection locked="0"/>
    </xf>
    <xf numFmtId="10" fontId="57" fillId="0" borderId="1" xfId="64" applyNumberFormat="1" applyFont="1" applyBorder="1" applyAlignment="1" applyProtection="1">
      <alignment horizontal="center" vertical="center" wrapText="1"/>
      <protection locked="0"/>
    </xf>
    <xf numFmtId="0" fontId="27" fillId="0" borderId="3" xfId="73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73" applyNumberFormat="1" applyFont="1" applyFill="1" applyBorder="1" applyAlignment="1" applyProtection="1">
      <alignment horizontal="center" vertical="center" wrapText="1"/>
      <protection locked="0"/>
    </xf>
    <xf numFmtId="10" fontId="21" fillId="0" borderId="1" xfId="0" applyNumberFormat="1" applyFont="1" applyBorder="1" applyAlignment="1">
      <alignment horizontal="center" vertical="center" wrapText="1"/>
    </xf>
    <xf numFmtId="0" fontId="21" fillId="0" borderId="15" xfId="0" applyFont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181" fontId="13" fillId="0" borderId="1" xfId="14" applyNumberFormat="1" applyFont="1" applyFill="1" applyBorder="1" applyAlignment="1">
      <alignment horizontal="left" vertical="center"/>
    </xf>
    <xf numFmtId="181" fontId="2" fillId="0" borderId="1" xfId="0" applyNumberFormat="1" applyFont="1" applyFill="1" applyBorder="1" applyAlignment="1">
      <alignment horizontal="left" vertical="center" wrapText="1"/>
    </xf>
    <xf numFmtId="10" fontId="22" fillId="0" borderId="1" xfId="11" applyNumberFormat="1" applyFont="1" applyFill="1" applyBorder="1" applyAlignment="1" applyProtection="1">
      <alignment horizontal="left" vertical="center" wrapText="1"/>
      <protection locked="0"/>
    </xf>
    <xf numFmtId="10" fontId="21" fillId="0" borderId="1" xfId="0" applyNumberFormat="1" applyFont="1" applyFill="1" applyBorder="1" applyAlignment="1">
      <alignment horizontal="center" vertical="center" wrapText="1"/>
    </xf>
    <xf numFmtId="0" fontId="56" fillId="0" borderId="1" xfId="64" applyFont="1" applyBorder="1" applyAlignment="1" applyProtection="1">
      <alignment horizontal="center" vertical="center" wrapText="1"/>
      <protection locked="0"/>
    </xf>
    <xf numFmtId="0" fontId="59" fillId="0" borderId="1" xfId="64" applyFont="1" applyBorder="1" applyAlignment="1" applyProtection="1">
      <alignment horizontal="center" vertical="center" wrapText="1"/>
      <protection locked="0"/>
    </xf>
    <xf numFmtId="0" fontId="10" fillId="0" borderId="2" xfId="11" applyFont="1" applyFill="1" applyBorder="1" applyAlignment="1" applyProtection="1">
      <alignment horizontal="center" vertical="center" wrapText="1" shrinkToFit="1"/>
      <protection locked="0"/>
    </xf>
    <xf numFmtId="0" fontId="24" fillId="0" borderId="3" xfId="11" applyFont="1" applyFill="1" applyBorder="1" applyAlignment="1" applyProtection="1">
      <alignment horizontal="center" vertical="center" wrapText="1" shrinkToFit="1"/>
      <protection locked="0"/>
    </xf>
    <xf numFmtId="0" fontId="16" fillId="0" borderId="1" xfId="5" applyFont="1" applyBorder="1" applyAlignment="1">
      <alignment vertical="center" wrapText="1"/>
    </xf>
    <xf numFmtId="0" fontId="19" fillId="0" borderId="1" xfId="0" applyFont="1" applyBorder="1" applyAlignment="1">
      <alignment horizontal="center" vertical="center" wrapText="1"/>
    </xf>
    <xf numFmtId="0" fontId="19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16" fillId="0" borderId="1" xfId="64" applyFont="1" applyBorder="1" applyAlignment="1" applyProtection="1">
      <alignment vertical="center" wrapText="1"/>
      <protection locked="0"/>
    </xf>
    <xf numFmtId="0" fontId="19" fillId="0" borderId="1" xfId="44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Border="1" applyAlignment="1">
      <alignment horizontal="center" vertical="center" wrapText="1"/>
    </xf>
    <xf numFmtId="187" fontId="21" fillId="0" borderId="1" xfId="0" applyNumberFormat="1" applyFont="1" applyBorder="1" applyAlignment="1">
      <alignment horizontal="center" vertical="center" wrapText="1"/>
    </xf>
    <xf numFmtId="181" fontId="16" fillId="0" borderId="1" xfId="11" applyNumberFormat="1" applyFont="1" applyFill="1" applyBorder="1" applyAlignment="1" applyProtection="1">
      <alignment horizontal="left" vertical="center" wrapText="1"/>
      <protection locked="0"/>
    </xf>
    <xf numFmtId="0" fontId="21" fillId="0" borderId="1" xfId="44" applyNumberFormat="1" applyFont="1" applyFill="1" applyBorder="1" applyAlignment="1" applyProtection="1">
      <alignment horizontal="center" vertical="center" wrapText="1"/>
      <protection locked="0"/>
    </xf>
    <xf numFmtId="183" fontId="21" fillId="0" borderId="1" xfId="44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44" applyNumberFormat="1" applyFont="1" applyFill="1" applyBorder="1" applyAlignment="1" applyProtection="1">
      <alignment horizontal="center" vertical="center" wrapText="1"/>
      <protection locked="0"/>
    </xf>
    <xf numFmtId="185" fontId="16" fillId="0" borderId="1" xfId="64" applyNumberFormat="1" applyFont="1" applyBorder="1" applyAlignment="1" applyProtection="1">
      <alignment horizontal="left" vertical="center" wrapText="1"/>
      <protection locked="0"/>
    </xf>
    <xf numFmtId="185" fontId="19" fillId="0" borderId="1" xfId="0" applyNumberFormat="1" applyFont="1" applyBorder="1" applyAlignment="1">
      <alignment horizontal="center" vertical="center" wrapText="1"/>
    </xf>
    <xf numFmtId="185" fontId="22" fillId="0" borderId="1" xfId="0" applyNumberFormat="1" applyFont="1" applyBorder="1" applyAlignment="1">
      <alignment horizontal="center" vertical="center" wrapText="1"/>
    </xf>
    <xf numFmtId="10" fontId="16" fillId="0" borderId="1" xfId="64" applyNumberFormat="1" applyFont="1" applyBorder="1" applyAlignment="1" applyProtection="1">
      <alignment horizontal="left" vertical="center" wrapText="1"/>
      <protection locked="0"/>
    </xf>
    <xf numFmtId="10" fontId="19" fillId="0" borderId="1" xfId="0" applyNumberFormat="1" applyFont="1" applyBorder="1" applyAlignment="1">
      <alignment horizontal="center" vertical="center" wrapText="1"/>
    </xf>
    <xf numFmtId="10" fontId="22" fillId="0" borderId="1" xfId="0" applyNumberFormat="1" applyFont="1" applyBorder="1" applyAlignment="1">
      <alignment horizontal="center" vertical="center" wrapText="1"/>
    </xf>
    <xf numFmtId="0" fontId="27" fillId="0" borderId="4" xfId="53" applyFont="1" applyBorder="1" applyAlignment="1">
      <alignment horizontal="center" vertical="center"/>
    </xf>
    <xf numFmtId="0" fontId="27" fillId="0" borderId="5" xfId="53" applyFont="1" applyBorder="1" applyAlignment="1">
      <alignment horizontal="center" vertical="center"/>
    </xf>
    <xf numFmtId="0" fontId="27" fillId="0" borderId="6" xfId="53" applyFont="1" applyBorder="1" applyAlignment="1">
      <alignment horizontal="center" vertical="center"/>
    </xf>
    <xf numFmtId="0" fontId="27" fillId="0" borderId="22" xfId="53" applyFont="1" applyBorder="1" applyAlignment="1">
      <alignment horizontal="center" vertical="center"/>
    </xf>
    <xf numFmtId="0" fontId="27" fillId="0" borderId="0" xfId="53" applyFont="1" applyAlignment="1">
      <alignment horizontal="center" vertical="center"/>
    </xf>
    <xf numFmtId="0" fontId="27" fillId="0" borderId="23" xfId="53" applyFont="1" applyBorder="1" applyAlignment="1">
      <alignment horizontal="center" vertical="center"/>
    </xf>
    <xf numFmtId="0" fontId="48" fillId="0" borderId="8" xfId="53" applyFont="1" applyBorder="1" applyAlignment="1">
      <alignment horizontal="center" vertical="center"/>
    </xf>
    <xf numFmtId="0" fontId="48" fillId="0" borderId="9" xfId="53" applyFont="1" applyBorder="1" applyAlignment="1">
      <alignment horizontal="center" vertical="center"/>
    </xf>
    <xf numFmtId="0" fontId="48" fillId="0" borderId="11" xfId="53" applyFont="1" applyBorder="1" applyAlignment="1">
      <alignment horizontal="center" vertical="center"/>
    </xf>
    <xf numFmtId="0" fontId="27" fillId="0" borderId="24" xfId="53" applyFont="1" applyBorder="1" applyAlignment="1">
      <alignment horizontal="center" vertical="center"/>
    </xf>
    <xf numFmtId="0" fontId="48" fillId="0" borderId="24" xfId="53" applyFont="1" applyBorder="1" applyAlignment="1">
      <alignment horizontal="center" vertical="center"/>
    </xf>
    <xf numFmtId="0" fontId="27" fillId="0" borderId="12" xfId="53" applyFont="1" applyBorder="1" applyAlignment="1">
      <alignment horizontal="center" vertical="center"/>
    </xf>
    <xf numFmtId="0" fontId="27" fillId="0" borderId="25" xfId="53" applyFont="1" applyBorder="1" applyAlignment="1">
      <alignment horizontal="center" vertical="center"/>
    </xf>
    <xf numFmtId="0" fontId="27" fillId="0" borderId="13" xfId="53" applyFont="1" applyBorder="1" applyAlignment="1">
      <alignment horizontal="center" vertical="center"/>
    </xf>
    <xf numFmtId="0" fontId="27" fillId="0" borderId="1" xfId="25" applyFont="1" applyBorder="1" applyAlignment="1">
      <alignment vertical="center" wrapText="1"/>
    </xf>
    <xf numFmtId="0" fontId="21" fillId="0" borderId="1" xfId="68" applyFont="1" applyBorder="1" applyAlignment="1">
      <alignment horizontal="left" vertical="center" wrapText="1"/>
    </xf>
    <xf numFmtId="0" fontId="48" fillId="0" borderId="1" xfId="53" applyFont="1" applyBorder="1" applyAlignment="1">
      <alignment horizontal="left" vertical="center" wrapText="1"/>
    </xf>
    <xf numFmtId="0" fontId="48" fillId="0" borderId="8" xfId="53" applyFont="1" applyBorder="1" applyAlignment="1">
      <alignment horizontal="left" vertical="center" wrapText="1"/>
    </xf>
    <xf numFmtId="0" fontId="48" fillId="0" borderId="9" xfId="53" applyFont="1" applyBorder="1" applyAlignment="1">
      <alignment horizontal="left" vertical="center" wrapText="1"/>
    </xf>
    <xf numFmtId="0" fontId="48" fillId="0" borderId="24" xfId="53" applyFont="1" applyBorder="1" applyAlignment="1">
      <alignment horizontal="left" vertical="center" wrapText="1"/>
    </xf>
    <xf numFmtId="0" fontId="48" fillId="0" borderId="11" xfId="53" applyFont="1" applyBorder="1" applyAlignment="1">
      <alignment horizontal="left" vertical="center" wrapText="1"/>
    </xf>
    <xf numFmtId="0" fontId="27" fillId="0" borderId="24" xfId="25" applyFont="1" applyBorder="1" applyAlignment="1">
      <alignment horizontal="center" vertical="center"/>
    </xf>
    <xf numFmtId="0" fontId="27" fillId="0" borderId="26" xfId="25" applyFont="1" applyBorder="1" applyAlignment="1">
      <alignment horizontal="center" vertical="center"/>
    </xf>
    <xf numFmtId="0" fontId="27" fillId="0" borderId="27" xfId="25" applyFont="1" applyBorder="1" applyAlignment="1">
      <alignment horizontal="center" vertical="center"/>
    </xf>
    <xf numFmtId="0" fontId="27" fillId="0" borderId="28" xfId="25" applyFont="1" applyBorder="1" applyAlignment="1">
      <alignment horizontal="center" vertical="center"/>
    </xf>
    <xf numFmtId="0" fontId="60" fillId="0" borderId="0" xfId="71" applyFont="1" applyAlignment="1">
      <alignment horizontal="center" vertical="center"/>
    </xf>
    <xf numFmtId="0" fontId="0" fillId="0" borderId="0" xfId="71" applyAlignment="1">
      <alignment horizontal="center" vertical="center"/>
    </xf>
    <xf numFmtId="0" fontId="0" fillId="0" borderId="0" xfId="71"/>
    <xf numFmtId="0" fontId="0" fillId="0" borderId="0" xfId="71" applyAlignment="1">
      <alignment wrapText="1"/>
    </xf>
    <xf numFmtId="187" fontId="0" fillId="0" borderId="0" xfId="71" applyNumberFormat="1"/>
    <xf numFmtId="0" fontId="60" fillId="7" borderId="1" xfId="71" applyFont="1" applyFill="1" applyBorder="1" applyAlignment="1">
      <alignment horizontal="center" vertical="center"/>
    </xf>
    <xf numFmtId="0" fontId="61" fillId="8" borderId="1" xfId="71" applyFont="1" applyFill="1" applyBorder="1" applyAlignment="1">
      <alignment horizontal="center" vertical="center"/>
    </xf>
    <xf numFmtId="0" fontId="61" fillId="8" borderId="1" xfId="71" applyFont="1" applyFill="1" applyBorder="1" applyAlignment="1">
      <alignment horizontal="center" vertical="center" wrapText="1"/>
    </xf>
    <xf numFmtId="0" fontId="62" fillId="5" borderId="1" xfId="71" applyFont="1" applyFill="1" applyBorder="1" applyAlignment="1">
      <alignment horizontal="center" vertical="center" wrapText="1" readingOrder="1"/>
    </xf>
    <xf numFmtId="0" fontId="0" fillId="7" borderId="1" xfId="71" applyFill="1" applyBorder="1" applyAlignment="1">
      <alignment horizontal="center" vertical="center"/>
    </xf>
    <xf numFmtId="0" fontId="32" fillId="8" borderId="1" xfId="71" applyFont="1" applyFill="1" applyBorder="1" applyAlignment="1">
      <alignment horizontal="center" vertical="center"/>
    </xf>
    <xf numFmtId="0" fontId="32" fillId="8" borderId="1" xfId="71" applyFont="1" applyFill="1" applyBorder="1" applyAlignment="1">
      <alignment horizontal="center" vertical="center" wrapText="1"/>
    </xf>
    <xf numFmtId="0" fontId="0" fillId="5" borderId="1" xfId="71" applyFill="1" applyBorder="1" applyAlignment="1">
      <alignment horizontal="center" vertical="center" wrapText="1" readingOrder="1"/>
    </xf>
    <xf numFmtId="0" fontId="61" fillId="6" borderId="1" xfId="71" applyFont="1" applyFill="1" applyBorder="1" applyAlignment="1">
      <alignment horizontal="center" vertical="center"/>
    </xf>
    <xf numFmtId="187" fontId="61" fillId="6" borderId="1" xfId="71" applyNumberFormat="1" applyFont="1" applyFill="1" applyBorder="1" applyAlignment="1">
      <alignment horizontal="center" vertical="center"/>
    </xf>
    <xf numFmtId="0" fontId="32" fillId="5" borderId="1" xfId="71" applyFont="1" applyFill="1" applyBorder="1" applyAlignment="1">
      <alignment horizontal="center" vertical="center"/>
    </xf>
    <xf numFmtId="187" fontId="32" fillId="6" borderId="1" xfId="71" applyNumberFormat="1" applyFont="1" applyFill="1" applyBorder="1" applyAlignment="1">
      <alignment horizontal="center" vertical="center"/>
    </xf>
    <xf numFmtId="0" fontId="32" fillId="6" borderId="1" xfId="71" applyFont="1" applyFill="1" applyBorder="1" applyAlignment="1">
      <alignment horizontal="center" vertical="center"/>
    </xf>
    <xf numFmtId="0" fontId="61" fillId="9" borderId="1" xfId="71" applyFont="1" applyFill="1" applyBorder="1" applyAlignment="1">
      <alignment horizontal="center" vertical="center"/>
    </xf>
    <xf numFmtId="0" fontId="60" fillId="9" borderId="1" xfId="71" applyFont="1" applyFill="1" applyBorder="1" applyAlignment="1">
      <alignment horizontal="center" vertical="center"/>
    </xf>
    <xf numFmtId="0" fontId="32" fillId="9" borderId="1" xfId="71" applyFont="1" applyFill="1" applyBorder="1" applyAlignment="1">
      <alignment horizontal="center" vertical="center"/>
    </xf>
    <xf numFmtId="0" fontId="0" fillId="9" borderId="1" xfId="71" applyFill="1" applyBorder="1" applyAlignment="1">
      <alignment horizontal="center" vertical="center"/>
    </xf>
  </cellXfs>
  <cellStyles count="8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3 29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超链接" xfId="10" builtinId="8"/>
    <cellStyle name="BOM_Level_Below3" xfId="11"/>
    <cellStyle name="60% - 强调文字颜色 3" xfId="12" builtinId="40"/>
    <cellStyle name="百分比" xfId="13" builtinId="5"/>
    <cellStyle name="常规 2 27" xfId="14"/>
    <cellStyle name="已访问的超链接" xfId="15" builtinId="9"/>
    <cellStyle name="注释" xfId="16" builtinId="10"/>
    <cellStyle name="60% - 强调文字颜色 2" xfId="17" builtinId="36"/>
    <cellStyle name="标题 4" xfId="18" builtinId="19"/>
    <cellStyle name="警告文本" xfId="19" builtinId="11"/>
    <cellStyle name="标题" xfId="20" builtinId="15"/>
    <cellStyle name="常规 5 2" xfId="21"/>
    <cellStyle name="解释性文本" xfId="22" builtinId="53"/>
    <cellStyle name="标题 1" xfId="23" builtinId="16"/>
    <cellStyle name="标题 2" xfId="24" builtinId="17"/>
    <cellStyle name="常规 5 2 2" xfId="25"/>
    <cellStyle name="60% - 强调文字颜色 1" xfId="26" builtinId="32"/>
    <cellStyle name="标题 3" xfId="27" builtinId="18"/>
    <cellStyle name="60% - 强调文字颜色 4" xfId="28" builtinId="44"/>
    <cellStyle name="输出" xfId="29" builtinId="21"/>
    <cellStyle name="计算" xfId="30" builtinId="22"/>
    <cellStyle name="检查单元格" xfId="31" builtinId="23"/>
    <cellStyle name="20% - 强调文字颜色 6" xfId="32" builtinId="50"/>
    <cellStyle name="强调文字颜色 2" xfId="33" builtinId="33"/>
    <cellStyle name="链接单元格" xfId="34" builtinId="24"/>
    <cellStyle name="BOM_Level_Below3 4 2" xfId="35"/>
    <cellStyle name="BOM_Level_Below3 2 2 2" xfId="36"/>
    <cellStyle name="汇总" xfId="37" builtinId="25"/>
    <cellStyle name="好" xfId="38" builtinId="26"/>
    <cellStyle name="BOM_Level_Below3 5 2" xfId="39"/>
    <cellStyle name="适中" xfId="40" builtinId="28"/>
    <cellStyle name="20% - 强调文字颜色 5" xfId="41" builtinId="46"/>
    <cellStyle name="强调文字颜色 1" xfId="42" builtinId="29"/>
    <cellStyle name="20% - 强调文字颜色 1" xfId="43" builtinId="30"/>
    <cellStyle name="BOM_Level_Below3 4" xfId="44"/>
    <cellStyle name="40% - 强调文字颜色 1" xfId="45" builtinId="31"/>
    <cellStyle name="20% - 强调文字颜色 2" xfId="46" builtinId="34"/>
    <cellStyle name="40% - 强调文字颜色 2" xfId="47" builtinId="35"/>
    <cellStyle name="强调文字颜色 3" xfId="48" builtinId="37"/>
    <cellStyle name="强调文字颜色 4" xfId="49" builtinId="41"/>
    <cellStyle name="20% - 强调文字颜色 4" xfId="50" builtinId="42"/>
    <cellStyle name="40% - 强调文字颜色 4" xfId="51" builtinId="43"/>
    <cellStyle name="强调文字颜色 5" xfId="52" builtinId="45"/>
    <cellStyle name="常规 2 2" xfId="53"/>
    <cellStyle name="40% - 强调文字颜色 5" xfId="54" builtinId="47"/>
    <cellStyle name="60% - 强调文字颜色 5" xfId="55" builtinId="48"/>
    <cellStyle name="强调文字颜色 6" xfId="56" builtinId="49"/>
    <cellStyle name="常规 10" xfId="57"/>
    <cellStyle name="40% - 强调文字颜色 6" xfId="58" builtinId="51"/>
    <cellStyle name="60% - 强调文字颜色 6" xfId="59" builtinId="52"/>
    <cellStyle name="BOM_Level_1" xfId="60"/>
    <cellStyle name="注释 10" xfId="61"/>
    <cellStyle name="常规 3" xfId="62"/>
    <cellStyle name="BOM_Level_Below3 3 2 2" xfId="63"/>
    <cellStyle name="样式 1" xfId="64"/>
    <cellStyle name="常规 2" xfId="65"/>
    <cellStyle name="常规 2 28" xfId="66"/>
    <cellStyle name="常规 3 30" xfId="67"/>
    <cellStyle name="常规 4" xfId="68"/>
    <cellStyle name="常规 4 2" xfId="69"/>
    <cellStyle name="常规 40" xfId="70"/>
    <cellStyle name="常规 5" xfId="71"/>
    <cellStyle name="样式 1 10" xfId="72"/>
    <cellStyle name="RowLevel_1" xfId="73"/>
    <cellStyle name="BOM_Level_Below3 3" xfId="74"/>
    <cellStyle name="BOM_Level_Below3 5" xfId="75"/>
    <cellStyle name="BOM_Level_Below3 2 2" xfId="76"/>
    <cellStyle name="BOM_Level_Below3 3 2" xfId="77"/>
    <cellStyle name="常规 41" xfId="78"/>
    <cellStyle name="百分比 2" xfId="79"/>
  </cellStyles>
  <dxfs count="8">
    <dxf>
      <fill>
        <patternFill patternType="solid">
          <bgColor rgb="FFFFFF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7" Type="http://schemas.openxmlformats.org/officeDocument/2006/relationships/sharedStrings" Target="sharedStrings.xml"/><Relationship Id="rId46" Type="http://schemas.openxmlformats.org/officeDocument/2006/relationships/styles" Target="styles.xml"/><Relationship Id="rId45" Type="http://schemas.openxmlformats.org/officeDocument/2006/relationships/theme" Target="theme/theme1.xml"/><Relationship Id="rId44" Type="http://schemas.openxmlformats.org/officeDocument/2006/relationships/externalLink" Target="externalLinks/externalLink30.xml"/><Relationship Id="rId43" Type="http://schemas.openxmlformats.org/officeDocument/2006/relationships/externalLink" Target="externalLinks/externalLink29.xml"/><Relationship Id="rId42" Type="http://schemas.openxmlformats.org/officeDocument/2006/relationships/externalLink" Target="externalLinks/externalLink28.xml"/><Relationship Id="rId41" Type="http://schemas.openxmlformats.org/officeDocument/2006/relationships/externalLink" Target="externalLinks/externalLink27.xml"/><Relationship Id="rId40" Type="http://schemas.openxmlformats.org/officeDocument/2006/relationships/externalLink" Target="externalLinks/externalLink26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25.xml"/><Relationship Id="rId38" Type="http://schemas.openxmlformats.org/officeDocument/2006/relationships/externalLink" Target="externalLinks/externalLink24.xml"/><Relationship Id="rId37" Type="http://schemas.openxmlformats.org/officeDocument/2006/relationships/externalLink" Target="externalLinks/externalLink23.xml"/><Relationship Id="rId36" Type="http://schemas.openxmlformats.org/officeDocument/2006/relationships/externalLink" Target="externalLinks/externalLink22.xml"/><Relationship Id="rId35" Type="http://schemas.openxmlformats.org/officeDocument/2006/relationships/externalLink" Target="externalLinks/externalLink21.xml"/><Relationship Id="rId34" Type="http://schemas.openxmlformats.org/officeDocument/2006/relationships/externalLink" Target="externalLinks/externalLink20.xml"/><Relationship Id="rId33" Type="http://schemas.openxmlformats.org/officeDocument/2006/relationships/externalLink" Target="externalLinks/externalLink19.xml"/><Relationship Id="rId32" Type="http://schemas.openxmlformats.org/officeDocument/2006/relationships/externalLink" Target="externalLinks/externalLink18.xml"/><Relationship Id="rId31" Type="http://schemas.openxmlformats.org/officeDocument/2006/relationships/externalLink" Target="externalLinks/externalLink17.xml"/><Relationship Id="rId30" Type="http://schemas.openxmlformats.org/officeDocument/2006/relationships/externalLink" Target="externalLinks/externalLink16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15.xml"/><Relationship Id="rId28" Type="http://schemas.openxmlformats.org/officeDocument/2006/relationships/externalLink" Target="externalLinks/externalLink14.xml"/><Relationship Id="rId27" Type="http://schemas.openxmlformats.org/officeDocument/2006/relationships/externalLink" Target="externalLinks/externalLink13.xml"/><Relationship Id="rId26" Type="http://schemas.openxmlformats.org/officeDocument/2006/relationships/externalLink" Target="externalLinks/externalLink12.xml"/><Relationship Id="rId25" Type="http://schemas.openxmlformats.org/officeDocument/2006/relationships/externalLink" Target="externalLinks/externalLink11.xml"/><Relationship Id="rId24" Type="http://schemas.openxmlformats.org/officeDocument/2006/relationships/externalLink" Target="externalLinks/externalLink10.xml"/><Relationship Id="rId23" Type="http://schemas.openxmlformats.org/officeDocument/2006/relationships/externalLink" Target="externalLinks/externalLink9.xml"/><Relationship Id="rId22" Type="http://schemas.openxmlformats.org/officeDocument/2006/relationships/externalLink" Target="externalLinks/externalLink8.xml"/><Relationship Id="rId21" Type="http://schemas.openxmlformats.org/officeDocument/2006/relationships/externalLink" Target="externalLinks/externalLink7.xml"/><Relationship Id="rId20" Type="http://schemas.openxmlformats.org/officeDocument/2006/relationships/externalLink" Target="externalLinks/externalLink6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5.xml"/><Relationship Id="rId18" Type="http://schemas.openxmlformats.org/officeDocument/2006/relationships/externalLink" Target="externalLinks/externalLink4.xml"/><Relationship Id="rId17" Type="http://schemas.openxmlformats.org/officeDocument/2006/relationships/externalLink" Target="externalLinks/externalLink3.xml"/><Relationship Id="rId16" Type="http://schemas.openxmlformats.org/officeDocument/2006/relationships/externalLink" Target="externalLinks/externalLink2.xml"/><Relationship Id="rId15" Type="http://schemas.openxmlformats.org/officeDocument/2006/relationships/externalLink" Target="externalLinks/externalLink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7" Type="http://schemas.openxmlformats.org/officeDocument/2006/relationships/image" Target="../media/image1.png"/><Relationship Id="rId66" Type="http://schemas.openxmlformats.org/officeDocument/2006/relationships/image" Target="../media/image67.emf"/><Relationship Id="rId65" Type="http://schemas.openxmlformats.org/officeDocument/2006/relationships/image" Target="../media/image66.emf"/><Relationship Id="rId64" Type="http://schemas.openxmlformats.org/officeDocument/2006/relationships/image" Target="../media/image65.emf"/><Relationship Id="rId63" Type="http://schemas.openxmlformats.org/officeDocument/2006/relationships/image" Target="../media/image64.emf"/><Relationship Id="rId62" Type="http://schemas.openxmlformats.org/officeDocument/2006/relationships/image" Target="../media/image63.emf"/><Relationship Id="rId61" Type="http://schemas.openxmlformats.org/officeDocument/2006/relationships/image" Target="../media/image62.emf"/><Relationship Id="rId60" Type="http://schemas.openxmlformats.org/officeDocument/2006/relationships/image" Target="../media/image61.png"/><Relationship Id="rId6" Type="http://schemas.openxmlformats.org/officeDocument/2006/relationships/image" Target="../media/image7.emf"/><Relationship Id="rId59" Type="http://schemas.openxmlformats.org/officeDocument/2006/relationships/image" Target="../media/image60.png"/><Relationship Id="rId58" Type="http://schemas.openxmlformats.org/officeDocument/2006/relationships/image" Target="../media/image59.png"/><Relationship Id="rId57" Type="http://schemas.openxmlformats.org/officeDocument/2006/relationships/image" Target="../media/image58.png"/><Relationship Id="rId56" Type="http://schemas.openxmlformats.org/officeDocument/2006/relationships/image" Target="../media/image57.png"/><Relationship Id="rId55" Type="http://schemas.openxmlformats.org/officeDocument/2006/relationships/image" Target="../media/image56.png"/><Relationship Id="rId54" Type="http://schemas.openxmlformats.org/officeDocument/2006/relationships/image" Target="../media/image55.png"/><Relationship Id="rId53" Type="http://schemas.openxmlformats.org/officeDocument/2006/relationships/image" Target="../media/image54.png"/><Relationship Id="rId52" Type="http://schemas.openxmlformats.org/officeDocument/2006/relationships/image" Target="../media/image53.png"/><Relationship Id="rId51" Type="http://schemas.openxmlformats.org/officeDocument/2006/relationships/image" Target="../media/image52.png"/><Relationship Id="rId50" Type="http://schemas.openxmlformats.org/officeDocument/2006/relationships/image" Target="../media/image51.png"/><Relationship Id="rId5" Type="http://schemas.openxmlformats.org/officeDocument/2006/relationships/image" Target="../media/image6.emf"/><Relationship Id="rId49" Type="http://schemas.openxmlformats.org/officeDocument/2006/relationships/image" Target="../media/image50.png"/><Relationship Id="rId48" Type="http://schemas.openxmlformats.org/officeDocument/2006/relationships/image" Target="../media/image49.png"/><Relationship Id="rId47" Type="http://schemas.openxmlformats.org/officeDocument/2006/relationships/image" Target="../media/image48.png"/><Relationship Id="rId46" Type="http://schemas.openxmlformats.org/officeDocument/2006/relationships/image" Target="../media/image47.png"/><Relationship Id="rId45" Type="http://schemas.openxmlformats.org/officeDocument/2006/relationships/image" Target="../media/image46.png"/><Relationship Id="rId44" Type="http://schemas.openxmlformats.org/officeDocument/2006/relationships/image" Target="../media/image45.png"/><Relationship Id="rId43" Type="http://schemas.openxmlformats.org/officeDocument/2006/relationships/image" Target="../media/image44.png"/><Relationship Id="rId42" Type="http://schemas.openxmlformats.org/officeDocument/2006/relationships/image" Target="../media/image43.png"/><Relationship Id="rId41" Type="http://schemas.openxmlformats.org/officeDocument/2006/relationships/image" Target="../media/image42.png"/><Relationship Id="rId40" Type="http://schemas.openxmlformats.org/officeDocument/2006/relationships/image" Target="../media/image41.png"/><Relationship Id="rId4" Type="http://schemas.openxmlformats.org/officeDocument/2006/relationships/image" Target="../media/image5.emf"/><Relationship Id="rId39" Type="http://schemas.openxmlformats.org/officeDocument/2006/relationships/image" Target="../media/image40.png"/><Relationship Id="rId38" Type="http://schemas.openxmlformats.org/officeDocument/2006/relationships/image" Target="../media/image39.png"/><Relationship Id="rId37" Type="http://schemas.openxmlformats.org/officeDocument/2006/relationships/image" Target="../media/image38.png"/><Relationship Id="rId36" Type="http://schemas.openxmlformats.org/officeDocument/2006/relationships/image" Target="../media/image37.pn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png"/><Relationship Id="rId31" Type="http://schemas.openxmlformats.org/officeDocument/2006/relationships/image" Target="../media/image32.png"/><Relationship Id="rId30" Type="http://schemas.openxmlformats.org/officeDocument/2006/relationships/image" Target="../media/image31.png"/><Relationship Id="rId3" Type="http://schemas.openxmlformats.org/officeDocument/2006/relationships/image" Target="../media/image4.emf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png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png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77.png"/><Relationship Id="rId8" Type="http://schemas.openxmlformats.org/officeDocument/2006/relationships/image" Target="../media/image76.png"/><Relationship Id="rId7" Type="http://schemas.openxmlformats.org/officeDocument/2006/relationships/image" Target="../media/image75.emf"/><Relationship Id="rId6" Type="http://schemas.openxmlformats.org/officeDocument/2006/relationships/image" Target="../media/image74.emf"/><Relationship Id="rId5" Type="http://schemas.openxmlformats.org/officeDocument/2006/relationships/image" Target="../media/image73.png"/><Relationship Id="rId4" Type="http://schemas.openxmlformats.org/officeDocument/2006/relationships/image" Target="../media/image72.emf"/><Relationship Id="rId33" Type="http://schemas.openxmlformats.org/officeDocument/2006/relationships/image" Target="../media/image100.emf"/><Relationship Id="rId32" Type="http://schemas.openxmlformats.org/officeDocument/2006/relationships/image" Target="../media/image99.emf"/><Relationship Id="rId31" Type="http://schemas.openxmlformats.org/officeDocument/2006/relationships/image" Target="../media/image98.emf"/><Relationship Id="rId30" Type="http://schemas.openxmlformats.org/officeDocument/2006/relationships/image" Target="../media/image97.png"/><Relationship Id="rId3" Type="http://schemas.openxmlformats.org/officeDocument/2006/relationships/image" Target="../media/image71.emf"/><Relationship Id="rId29" Type="http://schemas.openxmlformats.org/officeDocument/2006/relationships/image" Target="../media/image96.emf"/><Relationship Id="rId28" Type="http://schemas.openxmlformats.org/officeDocument/2006/relationships/image" Target="../media/image95.emf"/><Relationship Id="rId27" Type="http://schemas.openxmlformats.org/officeDocument/2006/relationships/image" Target="../media/image94.png"/><Relationship Id="rId26" Type="http://schemas.openxmlformats.org/officeDocument/2006/relationships/image" Target="../media/image93.emf"/><Relationship Id="rId25" Type="http://schemas.openxmlformats.org/officeDocument/2006/relationships/image" Target="../media/image92.emf"/><Relationship Id="rId24" Type="http://schemas.openxmlformats.org/officeDocument/2006/relationships/image" Target="../media/image91.emf"/><Relationship Id="rId23" Type="http://schemas.openxmlformats.org/officeDocument/2006/relationships/image" Target="../media/image24.png"/><Relationship Id="rId22" Type="http://schemas.openxmlformats.org/officeDocument/2006/relationships/image" Target="../media/image90.png"/><Relationship Id="rId21" Type="http://schemas.openxmlformats.org/officeDocument/2006/relationships/image" Target="../media/image89.png"/><Relationship Id="rId20" Type="http://schemas.openxmlformats.org/officeDocument/2006/relationships/image" Target="../media/image88.png"/><Relationship Id="rId2" Type="http://schemas.openxmlformats.org/officeDocument/2006/relationships/image" Target="../media/image70.emf"/><Relationship Id="rId19" Type="http://schemas.openxmlformats.org/officeDocument/2006/relationships/image" Target="../media/image87.png"/><Relationship Id="rId18" Type="http://schemas.openxmlformats.org/officeDocument/2006/relationships/image" Target="../media/image86.png"/><Relationship Id="rId17" Type="http://schemas.openxmlformats.org/officeDocument/2006/relationships/image" Target="../media/image85.emf"/><Relationship Id="rId16" Type="http://schemas.openxmlformats.org/officeDocument/2006/relationships/image" Target="../media/image84.emf"/><Relationship Id="rId15" Type="http://schemas.openxmlformats.org/officeDocument/2006/relationships/image" Target="../media/image83.emf"/><Relationship Id="rId14" Type="http://schemas.openxmlformats.org/officeDocument/2006/relationships/image" Target="../media/image82.emf"/><Relationship Id="rId13" Type="http://schemas.openxmlformats.org/officeDocument/2006/relationships/image" Target="../media/image81.emf"/><Relationship Id="rId12" Type="http://schemas.openxmlformats.org/officeDocument/2006/relationships/image" Target="../media/image80.emf"/><Relationship Id="rId11" Type="http://schemas.openxmlformats.org/officeDocument/2006/relationships/image" Target="../media/image79.png"/><Relationship Id="rId10" Type="http://schemas.openxmlformats.org/officeDocument/2006/relationships/image" Target="../media/image78.emf"/><Relationship Id="rId1" Type="http://schemas.openxmlformats.org/officeDocument/2006/relationships/image" Target="../media/image69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5.emf"/><Relationship Id="rId8" Type="http://schemas.openxmlformats.org/officeDocument/2006/relationships/image" Target="../media/image104.emf"/><Relationship Id="rId7" Type="http://schemas.openxmlformats.org/officeDocument/2006/relationships/image" Target="../media/image76.png"/><Relationship Id="rId6" Type="http://schemas.openxmlformats.org/officeDocument/2006/relationships/image" Target="../media/image77.png"/><Relationship Id="rId5" Type="http://schemas.openxmlformats.org/officeDocument/2006/relationships/image" Target="../media/image75.emf"/><Relationship Id="rId41" Type="http://schemas.openxmlformats.org/officeDocument/2006/relationships/image" Target="../media/image125.png"/><Relationship Id="rId40" Type="http://schemas.openxmlformats.org/officeDocument/2006/relationships/image" Target="../media/image124.png"/><Relationship Id="rId4" Type="http://schemas.openxmlformats.org/officeDocument/2006/relationships/image" Target="../media/image103.emf"/><Relationship Id="rId39" Type="http://schemas.openxmlformats.org/officeDocument/2006/relationships/image" Target="../media/image123.png"/><Relationship Id="rId38" Type="http://schemas.openxmlformats.org/officeDocument/2006/relationships/image" Target="../media/image122.png"/><Relationship Id="rId37" Type="http://schemas.openxmlformats.org/officeDocument/2006/relationships/image" Target="../media/image100.emf"/><Relationship Id="rId36" Type="http://schemas.openxmlformats.org/officeDocument/2006/relationships/image" Target="../media/image99.emf"/><Relationship Id="rId35" Type="http://schemas.openxmlformats.org/officeDocument/2006/relationships/image" Target="../media/image98.emf"/><Relationship Id="rId34" Type="http://schemas.openxmlformats.org/officeDocument/2006/relationships/image" Target="../media/image97.png"/><Relationship Id="rId33" Type="http://schemas.openxmlformats.org/officeDocument/2006/relationships/image" Target="../media/image91.emf"/><Relationship Id="rId32" Type="http://schemas.openxmlformats.org/officeDocument/2006/relationships/image" Target="../media/image24.png"/><Relationship Id="rId31" Type="http://schemas.openxmlformats.org/officeDocument/2006/relationships/image" Target="../media/image90.png"/><Relationship Id="rId30" Type="http://schemas.openxmlformats.org/officeDocument/2006/relationships/image" Target="../media/image86.png"/><Relationship Id="rId3" Type="http://schemas.openxmlformats.org/officeDocument/2006/relationships/image" Target="../media/image71.emf"/><Relationship Id="rId29" Type="http://schemas.openxmlformats.org/officeDocument/2006/relationships/image" Target="../media/image78.emf"/><Relationship Id="rId28" Type="http://schemas.openxmlformats.org/officeDocument/2006/relationships/image" Target="../media/image121.wmf"/><Relationship Id="rId27" Type="http://schemas.openxmlformats.org/officeDocument/2006/relationships/image" Target="../media/image120.png"/><Relationship Id="rId26" Type="http://schemas.openxmlformats.org/officeDocument/2006/relationships/image" Target="../media/image119.png"/><Relationship Id="rId25" Type="http://schemas.openxmlformats.org/officeDocument/2006/relationships/image" Target="../media/image118.wmf"/><Relationship Id="rId24" Type="http://schemas.openxmlformats.org/officeDocument/2006/relationships/image" Target="../media/image117.emf"/><Relationship Id="rId23" Type="http://schemas.openxmlformats.org/officeDocument/2006/relationships/image" Target="../media/image116.emf"/><Relationship Id="rId22" Type="http://schemas.openxmlformats.org/officeDocument/2006/relationships/image" Target="../media/image115.emf"/><Relationship Id="rId21" Type="http://schemas.openxmlformats.org/officeDocument/2006/relationships/image" Target="../media/image114.png"/><Relationship Id="rId20" Type="http://schemas.openxmlformats.org/officeDocument/2006/relationships/image" Target="../media/image113.png"/><Relationship Id="rId2" Type="http://schemas.openxmlformats.org/officeDocument/2006/relationships/image" Target="../media/image102.emf"/><Relationship Id="rId19" Type="http://schemas.openxmlformats.org/officeDocument/2006/relationships/image" Target="../media/image101.png"/><Relationship Id="rId18" Type="http://schemas.openxmlformats.org/officeDocument/2006/relationships/image" Target="../media/image112.png"/><Relationship Id="rId17" Type="http://schemas.openxmlformats.org/officeDocument/2006/relationships/image" Target="../media/image111.png"/><Relationship Id="rId16" Type="http://schemas.openxmlformats.org/officeDocument/2006/relationships/image" Target="../media/image70.emf"/><Relationship Id="rId15" Type="http://schemas.openxmlformats.org/officeDocument/2006/relationships/image" Target="../media/image69.png"/><Relationship Id="rId14" Type="http://schemas.openxmlformats.org/officeDocument/2006/relationships/image" Target="../media/image110.png"/><Relationship Id="rId13" Type="http://schemas.openxmlformats.org/officeDocument/2006/relationships/image" Target="../media/image109.png"/><Relationship Id="rId12" Type="http://schemas.openxmlformats.org/officeDocument/2006/relationships/image" Target="../media/image108.png"/><Relationship Id="rId11" Type="http://schemas.openxmlformats.org/officeDocument/2006/relationships/image" Target="../media/image107.png"/><Relationship Id="rId10" Type="http://schemas.openxmlformats.org/officeDocument/2006/relationships/image" Target="../media/image106.emf"/><Relationship Id="rId1" Type="http://schemas.openxmlformats.org/officeDocument/2006/relationships/image" Target="../media/image83.emf"/></Relationships>
</file>

<file path=xl/drawings/_rels/drawing7.xml.rels><?xml version="1.0" encoding="UTF-8" standalone="yes"?>
<Relationships xmlns="http://schemas.openxmlformats.org/package/2006/relationships"><Relationship Id="rId4" Type="http://schemas.openxmlformats.org/officeDocument/2006/relationships/image" Target="../media/image128.emf"/><Relationship Id="rId3" Type="http://schemas.openxmlformats.org/officeDocument/2006/relationships/image" Target="../media/image127.emf"/><Relationship Id="rId2" Type="http://schemas.openxmlformats.org/officeDocument/2006/relationships/image" Target="../media/image126.emf"/><Relationship Id="rId1" Type="http://schemas.openxmlformats.org/officeDocument/2006/relationships/image" Target="../media/image2.emf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7.wmf"/><Relationship Id="rId8" Type="http://schemas.openxmlformats.org/officeDocument/2006/relationships/image" Target="../media/image136.wmf"/><Relationship Id="rId7" Type="http://schemas.openxmlformats.org/officeDocument/2006/relationships/image" Target="../media/image135.emf"/><Relationship Id="rId6" Type="http://schemas.openxmlformats.org/officeDocument/2006/relationships/image" Target="../media/image134.emf"/><Relationship Id="rId5" Type="http://schemas.openxmlformats.org/officeDocument/2006/relationships/image" Target="../media/image133.emf"/><Relationship Id="rId4" Type="http://schemas.openxmlformats.org/officeDocument/2006/relationships/image" Target="../media/image132.emf"/><Relationship Id="rId3" Type="http://schemas.openxmlformats.org/officeDocument/2006/relationships/image" Target="../media/image131.emf"/><Relationship Id="rId2" Type="http://schemas.openxmlformats.org/officeDocument/2006/relationships/image" Target="../media/image130.jpeg"/><Relationship Id="rId15" Type="http://schemas.openxmlformats.org/officeDocument/2006/relationships/image" Target="../media/image143.emf"/><Relationship Id="rId14" Type="http://schemas.openxmlformats.org/officeDocument/2006/relationships/image" Target="../media/image142.wmf"/><Relationship Id="rId13" Type="http://schemas.openxmlformats.org/officeDocument/2006/relationships/image" Target="../media/image141.wmf"/><Relationship Id="rId12" Type="http://schemas.openxmlformats.org/officeDocument/2006/relationships/image" Target="../media/image140.wmf"/><Relationship Id="rId11" Type="http://schemas.openxmlformats.org/officeDocument/2006/relationships/image" Target="../media/image139.wmf"/><Relationship Id="rId10" Type="http://schemas.openxmlformats.org/officeDocument/2006/relationships/image" Target="../media/image138.wmf"/><Relationship Id="rId1" Type="http://schemas.openxmlformats.org/officeDocument/2006/relationships/image" Target="../media/image129.jpeg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2.emf"/><Relationship Id="rId8" Type="http://schemas.openxmlformats.org/officeDocument/2006/relationships/image" Target="../media/image151.emf"/><Relationship Id="rId7" Type="http://schemas.openxmlformats.org/officeDocument/2006/relationships/image" Target="../media/image150.png"/><Relationship Id="rId6" Type="http://schemas.openxmlformats.org/officeDocument/2006/relationships/image" Target="../media/image149.png"/><Relationship Id="rId5" Type="http://schemas.openxmlformats.org/officeDocument/2006/relationships/image" Target="../media/image148.emf"/><Relationship Id="rId4" Type="http://schemas.openxmlformats.org/officeDocument/2006/relationships/image" Target="../media/image147.emf"/><Relationship Id="rId3" Type="http://schemas.openxmlformats.org/officeDocument/2006/relationships/image" Target="../media/image146.emf"/><Relationship Id="rId2" Type="http://schemas.openxmlformats.org/officeDocument/2006/relationships/image" Target="../media/image145.emf"/><Relationship Id="rId19" Type="http://schemas.openxmlformats.org/officeDocument/2006/relationships/image" Target="../media/image162.emf"/><Relationship Id="rId18" Type="http://schemas.openxmlformats.org/officeDocument/2006/relationships/image" Target="../media/image161.emf"/><Relationship Id="rId17" Type="http://schemas.openxmlformats.org/officeDocument/2006/relationships/image" Target="../media/image160.emf"/><Relationship Id="rId16" Type="http://schemas.openxmlformats.org/officeDocument/2006/relationships/image" Target="../media/image159.png"/><Relationship Id="rId15" Type="http://schemas.openxmlformats.org/officeDocument/2006/relationships/image" Target="../media/image158.png"/><Relationship Id="rId14" Type="http://schemas.openxmlformats.org/officeDocument/2006/relationships/image" Target="../media/image157.emf"/><Relationship Id="rId13" Type="http://schemas.openxmlformats.org/officeDocument/2006/relationships/image" Target="../media/image156.emf"/><Relationship Id="rId12" Type="http://schemas.openxmlformats.org/officeDocument/2006/relationships/image" Target="../media/image155.png"/><Relationship Id="rId11" Type="http://schemas.openxmlformats.org/officeDocument/2006/relationships/image" Target="../media/image154.emf"/><Relationship Id="rId10" Type="http://schemas.openxmlformats.org/officeDocument/2006/relationships/image" Target="../media/image153.emf"/><Relationship Id="rId1" Type="http://schemas.openxmlformats.org/officeDocument/2006/relationships/image" Target="../media/image144.wmf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0.emf"/><Relationship Id="rId8" Type="http://schemas.openxmlformats.org/officeDocument/2006/relationships/image" Target="../media/image169.emf"/><Relationship Id="rId7" Type="http://schemas.openxmlformats.org/officeDocument/2006/relationships/image" Target="../media/image168.emf"/><Relationship Id="rId6" Type="http://schemas.openxmlformats.org/officeDocument/2006/relationships/image" Target="../media/image167.emf"/><Relationship Id="rId5" Type="http://schemas.openxmlformats.org/officeDocument/2006/relationships/image" Target="../media/image166.emf"/><Relationship Id="rId4" Type="http://schemas.openxmlformats.org/officeDocument/2006/relationships/image" Target="../media/image165.emf"/><Relationship Id="rId3" Type="http://schemas.openxmlformats.org/officeDocument/2006/relationships/image" Target="../media/image164.emf"/><Relationship Id="rId26" Type="http://schemas.openxmlformats.org/officeDocument/2006/relationships/image" Target="../media/image185.emf"/><Relationship Id="rId25" Type="http://schemas.openxmlformats.org/officeDocument/2006/relationships/image" Target="../media/image184.emf"/><Relationship Id="rId24" Type="http://schemas.openxmlformats.org/officeDocument/2006/relationships/image" Target="../media/image183.emf"/><Relationship Id="rId23" Type="http://schemas.openxmlformats.org/officeDocument/2006/relationships/image" Target="../media/image182.wmf"/><Relationship Id="rId22" Type="http://schemas.openxmlformats.org/officeDocument/2006/relationships/image" Target="../media/image181.emf"/><Relationship Id="rId21" Type="http://schemas.openxmlformats.org/officeDocument/2006/relationships/image" Target="../media/image180.emf"/><Relationship Id="rId20" Type="http://schemas.openxmlformats.org/officeDocument/2006/relationships/image" Target="../media/image162.emf"/><Relationship Id="rId2" Type="http://schemas.openxmlformats.org/officeDocument/2006/relationships/image" Target="../media/image163.jpeg"/><Relationship Id="rId19" Type="http://schemas.openxmlformats.org/officeDocument/2006/relationships/image" Target="../media/image179.emf"/><Relationship Id="rId18" Type="http://schemas.openxmlformats.org/officeDocument/2006/relationships/image" Target="../media/image178.emf"/><Relationship Id="rId17" Type="http://schemas.openxmlformats.org/officeDocument/2006/relationships/image" Target="../media/image177.emf"/><Relationship Id="rId16" Type="http://schemas.openxmlformats.org/officeDocument/2006/relationships/image" Target="../media/image176.emf"/><Relationship Id="rId15" Type="http://schemas.openxmlformats.org/officeDocument/2006/relationships/image" Target="../media/image175.png"/><Relationship Id="rId14" Type="http://schemas.openxmlformats.org/officeDocument/2006/relationships/image" Target="../media/image174.emf"/><Relationship Id="rId13" Type="http://schemas.openxmlformats.org/officeDocument/2006/relationships/image" Target="../media/image173.jpeg"/><Relationship Id="rId12" Type="http://schemas.openxmlformats.org/officeDocument/2006/relationships/image" Target="../media/image172.emf"/><Relationship Id="rId11" Type="http://schemas.openxmlformats.org/officeDocument/2006/relationships/image" Target="../media/image171.emf"/><Relationship Id="rId10" Type="http://schemas.openxmlformats.org/officeDocument/2006/relationships/image" Target="../media/image73.png"/><Relationship Id="rId1" Type="http://schemas.openxmlformats.org/officeDocument/2006/relationships/image" Target="../media/image72.emf"/></Relationships>
</file>

<file path=xl/drawings/_rels/drawing11.xml.rels><?xml version="1.0" encoding="UTF-8" standalone="yes"?>
<Relationships xmlns="http://schemas.openxmlformats.org/package/2006/relationships"><Relationship Id="rId4" Type="http://schemas.openxmlformats.org/officeDocument/2006/relationships/image" Target="../media/image189.emf"/><Relationship Id="rId3" Type="http://schemas.openxmlformats.org/officeDocument/2006/relationships/image" Target="../media/image188.emf"/><Relationship Id="rId2" Type="http://schemas.openxmlformats.org/officeDocument/2006/relationships/image" Target="../media/image187.emf"/><Relationship Id="rId1" Type="http://schemas.openxmlformats.org/officeDocument/2006/relationships/image" Target="../media/image186.emf"/></Relationships>
</file>

<file path=xl/drawings/_rels/drawing12.xml.rels><?xml version="1.0" encoding="UTF-8" standalone="yes"?>
<Relationships xmlns="http://schemas.openxmlformats.org/package/2006/relationships"><Relationship Id="rId5" Type="http://schemas.openxmlformats.org/officeDocument/2006/relationships/image" Target="../media/image193.emf"/><Relationship Id="rId4" Type="http://schemas.openxmlformats.org/officeDocument/2006/relationships/image" Target="../media/image187.emf"/><Relationship Id="rId3" Type="http://schemas.openxmlformats.org/officeDocument/2006/relationships/image" Target="../media/image192.emf"/><Relationship Id="rId2" Type="http://schemas.openxmlformats.org/officeDocument/2006/relationships/image" Target="../media/image191.emf"/><Relationship Id="rId1" Type="http://schemas.openxmlformats.org/officeDocument/2006/relationships/image" Target="../media/image190.emf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3.jpeg"/><Relationship Id="rId8" Type="http://schemas.openxmlformats.org/officeDocument/2006/relationships/image" Target="../media/image198.emf"/><Relationship Id="rId7" Type="http://schemas.openxmlformats.org/officeDocument/2006/relationships/image" Target="../media/image197.emf"/><Relationship Id="rId6" Type="http://schemas.openxmlformats.org/officeDocument/2006/relationships/image" Target="../media/image196.emf"/><Relationship Id="rId5" Type="http://schemas.openxmlformats.org/officeDocument/2006/relationships/image" Target="../media/image172.emf"/><Relationship Id="rId4" Type="http://schemas.openxmlformats.org/officeDocument/2006/relationships/image" Target="../media/image171.emf"/><Relationship Id="rId3" Type="http://schemas.openxmlformats.org/officeDocument/2006/relationships/image" Target="../media/image195.emf"/><Relationship Id="rId22" Type="http://schemas.openxmlformats.org/officeDocument/2006/relationships/image" Target="../media/image169.emf"/><Relationship Id="rId21" Type="http://schemas.openxmlformats.org/officeDocument/2006/relationships/image" Target="../media/image168.emf"/><Relationship Id="rId20" Type="http://schemas.openxmlformats.org/officeDocument/2006/relationships/image" Target="../media/image202.emf"/><Relationship Id="rId2" Type="http://schemas.openxmlformats.org/officeDocument/2006/relationships/image" Target="../media/image194.emf"/><Relationship Id="rId19" Type="http://schemas.openxmlformats.org/officeDocument/2006/relationships/image" Target="../media/image201.jpeg"/><Relationship Id="rId18" Type="http://schemas.openxmlformats.org/officeDocument/2006/relationships/image" Target="../media/image200.emf"/><Relationship Id="rId17" Type="http://schemas.openxmlformats.org/officeDocument/2006/relationships/image" Target="../media/image175.png"/><Relationship Id="rId16" Type="http://schemas.openxmlformats.org/officeDocument/2006/relationships/image" Target="../media/image73.png"/><Relationship Id="rId15" Type="http://schemas.openxmlformats.org/officeDocument/2006/relationships/image" Target="../media/image184.emf"/><Relationship Id="rId14" Type="http://schemas.openxmlformats.org/officeDocument/2006/relationships/image" Target="../media/image165.emf"/><Relationship Id="rId13" Type="http://schemas.openxmlformats.org/officeDocument/2006/relationships/image" Target="../media/image199.emf"/><Relationship Id="rId12" Type="http://schemas.openxmlformats.org/officeDocument/2006/relationships/image" Target="../media/image164.emf"/><Relationship Id="rId11" Type="http://schemas.openxmlformats.org/officeDocument/2006/relationships/image" Target="../media/image163.jpeg"/><Relationship Id="rId10" Type="http://schemas.openxmlformats.org/officeDocument/2006/relationships/image" Target="../media/image177.emf"/><Relationship Id="rId1" Type="http://schemas.openxmlformats.org/officeDocument/2006/relationships/image" Target="../media/image10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108857</xdr:colOff>
      <xdr:row>5</xdr:row>
      <xdr:rowOff>149679</xdr:rowOff>
    </xdr:from>
    <xdr:to>
      <xdr:col>2</xdr:col>
      <xdr:colOff>1047934</xdr:colOff>
      <xdr:row>9</xdr:row>
      <xdr:rowOff>122464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0840" y="2263775"/>
          <a:ext cx="1698625" cy="24110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287655</xdr:colOff>
      <xdr:row>10</xdr:row>
      <xdr:rowOff>80645</xdr:rowOff>
    </xdr:from>
    <xdr:to>
      <xdr:col>9</xdr:col>
      <xdr:colOff>535305</xdr:colOff>
      <xdr:row>10</xdr:row>
      <xdr:rowOff>450759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30695" y="1507490"/>
          <a:ext cx="2476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323850</xdr:colOff>
      <xdr:row>11</xdr:row>
      <xdr:rowOff>179705</xdr:rowOff>
    </xdr:from>
    <xdr:to>
      <xdr:col>9</xdr:col>
      <xdr:colOff>499110</xdr:colOff>
      <xdr:row>11</xdr:row>
      <xdr:rowOff>464097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66890" y="2178050"/>
          <a:ext cx="175260" cy="283845"/>
        </a:xfrm>
        <a:prstGeom prst="rect">
          <a:avLst/>
        </a:prstGeom>
      </xdr:spPr>
    </xdr:pic>
    <xdr:clientData/>
  </xdr:twoCellAnchor>
  <xdr:twoCellAnchor>
    <xdr:from>
      <xdr:col>9</xdr:col>
      <xdr:colOff>282575</xdr:colOff>
      <xdr:row>18</xdr:row>
      <xdr:rowOff>28575</xdr:rowOff>
    </xdr:from>
    <xdr:to>
      <xdr:col>9</xdr:col>
      <xdr:colOff>539750</xdr:colOff>
      <xdr:row>19</xdr:row>
      <xdr:rowOff>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25615" y="6027420"/>
          <a:ext cx="257175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201930</xdr:colOff>
      <xdr:row>60</xdr:row>
      <xdr:rowOff>75565</xdr:rowOff>
    </xdr:from>
    <xdr:to>
      <xdr:col>9</xdr:col>
      <xdr:colOff>621030</xdr:colOff>
      <xdr:row>60</xdr:row>
      <xdr:rowOff>418465</xdr:rowOff>
    </xdr:to>
    <xdr:pic>
      <xdr:nvPicPr>
        <xdr:cNvPr id="16" name="图片 15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44970" y="30077410"/>
          <a:ext cx="4191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215900</xdr:colOff>
      <xdr:row>91</xdr:row>
      <xdr:rowOff>156210</xdr:rowOff>
    </xdr:from>
    <xdr:to>
      <xdr:col>9</xdr:col>
      <xdr:colOff>606425</xdr:colOff>
      <xdr:row>91</xdr:row>
      <xdr:rowOff>308610</xdr:rowOff>
    </xdr:to>
    <xdr:pic>
      <xdr:nvPicPr>
        <xdr:cNvPr id="22" name="Picture 22036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58940" y="47874555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137160</xdr:colOff>
      <xdr:row>85</xdr:row>
      <xdr:rowOff>70485</xdr:rowOff>
    </xdr:from>
    <xdr:to>
      <xdr:col>9</xdr:col>
      <xdr:colOff>686248</xdr:colOff>
      <xdr:row>85</xdr:row>
      <xdr:rowOff>390973</xdr:rowOff>
    </xdr:to>
    <xdr:pic>
      <xdr:nvPicPr>
        <xdr:cNvPr id="26" name="图片 25"/>
        <xdr:cNvPicPr preferRelativeResize="0"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0200" y="44359830"/>
          <a:ext cx="54864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287655</xdr:colOff>
      <xdr:row>13</xdr:row>
      <xdr:rowOff>142875</xdr:rowOff>
    </xdr:from>
    <xdr:to>
      <xdr:col>9</xdr:col>
      <xdr:colOff>535305</xdr:colOff>
      <xdr:row>13</xdr:row>
      <xdr:rowOff>512989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30695" y="3284220"/>
          <a:ext cx="2476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325120</xdr:colOff>
      <xdr:row>50</xdr:row>
      <xdr:rowOff>78105</xdr:rowOff>
    </xdr:from>
    <xdr:to>
      <xdr:col>9</xdr:col>
      <xdr:colOff>498001</xdr:colOff>
      <xdr:row>50</xdr:row>
      <xdr:rowOff>461546</xdr:rowOff>
    </xdr:to>
    <xdr:pic>
      <xdr:nvPicPr>
        <xdr:cNvPr id="38" name="图片 3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868160" y="24364950"/>
          <a:ext cx="172720" cy="382905"/>
        </a:xfrm>
        <a:prstGeom prst="rect">
          <a:avLst/>
        </a:prstGeom>
      </xdr:spPr>
    </xdr:pic>
    <xdr:clientData/>
  </xdr:twoCellAnchor>
  <xdr:twoCellAnchor>
    <xdr:from>
      <xdr:col>9</xdr:col>
      <xdr:colOff>332740</xdr:colOff>
      <xdr:row>34</xdr:row>
      <xdr:rowOff>99695</xdr:rowOff>
    </xdr:from>
    <xdr:to>
      <xdr:col>9</xdr:col>
      <xdr:colOff>489624</xdr:colOff>
      <xdr:row>34</xdr:row>
      <xdr:rowOff>404867</xdr:rowOff>
    </xdr:to>
    <xdr:pic>
      <xdr:nvPicPr>
        <xdr:cNvPr id="39" name="图片 3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875780" y="15242540"/>
          <a:ext cx="156845" cy="304800"/>
        </a:xfrm>
        <a:prstGeom prst="rect">
          <a:avLst/>
        </a:prstGeom>
      </xdr:spPr>
    </xdr:pic>
    <xdr:clientData/>
  </xdr:twoCellAnchor>
  <xdr:twoCellAnchor>
    <xdr:from>
      <xdr:col>9</xdr:col>
      <xdr:colOff>304800</xdr:colOff>
      <xdr:row>35</xdr:row>
      <xdr:rowOff>66040</xdr:rowOff>
    </xdr:from>
    <xdr:to>
      <xdr:col>9</xdr:col>
      <xdr:colOff>517712</xdr:colOff>
      <xdr:row>35</xdr:row>
      <xdr:rowOff>499838</xdr:rowOff>
    </xdr:to>
    <xdr:pic>
      <xdr:nvPicPr>
        <xdr:cNvPr id="40" name="图片 3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47840" y="15780385"/>
          <a:ext cx="212725" cy="433705"/>
        </a:xfrm>
        <a:prstGeom prst="rect">
          <a:avLst/>
        </a:prstGeom>
      </xdr:spPr>
    </xdr:pic>
    <xdr:clientData/>
  </xdr:twoCellAnchor>
  <xdr:twoCellAnchor>
    <xdr:from>
      <xdr:col>9</xdr:col>
      <xdr:colOff>291465</xdr:colOff>
      <xdr:row>36</xdr:row>
      <xdr:rowOff>88900</xdr:rowOff>
    </xdr:from>
    <xdr:to>
      <xdr:col>9</xdr:col>
      <xdr:colOff>531953</xdr:colOff>
      <xdr:row>36</xdr:row>
      <xdr:rowOff>481106</xdr:rowOff>
    </xdr:to>
    <xdr:pic>
      <xdr:nvPicPr>
        <xdr:cNvPr id="41" name="图片 4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834505" y="16374745"/>
          <a:ext cx="240030" cy="391795"/>
        </a:xfrm>
        <a:prstGeom prst="rect">
          <a:avLst/>
        </a:prstGeom>
      </xdr:spPr>
    </xdr:pic>
    <xdr:clientData/>
  </xdr:twoCellAnchor>
  <xdr:twoCellAnchor>
    <xdr:from>
      <xdr:col>9</xdr:col>
      <xdr:colOff>286385</xdr:colOff>
      <xdr:row>37</xdr:row>
      <xdr:rowOff>55245</xdr:rowOff>
    </xdr:from>
    <xdr:to>
      <xdr:col>9</xdr:col>
      <xdr:colOff>536487</xdr:colOff>
      <xdr:row>37</xdr:row>
      <xdr:rowOff>447451</xdr:rowOff>
    </xdr:to>
    <xdr:pic>
      <xdr:nvPicPr>
        <xdr:cNvPr id="42" name="图片 4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29425" y="16912590"/>
          <a:ext cx="249555" cy="391795"/>
        </a:xfrm>
        <a:prstGeom prst="rect">
          <a:avLst/>
        </a:prstGeom>
      </xdr:spPr>
    </xdr:pic>
    <xdr:clientData/>
  </xdr:twoCellAnchor>
  <xdr:twoCellAnchor>
    <xdr:from>
      <xdr:col>9</xdr:col>
      <xdr:colOff>265430</xdr:colOff>
      <xdr:row>38</xdr:row>
      <xdr:rowOff>66675</xdr:rowOff>
    </xdr:from>
    <xdr:to>
      <xdr:col>9</xdr:col>
      <xdr:colOff>556783</xdr:colOff>
      <xdr:row>38</xdr:row>
      <xdr:rowOff>522706</xdr:rowOff>
    </xdr:to>
    <xdr:pic>
      <xdr:nvPicPr>
        <xdr:cNvPr id="43" name="图片 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808470" y="17495520"/>
          <a:ext cx="290830" cy="455930"/>
        </a:xfrm>
        <a:prstGeom prst="rect">
          <a:avLst/>
        </a:prstGeom>
      </xdr:spPr>
    </xdr:pic>
    <xdr:clientData/>
  </xdr:twoCellAnchor>
  <xdr:twoCellAnchor>
    <xdr:from>
      <xdr:col>9</xdr:col>
      <xdr:colOff>269240</xdr:colOff>
      <xdr:row>39</xdr:row>
      <xdr:rowOff>78105</xdr:rowOff>
    </xdr:from>
    <xdr:to>
      <xdr:col>9</xdr:col>
      <xdr:colOff>553555</xdr:colOff>
      <xdr:row>39</xdr:row>
      <xdr:rowOff>425487</xdr:rowOff>
    </xdr:to>
    <xdr:pic>
      <xdr:nvPicPr>
        <xdr:cNvPr id="44" name="图片 4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812280" y="18078450"/>
          <a:ext cx="283845" cy="347345"/>
        </a:xfrm>
        <a:prstGeom prst="rect">
          <a:avLst/>
        </a:prstGeom>
      </xdr:spPr>
    </xdr:pic>
    <xdr:clientData/>
  </xdr:twoCellAnchor>
  <xdr:twoCellAnchor>
    <xdr:from>
      <xdr:col>9</xdr:col>
      <xdr:colOff>189230</xdr:colOff>
      <xdr:row>40</xdr:row>
      <xdr:rowOff>55880</xdr:rowOff>
    </xdr:from>
    <xdr:to>
      <xdr:col>9</xdr:col>
      <xdr:colOff>633035</xdr:colOff>
      <xdr:row>40</xdr:row>
      <xdr:rowOff>492909</xdr:rowOff>
    </xdr:to>
    <xdr:pic>
      <xdr:nvPicPr>
        <xdr:cNvPr id="45" name="图片 4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732270" y="18627725"/>
          <a:ext cx="443230" cy="436880"/>
        </a:xfrm>
        <a:prstGeom prst="rect">
          <a:avLst/>
        </a:prstGeom>
      </xdr:spPr>
    </xdr:pic>
    <xdr:clientData/>
  </xdr:twoCellAnchor>
  <xdr:twoCellAnchor>
    <xdr:from>
      <xdr:col>9</xdr:col>
      <xdr:colOff>237490</xdr:colOff>
      <xdr:row>41</xdr:row>
      <xdr:rowOff>33020</xdr:rowOff>
    </xdr:from>
    <xdr:to>
      <xdr:col>9</xdr:col>
      <xdr:colOff>584873</xdr:colOff>
      <xdr:row>41</xdr:row>
      <xdr:rowOff>514334</xdr:rowOff>
    </xdr:to>
    <xdr:pic>
      <xdr:nvPicPr>
        <xdr:cNvPr id="46" name="图片 4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780530" y="19176365"/>
          <a:ext cx="347345" cy="480695"/>
        </a:xfrm>
        <a:prstGeom prst="rect">
          <a:avLst/>
        </a:prstGeom>
      </xdr:spPr>
    </xdr:pic>
    <xdr:clientData/>
  </xdr:twoCellAnchor>
  <xdr:twoCellAnchor>
    <xdr:from>
      <xdr:col>9</xdr:col>
      <xdr:colOff>248920</xdr:colOff>
      <xdr:row>42</xdr:row>
      <xdr:rowOff>123190</xdr:rowOff>
    </xdr:from>
    <xdr:to>
      <xdr:col>9</xdr:col>
      <xdr:colOff>573891</xdr:colOff>
      <xdr:row>42</xdr:row>
      <xdr:rowOff>533033</xdr:rowOff>
    </xdr:to>
    <xdr:pic>
      <xdr:nvPicPr>
        <xdr:cNvPr id="47" name="图片 4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791960" y="19838035"/>
          <a:ext cx="324485" cy="409575"/>
        </a:xfrm>
        <a:prstGeom prst="rect">
          <a:avLst/>
        </a:prstGeom>
      </xdr:spPr>
    </xdr:pic>
    <xdr:clientData/>
  </xdr:twoCellAnchor>
  <xdr:twoCellAnchor>
    <xdr:from>
      <xdr:col>9</xdr:col>
      <xdr:colOff>243205</xdr:colOff>
      <xdr:row>43</xdr:row>
      <xdr:rowOff>33020</xdr:rowOff>
    </xdr:from>
    <xdr:to>
      <xdr:col>9</xdr:col>
      <xdr:colOff>579382</xdr:colOff>
      <xdr:row>43</xdr:row>
      <xdr:rowOff>445472</xdr:rowOff>
    </xdr:to>
    <xdr:pic>
      <xdr:nvPicPr>
        <xdr:cNvPr id="48" name="图片 4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86245" y="20319365"/>
          <a:ext cx="335915" cy="412115"/>
        </a:xfrm>
        <a:prstGeom prst="rect">
          <a:avLst/>
        </a:prstGeom>
      </xdr:spPr>
    </xdr:pic>
    <xdr:clientData/>
  </xdr:twoCellAnchor>
  <xdr:twoCellAnchor>
    <xdr:from>
      <xdr:col>9</xdr:col>
      <xdr:colOff>237490</xdr:colOff>
      <xdr:row>44</xdr:row>
      <xdr:rowOff>66040</xdr:rowOff>
    </xdr:from>
    <xdr:to>
      <xdr:col>9</xdr:col>
      <xdr:colOff>584873</xdr:colOff>
      <xdr:row>44</xdr:row>
      <xdr:rowOff>526322</xdr:rowOff>
    </xdr:to>
    <xdr:pic>
      <xdr:nvPicPr>
        <xdr:cNvPr id="49" name="图片 4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80530" y="20923885"/>
          <a:ext cx="347345" cy="459740"/>
        </a:xfrm>
        <a:prstGeom prst="rect">
          <a:avLst/>
        </a:prstGeom>
      </xdr:spPr>
    </xdr:pic>
    <xdr:clientData/>
  </xdr:twoCellAnchor>
  <xdr:twoCellAnchor>
    <xdr:from>
      <xdr:col>9</xdr:col>
      <xdr:colOff>219710</xdr:colOff>
      <xdr:row>45</xdr:row>
      <xdr:rowOff>122555</xdr:rowOff>
    </xdr:from>
    <xdr:to>
      <xdr:col>9</xdr:col>
      <xdr:colOff>603151</xdr:colOff>
      <xdr:row>45</xdr:row>
      <xdr:rowOff>425114</xdr:rowOff>
    </xdr:to>
    <xdr:pic>
      <xdr:nvPicPr>
        <xdr:cNvPr id="50" name="图片 4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762750" y="21551900"/>
          <a:ext cx="382905" cy="302260"/>
        </a:xfrm>
        <a:prstGeom prst="rect">
          <a:avLst/>
        </a:prstGeom>
      </xdr:spPr>
    </xdr:pic>
    <xdr:clientData/>
  </xdr:twoCellAnchor>
  <xdr:twoCellAnchor>
    <xdr:from>
      <xdr:col>9</xdr:col>
      <xdr:colOff>339090</xdr:colOff>
      <xdr:row>46</xdr:row>
      <xdr:rowOff>111125</xdr:rowOff>
    </xdr:from>
    <xdr:to>
      <xdr:col>9</xdr:col>
      <xdr:colOff>483090</xdr:colOff>
      <xdr:row>46</xdr:row>
      <xdr:rowOff>363125</xdr:rowOff>
    </xdr:to>
    <xdr:pic>
      <xdr:nvPicPr>
        <xdr:cNvPr id="51" name="Picture 34"/>
        <xdr:cNvPicPr preferRelativeResize="0">
          <a:picLocks noChangeArrowheads="1"/>
        </xdr:cNvPicPr>
      </xdr:nvPicPr>
      <xdr:blipFill>
        <a:blip r:embed="rId20" cstate="print"/>
        <a:srcRect l="41048" t="5377" r="20177" b="9789"/>
        <a:stretch>
          <a:fillRect/>
        </a:stretch>
      </xdr:blipFill>
      <xdr:spPr>
        <a:xfrm>
          <a:off x="6882130" y="22111970"/>
          <a:ext cx="143510" cy="251460"/>
        </a:xfrm>
        <a:prstGeom prst="rect">
          <a:avLst/>
        </a:prstGeom>
        <a:noFill/>
      </xdr:spPr>
    </xdr:pic>
    <xdr:clientData/>
  </xdr:twoCellAnchor>
  <xdr:twoCellAnchor>
    <xdr:from>
      <xdr:col>9</xdr:col>
      <xdr:colOff>339090</xdr:colOff>
      <xdr:row>47</xdr:row>
      <xdr:rowOff>189865</xdr:rowOff>
    </xdr:from>
    <xdr:to>
      <xdr:col>9</xdr:col>
      <xdr:colOff>483090</xdr:colOff>
      <xdr:row>47</xdr:row>
      <xdr:rowOff>441865</xdr:rowOff>
    </xdr:to>
    <xdr:pic>
      <xdr:nvPicPr>
        <xdr:cNvPr id="52" name="图片 51"/>
        <xdr:cNvPicPr preferRelativeResize="0"/>
      </xdr:nvPicPr>
      <xdr:blipFill>
        <a:blip r:embed="rId21"/>
        <a:stretch>
          <a:fillRect/>
        </a:stretch>
      </xdr:blipFill>
      <xdr:spPr>
        <a:xfrm>
          <a:off x="6882130" y="22762210"/>
          <a:ext cx="143510" cy="251460"/>
        </a:xfrm>
        <a:prstGeom prst="rect">
          <a:avLst/>
        </a:prstGeom>
      </xdr:spPr>
    </xdr:pic>
    <xdr:clientData/>
  </xdr:twoCellAnchor>
  <xdr:twoCellAnchor>
    <xdr:from>
      <xdr:col>9</xdr:col>
      <xdr:colOff>339090</xdr:colOff>
      <xdr:row>48</xdr:row>
      <xdr:rowOff>133350</xdr:rowOff>
    </xdr:from>
    <xdr:to>
      <xdr:col>9</xdr:col>
      <xdr:colOff>483090</xdr:colOff>
      <xdr:row>48</xdr:row>
      <xdr:rowOff>385350</xdr:rowOff>
    </xdr:to>
    <xdr:pic>
      <xdr:nvPicPr>
        <xdr:cNvPr id="53" name="图片 52"/>
        <xdr:cNvPicPr preferRelativeResize="0"/>
      </xdr:nvPicPr>
      <xdr:blipFill>
        <a:blip r:embed="rId22"/>
        <a:stretch>
          <a:fillRect/>
        </a:stretch>
      </xdr:blipFill>
      <xdr:spPr>
        <a:xfrm>
          <a:off x="6882130" y="23277195"/>
          <a:ext cx="143510" cy="251460"/>
        </a:xfrm>
        <a:prstGeom prst="rect">
          <a:avLst/>
        </a:prstGeom>
      </xdr:spPr>
    </xdr:pic>
    <xdr:clientData/>
  </xdr:twoCellAnchor>
  <xdr:twoCellAnchor>
    <xdr:from>
      <xdr:col>9</xdr:col>
      <xdr:colOff>339725</xdr:colOff>
      <xdr:row>49</xdr:row>
      <xdr:rowOff>149225</xdr:rowOff>
    </xdr:from>
    <xdr:to>
      <xdr:col>9</xdr:col>
      <xdr:colOff>483725</xdr:colOff>
      <xdr:row>49</xdr:row>
      <xdr:rowOff>401225</xdr:rowOff>
    </xdr:to>
    <xdr:pic>
      <xdr:nvPicPr>
        <xdr:cNvPr id="54" name="图片 53"/>
        <xdr:cNvPicPr preferRelativeResize="0"/>
      </xdr:nvPicPr>
      <xdr:blipFill>
        <a:blip r:embed="rId23"/>
        <a:stretch>
          <a:fillRect/>
        </a:stretch>
      </xdr:blipFill>
      <xdr:spPr>
        <a:xfrm>
          <a:off x="6882765" y="23864570"/>
          <a:ext cx="143510" cy="251460"/>
        </a:xfrm>
        <a:prstGeom prst="rect">
          <a:avLst/>
        </a:prstGeom>
      </xdr:spPr>
    </xdr:pic>
    <xdr:clientData/>
  </xdr:twoCellAnchor>
  <xdr:twoCellAnchor>
    <xdr:from>
      <xdr:col>9</xdr:col>
      <xdr:colOff>339090</xdr:colOff>
      <xdr:row>57</xdr:row>
      <xdr:rowOff>200660</xdr:rowOff>
    </xdr:from>
    <xdr:to>
      <xdr:col>9</xdr:col>
      <xdr:colOff>483090</xdr:colOff>
      <xdr:row>57</xdr:row>
      <xdr:rowOff>452660</xdr:rowOff>
    </xdr:to>
    <xdr:pic>
      <xdr:nvPicPr>
        <xdr:cNvPr id="56" name="图片 55"/>
        <xdr:cNvPicPr preferRelativeResize="0">
          <a:picLocks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82130" y="2848800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233045</xdr:colOff>
      <xdr:row>68</xdr:row>
      <xdr:rowOff>121285</xdr:rowOff>
    </xdr:from>
    <xdr:to>
      <xdr:col>9</xdr:col>
      <xdr:colOff>589714</xdr:colOff>
      <xdr:row>68</xdr:row>
      <xdr:rowOff>459255</xdr:rowOff>
    </xdr:to>
    <xdr:pic>
      <xdr:nvPicPr>
        <xdr:cNvPr id="58" name="图片 57"/>
        <xdr:cNvPicPr preferRelativeResize="0">
          <a:picLocks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76085" y="34695130"/>
          <a:ext cx="356235" cy="33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278765</xdr:colOff>
      <xdr:row>58</xdr:row>
      <xdr:rowOff>156210</xdr:rowOff>
    </xdr:from>
    <xdr:to>
      <xdr:col>9</xdr:col>
      <xdr:colOff>543523</xdr:colOff>
      <xdr:row>58</xdr:row>
      <xdr:rowOff>391534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21805" y="29015055"/>
          <a:ext cx="264160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120015</xdr:colOff>
      <xdr:row>51</xdr:row>
      <xdr:rowOff>123190</xdr:rowOff>
    </xdr:from>
    <xdr:to>
      <xdr:col>9</xdr:col>
      <xdr:colOff>702425</xdr:colOff>
      <xdr:row>51</xdr:row>
      <xdr:rowOff>549014</xdr:rowOff>
    </xdr:to>
    <xdr:pic>
      <xdr:nvPicPr>
        <xdr:cNvPr id="60" name="图片 5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663055" y="24981535"/>
          <a:ext cx="582295" cy="425450"/>
        </a:xfrm>
        <a:prstGeom prst="rect">
          <a:avLst/>
        </a:prstGeom>
      </xdr:spPr>
    </xdr:pic>
    <xdr:clientData/>
  </xdr:twoCellAnchor>
  <xdr:twoCellAnchor>
    <xdr:from>
      <xdr:col>9</xdr:col>
      <xdr:colOff>86360</xdr:colOff>
      <xdr:row>52</xdr:row>
      <xdr:rowOff>33020</xdr:rowOff>
    </xdr:from>
    <xdr:to>
      <xdr:col>9</xdr:col>
      <xdr:colOff>735800</xdr:colOff>
      <xdr:row>52</xdr:row>
      <xdr:rowOff>458843</xdr:rowOff>
    </xdr:to>
    <xdr:pic>
      <xdr:nvPicPr>
        <xdr:cNvPr id="61" name="图片 6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629400" y="25462865"/>
          <a:ext cx="648970" cy="425450"/>
        </a:xfrm>
        <a:prstGeom prst="rect">
          <a:avLst/>
        </a:prstGeom>
      </xdr:spPr>
    </xdr:pic>
    <xdr:clientData/>
  </xdr:twoCellAnchor>
  <xdr:twoCellAnchor>
    <xdr:from>
      <xdr:col>9</xdr:col>
      <xdr:colOff>142240</xdr:colOff>
      <xdr:row>54</xdr:row>
      <xdr:rowOff>44450</xdr:rowOff>
    </xdr:from>
    <xdr:to>
      <xdr:col>9</xdr:col>
      <xdr:colOff>680123</xdr:colOff>
      <xdr:row>54</xdr:row>
      <xdr:rowOff>403953</xdr:rowOff>
    </xdr:to>
    <xdr:pic>
      <xdr:nvPicPr>
        <xdr:cNvPr id="62" name="图片 6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685280" y="26617295"/>
          <a:ext cx="537845" cy="359410"/>
        </a:xfrm>
        <a:prstGeom prst="rect">
          <a:avLst/>
        </a:prstGeom>
      </xdr:spPr>
    </xdr:pic>
    <xdr:clientData/>
  </xdr:twoCellAnchor>
  <xdr:twoCellAnchor>
    <xdr:from>
      <xdr:col>9</xdr:col>
      <xdr:colOff>153670</xdr:colOff>
      <xdr:row>56</xdr:row>
      <xdr:rowOff>88900</xdr:rowOff>
    </xdr:from>
    <xdr:to>
      <xdr:col>9</xdr:col>
      <xdr:colOff>669141</xdr:colOff>
      <xdr:row>56</xdr:row>
      <xdr:rowOff>426079</xdr:rowOff>
    </xdr:to>
    <xdr:pic>
      <xdr:nvPicPr>
        <xdr:cNvPr id="63" name="图片 6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696710" y="27804745"/>
          <a:ext cx="514985" cy="336550"/>
        </a:xfrm>
        <a:prstGeom prst="rect">
          <a:avLst/>
        </a:prstGeom>
      </xdr:spPr>
    </xdr:pic>
    <xdr:clientData/>
  </xdr:twoCellAnchor>
  <xdr:twoCellAnchor>
    <xdr:from>
      <xdr:col>9</xdr:col>
      <xdr:colOff>94615</xdr:colOff>
      <xdr:row>69</xdr:row>
      <xdr:rowOff>44450</xdr:rowOff>
    </xdr:from>
    <xdr:to>
      <xdr:col>9</xdr:col>
      <xdr:colOff>727735</xdr:colOff>
      <xdr:row>69</xdr:row>
      <xdr:rowOff>520700</xdr:rowOff>
    </xdr:to>
    <xdr:pic>
      <xdr:nvPicPr>
        <xdr:cNvPr id="64" name="图片 6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637655" y="35189795"/>
          <a:ext cx="633095" cy="476250"/>
        </a:xfrm>
        <a:prstGeom prst="rect">
          <a:avLst/>
        </a:prstGeom>
      </xdr:spPr>
    </xdr:pic>
    <xdr:clientData/>
  </xdr:twoCellAnchor>
  <xdr:twoCellAnchor>
    <xdr:from>
      <xdr:col>9</xdr:col>
      <xdr:colOff>130810</xdr:colOff>
      <xdr:row>70</xdr:row>
      <xdr:rowOff>89535</xdr:rowOff>
    </xdr:from>
    <xdr:to>
      <xdr:col>9</xdr:col>
      <xdr:colOff>691105</xdr:colOff>
      <xdr:row>70</xdr:row>
      <xdr:rowOff>408852</xdr:rowOff>
    </xdr:to>
    <xdr:pic>
      <xdr:nvPicPr>
        <xdr:cNvPr id="65" name="图片 6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673850" y="35806380"/>
          <a:ext cx="560070" cy="318770"/>
        </a:xfrm>
        <a:prstGeom prst="rect">
          <a:avLst/>
        </a:prstGeom>
      </xdr:spPr>
    </xdr:pic>
    <xdr:clientData/>
  </xdr:twoCellAnchor>
  <xdr:twoCellAnchor>
    <xdr:from>
      <xdr:col>9</xdr:col>
      <xdr:colOff>58420</xdr:colOff>
      <xdr:row>71</xdr:row>
      <xdr:rowOff>89535</xdr:rowOff>
    </xdr:from>
    <xdr:to>
      <xdr:col>9</xdr:col>
      <xdr:colOff>764391</xdr:colOff>
      <xdr:row>71</xdr:row>
      <xdr:rowOff>446387</xdr:rowOff>
    </xdr:to>
    <xdr:pic>
      <xdr:nvPicPr>
        <xdr:cNvPr id="66" name="图片 6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601460" y="36377880"/>
          <a:ext cx="705485" cy="356235"/>
        </a:xfrm>
        <a:prstGeom prst="rect">
          <a:avLst/>
        </a:prstGeom>
      </xdr:spPr>
    </xdr:pic>
    <xdr:clientData/>
  </xdr:twoCellAnchor>
  <xdr:twoCellAnchor>
    <xdr:from>
      <xdr:col>9</xdr:col>
      <xdr:colOff>203835</xdr:colOff>
      <xdr:row>73</xdr:row>
      <xdr:rowOff>66040</xdr:rowOff>
    </xdr:from>
    <xdr:to>
      <xdr:col>9</xdr:col>
      <xdr:colOff>618453</xdr:colOff>
      <xdr:row>73</xdr:row>
      <xdr:rowOff>463804</xdr:rowOff>
    </xdr:to>
    <xdr:pic>
      <xdr:nvPicPr>
        <xdr:cNvPr id="67" name="图片 6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746875" y="37497385"/>
          <a:ext cx="414020" cy="397510"/>
        </a:xfrm>
        <a:prstGeom prst="rect">
          <a:avLst/>
        </a:prstGeom>
      </xdr:spPr>
    </xdr:pic>
    <xdr:clientData/>
  </xdr:twoCellAnchor>
  <xdr:twoCellAnchor>
    <xdr:from>
      <xdr:col>9</xdr:col>
      <xdr:colOff>232410</xdr:colOff>
      <xdr:row>72</xdr:row>
      <xdr:rowOff>55245</xdr:rowOff>
    </xdr:from>
    <xdr:to>
      <xdr:col>9</xdr:col>
      <xdr:colOff>590999</xdr:colOff>
      <xdr:row>72</xdr:row>
      <xdr:rowOff>427239</xdr:rowOff>
    </xdr:to>
    <xdr:pic>
      <xdr:nvPicPr>
        <xdr:cNvPr id="68" name="图片 6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775450" y="36915090"/>
          <a:ext cx="358140" cy="371475"/>
        </a:xfrm>
        <a:prstGeom prst="rect">
          <a:avLst/>
        </a:prstGeom>
      </xdr:spPr>
    </xdr:pic>
    <xdr:clientData/>
  </xdr:twoCellAnchor>
  <xdr:twoCellAnchor>
    <xdr:from>
      <xdr:col>9</xdr:col>
      <xdr:colOff>136525</xdr:colOff>
      <xdr:row>74</xdr:row>
      <xdr:rowOff>144780</xdr:rowOff>
    </xdr:from>
    <xdr:to>
      <xdr:col>9</xdr:col>
      <xdr:colOff>685612</xdr:colOff>
      <xdr:row>74</xdr:row>
      <xdr:rowOff>393552</xdr:rowOff>
    </xdr:to>
    <xdr:pic>
      <xdr:nvPicPr>
        <xdr:cNvPr id="69" name="图片 6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79565" y="38147625"/>
          <a:ext cx="548640" cy="248285"/>
        </a:xfrm>
        <a:prstGeom prst="rect">
          <a:avLst/>
        </a:prstGeom>
      </xdr:spPr>
    </xdr:pic>
    <xdr:clientData/>
  </xdr:twoCellAnchor>
  <xdr:twoCellAnchor>
    <xdr:from>
      <xdr:col>9</xdr:col>
      <xdr:colOff>147955</xdr:colOff>
      <xdr:row>75</xdr:row>
      <xdr:rowOff>99695</xdr:rowOff>
    </xdr:from>
    <xdr:to>
      <xdr:col>9</xdr:col>
      <xdr:colOff>674337</xdr:colOff>
      <xdr:row>75</xdr:row>
      <xdr:rowOff>491901</xdr:rowOff>
    </xdr:to>
    <xdr:pic>
      <xdr:nvPicPr>
        <xdr:cNvPr id="70" name="图片 6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690995" y="38674040"/>
          <a:ext cx="525780" cy="391795"/>
        </a:xfrm>
        <a:prstGeom prst="rect">
          <a:avLst/>
        </a:prstGeom>
      </xdr:spPr>
    </xdr:pic>
    <xdr:clientData/>
  </xdr:twoCellAnchor>
  <xdr:twoCellAnchor>
    <xdr:from>
      <xdr:col>9</xdr:col>
      <xdr:colOff>64135</xdr:colOff>
      <xdr:row>76</xdr:row>
      <xdr:rowOff>133350</xdr:rowOff>
    </xdr:from>
    <xdr:to>
      <xdr:col>9</xdr:col>
      <xdr:colOff>758525</xdr:colOff>
      <xdr:row>76</xdr:row>
      <xdr:rowOff>379879</xdr:rowOff>
    </xdr:to>
    <xdr:pic>
      <xdr:nvPicPr>
        <xdr:cNvPr id="71" name="图片 7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607175" y="39279195"/>
          <a:ext cx="694055" cy="246380"/>
        </a:xfrm>
        <a:prstGeom prst="rect">
          <a:avLst/>
        </a:prstGeom>
      </xdr:spPr>
    </xdr:pic>
    <xdr:clientData/>
  </xdr:twoCellAnchor>
  <xdr:twoCellAnchor>
    <xdr:from>
      <xdr:col>9</xdr:col>
      <xdr:colOff>188595</xdr:colOff>
      <xdr:row>77</xdr:row>
      <xdr:rowOff>133350</xdr:rowOff>
    </xdr:from>
    <xdr:to>
      <xdr:col>9</xdr:col>
      <xdr:colOff>634402</xdr:colOff>
      <xdr:row>77</xdr:row>
      <xdr:rowOff>480732</xdr:rowOff>
    </xdr:to>
    <xdr:pic>
      <xdr:nvPicPr>
        <xdr:cNvPr id="72" name="图片 7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731635" y="39850695"/>
          <a:ext cx="445770" cy="347345"/>
        </a:xfrm>
        <a:prstGeom prst="rect">
          <a:avLst/>
        </a:prstGeom>
      </xdr:spPr>
    </xdr:pic>
    <xdr:clientData/>
  </xdr:twoCellAnchor>
  <xdr:twoCellAnchor>
    <xdr:from>
      <xdr:col>9</xdr:col>
      <xdr:colOff>142240</xdr:colOff>
      <xdr:row>78</xdr:row>
      <xdr:rowOff>179070</xdr:rowOff>
    </xdr:from>
    <xdr:to>
      <xdr:col>9</xdr:col>
      <xdr:colOff>680123</xdr:colOff>
      <xdr:row>78</xdr:row>
      <xdr:rowOff>516194</xdr:rowOff>
    </xdr:to>
    <xdr:pic>
      <xdr:nvPicPr>
        <xdr:cNvPr id="73" name="图片 7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685280" y="40467915"/>
          <a:ext cx="537845" cy="336550"/>
        </a:xfrm>
        <a:prstGeom prst="rect">
          <a:avLst/>
        </a:prstGeom>
      </xdr:spPr>
    </xdr:pic>
    <xdr:clientData/>
  </xdr:twoCellAnchor>
  <xdr:twoCellAnchor>
    <xdr:from>
      <xdr:col>9</xdr:col>
      <xdr:colOff>103505</xdr:colOff>
      <xdr:row>79</xdr:row>
      <xdr:rowOff>55880</xdr:rowOff>
    </xdr:from>
    <xdr:to>
      <xdr:col>9</xdr:col>
      <xdr:colOff>719829</xdr:colOff>
      <xdr:row>79</xdr:row>
      <xdr:rowOff>530263</xdr:rowOff>
    </xdr:to>
    <xdr:pic>
      <xdr:nvPicPr>
        <xdr:cNvPr id="74" name="图片 7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646545" y="40916225"/>
          <a:ext cx="615950" cy="474345"/>
        </a:xfrm>
        <a:prstGeom prst="rect">
          <a:avLst/>
        </a:prstGeom>
      </xdr:spPr>
    </xdr:pic>
    <xdr:clientData/>
  </xdr:twoCellAnchor>
  <xdr:twoCellAnchor>
    <xdr:from>
      <xdr:col>9</xdr:col>
      <xdr:colOff>102870</xdr:colOff>
      <xdr:row>80</xdr:row>
      <xdr:rowOff>17780</xdr:rowOff>
    </xdr:from>
    <xdr:to>
      <xdr:col>9</xdr:col>
      <xdr:colOff>719194</xdr:colOff>
      <xdr:row>80</xdr:row>
      <xdr:rowOff>492163</xdr:rowOff>
    </xdr:to>
    <xdr:pic>
      <xdr:nvPicPr>
        <xdr:cNvPr id="75" name="图片 7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645910" y="41449625"/>
          <a:ext cx="615950" cy="474345"/>
        </a:xfrm>
        <a:prstGeom prst="rect">
          <a:avLst/>
        </a:prstGeom>
      </xdr:spPr>
    </xdr:pic>
    <xdr:clientData/>
  </xdr:twoCellAnchor>
  <xdr:twoCellAnchor>
    <xdr:from>
      <xdr:col>9</xdr:col>
      <xdr:colOff>250825</xdr:colOff>
      <xdr:row>82</xdr:row>
      <xdr:rowOff>123190</xdr:rowOff>
    </xdr:from>
    <xdr:to>
      <xdr:col>9</xdr:col>
      <xdr:colOff>571574</xdr:colOff>
      <xdr:row>82</xdr:row>
      <xdr:rowOff>358513</xdr:rowOff>
    </xdr:to>
    <xdr:pic>
      <xdr:nvPicPr>
        <xdr:cNvPr id="76" name="图片 7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793865" y="42698035"/>
          <a:ext cx="320675" cy="234950"/>
        </a:xfrm>
        <a:prstGeom prst="rect">
          <a:avLst/>
        </a:prstGeom>
      </xdr:spPr>
    </xdr:pic>
    <xdr:clientData/>
  </xdr:twoCellAnchor>
  <xdr:twoCellAnchor>
    <xdr:from>
      <xdr:col>9</xdr:col>
      <xdr:colOff>193040</xdr:colOff>
      <xdr:row>81</xdr:row>
      <xdr:rowOff>66675</xdr:rowOff>
    </xdr:from>
    <xdr:to>
      <xdr:col>9</xdr:col>
      <xdr:colOff>630070</xdr:colOff>
      <xdr:row>81</xdr:row>
      <xdr:rowOff>443807</xdr:rowOff>
    </xdr:to>
    <xdr:pic>
      <xdr:nvPicPr>
        <xdr:cNvPr id="77" name="图片 7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36080" y="42070020"/>
          <a:ext cx="436880" cy="376555"/>
        </a:xfrm>
        <a:prstGeom prst="rect">
          <a:avLst/>
        </a:prstGeom>
      </xdr:spPr>
    </xdr:pic>
    <xdr:clientData/>
  </xdr:twoCellAnchor>
  <xdr:twoCellAnchor>
    <xdr:from>
      <xdr:col>9</xdr:col>
      <xdr:colOff>193675</xdr:colOff>
      <xdr:row>83</xdr:row>
      <xdr:rowOff>88900</xdr:rowOff>
    </xdr:from>
    <xdr:to>
      <xdr:col>9</xdr:col>
      <xdr:colOff>628813</xdr:colOff>
      <xdr:row>83</xdr:row>
      <xdr:rowOff>380253</xdr:rowOff>
    </xdr:to>
    <xdr:pic>
      <xdr:nvPicPr>
        <xdr:cNvPr id="78" name="图片 7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736715" y="43235245"/>
          <a:ext cx="434975" cy="290830"/>
        </a:xfrm>
        <a:prstGeom prst="rect">
          <a:avLst/>
        </a:prstGeom>
      </xdr:spPr>
    </xdr:pic>
    <xdr:clientData/>
  </xdr:twoCellAnchor>
  <xdr:twoCellAnchor>
    <xdr:from>
      <xdr:col>9</xdr:col>
      <xdr:colOff>200660</xdr:colOff>
      <xdr:row>84</xdr:row>
      <xdr:rowOff>99695</xdr:rowOff>
    </xdr:from>
    <xdr:to>
      <xdr:col>9</xdr:col>
      <xdr:colOff>621439</xdr:colOff>
      <xdr:row>84</xdr:row>
      <xdr:rowOff>458283</xdr:rowOff>
    </xdr:to>
    <xdr:pic>
      <xdr:nvPicPr>
        <xdr:cNvPr id="79" name="图片 7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743700" y="43817540"/>
          <a:ext cx="420370" cy="358140"/>
        </a:xfrm>
        <a:prstGeom prst="rect">
          <a:avLst/>
        </a:prstGeom>
      </xdr:spPr>
    </xdr:pic>
    <xdr:clientData/>
  </xdr:twoCellAnchor>
  <xdr:twoCellAnchor>
    <xdr:from>
      <xdr:col>9</xdr:col>
      <xdr:colOff>150495</xdr:colOff>
      <xdr:row>87</xdr:row>
      <xdr:rowOff>32385</xdr:rowOff>
    </xdr:from>
    <xdr:to>
      <xdr:col>9</xdr:col>
      <xdr:colOff>671454</xdr:colOff>
      <xdr:row>87</xdr:row>
      <xdr:rowOff>413385</xdr:rowOff>
    </xdr:to>
    <xdr:pic>
      <xdr:nvPicPr>
        <xdr:cNvPr id="81" name="图片 8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693535" y="45464730"/>
          <a:ext cx="520700" cy="381000"/>
        </a:xfrm>
        <a:prstGeom prst="rect">
          <a:avLst/>
        </a:prstGeom>
      </xdr:spPr>
    </xdr:pic>
    <xdr:clientData/>
  </xdr:twoCellAnchor>
  <xdr:twoCellAnchor>
    <xdr:from>
      <xdr:col>9</xdr:col>
      <xdr:colOff>243205</xdr:colOff>
      <xdr:row>86</xdr:row>
      <xdr:rowOff>144780</xdr:rowOff>
    </xdr:from>
    <xdr:to>
      <xdr:col>9</xdr:col>
      <xdr:colOff>579382</xdr:colOff>
      <xdr:row>86</xdr:row>
      <xdr:rowOff>472642</xdr:rowOff>
    </xdr:to>
    <xdr:pic>
      <xdr:nvPicPr>
        <xdr:cNvPr id="82" name="图片 8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786245" y="45005625"/>
          <a:ext cx="335915" cy="327660"/>
        </a:xfrm>
        <a:prstGeom prst="rect">
          <a:avLst/>
        </a:prstGeom>
      </xdr:spPr>
    </xdr:pic>
    <xdr:clientData/>
  </xdr:twoCellAnchor>
  <xdr:twoCellAnchor>
    <xdr:from>
      <xdr:col>9</xdr:col>
      <xdr:colOff>187325</xdr:colOff>
      <xdr:row>88</xdr:row>
      <xdr:rowOff>66675</xdr:rowOff>
    </xdr:from>
    <xdr:to>
      <xdr:col>9</xdr:col>
      <xdr:colOff>635561</xdr:colOff>
      <xdr:row>88</xdr:row>
      <xdr:rowOff>460275</xdr:rowOff>
    </xdr:to>
    <xdr:pic>
      <xdr:nvPicPr>
        <xdr:cNvPr id="83" name="图片 8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730365" y="46070520"/>
          <a:ext cx="447675" cy="393065"/>
        </a:xfrm>
        <a:prstGeom prst="rect">
          <a:avLst/>
        </a:prstGeom>
      </xdr:spPr>
    </xdr:pic>
    <xdr:clientData/>
  </xdr:twoCellAnchor>
  <xdr:twoCellAnchor>
    <xdr:from>
      <xdr:col>9</xdr:col>
      <xdr:colOff>226695</xdr:colOff>
      <xdr:row>89</xdr:row>
      <xdr:rowOff>55880</xdr:rowOff>
    </xdr:from>
    <xdr:to>
      <xdr:col>9</xdr:col>
      <xdr:colOff>596490</xdr:colOff>
      <xdr:row>89</xdr:row>
      <xdr:rowOff>436644</xdr:rowOff>
    </xdr:to>
    <xdr:pic>
      <xdr:nvPicPr>
        <xdr:cNvPr id="84" name="图片 8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769735" y="46631225"/>
          <a:ext cx="369570" cy="380365"/>
        </a:xfrm>
        <a:prstGeom prst="rect">
          <a:avLst/>
        </a:prstGeom>
      </xdr:spPr>
    </xdr:pic>
    <xdr:clientData/>
  </xdr:twoCellAnchor>
  <xdr:twoCellAnchor>
    <xdr:from>
      <xdr:col>9</xdr:col>
      <xdr:colOff>121285</xdr:colOff>
      <xdr:row>90</xdr:row>
      <xdr:rowOff>78105</xdr:rowOff>
    </xdr:from>
    <xdr:to>
      <xdr:col>9</xdr:col>
      <xdr:colOff>700679</xdr:colOff>
      <xdr:row>90</xdr:row>
      <xdr:rowOff>447899</xdr:rowOff>
    </xdr:to>
    <xdr:pic>
      <xdr:nvPicPr>
        <xdr:cNvPr id="85" name="图片 8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664325" y="47224950"/>
          <a:ext cx="579120" cy="369570"/>
        </a:xfrm>
        <a:prstGeom prst="rect">
          <a:avLst/>
        </a:prstGeom>
      </xdr:spPr>
    </xdr:pic>
    <xdr:clientData/>
  </xdr:twoCellAnchor>
  <xdr:twoCellAnchor>
    <xdr:from>
      <xdr:col>9</xdr:col>
      <xdr:colOff>297180</xdr:colOff>
      <xdr:row>26</xdr:row>
      <xdr:rowOff>189865</xdr:rowOff>
    </xdr:from>
    <xdr:to>
      <xdr:col>9</xdr:col>
      <xdr:colOff>525338</xdr:colOff>
      <xdr:row>26</xdr:row>
      <xdr:rowOff>413981</xdr:rowOff>
    </xdr:to>
    <xdr:pic>
      <xdr:nvPicPr>
        <xdr:cNvPr id="86" name="图片 85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840220" y="10760710"/>
          <a:ext cx="227965" cy="223520"/>
        </a:xfrm>
        <a:prstGeom prst="rect">
          <a:avLst/>
        </a:prstGeom>
      </xdr:spPr>
    </xdr:pic>
    <xdr:clientData/>
  </xdr:twoCellAnchor>
  <xdr:twoCellAnchor>
    <xdr:from>
      <xdr:col>9</xdr:col>
      <xdr:colOff>273050</xdr:colOff>
      <xdr:row>12</xdr:row>
      <xdr:rowOff>27940</xdr:rowOff>
    </xdr:from>
    <xdr:to>
      <xdr:col>9</xdr:col>
      <xdr:colOff>549275</xdr:colOff>
      <xdr:row>12</xdr:row>
      <xdr:rowOff>364490</xdr:rowOff>
    </xdr:to>
    <xdr:pic>
      <xdr:nvPicPr>
        <xdr:cNvPr id="87" name="图片 8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816090" y="2597785"/>
          <a:ext cx="276225" cy="336550"/>
        </a:xfrm>
        <a:prstGeom prst="rect">
          <a:avLst/>
        </a:prstGeom>
      </xdr:spPr>
    </xdr:pic>
    <xdr:clientData/>
  </xdr:twoCellAnchor>
  <xdr:twoCellAnchor>
    <xdr:from>
      <xdr:col>9</xdr:col>
      <xdr:colOff>180975</xdr:colOff>
      <xdr:row>24</xdr:row>
      <xdr:rowOff>122555</xdr:rowOff>
    </xdr:from>
    <xdr:to>
      <xdr:col>9</xdr:col>
      <xdr:colOff>641417</xdr:colOff>
      <xdr:row>24</xdr:row>
      <xdr:rowOff>413908</xdr:rowOff>
    </xdr:to>
    <xdr:pic>
      <xdr:nvPicPr>
        <xdr:cNvPr id="88" name="图片 8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724015" y="9550400"/>
          <a:ext cx="460375" cy="290830"/>
        </a:xfrm>
        <a:prstGeom prst="rect">
          <a:avLst/>
        </a:prstGeom>
      </xdr:spPr>
    </xdr:pic>
    <xdr:clientData/>
  </xdr:twoCellAnchor>
  <xdr:twoCellAnchor>
    <xdr:from>
      <xdr:col>9</xdr:col>
      <xdr:colOff>288290</xdr:colOff>
      <xdr:row>25</xdr:row>
      <xdr:rowOff>111125</xdr:rowOff>
    </xdr:from>
    <xdr:to>
      <xdr:col>9</xdr:col>
      <xdr:colOff>534820</xdr:colOff>
      <xdr:row>25</xdr:row>
      <xdr:rowOff>392669</xdr:rowOff>
    </xdr:to>
    <xdr:pic>
      <xdr:nvPicPr>
        <xdr:cNvPr id="89" name="图片 8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831330" y="10110470"/>
          <a:ext cx="246380" cy="281305"/>
        </a:xfrm>
        <a:prstGeom prst="rect">
          <a:avLst/>
        </a:prstGeom>
      </xdr:spPr>
    </xdr:pic>
    <xdr:clientData/>
  </xdr:twoCellAnchor>
  <xdr:twoCellAnchor>
    <xdr:from>
      <xdr:col>9</xdr:col>
      <xdr:colOff>280035</xdr:colOff>
      <xdr:row>23</xdr:row>
      <xdr:rowOff>55245</xdr:rowOff>
    </xdr:from>
    <xdr:to>
      <xdr:col>9</xdr:col>
      <xdr:colOff>542504</xdr:colOff>
      <xdr:row>23</xdr:row>
      <xdr:rowOff>508403</xdr:rowOff>
    </xdr:to>
    <xdr:pic>
      <xdr:nvPicPr>
        <xdr:cNvPr id="90" name="图片 8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823075" y="8911590"/>
          <a:ext cx="262255" cy="452755"/>
        </a:xfrm>
        <a:prstGeom prst="rect">
          <a:avLst/>
        </a:prstGeom>
      </xdr:spPr>
    </xdr:pic>
    <xdr:clientData/>
  </xdr:twoCellAnchor>
  <xdr:twoCellAnchor>
    <xdr:from>
      <xdr:col>9</xdr:col>
      <xdr:colOff>280035</xdr:colOff>
      <xdr:row>19</xdr:row>
      <xdr:rowOff>62230</xdr:rowOff>
    </xdr:from>
    <xdr:to>
      <xdr:col>9</xdr:col>
      <xdr:colOff>542504</xdr:colOff>
      <xdr:row>19</xdr:row>
      <xdr:rowOff>515388</xdr:rowOff>
    </xdr:to>
    <xdr:pic>
      <xdr:nvPicPr>
        <xdr:cNvPr id="91" name="图片 90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823075" y="6632575"/>
          <a:ext cx="262255" cy="452755"/>
        </a:xfrm>
        <a:prstGeom prst="rect">
          <a:avLst/>
        </a:prstGeom>
      </xdr:spPr>
    </xdr:pic>
    <xdr:clientData/>
  </xdr:twoCellAnchor>
  <xdr:twoCellAnchor>
    <xdr:from>
      <xdr:col>9</xdr:col>
      <xdr:colOff>102870</xdr:colOff>
      <xdr:row>15</xdr:row>
      <xdr:rowOff>99695</xdr:rowOff>
    </xdr:from>
    <xdr:to>
      <xdr:col>9</xdr:col>
      <xdr:colOff>719631</xdr:colOff>
      <xdr:row>15</xdr:row>
      <xdr:rowOff>458283</xdr:rowOff>
    </xdr:to>
    <xdr:pic>
      <xdr:nvPicPr>
        <xdr:cNvPr id="92" name="图片 9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645910" y="4384040"/>
          <a:ext cx="616585" cy="358140"/>
        </a:xfrm>
        <a:prstGeom prst="rect">
          <a:avLst/>
        </a:prstGeom>
      </xdr:spPr>
    </xdr:pic>
    <xdr:clientData/>
  </xdr:twoCellAnchor>
  <xdr:twoCellAnchor>
    <xdr:from>
      <xdr:col>9</xdr:col>
      <xdr:colOff>213360</xdr:colOff>
      <xdr:row>16</xdr:row>
      <xdr:rowOff>100330</xdr:rowOff>
    </xdr:from>
    <xdr:to>
      <xdr:col>9</xdr:col>
      <xdr:colOff>609837</xdr:colOff>
      <xdr:row>16</xdr:row>
      <xdr:rowOff>503742</xdr:rowOff>
    </xdr:to>
    <xdr:pic>
      <xdr:nvPicPr>
        <xdr:cNvPr id="93" name="图片 9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756400" y="4956175"/>
          <a:ext cx="396240" cy="403225"/>
        </a:xfrm>
        <a:prstGeom prst="rect">
          <a:avLst/>
        </a:prstGeom>
      </xdr:spPr>
    </xdr:pic>
    <xdr:clientData/>
  </xdr:twoCellAnchor>
  <xdr:twoCellAnchor>
    <xdr:from>
      <xdr:col>9</xdr:col>
      <xdr:colOff>278765</xdr:colOff>
      <xdr:row>22</xdr:row>
      <xdr:rowOff>156210</xdr:rowOff>
    </xdr:from>
    <xdr:to>
      <xdr:col>9</xdr:col>
      <xdr:colOff>543523</xdr:colOff>
      <xdr:row>22</xdr:row>
      <xdr:rowOff>391534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21805" y="8441055"/>
          <a:ext cx="264160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278765</xdr:colOff>
      <xdr:row>20</xdr:row>
      <xdr:rowOff>66675</xdr:rowOff>
    </xdr:from>
    <xdr:to>
      <xdr:col>9</xdr:col>
      <xdr:colOff>543523</xdr:colOff>
      <xdr:row>20</xdr:row>
      <xdr:rowOff>301999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21805" y="7208520"/>
          <a:ext cx="264160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139065</xdr:colOff>
      <xdr:row>55</xdr:row>
      <xdr:rowOff>66675</xdr:rowOff>
    </xdr:from>
    <xdr:to>
      <xdr:col>9</xdr:col>
      <xdr:colOff>682793</xdr:colOff>
      <xdr:row>55</xdr:row>
      <xdr:rowOff>402851</xdr:rowOff>
    </xdr:to>
    <xdr:pic>
      <xdr:nvPicPr>
        <xdr:cNvPr id="96" name="图片 9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682105" y="27211020"/>
          <a:ext cx="543560" cy="335915"/>
        </a:xfrm>
        <a:prstGeom prst="rect">
          <a:avLst/>
        </a:prstGeom>
      </xdr:spPr>
    </xdr:pic>
    <xdr:clientData/>
  </xdr:twoCellAnchor>
  <xdr:twoCellAnchor>
    <xdr:from>
      <xdr:col>9</xdr:col>
      <xdr:colOff>237490</xdr:colOff>
      <xdr:row>30</xdr:row>
      <xdr:rowOff>133985</xdr:rowOff>
    </xdr:from>
    <xdr:to>
      <xdr:col>9</xdr:col>
      <xdr:colOff>584873</xdr:colOff>
      <xdr:row>30</xdr:row>
      <xdr:rowOff>386542</xdr:rowOff>
    </xdr:to>
    <xdr:pic>
      <xdr:nvPicPr>
        <xdr:cNvPr id="97" name="图片 9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780530" y="12990830"/>
          <a:ext cx="347345" cy="252095"/>
        </a:xfrm>
        <a:prstGeom prst="rect">
          <a:avLst/>
        </a:prstGeom>
      </xdr:spPr>
    </xdr:pic>
    <xdr:clientData/>
  </xdr:twoCellAnchor>
  <xdr:twoCellAnchor>
    <xdr:from>
      <xdr:col>9</xdr:col>
      <xdr:colOff>241300</xdr:colOff>
      <xdr:row>29</xdr:row>
      <xdr:rowOff>100330</xdr:rowOff>
    </xdr:from>
    <xdr:to>
      <xdr:col>9</xdr:col>
      <xdr:colOff>580710</xdr:colOff>
      <xdr:row>29</xdr:row>
      <xdr:rowOff>324447</xdr:rowOff>
    </xdr:to>
    <xdr:pic>
      <xdr:nvPicPr>
        <xdr:cNvPr id="98" name="图片 9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784340" y="12385675"/>
          <a:ext cx="339090" cy="223520"/>
        </a:xfrm>
        <a:prstGeom prst="rect">
          <a:avLst/>
        </a:prstGeom>
      </xdr:spPr>
    </xdr:pic>
    <xdr:clientData/>
  </xdr:twoCellAnchor>
  <xdr:twoCellAnchor>
    <xdr:from>
      <xdr:col>9</xdr:col>
      <xdr:colOff>250190</xdr:colOff>
      <xdr:row>32</xdr:row>
      <xdr:rowOff>89535</xdr:rowOff>
    </xdr:from>
    <xdr:to>
      <xdr:col>9</xdr:col>
      <xdr:colOff>572919</xdr:colOff>
      <xdr:row>32</xdr:row>
      <xdr:rowOff>285283</xdr:rowOff>
    </xdr:to>
    <xdr:pic>
      <xdr:nvPicPr>
        <xdr:cNvPr id="99" name="图片 98"/>
        <xdr:cNvPicPr preferRelativeResize="0">
          <a:picLocks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93230" y="14089380"/>
          <a:ext cx="322580" cy="195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147320</xdr:colOff>
      <xdr:row>62</xdr:row>
      <xdr:rowOff>36830</xdr:rowOff>
    </xdr:from>
    <xdr:to>
      <xdr:col>9</xdr:col>
      <xdr:colOff>678180</xdr:colOff>
      <xdr:row>63</xdr:row>
      <xdr:rowOff>10795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0360" y="31181675"/>
          <a:ext cx="530860" cy="545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53975</xdr:colOff>
      <xdr:row>63</xdr:row>
      <xdr:rowOff>58420</xdr:rowOff>
    </xdr:from>
    <xdr:to>
      <xdr:col>9</xdr:col>
      <xdr:colOff>737870</xdr:colOff>
      <xdr:row>63</xdr:row>
      <xdr:rowOff>457200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7015" y="31774765"/>
          <a:ext cx="683895" cy="398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176530</xdr:colOff>
      <xdr:row>66</xdr:row>
      <xdr:rowOff>59055</xdr:rowOff>
    </xdr:from>
    <xdr:to>
      <xdr:col>9</xdr:col>
      <xdr:colOff>602615</xdr:colOff>
      <xdr:row>66</xdr:row>
      <xdr:rowOff>475615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9570" y="33489900"/>
          <a:ext cx="426085" cy="41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151130</xdr:colOff>
      <xdr:row>64</xdr:row>
      <xdr:rowOff>45720</xdr:rowOff>
    </xdr:from>
    <xdr:to>
      <xdr:col>9</xdr:col>
      <xdr:colOff>523240</xdr:colOff>
      <xdr:row>64</xdr:row>
      <xdr:rowOff>563245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4170" y="32333565"/>
          <a:ext cx="372110" cy="517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161290</xdr:colOff>
      <xdr:row>65</xdr:row>
      <xdr:rowOff>47625</xdr:rowOff>
    </xdr:from>
    <xdr:to>
      <xdr:col>9</xdr:col>
      <xdr:colOff>662940</xdr:colOff>
      <xdr:row>65</xdr:row>
      <xdr:rowOff>554355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4330" y="32906970"/>
          <a:ext cx="501650" cy="506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226695</xdr:colOff>
      <xdr:row>61</xdr:row>
      <xdr:rowOff>68580</xdr:rowOff>
    </xdr:from>
    <xdr:to>
      <xdr:col>9</xdr:col>
      <xdr:colOff>591820</xdr:colOff>
      <xdr:row>61</xdr:row>
      <xdr:rowOff>443865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9735" y="30641925"/>
          <a:ext cx="36512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234950</xdr:colOff>
      <xdr:row>9</xdr:row>
      <xdr:rowOff>19050</xdr:rowOff>
    </xdr:from>
    <xdr:to>
      <xdr:col>9</xdr:col>
      <xdr:colOff>553720</xdr:colOff>
      <xdr:row>9</xdr:row>
      <xdr:rowOff>478155</xdr:rowOff>
    </xdr:to>
    <xdr:pic>
      <xdr:nvPicPr>
        <xdr:cNvPr id="19" name="图片 1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777990" y="874395"/>
          <a:ext cx="318770" cy="4591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22412</xdr:colOff>
      <xdr:row>5</xdr:row>
      <xdr:rowOff>235323</xdr:rowOff>
    </xdr:from>
    <xdr:to>
      <xdr:col>2</xdr:col>
      <xdr:colOff>1019736</xdr:colOff>
      <xdr:row>10</xdr:row>
      <xdr:rowOff>40619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4480" y="2349500"/>
          <a:ext cx="1756410" cy="27768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272415</xdr:colOff>
      <xdr:row>18</xdr:row>
      <xdr:rowOff>10160</xdr:rowOff>
    </xdr:from>
    <xdr:to>
      <xdr:col>9</xdr:col>
      <xdr:colOff>272415</xdr:colOff>
      <xdr:row>18</xdr:row>
      <xdr:rowOff>10160</xdr:rowOff>
    </xdr:to>
    <xdr:pic>
      <xdr:nvPicPr>
        <xdr:cNvPr id="4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1760" y="46596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272415</xdr:colOff>
      <xdr:row>18</xdr:row>
      <xdr:rowOff>10160</xdr:rowOff>
    </xdr:from>
    <xdr:to>
      <xdr:col>9</xdr:col>
      <xdr:colOff>272415</xdr:colOff>
      <xdr:row>18</xdr:row>
      <xdr:rowOff>95885</xdr:rowOff>
    </xdr:to>
    <xdr:pic>
      <xdr:nvPicPr>
        <xdr:cNvPr id="5" name="Picture 5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1760" y="465963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139700</xdr:colOff>
      <xdr:row>49</xdr:row>
      <xdr:rowOff>86360</xdr:rowOff>
    </xdr:from>
    <xdr:to>
      <xdr:col>9</xdr:col>
      <xdr:colOff>405558</xdr:colOff>
      <xdr:row>49</xdr:row>
      <xdr:rowOff>414614</xdr:rowOff>
    </xdr:to>
    <xdr:pic>
      <xdr:nvPicPr>
        <xdr:cNvPr id="6" name="Picture 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9045" y="20656550"/>
          <a:ext cx="265430" cy="327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86360</xdr:colOff>
      <xdr:row>27</xdr:row>
      <xdr:rowOff>120015</xdr:rowOff>
    </xdr:from>
    <xdr:to>
      <xdr:col>9</xdr:col>
      <xdr:colOff>457835</xdr:colOff>
      <xdr:row>27</xdr:row>
      <xdr:rowOff>394907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5705" y="9528175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45085</xdr:colOff>
      <xdr:row>32</xdr:row>
      <xdr:rowOff>10795</xdr:rowOff>
    </xdr:from>
    <xdr:to>
      <xdr:col>9</xdr:col>
      <xdr:colOff>499558</xdr:colOff>
      <xdr:row>32</xdr:row>
      <xdr:rowOff>10795</xdr:rowOff>
    </xdr:to>
    <xdr:pic>
      <xdr:nvPicPr>
        <xdr:cNvPr id="8" name="Picture 1874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34430" y="11955780"/>
          <a:ext cx="454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39370</xdr:colOff>
      <xdr:row>48</xdr:row>
      <xdr:rowOff>134620</xdr:rowOff>
    </xdr:from>
    <xdr:to>
      <xdr:col>9</xdr:col>
      <xdr:colOff>504660</xdr:colOff>
      <xdr:row>48</xdr:row>
      <xdr:rowOff>416228</xdr:rowOff>
    </xdr:to>
    <xdr:pic>
      <xdr:nvPicPr>
        <xdr:cNvPr id="9" name="Picture 8810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228715" y="20197445"/>
          <a:ext cx="464820" cy="281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40005</xdr:colOff>
      <xdr:row>32</xdr:row>
      <xdr:rowOff>126365</xdr:rowOff>
    </xdr:from>
    <xdr:to>
      <xdr:col>9</xdr:col>
      <xdr:colOff>504003</xdr:colOff>
      <xdr:row>33</xdr:row>
      <xdr:rowOff>12625</xdr:rowOff>
    </xdr:to>
    <xdr:pic>
      <xdr:nvPicPr>
        <xdr:cNvPr id="10" name="Picture 8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229350" y="12071350"/>
          <a:ext cx="463550" cy="393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95885</xdr:colOff>
      <xdr:row>34</xdr:row>
      <xdr:rowOff>133985</xdr:rowOff>
    </xdr:from>
    <xdr:to>
      <xdr:col>9</xdr:col>
      <xdr:colOff>448310</xdr:colOff>
      <xdr:row>34</xdr:row>
      <xdr:rowOff>467360</xdr:rowOff>
    </xdr:to>
    <xdr:pic>
      <xdr:nvPicPr>
        <xdr:cNvPr id="11" name="Picture 27537" descr="rId421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285230" y="1309370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100965</xdr:colOff>
      <xdr:row>33</xdr:row>
      <xdr:rowOff>106045</xdr:rowOff>
    </xdr:from>
    <xdr:to>
      <xdr:col>9</xdr:col>
      <xdr:colOff>443865</xdr:colOff>
      <xdr:row>34</xdr:row>
      <xdr:rowOff>20880</xdr:rowOff>
    </xdr:to>
    <xdr:pic>
      <xdr:nvPicPr>
        <xdr:cNvPr id="12" name="Picture 122" descr="rId420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290310" y="12558395"/>
          <a:ext cx="342900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272415</xdr:colOff>
      <xdr:row>18</xdr:row>
      <xdr:rowOff>10160</xdr:rowOff>
    </xdr:from>
    <xdr:to>
      <xdr:col>9</xdr:col>
      <xdr:colOff>272415</xdr:colOff>
      <xdr:row>18</xdr:row>
      <xdr:rowOff>10160</xdr:rowOff>
    </xdr:to>
    <xdr:pic>
      <xdr:nvPicPr>
        <xdr:cNvPr id="13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1760" y="46596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139700</xdr:colOff>
      <xdr:row>13</xdr:row>
      <xdr:rowOff>26670</xdr:rowOff>
    </xdr:from>
    <xdr:to>
      <xdr:col>9</xdr:col>
      <xdr:colOff>404743</xdr:colOff>
      <xdr:row>13</xdr:row>
      <xdr:rowOff>414584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9045" y="2139315"/>
          <a:ext cx="264795" cy="38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40</xdr:row>
      <xdr:rowOff>116205</xdr:rowOff>
    </xdr:from>
    <xdr:to>
      <xdr:col>9</xdr:col>
      <xdr:colOff>344025</xdr:colOff>
      <xdr:row>40</xdr:row>
      <xdr:rowOff>368205</xdr:rowOff>
    </xdr:to>
    <xdr:pic>
      <xdr:nvPicPr>
        <xdr:cNvPr id="16" name="Picture 105" descr="55"/>
        <xdr:cNvPicPr preferRelativeResize="0">
          <a:picLocks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6389370" y="16120110"/>
          <a:ext cx="143510" cy="251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41910</xdr:colOff>
      <xdr:row>41</xdr:row>
      <xdr:rowOff>184785</xdr:rowOff>
    </xdr:from>
    <xdr:to>
      <xdr:col>9</xdr:col>
      <xdr:colOff>501815</xdr:colOff>
      <xdr:row>41</xdr:row>
      <xdr:rowOff>437818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31255" y="16696055"/>
          <a:ext cx="459740" cy="252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36195</xdr:colOff>
      <xdr:row>35</xdr:row>
      <xdr:rowOff>176530</xdr:rowOff>
    </xdr:from>
    <xdr:to>
      <xdr:col>9</xdr:col>
      <xdr:colOff>508569</xdr:colOff>
      <xdr:row>35</xdr:row>
      <xdr:rowOff>433290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25540" y="13643610"/>
          <a:ext cx="471805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28575</xdr:colOff>
      <xdr:row>36</xdr:row>
      <xdr:rowOff>122555</xdr:rowOff>
    </xdr:from>
    <xdr:to>
      <xdr:col>9</xdr:col>
      <xdr:colOff>516183</xdr:colOff>
      <xdr:row>36</xdr:row>
      <xdr:rowOff>383871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7920" y="14097000"/>
          <a:ext cx="48641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31115</xdr:colOff>
      <xdr:row>37</xdr:row>
      <xdr:rowOff>161290</xdr:rowOff>
    </xdr:from>
    <xdr:to>
      <xdr:col>9</xdr:col>
      <xdr:colOff>513428</xdr:colOff>
      <xdr:row>37</xdr:row>
      <xdr:rowOff>409767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20460" y="14643100"/>
          <a:ext cx="48196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81915</xdr:colOff>
      <xdr:row>47</xdr:row>
      <xdr:rowOff>99060</xdr:rowOff>
    </xdr:from>
    <xdr:to>
      <xdr:col>9</xdr:col>
      <xdr:colOff>462915</xdr:colOff>
      <xdr:row>47</xdr:row>
      <xdr:rowOff>360176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1260" y="19654520"/>
          <a:ext cx="38100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55880</xdr:colOff>
      <xdr:row>46</xdr:row>
      <xdr:rowOff>85090</xdr:rowOff>
    </xdr:from>
    <xdr:to>
      <xdr:col>9</xdr:col>
      <xdr:colOff>487942</xdr:colOff>
      <xdr:row>46</xdr:row>
      <xdr:rowOff>401841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45225" y="19133185"/>
          <a:ext cx="43180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181610</xdr:colOff>
      <xdr:row>12</xdr:row>
      <xdr:rowOff>78740</xdr:rowOff>
    </xdr:from>
    <xdr:to>
      <xdr:col>9</xdr:col>
      <xdr:colOff>362585</xdr:colOff>
      <xdr:row>12</xdr:row>
      <xdr:rowOff>418068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370955" y="1684020"/>
          <a:ext cx="180975" cy="339090"/>
        </a:xfrm>
        <a:prstGeom prst="rect">
          <a:avLst/>
        </a:prstGeom>
      </xdr:spPr>
    </xdr:pic>
    <xdr:clientData/>
  </xdr:twoCellAnchor>
  <xdr:twoCellAnchor>
    <xdr:from>
      <xdr:col>9</xdr:col>
      <xdr:colOff>132080</xdr:colOff>
      <xdr:row>10</xdr:row>
      <xdr:rowOff>6350</xdr:rowOff>
    </xdr:from>
    <xdr:to>
      <xdr:col>9</xdr:col>
      <xdr:colOff>412227</xdr:colOff>
      <xdr:row>10</xdr:row>
      <xdr:rowOff>468805</xdr:rowOff>
    </xdr:to>
    <xdr:pic>
      <xdr:nvPicPr>
        <xdr:cNvPr id="25" name="图片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321425" y="596900"/>
          <a:ext cx="280035" cy="462280"/>
        </a:xfrm>
        <a:prstGeom prst="rect">
          <a:avLst/>
        </a:prstGeom>
      </xdr:spPr>
    </xdr:pic>
    <xdr:clientData/>
  </xdr:twoCellAnchor>
  <xdr:twoCellAnchor>
    <xdr:from>
      <xdr:col>9</xdr:col>
      <xdr:colOff>27940</xdr:colOff>
      <xdr:row>39</xdr:row>
      <xdr:rowOff>67310</xdr:rowOff>
    </xdr:from>
    <xdr:to>
      <xdr:col>9</xdr:col>
      <xdr:colOff>515711</xdr:colOff>
      <xdr:row>39</xdr:row>
      <xdr:rowOff>298631</xdr:rowOff>
    </xdr:to>
    <xdr:pic>
      <xdr:nvPicPr>
        <xdr:cNvPr id="34" name="图片 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217285" y="15563850"/>
          <a:ext cx="487045" cy="231140"/>
        </a:xfrm>
        <a:prstGeom prst="rect">
          <a:avLst/>
        </a:prstGeom>
      </xdr:spPr>
    </xdr:pic>
    <xdr:clientData/>
  </xdr:twoCellAnchor>
  <xdr:twoCellAnchor>
    <xdr:from>
      <xdr:col>9</xdr:col>
      <xdr:colOff>34925</xdr:colOff>
      <xdr:row>43</xdr:row>
      <xdr:rowOff>40640</xdr:rowOff>
    </xdr:from>
    <xdr:to>
      <xdr:col>9</xdr:col>
      <xdr:colOff>509088</xdr:colOff>
      <xdr:row>43</xdr:row>
      <xdr:rowOff>397777</xdr:rowOff>
    </xdr:to>
    <xdr:pic>
      <xdr:nvPicPr>
        <xdr:cNvPr id="35" name="图片 3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224270" y="17566640"/>
          <a:ext cx="473710" cy="356870"/>
        </a:xfrm>
        <a:prstGeom prst="rect">
          <a:avLst/>
        </a:prstGeom>
      </xdr:spPr>
    </xdr:pic>
    <xdr:clientData/>
  </xdr:twoCellAnchor>
  <xdr:twoCellAnchor>
    <xdr:from>
      <xdr:col>9</xdr:col>
      <xdr:colOff>168275</xdr:colOff>
      <xdr:row>11</xdr:row>
      <xdr:rowOff>36195</xdr:rowOff>
    </xdr:from>
    <xdr:to>
      <xdr:col>9</xdr:col>
      <xdr:colOff>376143</xdr:colOff>
      <xdr:row>11</xdr:row>
      <xdr:rowOff>422236</xdr:rowOff>
    </xdr:to>
    <xdr:pic>
      <xdr:nvPicPr>
        <xdr:cNvPr id="39" name="图片 3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357620" y="1134110"/>
          <a:ext cx="207645" cy="385445"/>
        </a:xfrm>
        <a:prstGeom prst="rect">
          <a:avLst/>
        </a:prstGeom>
      </xdr:spPr>
    </xdr:pic>
    <xdr:clientData/>
  </xdr:twoCellAnchor>
  <xdr:twoCellAnchor>
    <xdr:from>
      <xdr:col>9</xdr:col>
      <xdr:colOff>128905</xdr:colOff>
      <xdr:row>21</xdr:row>
      <xdr:rowOff>139065</xdr:rowOff>
    </xdr:from>
    <xdr:to>
      <xdr:col>9</xdr:col>
      <xdr:colOff>415617</xdr:colOff>
      <xdr:row>21</xdr:row>
      <xdr:rowOff>391065</xdr:rowOff>
    </xdr:to>
    <xdr:pic>
      <xdr:nvPicPr>
        <xdr:cNvPr id="45" name="图片 44"/>
        <xdr:cNvPicPr preferRelativeResize="0"/>
      </xdr:nvPicPr>
      <xdr:blipFill>
        <a:blip r:embed="rId23"/>
        <a:stretch>
          <a:fillRect/>
        </a:stretch>
      </xdr:blipFill>
      <xdr:spPr>
        <a:xfrm>
          <a:off x="6318250" y="6503035"/>
          <a:ext cx="286385" cy="251460"/>
        </a:xfrm>
        <a:prstGeom prst="rect">
          <a:avLst/>
        </a:prstGeom>
      </xdr:spPr>
    </xdr:pic>
    <xdr:clientData/>
  </xdr:twoCellAnchor>
  <xdr:twoCellAnchor>
    <xdr:from>
      <xdr:col>9</xdr:col>
      <xdr:colOff>160655</xdr:colOff>
      <xdr:row>14</xdr:row>
      <xdr:rowOff>110490</xdr:rowOff>
    </xdr:from>
    <xdr:to>
      <xdr:col>9</xdr:col>
      <xdr:colOff>384286</xdr:colOff>
      <xdr:row>14</xdr:row>
      <xdr:rowOff>491460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0000" y="2730500"/>
          <a:ext cx="223520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92766</xdr:colOff>
      <xdr:row>45</xdr:row>
      <xdr:rowOff>178378</xdr:rowOff>
    </xdr:from>
    <xdr:to>
      <xdr:col>9</xdr:col>
      <xdr:colOff>451428</xdr:colOff>
      <xdr:row>45</xdr:row>
      <xdr:rowOff>397453</xdr:rowOff>
    </xdr:to>
    <xdr:pic>
      <xdr:nvPicPr>
        <xdr:cNvPr id="48" name="Picture 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16200000">
          <a:off x="6351270" y="18648680"/>
          <a:ext cx="219075" cy="35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28</xdr:row>
      <xdr:rowOff>53340</xdr:rowOff>
    </xdr:from>
    <xdr:to>
      <xdr:col>9</xdr:col>
      <xdr:colOff>439536</xdr:colOff>
      <xdr:row>28</xdr:row>
      <xdr:rowOff>420733</xdr:rowOff>
    </xdr:to>
    <xdr:pic>
      <xdr:nvPicPr>
        <xdr:cNvPr id="49" name="图片 48"/>
        <xdr:cNvPicPr preferRelativeResize="0">
          <a:picLocks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4120" y="9968865"/>
          <a:ext cx="33464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34290</xdr:colOff>
      <xdr:row>30</xdr:row>
      <xdr:rowOff>14605</xdr:rowOff>
    </xdr:from>
    <xdr:to>
      <xdr:col>9</xdr:col>
      <xdr:colOff>510540</xdr:colOff>
      <xdr:row>30</xdr:row>
      <xdr:rowOff>341589</xdr:rowOff>
    </xdr:to>
    <xdr:pic>
      <xdr:nvPicPr>
        <xdr:cNvPr id="50" name="图片 49"/>
        <xdr:cNvPicPr preferRelativeResize="0"/>
      </xdr:nvPicPr>
      <xdr:blipFill>
        <a:blip r:embed="rId27"/>
        <a:stretch>
          <a:fillRect/>
        </a:stretch>
      </xdr:blipFill>
      <xdr:spPr>
        <a:xfrm>
          <a:off x="6223635" y="10944860"/>
          <a:ext cx="476250" cy="326390"/>
        </a:xfrm>
        <a:prstGeom prst="rect">
          <a:avLst/>
        </a:prstGeom>
      </xdr:spPr>
    </xdr:pic>
    <xdr:clientData/>
  </xdr:twoCellAnchor>
  <xdr:twoCellAnchor>
    <xdr:from>
      <xdr:col>9</xdr:col>
      <xdr:colOff>111125</xdr:colOff>
      <xdr:row>29</xdr:row>
      <xdr:rowOff>85090</xdr:rowOff>
    </xdr:from>
    <xdr:to>
      <xdr:col>9</xdr:col>
      <xdr:colOff>433069</xdr:colOff>
      <xdr:row>29</xdr:row>
      <xdr:rowOff>380675</xdr:rowOff>
    </xdr:to>
    <xdr:pic>
      <xdr:nvPicPr>
        <xdr:cNvPr id="51" name="图片 50"/>
        <xdr:cNvPicPr preferRelativeResize="0">
          <a:picLocks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0470" y="10507980"/>
          <a:ext cx="32131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272415</xdr:colOff>
      <xdr:row>31</xdr:row>
      <xdr:rowOff>402590</xdr:rowOff>
    </xdr:from>
    <xdr:to>
      <xdr:col>9</xdr:col>
      <xdr:colOff>272415</xdr:colOff>
      <xdr:row>31</xdr:row>
      <xdr:rowOff>402590</xdr:rowOff>
    </xdr:to>
    <xdr:pic>
      <xdr:nvPicPr>
        <xdr:cNvPr id="54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1760" y="1184021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272415</xdr:colOff>
      <xdr:row>31</xdr:row>
      <xdr:rowOff>488315</xdr:rowOff>
    </xdr:from>
    <xdr:to>
      <xdr:col>9</xdr:col>
      <xdr:colOff>272415</xdr:colOff>
      <xdr:row>32</xdr:row>
      <xdr:rowOff>70576</xdr:rowOff>
    </xdr:to>
    <xdr:pic>
      <xdr:nvPicPr>
        <xdr:cNvPr id="55" name="Picture 5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1760" y="11925935"/>
          <a:ext cx="0" cy="89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272415</xdr:colOff>
      <xdr:row>31</xdr:row>
      <xdr:rowOff>97790</xdr:rowOff>
    </xdr:from>
    <xdr:to>
      <xdr:col>9</xdr:col>
      <xdr:colOff>272415</xdr:colOff>
      <xdr:row>31</xdr:row>
      <xdr:rowOff>97790</xdr:rowOff>
    </xdr:to>
    <xdr:pic>
      <xdr:nvPicPr>
        <xdr:cNvPr id="56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1760" y="1153541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106680</xdr:colOff>
      <xdr:row>31</xdr:row>
      <xdr:rowOff>121285</xdr:rowOff>
    </xdr:from>
    <xdr:to>
      <xdr:col>9</xdr:col>
      <xdr:colOff>437885</xdr:colOff>
      <xdr:row>31</xdr:row>
      <xdr:rowOff>410349</xdr:rowOff>
    </xdr:to>
    <xdr:pic>
      <xdr:nvPicPr>
        <xdr:cNvPr id="57" name="图片 56"/>
        <xdr:cNvPicPr preferRelativeResize="0">
          <a:picLocks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11558905"/>
          <a:ext cx="330835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89535</xdr:colOff>
      <xdr:row>23</xdr:row>
      <xdr:rowOff>53340</xdr:rowOff>
    </xdr:from>
    <xdr:to>
      <xdr:col>9</xdr:col>
      <xdr:colOff>454842</xdr:colOff>
      <xdr:row>23</xdr:row>
      <xdr:rowOff>434339</xdr:rowOff>
    </xdr:to>
    <xdr:pic>
      <xdr:nvPicPr>
        <xdr:cNvPr id="59" name="图片 5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278880" y="7432040"/>
          <a:ext cx="365125" cy="380365"/>
        </a:xfrm>
        <a:prstGeom prst="rect">
          <a:avLst/>
        </a:prstGeom>
      </xdr:spPr>
    </xdr:pic>
    <xdr:clientData/>
  </xdr:twoCellAnchor>
  <xdr:twoCellAnchor>
    <xdr:from>
      <xdr:col>9</xdr:col>
      <xdr:colOff>200025</xdr:colOff>
      <xdr:row>15</xdr:row>
      <xdr:rowOff>78105</xdr:rowOff>
    </xdr:from>
    <xdr:to>
      <xdr:col>9</xdr:col>
      <xdr:colOff>344025</xdr:colOff>
      <xdr:row>15</xdr:row>
      <xdr:rowOff>330105</xdr:rowOff>
    </xdr:to>
    <xdr:pic>
      <xdr:nvPicPr>
        <xdr:cNvPr id="60" name="图片 59"/>
        <xdr:cNvPicPr preferRelativeResize="0">
          <a:picLocks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89370" y="320548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200660</xdr:colOff>
      <xdr:row>17</xdr:row>
      <xdr:rowOff>37465</xdr:rowOff>
    </xdr:from>
    <xdr:to>
      <xdr:col>9</xdr:col>
      <xdr:colOff>344660</xdr:colOff>
      <xdr:row>17</xdr:row>
      <xdr:rowOff>289465</xdr:rowOff>
    </xdr:to>
    <xdr:pic>
      <xdr:nvPicPr>
        <xdr:cNvPr id="61" name="图片 60"/>
        <xdr:cNvPicPr preferRelativeResize="0">
          <a:picLocks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0005" y="417957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87630</xdr:colOff>
      <xdr:row>16</xdr:row>
      <xdr:rowOff>10795</xdr:rowOff>
    </xdr:from>
    <xdr:to>
      <xdr:col>9</xdr:col>
      <xdr:colOff>456937</xdr:colOff>
      <xdr:row>16</xdr:row>
      <xdr:rowOff>359148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645535"/>
          <a:ext cx="368935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34925</xdr:colOff>
      <xdr:row>42</xdr:row>
      <xdr:rowOff>40640</xdr:rowOff>
    </xdr:from>
    <xdr:to>
      <xdr:col>9</xdr:col>
      <xdr:colOff>509088</xdr:colOff>
      <xdr:row>42</xdr:row>
      <xdr:rowOff>397777</xdr:rowOff>
    </xdr:to>
    <xdr:pic>
      <xdr:nvPicPr>
        <xdr:cNvPr id="2" name="图片 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224270" y="17059275"/>
          <a:ext cx="473710" cy="35687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54429</xdr:colOff>
      <xdr:row>5</xdr:row>
      <xdr:rowOff>190500</xdr:rowOff>
    </xdr:from>
    <xdr:to>
      <xdr:col>2</xdr:col>
      <xdr:colOff>954901</xdr:colOff>
      <xdr:row>9</xdr:row>
      <xdr:rowOff>462643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6230" y="2305050"/>
          <a:ext cx="1659890" cy="271018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140970</xdr:colOff>
      <xdr:row>32</xdr:row>
      <xdr:rowOff>153670</xdr:rowOff>
    </xdr:from>
    <xdr:to>
      <xdr:col>9</xdr:col>
      <xdr:colOff>641891</xdr:colOff>
      <xdr:row>32</xdr:row>
      <xdr:rowOff>402147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8680" y="13931900"/>
          <a:ext cx="500380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210185</xdr:colOff>
      <xdr:row>33</xdr:row>
      <xdr:rowOff>123190</xdr:rowOff>
    </xdr:from>
    <xdr:to>
      <xdr:col>9</xdr:col>
      <xdr:colOff>572135</xdr:colOff>
      <xdr:row>33</xdr:row>
      <xdr:rowOff>389890</xdr:rowOff>
    </xdr:to>
    <xdr:pic>
      <xdr:nvPicPr>
        <xdr:cNvPr id="3" name="Picture 71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017895" y="1447292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191135</xdr:colOff>
      <xdr:row>56</xdr:row>
      <xdr:rowOff>181610</xdr:rowOff>
    </xdr:from>
    <xdr:to>
      <xdr:col>9</xdr:col>
      <xdr:colOff>591185</xdr:colOff>
      <xdr:row>56</xdr:row>
      <xdr:rowOff>448310</xdr:rowOff>
    </xdr:to>
    <xdr:pic>
      <xdr:nvPicPr>
        <xdr:cNvPr id="4" name="Picture 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5998845" y="2767584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248285</xdr:colOff>
      <xdr:row>26</xdr:row>
      <xdr:rowOff>111125</xdr:rowOff>
    </xdr:from>
    <xdr:to>
      <xdr:col>9</xdr:col>
      <xdr:colOff>534035</xdr:colOff>
      <xdr:row>26</xdr:row>
      <xdr:rowOff>320675</xdr:rowOff>
    </xdr:to>
    <xdr:pic>
      <xdr:nvPicPr>
        <xdr:cNvPr id="8" name="Picture 16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055995" y="1046035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143510</xdr:colOff>
      <xdr:row>27</xdr:row>
      <xdr:rowOff>55245</xdr:rowOff>
    </xdr:from>
    <xdr:to>
      <xdr:col>9</xdr:col>
      <xdr:colOff>638810</xdr:colOff>
      <xdr:row>27</xdr:row>
      <xdr:rowOff>340995</xdr:rowOff>
    </xdr:to>
    <xdr:pic>
      <xdr:nvPicPr>
        <xdr:cNvPr id="9" name="Picture 8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5951220" y="10975975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272415</xdr:colOff>
      <xdr:row>28</xdr:row>
      <xdr:rowOff>135890</xdr:rowOff>
    </xdr:from>
    <xdr:to>
      <xdr:col>9</xdr:col>
      <xdr:colOff>510540</xdr:colOff>
      <xdr:row>28</xdr:row>
      <xdr:rowOff>383540</xdr:rowOff>
    </xdr:to>
    <xdr:pic>
      <xdr:nvPicPr>
        <xdr:cNvPr id="10" name="Picture 122" descr="rId420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080125" y="1162812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257810</xdr:colOff>
      <xdr:row>29</xdr:row>
      <xdr:rowOff>170180</xdr:rowOff>
    </xdr:from>
    <xdr:to>
      <xdr:col>9</xdr:col>
      <xdr:colOff>524510</xdr:colOff>
      <xdr:row>29</xdr:row>
      <xdr:rowOff>389255</xdr:rowOff>
    </xdr:to>
    <xdr:pic>
      <xdr:nvPicPr>
        <xdr:cNvPr id="11" name="Picture 27537" descr="rId42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065520" y="122339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95885</xdr:colOff>
      <xdr:row>42</xdr:row>
      <xdr:rowOff>100330</xdr:rowOff>
    </xdr:from>
    <xdr:to>
      <xdr:col>9</xdr:col>
      <xdr:colOff>686435</xdr:colOff>
      <xdr:row>42</xdr:row>
      <xdr:rowOff>443230</xdr:rowOff>
    </xdr:to>
    <xdr:pic>
      <xdr:nvPicPr>
        <xdr:cNvPr id="20" name="图片 25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3595" y="19593560"/>
          <a:ext cx="590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100965</xdr:colOff>
      <xdr:row>43</xdr:row>
      <xdr:rowOff>89535</xdr:rowOff>
    </xdr:from>
    <xdr:to>
      <xdr:col>9</xdr:col>
      <xdr:colOff>681990</xdr:colOff>
      <xdr:row>43</xdr:row>
      <xdr:rowOff>432435</xdr:rowOff>
    </xdr:to>
    <xdr:pic>
      <xdr:nvPicPr>
        <xdr:cNvPr id="21" name="图片 24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08675" y="20154265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110490</xdr:colOff>
      <xdr:row>37</xdr:row>
      <xdr:rowOff>66040</xdr:rowOff>
    </xdr:from>
    <xdr:to>
      <xdr:col>9</xdr:col>
      <xdr:colOff>672465</xdr:colOff>
      <xdr:row>37</xdr:row>
      <xdr:rowOff>294640</xdr:rowOff>
    </xdr:to>
    <xdr:pic>
      <xdr:nvPicPr>
        <xdr:cNvPr id="22" name="图片 19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18200" y="16701770"/>
          <a:ext cx="5619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179705</xdr:colOff>
      <xdr:row>34</xdr:row>
      <xdr:rowOff>85090</xdr:rowOff>
    </xdr:from>
    <xdr:to>
      <xdr:col>9</xdr:col>
      <xdr:colOff>602890</xdr:colOff>
      <xdr:row>34</xdr:row>
      <xdr:rowOff>418466</xdr:rowOff>
    </xdr:to>
    <xdr:pic>
      <xdr:nvPicPr>
        <xdr:cNvPr id="23" name="图片 2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987415" y="15006320"/>
          <a:ext cx="422910" cy="333375"/>
        </a:xfrm>
        <a:prstGeom prst="rect">
          <a:avLst/>
        </a:prstGeom>
      </xdr:spPr>
    </xdr:pic>
    <xdr:clientData/>
  </xdr:twoCellAnchor>
  <xdr:twoCellAnchor>
    <xdr:from>
      <xdr:col>9</xdr:col>
      <xdr:colOff>222885</xdr:colOff>
      <xdr:row>45</xdr:row>
      <xdr:rowOff>43815</xdr:rowOff>
    </xdr:from>
    <xdr:to>
      <xdr:col>9</xdr:col>
      <xdr:colOff>559062</xdr:colOff>
      <xdr:row>45</xdr:row>
      <xdr:rowOff>476629</xdr:rowOff>
    </xdr:to>
    <xdr:pic>
      <xdr:nvPicPr>
        <xdr:cNvPr id="25" name="图片 2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030595" y="21251545"/>
          <a:ext cx="335915" cy="432435"/>
        </a:xfrm>
        <a:prstGeom prst="rect">
          <a:avLst/>
        </a:prstGeom>
      </xdr:spPr>
    </xdr:pic>
    <xdr:clientData/>
  </xdr:twoCellAnchor>
  <xdr:twoCellAnchor>
    <xdr:from>
      <xdr:col>9</xdr:col>
      <xdr:colOff>178435</xdr:colOff>
      <xdr:row>36</xdr:row>
      <xdr:rowOff>10160</xdr:rowOff>
    </xdr:from>
    <xdr:to>
      <xdr:col>9</xdr:col>
      <xdr:colOff>604260</xdr:colOff>
      <xdr:row>36</xdr:row>
      <xdr:rowOff>429003</xdr:rowOff>
    </xdr:to>
    <xdr:pic>
      <xdr:nvPicPr>
        <xdr:cNvPr id="26" name="图片 2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986145" y="16074390"/>
          <a:ext cx="425450" cy="418465"/>
        </a:xfrm>
        <a:prstGeom prst="rect">
          <a:avLst/>
        </a:prstGeom>
      </xdr:spPr>
    </xdr:pic>
    <xdr:clientData/>
  </xdr:twoCellAnchor>
  <xdr:twoCellAnchor>
    <xdr:from>
      <xdr:col>9</xdr:col>
      <xdr:colOff>160655</xdr:colOff>
      <xdr:row>53</xdr:row>
      <xdr:rowOff>78105</xdr:rowOff>
    </xdr:from>
    <xdr:to>
      <xdr:col>9</xdr:col>
      <xdr:colOff>622075</xdr:colOff>
      <xdr:row>53</xdr:row>
      <xdr:rowOff>470312</xdr:rowOff>
    </xdr:to>
    <xdr:pic>
      <xdr:nvPicPr>
        <xdr:cNvPr id="27" name="图片 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968365" y="25857835"/>
          <a:ext cx="461010" cy="391795"/>
        </a:xfrm>
        <a:prstGeom prst="rect">
          <a:avLst/>
        </a:prstGeom>
      </xdr:spPr>
    </xdr:pic>
    <xdr:clientData/>
  </xdr:twoCellAnchor>
  <xdr:twoCellAnchor>
    <xdr:from>
      <xdr:col>9</xdr:col>
      <xdr:colOff>391160</xdr:colOff>
      <xdr:row>25</xdr:row>
      <xdr:rowOff>570865</xdr:rowOff>
    </xdr:from>
    <xdr:to>
      <xdr:col>9</xdr:col>
      <xdr:colOff>391160</xdr:colOff>
      <xdr:row>25</xdr:row>
      <xdr:rowOff>570865</xdr:rowOff>
    </xdr:to>
    <xdr:pic>
      <xdr:nvPicPr>
        <xdr:cNvPr id="30" name="Picture 463" descr="1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8870" y="1034859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391160</xdr:colOff>
      <xdr:row>25</xdr:row>
      <xdr:rowOff>570865</xdr:rowOff>
    </xdr:from>
    <xdr:to>
      <xdr:col>9</xdr:col>
      <xdr:colOff>391160</xdr:colOff>
      <xdr:row>26</xdr:row>
      <xdr:rowOff>85090</xdr:rowOff>
    </xdr:to>
    <xdr:pic>
      <xdr:nvPicPr>
        <xdr:cNvPr id="31" name="Picture 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8870" y="10348595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391160</xdr:colOff>
      <xdr:row>25</xdr:row>
      <xdr:rowOff>570865</xdr:rowOff>
    </xdr:from>
    <xdr:to>
      <xdr:col>9</xdr:col>
      <xdr:colOff>391160</xdr:colOff>
      <xdr:row>25</xdr:row>
      <xdr:rowOff>570865</xdr:rowOff>
    </xdr:to>
    <xdr:pic>
      <xdr:nvPicPr>
        <xdr:cNvPr id="32" name="Picture 463" descr="1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8870" y="1034859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189865</xdr:colOff>
      <xdr:row>38</xdr:row>
      <xdr:rowOff>32385</xdr:rowOff>
    </xdr:from>
    <xdr:to>
      <xdr:col>9</xdr:col>
      <xdr:colOff>593277</xdr:colOff>
      <xdr:row>38</xdr:row>
      <xdr:rowOff>432620</xdr:rowOff>
    </xdr:to>
    <xdr:pic>
      <xdr:nvPicPr>
        <xdr:cNvPr id="35" name="图片 3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997575" y="17239615"/>
          <a:ext cx="403225" cy="400050"/>
        </a:xfrm>
        <a:prstGeom prst="rect">
          <a:avLst/>
        </a:prstGeom>
      </xdr:spPr>
    </xdr:pic>
    <xdr:clientData/>
  </xdr:twoCellAnchor>
  <xdr:twoCellAnchor>
    <xdr:from>
      <xdr:col>9</xdr:col>
      <xdr:colOff>191770</xdr:colOff>
      <xdr:row>39</xdr:row>
      <xdr:rowOff>78105</xdr:rowOff>
    </xdr:from>
    <xdr:to>
      <xdr:col>9</xdr:col>
      <xdr:colOff>590567</xdr:colOff>
      <xdr:row>39</xdr:row>
      <xdr:rowOff>436694</xdr:rowOff>
    </xdr:to>
    <xdr:pic>
      <xdr:nvPicPr>
        <xdr:cNvPr id="36" name="图片 3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999480" y="17856835"/>
          <a:ext cx="398780" cy="358140"/>
        </a:xfrm>
        <a:prstGeom prst="rect">
          <a:avLst/>
        </a:prstGeom>
      </xdr:spPr>
    </xdr:pic>
    <xdr:clientData/>
  </xdr:twoCellAnchor>
  <xdr:twoCellAnchor>
    <xdr:from>
      <xdr:col>9</xdr:col>
      <xdr:colOff>238760</xdr:colOff>
      <xdr:row>9</xdr:row>
      <xdr:rowOff>53975</xdr:rowOff>
    </xdr:from>
    <xdr:to>
      <xdr:col>9</xdr:col>
      <xdr:colOff>543121</xdr:colOff>
      <xdr:row>9</xdr:row>
      <xdr:rowOff>530225</xdr:rowOff>
    </xdr:to>
    <xdr:pic>
      <xdr:nvPicPr>
        <xdr:cNvPr id="39" name="图片 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046470" y="687705"/>
          <a:ext cx="304165" cy="476250"/>
        </a:xfrm>
        <a:prstGeom prst="rect">
          <a:avLst/>
        </a:prstGeom>
      </xdr:spPr>
    </xdr:pic>
    <xdr:clientData/>
  </xdr:twoCellAnchor>
  <xdr:twoCellAnchor>
    <xdr:from>
      <xdr:col>9</xdr:col>
      <xdr:colOff>239395</xdr:colOff>
      <xdr:row>10</xdr:row>
      <xdr:rowOff>97790</xdr:rowOff>
    </xdr:from>
    <xdr:to>
      <xdr:col>9</xdr:col>
      <xdr:colOff>543756</xdr:colOff>
      <xdr:row>11</xdr:row>
      <xdr:rowOff>2540</xdr:rowOff>
    </xdr:to>
    <xdr:pic>
      <xdr:nvPicPr>
        <xdr:cNvPr id="40" name="图片 3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047105" y="1303020"/>
          <a:ext cx="304165" cy="476250"/>
        </a:xfrm>
        <a:prstGeom prst="rect">
          <a:avLst/>
        </a:prstGeom>
      </xdr:spPr>
    </xdr:pic>
    <xdr:clientData/>
  </xdr:twoCellAnchor>
  <xdr:twoCellAnchor>
    <xdr:from>
      <xdr:col>9</xdr:col>
      <xdr:colOff>88900</xdr:colOff>
      <xdr:row>30</xdr:row>
      <xdr:rowOff>100330</xdr:rowOff>
    </xdr:from>
    <xdr:to>
      <xdr:col>9</xdr:col>
      <xdr:colOff>692987</xdr:colOff>
      <xdr:row>30</xdr:row>
      <xdr:rowOff>369271</xdr:rowOff>
    </xdr:to>
    <xdr:pic>
      <xdr:nvPicPr>
        <xdr:cNvPr id="47" name="图片 4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896610" y="12735560"/>
          <a:ext cx="603885" cy="268605"/>
        </a:xfrm>
        <a:prstGeom prst="rect">
          <a:avLst/>
        </a:prstGeom>
      </xdr:spPr>
    </xdr:pic>
    <xdr:clientData/>
  </xdr:twoCellAnchor>
  <xdr:twoCellAnchor>
    <xdr:from>
      <xdr:col>9</xdr:col>
      <xdr:colOff>126365</xdr:colOff>
      <xdr:row>31</xdr:row>
      <xdr:rowOff>85090</xdr:rowOff>
    </xdr:from>
    <xdr:to>
      <xdr:col>9</xdr:col>
      <xdr:colOff>655752</xdr:colOff>
      <xdr:row>31</xdr:row>
      <xdr:rowOff>359633</xdr:rowOff>
    </xdr:to>
    <xdr:pic>
      <xdr:nvPicPr>
        <xdr:cNvPr id="48" name="图片 4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934075" y="13291820"/>
          <a:ext cx="528955" cy="274320"/>
        </a:xfrm>
        <a:prstGeom prst="rect">
          <a:avLst/>
        </a:prstGeom>
      </xdr:spPr>
    </xdr:pic>
    <xdr:clientData/>
  </xdr:twoCellAnchor>
  <xdr:twoCellAnchor>
    <xdr:from>
      <xdr:col>9</xdr:col>
      <xdr:colOff>191135</xdr:colOff>
      <xdr:row>41</xdr:row>
      <xdr:rowOff>149225</xdr:rowOff>
    </xdr:from>
    <xdr:to>
      <xdr:col>9</xdr:col>
      <xdr:colOff>591185</xdr:colOff>
      <xdr:row>41</xdr:row>
      <xdr:rowOff>349250</xdr:rowOff>
    </xdr:to>
    <xdr:pic>
      <xdr:nvPicPr>
        <xdr:cNvPr id="49" name="Picture 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96" b="-2896"/>
        <a:stretch>
          <a:fillRect/>
        </a:stretch>
      </xdr:blipFill>
      <xdr:spPr>
        <a:xfrm>
          <a:off x="5998845" y="19070955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253365</xdr:colOff>
      <xdr:row>59</xdr:row>
      <xdr:rowOff>137795</xdr:rowOff>
    </xdr:from>
    <xdr:to>
      <xdr:col>9</xdr:col>
      <xdr:colOff>529590</xdr:colOff>
      <xdr:row>59</xdr:row>
      <xdr:rowOff>404495</xdr:rowOff>
    </xdr:to>
    <xdr:pic>
      <xdr:nvPicPr>
        <xdr:cNvPr id="52" name="Picture 1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061075" y="293465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226695</xdr:colOff>
      <xdr:row>48</xdr:row>
      <xdr:rowOff>176530</xdr:rowOff>
    </xdr:from>
    <xdr:to>
      <xdr:col>9</xdr:col>
      <xdr:colOff>556260</xdr:colOff>
      <xdr:row>48</xdr:row>
      <xdr:rowOff>417195</xdr:rowOff>
    </xdr:to>
    <xdr:pic>
      <xdr:nvPicPr>
        <xdr:cNvPr id="53" name="Picture 16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6034405" y="23098760"/>
          <a:ext cx="329565" cy="24066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252095</xdr:colOff>
      <xdr:row>47</xdr:row>
      <xdr:rowOff>150495</xdr:rowOff>
    </xdr:from>
    <xdr:to>
      <xdr:col>9</xdr:col>
      <xdr:colOff>530860</xdr:colOff>
      <xdr:row>47</xdr:row>
      <xdr:rowOff>402931</xdr:rowOff>
    </xdr:to>
    <xdr:pic>
      <xdr:nvPicPr>
        <xdr:cNvPr id="54" name="图片 53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6059805" y="22501225"/>
          <a:ext cx="278765" cy="25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123825</xdr:colOff>
      <xdr:row>46</xdr:row>
      <xdr:rowOff>98425</xdr:rowOff>
    </xdr:from>
    <xdr:to>
      <xdr:col>9</xdr:col>
      <xdr:colOff>658312</xdr:colOff>
      <xdr:row>46</xdr:row>
      <xdr:rowOff>391502</xdr:rowOff>
    </xdr:to>
    <xdr:pic>
      <xdr:nvPicPr>
        <xdr:cNvPr id="55" name="图片 54"/>
        <xdr:cNvPicPr>
          <a:picLocks noChangeAspect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1535" y="21877655"/>
          <a:ext cx="534035" cy="292735"/>
        </a:xfrm>
        <a:prstGeom prst="rect">
          <a:avLst/>
        </a:prstGeom>
      </xdr:spPr>
    </xdr:pic>
    <xdr:clientData/>
  </xdr:twoCellAnchor>
  <xdr:twoCellAnchor>
    <xdr:from>
      <xdr:col>9</xdr:col>
      <xdr:colOff>225425</xdr:colOff>
      <xdr:row>44</xdr:row>
      <xdr:rowOff>85725</xdr:rowOff>
    </xdr:from>
    <xdr:to>
      <xdr:col>9</xdr:col>
      <xdr:colOff>558114</xdr:colOff>
      <xdr:row>44</xdr:row>
      <xdr:rowOff>400050</xdr:rowOff>
    </xdr:to>
    <xdr:pic>
      <xdr:nvPicPr>
        <xdr:cNvPr id="56" name="图片 5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033135" y="20721955"/>
          <a:ext cx="332105" cy="314325"/>
        </a:xfrm>
        <a:prstGeom prst="rect">
          <a:avLst/>
        </a:prstGeom>
      </xdr:spPr>
    </xdr:pic>
    <xdr:clientData/>
  </xdr:twoCellAnchor>
  <xdr:twoCellAnchor>
    <xdr:from>
      <xdr:col>9</xdr:col>
      <xdr:colOff>253365</xdr:colOff>
      <xdr:row>55</xdr:row>
      <xdr:rowOff>66040</xdr:rowOff>
    </xdr:from>
    <xdr:to>
      <xdr:col>9</xdr:col>
      <xdr:colOff>529590</xdr:colOff>
      <xdr:row>55</xdr:row>
      <xdr:rowOff>266065</xdr:rowOff>
    </xdr:to>
    <xdr:pic>
      <xdr:nvPicPr>
        <xdr:cNvPr id="57" name="图片 5"/>
        <xdr:cNvPicPr>
          <a:picLocks noChangeAspect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1075" y="2698877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391160</xdr:colOff>
      <xdr:row>18</xdr:row>
      <xdr:rowOff>0</xdr:rowOff>
    </xdr:from>
    <xdr:to>
      <xdr:col>9</xdr:col>
      <xdr:colOff>391160</xdr:colOff>
      <xdr:row>18</xdr:row>
      <xdr:rowOff>0</xdr:rowOff>
    </xdr:to>
    <xdr:pic>
      <xdr:nvPicPr>
        <xdr:cNvPr id="58" name="Picture 463" descr="1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8870" y="57772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391160</xdr:colOff>
      <xdr:row>18</xdr:row>
      <xdr:rowOff>0</xdr:rowOff>
    </xdr:from>
    <xdr:to>
      <xdr:col>9</xdr:col>
      <xdr:colOff>391160</xdr:colOff>
      <xdr:row>18</xdr:row>
      <xdr:rowOff>85725</xdr:rowOff>
    </xdr:to>
    <xdr:pic>
      <xdr:nvPicPr>
        <xdr:cNvPr id="59" name="Picture 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8870" y="577723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391160</xdr:colOff>
      <xdr:row>18</xdr:row>
      <xdr:rowOff>0</xdr:rowOff>
    </xdr:from>
    <xdr:to>
      <xdr:col>9</xdr:col>
      <xdr:colOff>391160</xdr:colOff>
      <xdr:row>18</xdr:row>
      <xdr:rowOff>0</xdr:rowOff>
    </xdr:to>
    <xdr:pic>
      <xdr:nvPicPr>
        <xdr:cNvPr id="60" name="Picture 463" descr="1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8870" y="57772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258445</xdr:colOff>
      <xdr:row>13</xdr:row>
      <xdr:rowOff>26035</xdr:rowOff>
    </xdr:from>
    <xdr:to>
      <xdr:col>9</xdr:col>
      <xdr:colOff>523488</xdr:colOff>
      <xdr:row>13</xdr:row>
      <xdr:rowOff>413949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155" y="2945765"/>
          <a:ext cx="264795" cy="38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300990</xdr:colOff>
      <xdr:row>12</xdr:row>
      <xdr:rowOff>78740</xdr:rowOff>
    </xdr:from>
    <xdr:to>
      <xdr:col>9</xdr:col>
      <xdr:colOff>481965</xdr:colOff>
      <xdr:row>12</xdr:row>
      <xdr:rowOff>418068</xdr:rowOff>
    </xdr:to>
    <xdr:pic>
      <xdr:nvPicPr>
        <xdr:cNvPr id="62" name="图片 6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108700" y="2426970"/>
          <a:ext cx="180975" cy="339090"/>
        </a:xfrm>
        <a:prstGeom prst="rect">
          <a:avLst/>
        </a:prstGeom>
      </xdr:spPr>
    </xdr:pic>
    <xdr:clientData/>
  </xdr:twoCellAnchor>
  <xdr:twoCellAnchor>
    <xdr:from>
      <xdr:col>9</xdr:col>
      <xdr:colOff>287655</xdr:colOff>
      <xdr:row>11</xdr:row>
      <xdr:rowOff>36830</xdr:rowOff>
    </xdr:from>
    <xdr:to>
      <xdr:col>9</xdr:col>
      <xdr:colOff>495523</xdr:colOff>
      <xdr:row>11</xdr:row>
      <xdr:rowOff>422871</xdr:rowOff>
    </xdr:to>
    <xdr:pic>
      <xdr:nvPicPr>
        <xdr:cNvPr id="63" name="图片 6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095365" y="1813560"/>
          <a:ext cx="207645" cy="385445"/>
        </a:xfrm>
        <a:prstGeom prst="rect">
          <a:avLst/>
        </a:prstGeom>
      </xdr:spPr>
    </xdr:pic>
    <xdr:clientData/>
  </xdr:twoCellAnchor>
  <xdr:twoCellAnchor>
    <xdr:from>
      <xdr:col>9</xdr:col>
      <xdr:colOff>247650</xdr:colOff>
      <xdr:row>21</xdr:row>
      <xdr:rowOff>139700</xdr:rowOff>
    </xdr:from>
    <xdr:to>
      <xdr:col>9</xdr:col>
      <xdr:colOff>534362</xdr:colOff>
      <xdr:row>21</xdr:row>
      <xdr:rowOff>391700</xdr:rowOff>
    </xdr:to>
    <xdr:pic>
      <xdr:nvPicPr>
        <xdr:cNvPr id="64" name="图片 63"/>
        <xdr:cNvPicPr preferRelativeResize="0"/>
      </xdr:nvPicPr>
      <xdr:blipFill>
        <a:blip r:embed="rId32"/>
        <a:stretch>
          <a:fillRect/>
        </a:stretch>
      </xdr:blipFill>
      <xdr:spPr>
        <a:xfrm>
          <a:off x="6055360" y="7631430"/>
          <a:ext cx="286385" cy="251460"/>
        </a:xfrm>
        <a:prstGeom prst="rect">
          <a:avLst/>
        </a:prstGeom>
      </xdr:spPr>
    </xdr:pic>
    <xdr:clientData/>
  </xdr:twoCellAnchor>
  <xdr:twoCellAnchor>
    <xdr:from>
      <xdr:col>9</xdr:col>
      <xdr:colOff>279400</xdr:colOff>
      <xdr:row>14</xdr:row>
      <xdr:rowOff>109855</xdr:rowOff>
    </xdr:from>
    <xdr:to>
      <xdr:col>9</xdr:col>
      <xdr:colOff>503031</xdr:colOff>
      <xdr:row>14</xdr:row>
      <xdr:rowOff>490825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7110" y="3601085"/>
          <a:ext cx="223520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193040</xdr:colOff>
      <xdr:row>22</xdr:row>
      <xdr:rowOff>53975</xdr:rowOff>
    </xdr:from>
    <xdr:to>
      <xdr:col>9</xdr:col>
      <xdr:colOff>589953</xdr:colOff>
      <xdr:row>22</xdr:row>
      <xdr:rowOff>434974</xdr:rowOff>
    </xdr:to>
    <xdr:pic>
      <xdr:nvPicPr>
        <xdr:cNvPr id="66" name="图片 6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000750" y="8117205"/>
          <a:ext cx="396875" cy="380365"/>
        </a:xfrm>
        <a:prstGeom prst="rect">
          <a:avLst/>
        </a:prstGeom>
      </xdr:spPr>
    </xdr:pic>
    <xdr:clientData/>
  </xdr:twoCellAnchor>
  <xdr:twoCellAnchor>
    <xdr:from>
      <xdr:col>9</xdr:col>
      <xdr:colOff>319405</xdr:colOff>
      <xdr:row>15</xdr:row>
      <xdr:rowOff>77470</xdr:rowOff>
    </xdr:from>
    <xdr:to>
      <xdr:col>9</xdr:col>
      <xdr:colOff>463405</xdr:colOff>
      <xdr:row>15</xdr:row>
      <xdr:rowOff>329470</xdr:rowOff>
    </xdr:to>
    <xdr:pic>
      <xdr:nvPicPr>
        <xdr:cNvPr id="67" name="图片 66"/>
        <xdr:cNvPicPr preferRelativeResize="0">
          <a:picLocks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27115" y="414020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319405</xdr:colOff>
      <xdr:row>17</xdr:row>
      <xdr:rowOff>38100</xdr:rowOff>
    </xdr:from>
    <xdr:to>
      <xdr:col>9</xdr:col>
      <xdr:colOff>463405</xdr:colOff>
      <xdr:row>17</xdr:row>
      <xdr:rowOff>290100</xdr:rowOff>
    </xdr:to>
    <xdr:pic>
      <xdr:nvPicPr>
        <xdr:cNvPr id="68" name="图片 67"/>
        <xdr:cNvPicPr preferRelativeResize="0">
          <a:picLocks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27115" y="524383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200660</xdr:colOff>
      <xdr:row>15</xdr:row>
      <xdr:rowOff>570865</xdr:rowOff>
    </xdr:from>
    <xdr:to>
      <xdr:col>9</xdr:col>
      <xdr:colOff>581660</xdr:colOff>
      <xdr:row>16</xdr:row>
      <xdr:rowOff>347718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08370" y="4633595"/>
          <a:ext cx="3810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200660</xdr:colOff>
      <xdr:row>35</xdr:row>
      <xdr:rowOff>55245</xdr:rowOff>
    </xdr:from>
    <xdr:to>
      <xdr:col>9</xdr:col>
      <xdr:colOff>581659</xdr:colOff>
      <xdr:row>35</xdr:row>
      <xdr:rowOff>422948</xdr:rowOff>
    </xdr:to>
    <xdr:pic>
      <xdr:nvPicPr>
        <xdr:cNvPr id="70" name="图片 6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008370" y="15547975"/>
          <a:ext cx="380365" cy="367665"/>
        </a:xfrm>
        <a:prstGeom prst="rect">
          <a:avLst/>
        </a:prstGeom>
      </xdr:spPr>
    </xdr:pic>
    <xdr:clientData/>
  </xdr:twoCellAnchor>
  <xdr:twoCellAnchor>
    <xdr:from>
      <xdr:col>9</xdr:col>
      <xdr:colOff>215265</xdr:colOff>
      <xdr:row>40</xdr:row>
      <xdr:rowOff>78105</xdr:rowOff>
    </xdr:from>
    <xdr:to>
      <xdr:col>9</xdr:col>
      <xdr:colOff>566882</xdr:colOff>
      <xdr:row>40</xdr:row>
      <xdr:rowOff>394271</xdr:rowOff>
    </xdr:to>
    <xdr:pic>
      <xdr:nvPicPr>
        <xdr:cNvPr id="72" name="图片 7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022975" y="18428335"/>
          <a:ext cx="351155" cy="315595"/>
        </a:xfrm>
        <a:prstGeom prst="rect">
          <a:avLst/>
        </a:prstGeom>
      </xdr:spPr>
    </xdr:pic>
    <xdr:clientData/>
  </xdr:twoCellAnchor>
  <xdr:twoCellAnchor>
    <xdr:from>
      <xdr:col>9</xdr:col>
      <xdr:colOff>189865</xdr:colOff>
      <xdr:row>49</xdr:row>
      <xdr:rowOff>43815</xdr:rowOff>
    </xdr:from>
    <xdr:to>
      <xdr:col>9</xdr:col>
      <xdr:colOff>593277</xdr:colOff>
      <xdr:row>49</xdr:row>
      <xdr:rowOff>426361</xdr:rowOff>
    </xdr:to>
    <xdr:pic>
      <xdr:nvPicPr>
        <xdr:cNvPr id="73" name="图片 7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997575" y="23537545"/>
          <a:ext cx="403225" cy="382270"/>
        </a:xfrm>
        <a:prstGeom prst="rect">
          <a:avLst/>
        </a:prstGeom>
      </xdr:spPr>
    </xdr:pic>
    <xdr:clientData/>
  </xdr:twoCellAnchor>
  <xdr:twoCellAnchor>
    <xdr:from>
      <xdr:col>9</xdr:col>
      <xdr:colOff>187960</xdr:colOff>
      <xdr:row>50</xdr:row>
      <xdr:rowOff>44450</xdr:rowOff>
    </xdr:from>
    <xdr:to>
      <xdr:col>9</xdr:col>
      <xdr:colOff>594172</xdr:colOff>
      <xdr:row>50</xdr:row>
      <xdr:rowOff>470272</xdr:rowOff>
    </xdr:to>
    <xdr:pic>
      <xdr:nvPicPr>
        <xdr:cNvPr id="74" name="图片 7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995670" y="24109680"/>
          <a:ext cx="405765" cy="425450"/>
        </a:xfrm>
        <a:prstGeom prst="rect">
          <a:avLst/>
        </a:prstGeom>
      </xdr:spPr>
    </xdr:pic>
    <xdr:clientData/>
  </xdr:twoCellAnchor>
  <xdr:twoCellAnchor>
    <xdr:from>
      <xdr:col>9</xdr:col>
      <xdr:colOff>198120</xdr:colOff>
      <xdr:row>51</xdr:row>
      <xdr:rowOff>89535</xdr:rowOff>
    </xdr:from>
    <xdr:to>
      <xdr:col>9</xdr:col>
      <xdr:colOff>584173</xdr:colOff>
      <xdr:row>51</xdr:row>
      <xdr:rowOff>448122</xdr:rowOff>
    </xdr:to>
    <xdr:pic>
      <xdr:nvPicPr>
        <xdr:cNvPr id="75" name="图片 7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005830" y="24726265"/>
          <a:ext cx="385445" cy="3581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16</xdr:col>
      <xdr:colOff>85725</xdr:colOff>
      <xdr:row>9</xdr:row>
      <xdr:rowOff>0</xdr:rowOff>
    </xdr:from>
    <xdr:to>
      <xdr:col>16</xdr:col>
      <xdr:colOff>333375</xdr:colOff>
      <xdr:row>9</xdr:row>
      <xdr:rowOff>369570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0945" y="1038225"/>
          <a:ext cx="2476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114300</xdr:colOff>
      <xdr:row>9</xdr:row>
      <xdr:rowOff>0</xdr:rowOff>
    </xdr:from>
    <xdr:to>
      <xdr:col>16</xdr:col>
      <xdr:colOff>361950</xdr:colOff>
      <xdr:row>9</xdr:row>
      <xdr:rowOff>369570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49520" y="1038225"/>
          <a:ext cx="2476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9</xdr:row>
      <xdr:rowOff>0</xdr:rowOff>
    </xdr:from>
    <xdr:to>
      <xdr:col>16</xdr:col>
      <xdr:colOff>371475</xdr:colOff>
      <xdr:row>9</xdr:row>
      <xdr:rowOff>369570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59045" y="1038225"/>
          <a:ext cx="2476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8283</xdr:colOff>
      <xdr:row>13</xdr:row>
      <xdr:rowOff>74543</xdr:rowOff>
    </xdr:from>
    <xdr:to>
      <xdr:col>22</xdr:col>
      <xdr:colOff>8283</xdr:colOff>
      <xdr:row>13</xdr:row>
      <xdr:rowOff>226943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3475" y="2865120"/>
          <a:ext cx="51498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14</xdr:row>
      <xdr:rowOff>71642</xdr:rowOff>
    </xdr:from>
    <xdr:to>
      <xdr:col>16</xdr:col>
      <xdr:colOff>391795</xdr:colOff>
      <xdr:row>14</xdr:row>
      <xdr:rowOff>405017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01895" y="3300095"/>
          <a:ext cx="32512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167818</xdr:colOff>
      <xdr:row>15</xdr:row>
      <xdr:rowOff>55460</xdr:rowOff>
    </xdr:from>
    <xdr:to>
      <xdr:col>16</xdr:col>
      <xdr:colOff>315773</xdr:colOff>
      <xdr:row>15</xdr:row>
      <xdr:rowOff>417410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02860" y="3722370"/>
          <a:ext cx="147955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12700</xdr:colOff>
      <xdr:row>23</xdr:row>
      <xdr:rowOff>120650</xdr:rowOff>
    </xdr:from>
    <xdr:to>
      <xdr:col>19</xdr:col>
      <xdr:colOff>12700</xdr:colOff>
      <xdr:row>23</xdr:row>
      <xdr:rowOff>120650</xdr:rowOff>
    </xdr:to>
    <xdr:pic>
      <xdr:nvPicPr>
        <xdr:cNvPr id="2" name="图片 212" descr="IMG_1131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2480" y="1061402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139700</xdr:colOff>
      <xdr:row>23</xdr:row>
      <xdr:rowOff>247650</xdr:rowOff>
    </xdr:from>
    <xdr:to>
      <xdr:col>19</xdr:col>
      <xdr:colOff>139700</xdr:colOff>
      <xdr:row>23</xdr:row>
      <xdr:rowOff>247650</xdr:rowOff>
    </xdr:to>
    <xdr:pic>
      <xdr:nvPicPr>
        <xdr:cNvPr id="3" name="图片 212" descr="IMG_1131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9480" y="1074102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266700</xdr:colOff>
      <xdr:row>23</xdr:row>
      <xdr:rowOff>374650</xdr:rowOff>
    </xdr:from>
    <xdr:to>
      <xdr:col>19</xdr:col>
      <xdr:colOff>266700</xdr:colOff>
      <xdr:row>23</xdr:row>
      <xdr:rowOff>374650</xdr:rowOff>
    </xdr:to>
    <xdr:pic>
      <xdr:nvPicPr>
        <xdr:cNvPr id="4" name="图片 213" descr="IMG_1132.JP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66480" y="1086802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74930</xdr:colOff>
      <xdr:row>14</xdr:row>
      <xdr:rowOff>156210</xdr:rowOff>
    </xdr:from>
    <xdr:to>
      <xdr:col>19</xdr:col>
      <xdr:colOff>504190</xdr:colOff>
      <xdr:row>14</xdr:row>
      <xdr:rowOff>382905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4710" y="5506085"/>
          <a:ext cx="42926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86360</xdr:colOff>
      <xdr:row>15</xdr:row>
      <xdr:rowOff>215900</xdr:rowOff>
    </xdr:from>
    <xdr:to>
      <xdr:col>19</xdr:col>
      <xdr:colOff>507365</xdr:colOff>
      <xdr:row>15</xdr:row>
      <xdr:rowOff>429895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6140" y="6137275"/>
          <a:ext cx="421005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40005</xdr:colOff>
      <xdr:row>16</xdr:row>
      <xdr:rowOff>174625</xdr:rowOff>
    </xdr:from>
    <xdr:to>
      <xdr:col>19</xdr:col>
      <xdr:colOff>502920</xdr:colOff>
      <xdr:row>16</xdr:row>
      <xdr:rowOff>371475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9785" y="6667500"/>
          <a:ext cx="462915" cy="19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111760</xdr:colOff>
      <xdr:row>24</xdr:row>
      <xdr:rowOff>139700</xdr:rowOff>
    </xdr:from>
    <xdr:to>
      <xdr:col>19</xdr:col>
      <xdr:colOff>459105</xdr:colOff>
      <xdr:row>24</xdr:row>
      <xdr:rowOff>402590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1540" y="11204575"/>
          <a:ext cx="34734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104775</xdr:colOff>
      <xdr:row>17</xdr:row>
      <xdr:rowOff>277495</xdr:rowOff>
    </xdr:from>
    <xdr:to>
      <xdr:col>19</xdr:col>
      <xdr:colOff>441960</xdr:colOff>
      <xdr:row>17</xdr:row>
      <xdr:rowOff>353695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8504555" y="7341870"/>
          <a:ext cx="337185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76200</xdr:colOff>
      <xdr:row>11</xdr:row>
      <xdr:rowOff>104140</xdr:rowOff>
    </xdr:from>
    <xdr:to>
      <xdr:col>19</xdr:col>
      <xdr:colOff>480695</xdr:colOff>
      <xdr:row>11</xdr:row>
      <xdr:rowOff>413385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475980" y="3739515"/>
          <a:ext cx="40449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71755</xdr:colOff>
      <xdr:row>12</xdr:row>
      <xdr:rowOff>104140</xdr:rowOff>
    </xdr:from>
    <xdr:to>
      <xdr:col>19</xdr:col>
      <xdr:colOff>499110</xdr:colOff>
      <xdr:row>12</xdr:row>
      <xdr:rowOff>471805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471535" y="4311015"/>
          <a:ext cx="427355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91440</xdr:colOff>
      <xdr:row>13</xdr:row>
      <xdr:rowOff>123190</xdr:rowOff>
    </xdr:from>
    <xdr:to>
      <xdr:col>19</xdr:col>
      <xdr:colOff>499110</xdr:colOff>
      <xdr:row>13</xdr:row>
      <xdr:rowOff>420370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491220" y="4901565"/>
          <a:ext cx="40767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69850</xdr:colOff>
      <xdr:row>18</xdr:row>
      <xdr:rowOff>79375</xdr:rowOff>
    </xdr:from>
    <xdr:to>
      <xdr:col>19</xdr:col>
      <xdr:colOff>505460</xdr:colOff>
      <xdr:row>18</xdr:row>
      <xdr:rowOff>399415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469630" y="7715250"/>
          <a:ext cx="43561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43815</xdr:colOff>
      <xdr:row>19</xdr:row>
      <xdr:rowOff>87630</xdr:rowOff>
    </xdr:from>
    <xdr:to>
      <xdr:col>19</xdr:col>
      <xdr:colOff>517525</xdr:colOff>
      <xdr:row>19</xdr:row>
      <xdr:rowOff>441325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443595" y="8295005"/>
          <a:ext cx="47117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80645</xdr:colOff>
      <xdr:row>22</xdr:row>
      <xdr:rowOff>86360</xdr:rowOff>
    </xdr:from>
    <xdr:to>
      <xdr:col>19</xdr:col>
      <xdr:colOff>525780</xdr:colOff>
      <xdr:row>22</xdr:row>
      <xdr:rowOff>444500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480425" y="10008235"/>
          <a:ext cx="434340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38100</xdr:colOff>
      <xdr:row>21</xdr:row>
      <xdr:rowOff>77470</xdr:rowOff>
    </xdr:from>
    <xdr:to>
      <xdr:col>19</xdr:col>
      <xdr:colOff>516255</xdr:colOff>
      <xdr:row>21</xdr:row>
      <xdr:rowOff>461645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437880" y="9427845"/>
          <a:ext cx="47688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59055</xdr:colOff>
      <xdr:row>20</xdr:row>
      <xdr:rowOff>161290</xdr:rowOff>
    </xdr:from>
    <xdr:to>
      <xdr:col>19</xdr:col>
      <xdr:colOff>435610</xdr:colOff>
      <xdr:row>20</xdr:row>
      <xdr:rowOff>412750</xdr:rowOff>
    </xdr:to>
    <xdr:pic>
      <xdr:nvPicPr>
        <xdr:cNvPr id="17" name="图片 16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835" y="8940165"/>
          <a:ext cx="3765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91440</xdr:colOff>
      <xdr:row>23</xdr:row>
      <xdr:rowOff>182880</xdr:rowOff>
    </xdr:from>
    <xdr:to>
      <xdr:col>19</xdr:col>
      <xdr:colOff>467995</xdr:colOff>
      <xdr:row>23</xdr:row>
      <xdr:rowOff>434340</xdr:rowOff>
    </xdr:to>
    <xdr:pic>
      <xdr:nvPicPr>
        <xdr:cNvPr id="18" name="图片 17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1220" y="10676255"/>
          <a:ext cx="3765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66675</xdr:colOff>
      <xdr:row>10</xdr:row>
      <xdr:rowOff>125730</xdr:rowOff>
    </xdr:from>
    <xdr:to>
      <xdr:col>19</xdr:col>
      <xdr:colOff>511810</xdr:colOff>
      <xdr:row>10</xdr:row>
      <xdr:rowOff>466725</xdr:rowOff>
    </xdr:to>
    <xdr:pic>
      <xdr:nvPicPr>
        <xdr:cNvPr id="19" name="图片 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466455" y="3189605"/>
          <a:ext cx="445135" cy="3409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126365</xdr:colOff>
      <xdr:row>10</xdr:row>
      <xdr:rowOff>40005</xdr:rowOff>
    </xdr:from>
    <xdr:to>
      <xdr:col>19</xdr:col>
      <xdr:colOff>488315</xdr:colOff>
      <xdr:row>10</xdr:row>
      <xdr:rowOff>405130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26145" y="3103880"/>
          <a:ext cx="36195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80010</xdr:colOff>
      <xdr:row>21</xdr:row>
      <xdr:rowOff>156845</xdr:rowOff>
    </xdr:from>
    <xdr:to>
      <xdr:col>19</xdr:col>
      <xdr:colOff>497840</xdr:colOff>
      <xdr:row>21</xdr:row>
      <xdr:rowOff>438150</xdr:rowOff>
    </xdr:to>
    <xdr:pic>
      <xdr:nvPicPr>
        <xdr:cNvPr id="3" name="Picture 28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9790" y="9507220"/>
          <a:ext cx="417830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65405</xdr:colOff>
      <xdr:row>22</xdr:row>
      <xdr:rowOff>183515</xdr:rowOff>
    </xdr:from>
    <xdr:to>
      <xdr:col>19</xdr:col>
      <xdr:colOff>454660</xdr:colOff>
      <xdr:row>22</xdr:row>
      <xdr:rowOff>414020</xdr:rowOff>
    </xdr:to>
    <xdr:pic>
      <xdr:nvPicPr>
        <xdr:cNvPr id="4" name="Picture 284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5185" y="10105390"/>
          <a:ext cx="389255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47625</xdr:colOff>
      <xdr:row>23</xdr:row>
      <xdr:rowOff>176530</xdr:rowOff>
    </xdr:from>
    <xdr:to>
      <xdr:col>19</xdr:col>
      <xdr:colOff>493395</xdr:colOff>
      <xdr:row>23</xdr:row>
      <xdr:rowOff>454660</xdr:rowOff>
    </xdr:to>
    <xdr:pic>
      <xdr:nvPicPr>
        <xdr:cNvPr id="5" name="Picture 285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7405" y="10669905"/>
          <a:ext cx="445770" cy="278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62230</xdr:colOff>
      <xdr:row>30</xdr:row>
      <xdr:rowOff>207010</xdr:rowOff>
    </xdr:from>
    <xdr:to>
      <xdr:col>19</xdr:col>
      <xdr:colOff>440055</xdr:colOff>
      <xdr:row>30</xdr:row>
      <xdr:rowOff>325120</xdr:rowOff>
    </xdr:to>
    <xdr:pic>
      <xdr:nvPicPr>
        <xdr:cNvPr id="6" name="Picture 3322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2010" y="14700885"/>
          <a:ext cx="377825" cy="118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73025</xdr:colOff>
      <xdr:row>26</xdr:row>
      <xdr:rowOff>186690</xdr:rowOff>
    </xdr:from>
    <xdr:to>
      <xdr:col>19</xdr:col>
      <xdr:colOff>483235</xdr:colOff>
      <xdr:row>26</xdr:row>
      <xdr:rowOff>314960</xdr:rowOff>
    </xdr:to>
    <xdr:pic>
      <xdr:nvPicPr>
        <xdr:cNvPr id="7" name="Picture 3322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2805" y="12394565"/>
          <a:ext cx="410210" cy="128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117475</xdr:colOff>
      <xdr:row>25</xdr:row>
      <xdr:rowOff>137795</xdr:rowOff>
    </xdr:from>
    <xdr:to>
      <xdr:col>19</xdr:col>
      <xdr:colOff>473075</xdr:colOff>
      <xdr:row>25</xdr:row>
      <xdr:rowOff>452120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517255" y="11774170"/>
          <a:ext cx="355600" cy="314325"/>
        </a:xfrm>
        <a:prstGeom prst="rect">
          <a:avLst/>
        </a:prstGeom>
      </xdr:spPr>
    </xdr:pic>
    <xdr:clientData/>
  </xdr:twoCellAnchor>
  <xdr:twoCellAnchor>
    <xdr:from>
      <xdr:col>19</xdr:col>
      <xdr:colOff>45720</xdr:colOff>
      <xdr:row>31</xdr:row>
      <xdr:rowOff>179070</xdr:rowOff>
    </xdr:from>
    <xdr:to>
      <xdr:col>19</xdr:col>
      <xdr:colOff>465455</xdr:colOff>
      <xdr:row>31</xdr:row>
      <xdr:rowOff>374650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445500" y="15244445"/>
          <a:ext cx="419735" cy="195580"/>
        </a:xfrm>
        <a:prstGeom prst="rect">
          <a:avLst/>
        </a:prstGeom>
      </xdr:spPr>
    </xdr:pic>
    <xdr:clientData/>
  </xdr:twoCellAnchor>
  <xdr:twoCellAnchor>
    <xdr:from>
      <xdr:col>19</xdr:col>
      <xdr:colOff>103505</xdr:colOff>
      <xdr:row>29</xdr:row>
      <xdr:rowOff>127635</xdr:rowOff>
    </xdr:from>
    <xdr:to>
      <xdr:col>19</xdr:col>
      <xdr:colOff>408305</xdr:colOff>
      <xdr:row>29</xdr:row>
      <xdr:rowOff>375285</xdr:rowOff>
    </xdr:to>
    <xdr:pic>
      <xdr:nvPicPr>
        <xdr:cNvPr id="10" name="Picture 3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3285" y="1405001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92710</xdr:colOff>
      <xdr:row>27</xdr:row>
      <xdr:rowOff>140335</xdr:rowOff>
    </xdr:from>
    <xdr:to>
      <xdr:col>19</xdr:col>
      <xdr:colOff>454660</xdr:colOff>
      <xdr:row>27</xdr:row>
      <xdr:rowOff>387985</xdr:rowOff>
    </xdr:to>
    <xdr:pic>
      <xdr:nvPicPr>
        <xdr:cNvPr id="11" name="Picture 4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2490" y="1291971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73025</xdr:colOff>
      <xdr:row>28</xdr:row>
      <xdr:rowOff>137160</xdr:rowOff>
    </xdr:from>
    <xdr:to>
      <xdr:col>19</xdr:col>
      <xdr:colOff>463550</xdr:colOff>
      <xdr:row>28</xdr:row>
      <xdr:rowOff>394335</xdr:rowOff>
    </xdr:to>
    <xdr:pic>
      <xdr:nvPicPr>
        <xdr:cNvPr id="12" name="Picture 4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2805" y="13488035"/>
          <a:ext cx="3905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70485</xdr:colOff>
      <xdr:row>19</xdr:row>
      <xdr:rowOff>135255</xdr:rowOff>
    </xdr:from>
    <xdr:to>
      <xdr:col>19</xdr:col>
      <xdr:colOff>519430</xdr:colOff>
      <xdr:row>19</xdr:row>
      <xdr:rowOff>440055</xdr:rowOff>
    </xdr:to>
    <xdr:pic>
      <xdr:nvPicPr>
        <xdr:cNvPr id="13" name="Picture 825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8470265" y="8342630"/>
          <a:ext cx="444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97155</xdr:colOff>
      <xdr:row>20</xdr:row>
      <xdr:rowOff>92075</xdr:rowOff>
    </xdr:from>
    <xdr:to>
      <xdr:col>19</xdr:col>
      <xdr:colOff>430530</xdr:colOff>
      <xdr:row>20</xdr:row>
      <xdr:rowOff>406400</xdr:rowOff>
    </xdr:to>
    <xdr:pic>
      <xdr:nvPicPr>
        <xdr:cNvPr id="14" name="Picture 1352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8496935" y="8870950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88900</xdr:colOff>
      <xdr:row>24</xdr:row>
      <xdr:rowOff>116840</xdr:rowOff>
    </xdr:from>
    <xdr:to>
      <xdr:col>19</xdr:col>
      <xdr:colOff>454660</xdr:colOff>
      <xdr:row>24</xdr:row>
      <xdr:rowOff>398145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488680" y="11181715"/>
          <a:ext cx="365760" cy="281305"/>
        </a:xfrm>
        <a:prstGeom prst="rect">
          <a:avLst/>
        </a:prstGeom>
      </xdr:spPr>
    </xdr:pic>
    <xdr:clientData/>
  </xdr:twoCellAnchor>
  <xdr:twoCellAnchor>
    <xdr:from>
      <xdr:col>19</xdr:col>
      <xdr:colOff>68580</xdr:colOff>
      <xdr:row>16</xdr:row>
      <xdr:rowOff>138430</xdr:rowOff>
    </xdr:from>
    <xdr:to>
      <xdr:col>19</xdr:col>
      <xdr:colOff>449580</xdr:colOff>
      <xdr:row>16</xdr:row>
      <xdr:rowOff>419735</xdr:rowOff>
    </xdr:to>
    <xdr:pic>
      <xdr:nvPicPr>
        <xdr:cNvPr id="16" name="Picture 8254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8468360" y="6631305"/>
          <a:ext cx="381000" cy="281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112395</xdr:colOff>
      <xdr:row>32</xdr:row>
      <xdr:rowOff>109855</xdr:rowOff>
    </xdr:from>
    <xdr:to>
      <xdr:col>19</xdr:col>
      <xdr:colOff>417195</xdr:colOff>
      <xdr:row>32</xdr:row>
      <xdr:rowOff>438150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175" y="15746730"/>
          <a:ext cx="30480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102870</xdr:colOff>
      <xdr:row>33</xdr:row>
      <xdr:rowOff>109855</xdr:rowOff>
    </xdr:from>
    <xdr:to>
      <xdr:col>19</xdr:col>
      <xdr:colOff>407670</xdr:colOff>
      <xdr:row>33</xdr:row>
      <xdr:rowOff>429260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02650" y="16318230"/>
          <a:ext cx="304800" cy="319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96520</xdr:colOff>
      <xdr:row>17</xdr:row>
      <xdr:rowOff>91440</xdr:rowOff>
    </xdr:from>
    <xdr:to>
      <xdr:col>19</xdr:col>
      <xdr:colOff>429895</xdr:colOff>
      <xdr:row>17</xdr:row>
      <xdr:rowOff>405765</xdr:rowOff>
    </xdr:to>
    <xdr:pic>
      <xdr:nvPicPr>
        <xdr:cNvPr id="19" name="Picture 1352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8496300" y="7155815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127635</xdr:colOff>
      <xdr:row>15</xdr:row>
      <xdr:rowOff>98425</xdr:rowOff>
    </xdr:from>
    <xdr:to>
      <xdr:col>19</xdr:col>
      <xdr:colOff>452755</xdr:colOff>
      <xdr:row>15</xdr:row>
      <xdr:rowOff>384810</xdr:rowOff>
    </xdr:to>
    <xdr:pic>
      <xdr:nvPicPr>
        <xdr:cNvPr id="20" name="图片 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527415" y="6019800"/>
          <a:ext cx="325120" cy="286385"/>
        </a:xfrm>
        <a:prstGeom prst="rect">
          <a:avLst/>
        </a:prstGeom>
      </xdr:spPr>
    </xdr:pic>
    <xdr:clientData/>
  </xdr:twoCellAnchor>
  <xdr:twoCellAnchor>
    <xdr:from>
      <xdr:col>19</xdr:col>
      <xdr:colOff>118110</xdr:colOff>
      <xdr:row>18</xdr:row>
      <xdr:rowOff>111125</xdr:rowOff>
    </xdr:from>
    <xdr:to>
      <xdr:col>19</xdr:col>
      <xdr:colOff>503555</xdr:colOff>
      <xdr:row>18</xdr:row>
      <xdr:rowOff>447675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517890" y="7747000"/>
          <a:ext cx="385445" cy="336550"/>
        </a:xfrm>
        <a:prstGeom prst="rect">
          <a:avLst/>
        </a:prstGeom>
      </xdr:spPr>
    </xdr:pic>
    <xdr:clientData/>
  </xdr:twoCellAnchor>
  <xdr:twoCellAnchor>
    <xdr:from>
      <xdr:col>19</xdr:col>
      <xdr:colOff>49530</xdr:colOff>
      <xdr:row>12</xdr:row>
      <xdr:rowOff>179705</xdr:rowOff>
    </xdr:from>
    <xdr:to>
      <xdr:col>19</xdr:col>
      <xdr:colOff>438150</xdr:colOff>
      <xdr:row>12</xdr:row>
      <xdr:rowOff>415925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9310" y="4386580"/>
          <a:ext cx="388620" cy="236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74295</xdr:colOff>
      <xdr:row>13</xdr:row>
      <xdr:rowOff>196215</xdr:rowOff>
    </xdr:from>
    <xdr:to>
      <xdr:col>19</xdr:col>
      <xdr:colOff>452755</xdr:colOff>
      <xdr:row>13</xdr:row>
      <xdr:rowOff>402590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4075" y="4974590"/>
          <a:ext cx="378460" cy="20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92710</xdr:colOff>
      <xdr:row>11</xdr:row>
      <xdr:rowOff>149860</xdr:rowOff>
    </xdr:from>
    <xdr:to>
      <xdr:col>19</xdr:col>
      <xdr:colOff>495935</xdr:colOff>
      <xdr:row>11</xdr:row>
      <xdr:rowOff>452755</xdr:rowOff>
    </xdr:to>
    <xdr:pic>
      <xdr:nvPicPr>
        <xdr:cNvPr id="24" name="图片 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92490" y="3785235"/>
          <a:ext cx="403225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123825</xdr:colOff>
      <xdr:row>14</xdr:row>
      <xdr:rowOff>139700</xdr:rowOff>
    </xdr:from>
    <xdr:to>
      <xdr:col>19</xdr:col>
      <xdr:colOff>365760</xdr:colOff>
      <xdr:row>14</xdr:row>
      <xdr:rowOff>425450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3605" y="5489575"/>
          <a:ext cx="24193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130549</xdr:colOff>
      <xdr:row>10</xdr:row>
      <xdr:rowOff>120704</xdr:rowOff>
    </xdr:from>
    <xdr:to>
      <xdr:col>9</xdr:col>
      <xdr:colOff>502024</xdr:colOff>
      <xdr:row>10</xdr:row>
      <xdr:rowOff>395596</xdr:rowOff>
    </xdr:to>
    <xdr:pic>
      <xdr:nvPicPr>
        <xdr:cNvPr id="2" name="Picture 5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1390" y="739775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137795</xdr:colOff>
      <xdr:row>14</xdr:row>
      <xdr:rowOff>176530</xdr:rowOff>
    </xdr:from>
    <xdr:to>
      <xdr:col>9</xdr:col>
      <xdr:colOff>375920</xdr:colOff>
      <xdr:row>14</xdr:row>
      <xdr:rowOff>347980</xdr:rowOff>
    </xdr:to>
    <xdr:pic>
      <xdr:nvPicPr>
        <xdr:cNvPr id="3" name="Picture 18700" descr="J)5YS357X@ZA`GLO%GGAFF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9010" y="2851150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53975</xdr:colOff>
      <xdr:row>33</xdr:row>
      <xdr:rowOff>128905</xdr:rowOff>
    </xdr:from>
    <xdr:to>
      <xdr:col>9</xdr:col>
      <xdr:colOff>473075</xdr:colOff>
      <xdr:row>33</xdr:row>
      <xdr:rowOff>367030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5190" y="12443460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73660</xdr:colOff>
      <xdr:row>28</xdr:row>
      <xdr:rowOff>136525</xdr:rowOff>
    </xdr:from>
    <xdr:to>
      <xdr:col>9</xdr:col>
      <xdr:colOff>439420</xdr:colOff>
      <xdr:row>28</xdr:row>
      <xdr:rowOff>478790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4875" y="9914255"/>
          <a:ext cx="365760" cy="342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121285</xdr:colOff>
      <xdr:row>11</xdr:row>
      <xdr:rowOff>183515</xdr:rowOff>
    </xdr:from>
    <xdr:to>
      <xdr:col>9</xdr:col>
      <xdr:colOff>483235</xdr:colOff>
      <xdr:row>11</xdr:row>
      <xdr:rowOff>431800</xdr:rowOff>
    </xdr:to>
    <xdr:pic>
      <xdr:nvPicPr>
        <xdr:cNvPr id="6" name="Picture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2500" y="1336040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71755</xdr:colOff>
      <xdr:row>16</xdr:row>
      <xdr:rowOff>194945</xdr:rowOff>
    </xdr:from>
    <xdr:to>
      <xdr:col>9</xdr:col>
      <xdr:colOff>498475</xdr:colOff>
      <xdr:row>16</xdr:row>
      <xdr:rowOff>412750</xdr:rowOff>
    </xdr:to>
    <xdr:pic>
      <xdr:nvPicPr>
        <xdr:cNvPr id="7" name="Picture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2970" y="3884295"/>
          <a:ext cx="426720" cy="217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76835</xdr:colOff>
      <xdr:row>19</xdr:row>
      <xdr:rowOff>190500</xdr:rowOff>
    </xdr:from>
    <xdr:to>
      <xdr:col>9</xdr:col>
      <xdr:colOff>505460</xdr:colOff>
      <xdr:row>19</xdr:row>
      <xdr:rowOff>419100</xdr:rowOff>
    </xdr:to>
    <xdr:pic>
      <xdr:nvPicPr>
        <xdr:cNvPr id="8" name="Picture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8050" y="540194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91440</xdr:colOff>
      <xdr:row>36</xdr:row>
      <xdr:rowOff>180340</xdr:rowOff>
    </xdr:from>
    <xdr:to>
      <xdr:col>9</xdr:col>
      <xdr:colOff>520065</xdr:colOff>
      <xdr:row>36</xdr:row>
      <xdr:rowOff>380365</xdr:rowOff>
    </xdr:to>
    <xdr:pic>
      <xdr:nvPicPr>
        <xdr:cNvPr id="9" name="Picture 57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02655" y="14016990"/>
          <a:ext cx="42354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41910</xdr:colOff>
      <xdr:row>38</xdr:row>
      <xdr:rowOff>169545</xdr:rowOff>
    </xdr:from>
    <xdr:to>
      <xdr:col>9</xdr:col>
      <xdr:colOff>508635</xdr:colOff>
      <xdr:row>38</xdr:row>
      <xdr:rowOff>360045</xdr:rowOff>
    </xdr:to>
    <xdr:pic>
      <xdr:nvPicPr>
        <xdr:cNvPr id="10" name="Picture 58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53125" y="15020925"/>
          <a:ext cx="4667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106680</xdr:colOff>
      <xdr:row>15</xdr:row>
      <xdr:rowOff>191135</xdr:rowOff>
    </xdr:from>
    <xdr:to>
      <xdr:col>9</xdr:col>
      <xdr:colOff>506730</xdr:colOff>
      <xdr:row>15</xdr:row>
      <xdr:rowOff>407670</xdr:rowOff>
    </xdr:to>
    <xdr:pic>
      <xdr:nvPicPr>
        <xdr:cNvPr id="11" name="Picture 1874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7895" y="3373120"/>
          <a:ext cx="400050" cy="216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135255</xdr:colOff>
      <xdr:row>31</xdr:row>
      <xdr:rowOff>108585</xdr:rowOff>
    </xdr:from>
    <xdr:to>
      <xdr:col>9</xdr:col>
      <xdr:colOff>373380</xdr:colOff>
      <xdr:row>31</xdr:row>
      <xdr:rowOff>375285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6470" y="1140841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66357</xdr:colOff>
      <xdr:row>15</xdr:row>
      <xdr:rowOff>388302</xdr:rowOff>
    </xdr:from>
    <xdr:to>
      <xdr:col>9</xdr:col>
      <xdr:colOff>456882</xdr:colOff>
      <xdr:row>15</xdr:row>
      <xdr:rowOff>388302</xdr:rowOff>
    </xdr:to>
    <xdr:pic>
      <xdr:nvPicPr>
        <xdr:cNvPr id="13" name="Picture 1359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172200" y="337439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14</xdr:row>
      <xdr:rowOff>452755</xdr:rowOff>
    </xdr:from>
    <xdr:to>
      <xdr:col>9</xdr:col>
      <xdr:colOff>276225</xdr:colOff>
      <xdr:row>14</xdr:row>
      <xdr:rowOff>471805</xdr:rowOff>
    </xdr:to>
    <xdr:pic>
      <xdr:nvPicPr>
        <xdr:cNvPr id="14" name="Picture 1359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5996940" y="3127375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167640</xdr:colOff>
      <xdr:row>35</xdr:row>
      <xdr:rowOff>121920</xdr:rowOff>
    </xdr:from>
    <xdr:to>
      <xdr:col>9</xdr:col>
      <xdr:colOff>386715</xdr:colOff>
      <xdr:row>35</xdr:row>
      <xdr:rowOff>379095</xdr:rowOff>
    </xdr:to>
    <xdr:pic>
      <xdr:nvPicPr>
        <xdr:cNvPr id="15" name="图片 11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78855" y="1345120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146050</xdr:colOff>
      <xdr:row>34</xdr:row>
      <xdr:rowOff>142875</xdr:rowOff>
    </xdr:from>
    <xdr:to>
      <xdr:col>9</xdr:col>
      <xdr:colOff>365125</xdr:colOff>
      <xdr:row>34</xdr:row>
      <xdr:rowOff>400050</xdr:rowOff>
    </xdr:to>
    <xdr:pic>
      <xdr:nvPicPr>
        <xdr:cNvPr id="16" name="图片 11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7265" y="1296479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110490</xdr:colOff>
      <xdr:row>12</xdr:row>
      <xdr:rowOff>142240</xdr:rowOff>
    </xdr:from>
    <xdr:to>
      <xdr:col>9</xdr:col>
      <xdr:colOff>414020</xdr:colOff>
      <xdr:row>12</xdr:row>
      <xdr:rowOff>434975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1705" y="180213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99695</xdr:colOff>
      <xdr:row>13</xdr:row>
      <xdr:rowOff>141605</xdr:rowOff>
    </xdr:from>
    <xdr:to>
      <xdr:col>9</xdr:col>
      <xdr:colOff>403225</xdr:colOff>
      <xdr:row>13</xdr:row>
      <xdr:rowOff>434340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910" y="230886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141605</xdr:colOff>
      <xdr:row>18</xdr:row>
      <xdr:rowOff>162560</xdr:rowOff>
    </xdr:from>
    <xdr:to>
      <xdr:col>9</xdr:col>
      <xdr:colOff>370205</xdr:colOff>
      <xdr:row>18</xdr:row>
      <xdr:rowOff>419735</xdr:rowOff>
    </xdr:to>
    <xdr:pic>
      <xdr:nvPicPr>
        <xdr:cNvPr id="19" name="图片 107"/>
        <xdr:cNvPicPr>
          <a:picLocks noChangeAspect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052820" y="486664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78740</xdr:colOff>
      <xdr:row>29</xdr:row>
      <xdr:rowOff>89535</xdr:rowOff>
    </xdr:from>
    <xdr:to>
      <xdr:col>9</xdr:col>
      <xdr:colOff>414020</xdr:colOff>
      <xdr:row>29</xdr:row>
      <xdr:rowOff>461645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955" y="1037463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67945</xdr:colOff>
      <xdr:row>30</xdr:row>
      <xdr:rowOff>99060</xdr:rowOff>
    </xdr:from>
    <xdr:to>
      <xdr:col>9</xdr:col>
      <xdr:colOff>403225</xdr:colOff>
      <xdr:row>30</xdr:row>
      <xdr:rowOff>471170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9160" y="1089152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78105</xdr:colOff>
      <xdr:row>32</xdr:row>
      <xdr:rowOff>205740</xdr:rowOff>
    </xdr:from>
    <xdr:to>
      <xdr:col>9</xdr:col>
      <xdr:colOff>478155</xdr:colOff>
      <xdr:row>32</xdr:row>
      <xdr:rowOff>390525</xdr:rowOff>
    </xdr:to>
    <xdr:pic>
      <xdr:nvPicPr>
        <xdr:cNvPr id="22" name="Picture 1874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9320" y="12012930"/>
          <a:ext cx="400050" cy="18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81280</xdr:colOff>
      <xdr:row>39</xdr:row>
      <xdr:rowOff>226060</xdr:rowOff>
    </xdr:from>
    <xdr:to>
      <xdr:col>9</xdr:col>
      <xdr:colOff>439420</xdr:colOff>
      <xdr:row>39</xdr:row>
      <xdr:rowOff>366395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2495" y="15584805"/>
          <a:ext cx="358140" cy="140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99695</xdr:colOff>
      <xdr:row>22</xdr:row>
      <xdr:rowOff>163830</xdr:rowOff>
    </xdr:from>
    <xdr:to>
      <xdr:col>9</xdr:col>
      <xdr:colOff>462280</xdr:colOff>
      <xdr:row>22</xdr:row>
      <xdr:rowOff>392430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010910" y="6897370"/>
          <a:ext cx="362585" cy="228600"/>
        </a:xfrm>
        <a:prstGeom prst="rect">
          <a:avLst/>
        </a:prstGeom>
      </xdr:spPr>
    </xdr:pic>
    <xdr:clientData/>
  </xdr:twoCellAnchor>
  <xdr:twoCellAnchor>
    <xdr:from>
      <xdr:col>9</xdr:col>
      <xdr:colOff>126365</xdr:colOff>
      <xdr:row>23</xdr:row>
      <xdr:rowOff>185420</xdr:rowOff>
    </xdr:from>
    <xdr:to>
      <xdr:col>9</xdr:col>
      <xdr:colOff>398780</xdr:colOff>
      <xdr:row>23</xdr:row>
      <xdr:rowOff>460375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7580" y="7426325"/>
          <a:ext cx="272415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130810</xdr:colOff>
      <xdr:row>24</xdr:row>
      <xdr:rowOff>135255</xdr:rowOff>
    </xdr:from>
    <xdr:to>
      <xdr:col>9</xdr:col>
      <xdr:colOff>372745</xdr:colOff>
      <xdr:row>24</xdr:row>
      <xdr:rowOff>421005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2025" y="7883525"/>
          <a:ext cx="24193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67945</xdr:colOff>
      <xdr:row>25</xdr:row>
      <xdr:rowOff>132080</xdr:rowOff>
    </xdr:from>
    <xdr:to>
      <xdr:col>9</xdr:col>
      <xdr:colOff>391160</xdr:colOff>
      <xdr:row>25</xdr:row>
      <xdr:rowOff>393065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5979160" y="8387715"/>
          <a:ext cx="323215" cy="260985"/>
        </a:xfrm>
        <a:prstGeom prst="rect">
          <a:avLst/>
        </a:prstGeom>
      </xdr:spPr>
    </xdr:pic>
    <xdr:clientData/>
  </xdr:twoCellAnchor>
  <xdr:twoCellAnchor>
    <xdr:from>
      <xdr:col>9</xdr:col>
      <xdr:colOff>153035</xdr:colOff>
      <xdr:row>17</xdr:row>
      <xdr:rowOff>110490</xdr:rowOff>
    </xdr:from>
    <xdr:to>
      <xdr:col>9</xdr:col>
      <xdr:colOff>381635</xdr:colOff>
      <xdr:row>17</xdr:row>
      <xdr:rowOff>367665</xdr:rowOff>
    </xdr:to>
    <xdr:pic>
      <xdr:nvPicPr>
        <xdr:cNvPr id="28" name="图片 107"/>
        <xdr:cNvPicPr>
          <a:picLocks noChangeAspect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064250" y="430720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94615</xdr:colOff>
      <xdr:row>37</xdr:row>
      <xdr:rowOff>194945</xdr:rowOff>
    </xdr:from>
    <xdr:to>
      <xdr:col>9</xdr:col>
      <xdr:colOff>481965</xdr:colOff>
      <xdr:row>37</xdr:row>
      <xdr:rowOff>393700</xdr:rowOff>
    </xdr:to>
    <xdr:pic>
      <xdr:nvPicPr>
        <xdr:cNvPr id="29" name="图片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005830" y="14538960"/>
          <a:ext cx="387350" cy="198755"/>
        </a:xfrm>
        <a:prstGeom prst="rect">
          <a:avLst/>
        </a:prstGeom>
      </xdr:spPr>
    </xdr:pic>
    <xdr:clientData/>
  </xdr:twoCellAnchor>
  <xdr:twoCellAnchor>
    <xdr:from>
      <xdr:col>9</xdr:col>
      <xdr:colOff>57785</xdr:colOff>
      <xdr:row>20</xdr:row>
      <xdr:rowOff>174625</xdr:rowOff>
    </xdr:from>
    <xdr:to>
      <xdr:col>9</xdr:col>
      <xdr:colOff>445135</xdr:colOff>
      <xdr:row>20</xdr:row>
      <xdr:rowOff>373380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969000" y="5893435"/>
          <a:ext cx="387350" cy="198755"/>
        </a:xfrm>
        <a:prstGeom prst="rect">
          <a:avLst/>
        </a:prstGeom>
      </xdr:spPr>
    </xdr:pic>
    <xdr:clientData/>
  </xdr:twoCellAnchor>
  <xdr:twoCellAnchor>
    <xdr:from>
      <xdr:col>9</xdr:col>
      <xdr:colOff>131445</xdr:colOff>
      <xdr:row>21</xdr:row>
      <xdr:rowOff>142240</xdr:rowOff>
    </xdr:from>
    <xdr:to>
      <xdr:col>9</xdr:col>
      <xdr:colOff>494030</xdr:colOff>
      <xdr:row>21</xdr:row>
      <xdr:rowOff>370840</xdr:rowOff>
    </xdr:to>
    <xdr:pic>
      <xdr:nvPicPr>
        <xdr:cNvPr id="31" name="图片 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042660" y="6368415"/>
          <a:ext cx="362585" cy="228600"/>
        </a:xfrm>
        <a:prstGeom prst="rect">
          <a:avLst/>
        </a:prstGeom>
      </xdr:spPr>
    </xdr:pic>
    <xdr:clientData/>
  </xdr:twoCellAnchor>
  <xdr:twoCellAnchor>
    <xdr:from>
      <xdr:col>9</xdr:col>
      <xdr:colOff>118110</xdr:colOff>
      <xdr:row>27</xdr:row>
      <xdr:rowOff>171450</xdr:rowOff>
    </xdr:from>
    <xdr:to>
      <xdr:col>9</xdr:col>
      <xdr:colOff>477520</xdr:colOff>
      <xdr:row>27</xdr:row>
      <xdr:rowOff>518795</xdr:rowOff>
    </xdr:to>
    <xdr:pic>
      <xdr:nvPicPr>
        <xdr:cNvPr id="32" name="图片 3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029325" y="9441815"/>
          <a:ext cx="359410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99695</xdr:colOff>
      <xdr:row>26</xdr:row>
      <xdr:rowOff>132080</xdr:rowOff>
    </xdr:from>
    <xdr:to>
      <xdr:col>9</xdr:col>
      <xdr:colOff>459105</xdr:colOff>
      <xdr:row>26</xdr:row>
      <xdr:rowOff>479425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010910" y="8895080"/>
          <a:ext cx="359410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171450</xdr:colOff>
      <xdr:row>40</xdr:row>
      <xdr:rowOff>76835</xdr:rowOff>
    </xdr:from>
    <xdr:to>
      <xdr:col>9</xdr:col>
      <xdr:colOff>542925</xdr:colOff>
      <xdr:row>40</xdr:row>
      <xdr:rowOff>266093</xdr:rowOff>
    </xdr:to>
    <xdr:pic>
      <xdr:nvPicPr>
        <xdr:cNvPr id="34" name="Picture 13596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6082665" y="15942945"/>
          <a:ext cx="34353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127635</xdr:colOff>
      <xdr:row>41</xdr:row>
      <xdr:rowOff>163830</xdr:rowOff>
    </xdr:from>
    <xdr:to>
      <xdr:col>9</xdr:col>
      <xdr:colOff>457200</xdr:colOff>
      <xdr:row>41</xdr:row>
      <xdr:rowOff>376713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6038850" y="1653730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50987</xdr:colOff>
      <xdr:row>42</xdr:row>
      <xdr:rowOff>130307</xdr:rowOff>
    </xdr:from>
    <xdr:to>
      <xdr:col>9</xdr:col>
      <xdr:colOff>494607</xdr:colOff>
      <xdr:row>42</xdr:row>
      <xdr:rowOff>369794</xdr:rowOff>
    </xdr:to>
    <xdr:pic>
      <xdr:nvPicPr>
        <xdr:cNvPr id="36" name="Picture 5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2015" y="1701101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206375</xdr:colOff>
      <xdr:row>2</xdr:row>
      <xdr:rowOff>103505</xdr:rowOff>
    </xdr:from>
    <xdr:to>
      <xdr:col>17</xdr:col>
      <xdr:colOff>442595</xdr:colOff>
      <xdr:row>2</xdr:row>
      <xdr:rowOff>298450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6700" y="738505"/>
          <a:ext cx="23622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198120</xdr:colOff>
      <xdr:row>3</xdr:row>
      <xdr:rowOff>117475</xdr:rowOff>
    </xdr:from>
    <xdr:to>
      <xdr:col>17</xdr:col>
      <xdr:colOff>433070</xdr:colOff>
      <xdr:row>3</xdr:row>
      <xdr:rowOff>312420</xdr:rowOff>
    </xdr:to>
    <xdr:pic>
      <xdr:nvPicPr>
        <xdr:cNvPr id="3" name="图片 2"/>
        <xdr:cNvPicPr preferRelativeResize="0"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8445" y="1133475"/>
          <a:ext cx="23495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165735</xdr:colOff>
      <xdr:row>5</xdr:row>
      <xdr:rowOff>137160</xdr:rowOff>
    </xdr:from>
    <xdr:to>
      <xdr:col>17</xdr:col>
      <xdr:colOff>401955</xdr:colOff>
      <xdr:row>5</xdr:row>
      <xdr:rowOff>331470</xdr:rowOff>
    </xdr:to>
    <xdr:pic>
      <xdr:nvPicPr>
        <xdr:cNvPr id="4" name="图片 3"/>
        <xdr:cNvPicPr preferRelativeResize="0"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6060" y="1915160"/>
          <a:ext cx="236220" cy="194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194310</xdr:colOff>
      <xdr:row>4</xdr:row>
      <xdr:rowOff>151130</xdr:rowOff>
    </xdr:from>
    <xdr:to>
      <xdr:col>17</xdr:col>
      <xdr:colOff>430530</xdr:colOff>
      <xdr:row>4</xdr:row>
      <xdr:rowOff>346075</xdr:rowOff>
    </xdr:to>
    <xdr:pic>
      <xdr:nvPicPr>
        <xdr:cNvPr id="5" name="图片 4"/>
        <xdr:cNvPicPr preferRelativeResize="0">
          <a:picLocks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4635" y="1548130"/>
          <a:ext cx="23622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189865</xdr:colOff>
      <xdr:row>6</xdr:row>
      <xdr:rowOff>163830</xdr:rowOff>
    </xdr:from>
    <xdr:to>
      <xdr:col>17</xdr:col>
      <xdr:colOff>426085</xdr:colOff>
      <xdr:row>6</xdr:row>
      <xdr:rowOff>358775</xdr:rowOff>
    </xdr:to>
    <xdr:pic>
      <xdr:nvPicPr>
        <xdr:cNvPr id="6" name="图片 5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0190" y="2322830"/>
          <a:ext cx="23622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161290</xdr:colOff>
      <xdr:row>7</xdr:row>
      <xdr:rowOff>184785</xdr:rowOff>
    </xdr:from>
    <xdr:to>
      <xdr:col>17</xdr:col>
      <xdr:colOff>396240</xdr:colOff>
      <xdr:row>7</xdr:row>
      <xdr:rowOff>379730</xdr:rowOff>
    </xdr:to>
    <xdr:pic>
      <xdr:nvPicPr>
        <xdr:cNvPr id="7" name="图片 6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1615" y="2724785"/>
          <a:ext cx="23495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169545</xdr:colOff>
      <xdr:row>8</xdr:row>
      <xdr:rowOff>141605</xdr:rowOff>
    </xdr:from>
    <xdr:to>
      <xdr:col>17</xdr:col>
      <xdr:colOff>405765</xdr:colOff>
      <xdr:row>8</xdr:row>
      <xdr:rowOff>336550</xdr:rowOff>
    </xdr:to>
    <xdr:pic>
      <xdr:nvPicPr>
        <xdr:cNvPr id="8" name="图片 7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9870" y="3062605"/>
          <a:ext cx="23622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169545</xdr:colOff>
      <xdr:row>9</xdr:row>
      <xdr:rowOff>141605</xdr:rowOff>
    </xdr:from>
    <xdr:to>
      <xdr:col>17</xdr:col>
      <xdr:colOff>405765</xdr:colOff>
      <xdr:row>9</xdr:row>
      <xdr:rowOff>336550</xdr:rowOff>
    </xdr:to>
    <xdr:pic>
      <xdr:nvPicPr>
        <xdr:cNvPr id="9" name="图片 8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9870" y="3443605"/>
          <a:ext cx="23622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169545</xdr:colOff>
      <xdr:row>10</xdr:row>
      <xdr:rowOff>141605</xdr:rowOff>
    </xdr:from>
    <xdr:to>
      <xdr:col>17</xdr:col>
      <xdr:colOff>405765</xdr:colOff>
      <xdr:row>10</xdr:row>
      <xdr:rowOff>336550</xdr:rowOff>
    </xdr:to>
    <xdr:pic>
      <xdr:nvPicPr>
        <xdr:cNvPr id="10" name="图片 9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9870" y="3824605"/>
          <a:ext cx="236220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208431</xdr:colOff>
      <xdr:row>3</xdr:row>
      <xdr:rowOff>97491</xdr:rowOff>
    </xdr:from>
    <xdr:to>
      <xdr:col>17</xdr:col>
      <xdr:colOff>352431</xdr:colOff>
      <xdr:row>3</xdr:row>
      <xdr:rowOff>349491</xdr:rowOff>
    </xdr:to>
    <xdr:pic>
      <xdr:nvPicPr>
        <xdr:cNvPr id="2" name="图片 1"/>
        <xdr:cNvPicPr preferRelativeResize="0"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8180" y="8337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234203</xdr:colOff>
      <xdr:row>2</xdr:row>
      <xdr:rowOff>84604</xdr:rowOff>
    </xdr:from>
    <xdr:to>
      <xdr:col>17</xdr:col>
      <xdr:colOff>378203</xdr:colOff>
      <xdr:row>2</xdr:row>
      <xdr:rowOff>336604</xdr:rowOff>
    </xdr:to>
    <xdr:pic>
      <xdr:nvPicPr>
        <xdr:cNvPr id="3" name="图片 2"/>
        <xdr:cNvPicPr preferRelativeResize="0">
          <a:picLocks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3580" y="4400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169210</xdr:colOff>
      <xdr:row>4</xdr:row>
      <xdr:rowOff>90768</xdr:rowOff>
    </xdr:from>
    <xdr:to>
      <xdr:col>17</xdr:col>
      <xdr:colOff>313210</xdr:colOff>
      <xdr:row>4</xdr:row>
      <xdr:rowOff>342768</xdr:rowOff>
    </xdr:to>
    <xdr:pic>
      <xdr:nvPicPr>
        <xdr:cNvPr id="4" name="图片 3"/>
        <xdr:cNvPicPr preferRelativeResize="0">
          <a:picLocks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810" y="120777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196102</xdr:colOff>
      <xdr:row>5</xdr:row>
      <xdr:rowOff>96757</xdr:rowOff>
    </xdr:from>
    <xdr:to>
      <xdr:col>17</xdr:col>
      <xdr:colOff>340102</xdr:colOff>
      <xdr:row>5</xdr:row>
      <xdr:rowOff>348757</xdr:rowOff>
    </xdr:to>
    <xdr:pic>
      <xdr:nvPicPr>
        <xdr:cNvPr id="5" name="图片 4"/>
        <xdr:cNvPicPr preferRelativeResize="0">
          <a:picLocks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5480" y="1595120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191622</xdr:colOff>
      <xdr:row>6</xdr:row>
      <xdr:rowOff>76201</xdr:rowOff>
    </xdr:from>
    <xdr:to>
      <xdr:col>17</xdr:col>
      <xdr:colOff>457518</xdr:colOff>
      <xdr:row>6</xdr:row>
      <xdr:rowOff>304801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1035" y="1955800"/>
          <a:ext cx="26606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158750</xdr:colOff>
      <xdr:row>9</xdr:row>
      <xdr:rowOff>142875</xdr:rowOff>
    </xdr:from>
    <xdr:to>
      <xdr:col>19</xdr:col>
      <xdr:colOff>441960</xdr:colOff>
      <xdr:row>9</xdr:row>
      <xdr:rowOff>352425</xdr:rowOff>
    </xdr:to>
    <xdr:pic>
      <xdr:nvPicPr>
        <xdr:cNvPr id="2" name="Picture 16"/>
        <xdr:cNvPicPr>
          <a:picLocks noChangeAspect="1"/>
        </xdr:cNvPicPr>
      </xdr:nvPicPr>
      <xdr:blipFill>
        <a:blip r:embed="rId1"/>
        <a:srcRect t="-1178" b="-1178"/>
        <a:stretch>
          <a:fillRect/>
        </a:stretch>
      </xdr:blipFill>
      <xdr:spPr>
        <a:xfrm flipH="1">
          <a:off x="8280400" y="776605"/>
          <a:ext cx="28321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165735</xdr:colOff>
      <xdr:row>10</xdr:row>
      <xdr:rowOff>147320</xdr:rowOff>
    </xdr:from>
    <xdr:to>
      <xdr:col>19</xdr:col>
      <xdr:colOff>490220</xdr:colOff>
      <xdr:row>10</xdr:row>
      <xdr:rowOff>334645</xdr:rowOff>
    </xdr:to>
    <xdr:pic>
      <xdr:nvPicPr>
        <xdr:cNvPr id="3" name="Picture 4"/>
        <xdr:cNvPicPr>
          <a:picLocks noChangeAspect="1"/>
        </xdr:cNvPicPr>
      </xdr:nvPicPr>
      <xdr:blipFill>
        <a:blip r:embed="rId2"/>
        <a:srcRect t="-652" b="-652"/>
        <a:stretch>
          <a:fillRect/>
        </a:stretch>
      </xdr:blipFill>
      <xdr:spPr>
        <a:xfrm flipH="1">
          <a:off x="8287385" y="1352550"/>
          <a:ext cx="324485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191135</xdr:colOff>
      <xdr:row>11</xdr:row>
      <xdr:rowOff>172085</xdr:rowOff>
    </xdr:from>
    <xdr:to>
      <xdr:col>19</xdr:col>
      <xdr:colOff>610235</xdr:colOff>
      <xdr:row>11</xdr:row>
      <xdr:rowOff>372745</xdr:rowOff>
    </xdr:to>
    <xdr:pic>
      <xdr:nvPicPr>
        <xdr:cNvPr id="4" name="Picture 6"/>
        <xdr:cNvPicPr>
          <a:picLocks noChangeAspect="1"/>
        </xdr:cNvPicPr>
      </xdr:nvPicPr>
      <xdr:blipFill>
        <a:blip r:embed="rId3"/>
        <a:srcRect t="-652" b="-652"/>
        <a:stretch>
          <a:fillRect/>
        </a:stretch>
      </xdr:blipFill>
      <xdr:spPr>
        <a:xfrm>
          <a:off x="8312785" y="1948815"/>
          <a:ext cx="419100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135255</xdr:colOff>
      <xdr:row>35</xdr:row>
      <xdr:rowOff>102870</xdr:rowOff>
    </xdr:from>
    <xdr:to>
      <xdr:col>19</xdr:col>
      <xdr:colOff>525780</xdr:colOff>
      <xdr:row>35</xdr:row>
      <xdr:rowOff>388620</xdr:rowOff>
    </xdr:to>
    <xdr:pic>
      <xdr:nvPicPr>
        <xdr:cNvPr id="5" name="Picture 13593"/>
        <xdr:cNvPicPr>
          <a:picLocks noChangeAspect="1"/>
        </xdr:cNvPicPr>
      </xdr:nvPicPr>
      <xdr:blipFill>
        <a:blip r:embed="rId4"/>
        <a:srcRect t="-317" b="-317"/>
        <a:stretch>
          <a:fillRect/>
        </a:stretch>
      </xdr:blipFill>
      <xdr:spPr>
        <a:xfrm rot="5400000">
          <a:off x="8308975" y="15350490"/>
          <a:ext cx="28575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245745</xdr:colOff>
      <xdr:row>32</xdr:row>
      <xdr:rowOff>107315</xdr:rowOff>
    </xdr:from>
    <xdr:to>
      <xdr:col>19</xdr:col>
      <xdr:colOff>436245</xdr:colOff>
      <xdr:row>32</xdr:row>
      <xdr:rowOff>421640</xdr:rowOff>
    </xdr:to>
    <xdr:pic>
      <xdr:nvPicPr>
        <xdr:cNvPr id="6" name="Picture 13591"/>
        <xdr:cNvPicPr>
          <a:picLocks noChangeAspect="1"/>
        </xdr:cNvPicPr>
      </xdr:nvPicPr>
      <xdr:blipFill>
        <a:blip r:embed="rId5"/>
        <a:srcRect t="-243" b="-243"/>
        <a:stretch>
          <a:fillRect/>
        </a:stretch>
      </xdr:blipFill>
      <xdr:spPr>
        <a:xfrm>
          <a:off x="8367395" y="13693140"/>
          <a:ext cx="19050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222250</xdr:colOff>
      <xdr:row>37</xdr:row>
      <xdr:rowOff>111760</xdr:rowOff>
    </xdr:from>
    <xdr:to>
      <xdr:col>19</xdr:col>
      <xdr:colOff>508000</xdr:colOff>
      <xdr:row>37</xdr:row>
      <xdr:rowOff>321310</xdr:rowOff>
    </xdr:to>
    <xdr:pic>
      <xdr:nvPicPr>
        <xdr:cNvPr id="7" name="Picture 13597"/>
        <xdr:cNvPicPr>
          <a:picLocks noChangeAspect="1"/>
        </xdr:cNvPicPr>
      </xdr:nvPicPr>
      <xdr:blipFill>
        <a:blip r:embed="rId6"/>
        <a:srcRect t="-256" b="-256"/>
        <a:stretch>
          <a:fillRect/>
        </a:stretch>
      </xdr:blipFill>
      <xdr:spPr>
        <a:xfrm>
          <a:off x="8343900" y="16490950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158750</xdr:colOff>
      <xdr:row>12</xdr:row>
      <xdr:rowOff>149860</xdr:rowOff>
    </xdr:from>
    <xdr:to>
      <xdr:col>19</xdr:col>
      <xdr:colOff>440055</xdr:colOff>
      <xdr:row>12</xdr:row>
      <xdr:rowOff>350520</xdr:rowOff>
    </xdr:to>
    <xdr:pic>
      <xdr:nvPicPr>
        <xdr:cNvPr id="8" name="Picture 13"/>
        <xdr:cNvPicPr>
          <a:picLocks noChangeAspect="1"/>
        </xdr:cNvPicPr>
      </xdr:nvPicPr>
      <xdr:blipFill>
        <a:blip r:embed="rId7"/>
        <a:srcRect t="-1073" b="-1073"/>
        <a:stretch>
          <a:fillRect/>
        </a:stretch>
      </xdr:blipFill>
      <xdr:spPr>
        <a:xfrm flipH="1">
          <a:off x="8280400" y="2498090"/>
          <a:ext cx="28130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250825</xdr:colOff>
      <xdr:row>36</xdr:row>
      <xdr:rowOff>154305</xdr:rowOff>
    </xdr:from>
    <xdr:to>
      <xdr:col>19</xdr:col>
      <xdr:colOff>613410</xdr:colOff>
      <xdr:row>36</xdr:row>
      <xdr:rowOff>412750</xdr:rowOff>
    </xdr:to>
    <xdr:pic>
      <xdr:nvPicPr>
        <xdr:cNvPr id="9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8372475" y="15961995"/>
          <a:ext cx="36258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229235</xdr:colOff>
      <xdr:row>34</xdr:row>
      <xdr:rowOff>138430</xdr:rowOff>
    </xdr:from>
    <xdr:to>
      <xdr:col>19</xdr:col>
      <xdr:colOff>448310</xdr:colOff>
      <xdr:row>34</xdr:row>
      <xdr:rowOff>394970</xdr:rowOff>
    </xdr:to>
    <xdr:pic>
      <xdr:nvPicPr>
        <xdr:cNvPr id="10" name="图片 27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350885" y="14867255"/>
          <a:ext cx="2190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212725</xdr:colOff>
      <xdr:row>23</xdr:row>
      <xdr:rowOff>178435</xdr:rowOff>
    </xdr:from>
    <xdr:to>
      <xdr:col>19</xdr:col>
      <xdr:colOff>441325</xdr:colOff>
      <xdr:row>23</xdr:row>
      <xdr:rowOff>359410</xdr:rowOff>
    </xdr:to>
    <xdr:pic>
      <xdr:nvPicPr>
        <xdr:cNvPr id="11" name="Picture 13598"/>
        <xdr:cNvPicPr>
          <a:picLocks noChangeAspect="1"/>
        </xdr:cNvPicPr>
      </xdr:nvPicPr>
      <xdr:blipFill>
        <a:blip r:embed="rId10"/>
        <a:srcRect t="-285" b="-285"/>
        <a:stretch>
          <a:fillRect/>
        </a:stretch>
      </xdr:blipFill>
      <xdr:spPr>
        <a:xfrm>
          <a:off x="8334375" y="862076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236220</xdr:colOff>
      <xdr:row>30</xdr:row>
      <xdr:rowOff>158750</xdr:rowOff>
    </xdr:from>
    <xdr:to>
      <xdr:col>19</xdr:col>
      <xdr:colOff>474345</xdr:colOff>
      <xdr:row>30</xdr:row>
      <xdr:rowOff>377190</xdr:rowOff>
    </xdr:to>
    <xdr:pic>
      <xdr:nvPicPr>
        <xdr:cNvPr id="12" name="Picture 18700" descr="J)5YS357X@ZA`GLO%GGAFF2"/>
        <xdr:cNvPicPr>
          <a:picLocks noChangeAspect="1"/>
        </xdr:cNvPicPr>
      </xdr:nvPicPr>
      <xdr:blipFill>
        <a:blip r:embed="rId11"/>
        <a:srcRect t="-5263" b="-5263"/>
        <a:stretch>
          <a:fillRect/>
        </a:stretch>
      </xdr:blipFill>
      <xdr:spPr>
        <a:xfrm>
          <a:off x="8357870" y="12601575"/>
          <a:ext cx="23812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203835</xdr:colOff>
      <xdr:row>17</xdr:row>
      <xdr:rowOff>151765</xdr:rowOff>
    </xdr:from>
    <xdr:to>
      <xdr:col>19</xdr:col>
      <xdr:colOff>623570</xdr:colOff>
      <xdr:row>17</xdr:row>
      <xdr:rowOff>399415</xdr:rowOff>
    </xdr:to>
    <xdr:pic>
      <xdr:nvPicPr>
        <xdr:cNvPr id="13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8325485" y="5357495"/>
          <a:ext cx="41973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195580</xdr:colOff>
      <xdr:row>20</xdr:row>
      <xdr:rowOff>138430</xdr:rowOff>
    </xdr:from>
    <xdr:to>
      <xdr:col>19</xdr:col>
      <xdr:colOff>576580</xdr:colOff>
      <xdr:row>20</xdr:row>
      <xdr:rowOff>347980</xdr:rowOff>
    </xdr:to>
    <xdr:pic>
      <xdr:nvPicPr>
        <xdr:cNvPr id="14" name="Picture 13594"/>
        <xdr:cNvPicPr>
          <a:picLocks noChangeAspect="1"/>
        </xdr:cNvPicPr>
      </xdr:nvPicPr>
      <xdr:blipFill>
        <a:blip r:embed="rId13"/>
        <a:srcRect t="-410" b="-410"/>
        <a:stretch>
          <a:fillRect/>
        </a:stretch>
      </xdr:blipFill>
      <xdr:spPr>
        <a:xfrm>
          <a:off x="8317230" y="7058660"/>
          <a:ext cx="38100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191770</xdr:colOff>
      <xdr:row>22</xdr:row>
      <xdr:rowOff>173990</xdr:rowOff>
    </xdr:from>
    <xdr:to>
      <xdr:col>19</xdr:col>
      <xdr:colOff>440055</xdr:colOff>
      <xdr:row>22</xdr:row>
      <xdr:rowOff>316865</xdr:rowOff>
    </xdr:to>
    <xdr:pic>
      <xdr:nvPicPr>
        <xdr:cNvPr id="15" name="Picture 13597"/>
        <xdr:cNvPicPr>
          <a:picLocks noChangeAspect="1"/>
        </xdr:cNvPicPr>
      </xdr:nvPicPr>
      <xdr:blipFill>
        <a:blip r:embed="rId6"/>
        <a:srcRect t="-256" b="-256"/>
        <a:stretch>
          <a:fillRect/>
        </a:stretch>
      </xdr:blipFill>
      <xdr:spPr>
        <a:xfrm>
          <a:off x="8313420" y="8108950"/>
          <a:ext cx="24828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171450</xdr:colOff>
      <xdr:row>26</xdr:row>
      <xdr:rowOff>109220</xdr:rowOff>
    </xdr:from>
    <xdr:to>
      <xdr:col>19</xdr:col>
      <xdr:colOff>427355</xdr:colOff>
      <xdr:row>26</xdr:row>
      <xdr:rowOff>347980</xdr:rowOff>
    </xdr:to>
    <xdr:pic>
      <xdr:nvPicPr>
        <xdr:cNvPr id="16" name="Picture 6202"/>
        <xdr:cNvPicPr>
          <a:picLocks noChangeAspect="1"/>
        </xdr:cNvPicPr>
      </xdr:nvPicPr>
      <xdr:blipFill>
        <a:blip r:embed="rId14"/>
        <a:srcRect t="-885" b="-885"/>
        <a:stretch>
          <a:fillRect/>
        </a:stretch>
      </xdr:blipFill>
      <xdr:spPr>
        <a:xfrm flipH="1">
          <a:off x="8293100" y="10266045"/>
          <a:ext cx="25590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160655</xdr:colOff>
      <xdr:row>21</xdr:row>
      <xdr:rowOff>160655</xdr:rowOff>
    </xdr:from>
    <xdr:to>
      <xdr:col>19</xdr:col>
      <xdr:colOff>522605</xdr:colOff>
      <xdr:row>21</xdr:row>
      <xdr:rowOff>417195</xdr:rowOff>
    </xdr:to>
    <xdr:pic>
      <xdr:nvPicPr>
        <xdr:cNvPr id="17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8282305" y="7588250"/>
          <a:ext cx="3619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27</xdr:row>
      <xdr:rowOff>66675</xdr:rowOff>
    </xdr:from>
    <xdr:to>
      <xdr:col>19</xdr:col>
      <xdr:colOff>570865</xdr:colOff>
      <xdr:row>27</xdr:row>
      <xdr:rowOff>379730</xdr:rowOff>
    </xdr:to>
    <xdr:pic>
      <xdr:nvPicPr>
        <xdr:cNvPr id="18" name="Picture 1359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444865" y="10795000"/>
          <a:ext cx="247650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78105</xdr:colOff>
      <xdr:row>31</xdr:row>
      <xdr:rowOff>163195</xdr:rowOff>
    </xdr:from>
    <xdr:to>
      <xdr:col>19</xdr:col>
      <xdr:colOff>573405</xdr:colOff>
      <xdr:row>31</xdr:row>
      <xdr:rowOff>390525</xdr:rowOff>
    </xdr:to>
    <xdr:pic>
      <xdr:nvPicPr>
        <xdr:cNvPr id="19" name="Picture 187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199755" y="13177520"/>
          <a:ext cx="49530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18</xdr:row>
      <xdr:rowOff>78105</xdr:rowOff>
    </xdr:from>
    <xdr:to>
      <xdr:col>19</xdr:col>
      <xdr:colOff>551815</xdr:colOff>
      <xdr:row>18</xdr:row>
      <xdr:rowOff>334645</xdr:rowOff>
    </xdr:to>
    <xdr:pic>
      <xdr:nvPicPr>
        <xdr:cNvPr id="20" name="图片 2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0530326">
          <a:off x="8444865" y="5855335"/>
          <a:ext cx="22860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244475</xdr:colOff>
      <xdr:row>25</xdr:row>
      <xdr:rowOff>187325</xdr:rowOff>
    </xdr:from>
    <xdr:to>
      <xdr:col>19</xdr:col>
      <xdr:colOff>601345</xdr:colOff>
      <xdr:row>25</xdr:row>
      <xdr:rowOff>375285</xdr:rowOff>
    </xdr:to>
    <xdr:pic>
      <xdr:nvPicPr>
        <xdr:cNvPr id="21" name="Picture 56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8366125" y="9772650"/>
          <a:ext cx="35687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170180</xdr:colOff>
      <xdr:row>38</xdr:row>
      <xdr:rowOff>122555</xdr:rowOff>
    </xdr:from>
    <xdr:to>
      <xdr:col>19</xdr:col>
      <xdr:colOff>436880</xdr:colOff>
      <xdr:row>38</xdr:row>
      <xdr:rowOff>294640</xdr:rowOff>
    </xdr:to>
    <xdr:pic>
      <xdr:nvPicPr>
        <xdr:cNvPr id="22" name="Picture 13598"/>
        <xdr:cNvPicPr>
          <a:picLocks noChangeAspect="1"/>
        </xdr:cNvPicPr>
      </xdr:nvPicPr>
      <xdr:blipFill>
        <a:blip r:embed="rId10"/>
        <a:srcRect t="-285" b="-285"/>
        <a:stretch>
          <a:fillRect/>
        </a:stretch>
      </xdr:blipFill>
      <xdr:spPr>
        <a:xfrm>
          <a:off x="8291830" y="17073245"/>
          <a:ext cx="26670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107950</xdr:colOff>
      <xdr:row>15</xdr:row>
      <xdr:rowOff>172085</xdr:rowOff>
    </xdr:from>
    <xdr:to>
      <xdr:col>19</xdr:col>
      <xdr:colOff>469900</xdr:colOff>
      <xdr:row>15</xdr:row>
      <xdr:rowOff>390525</xdr:rowOff>
    </xdr:to>
    <xdr:pic>
      <xdr:nvPicPr>
        <xdr:cNvPr id="23" name="Picture 18699" descr="J)5YS357X@ZA`GLO%GGAFF2"/>
        <xdr:cNvPicPr>
          <a:picLocks noChangeAspect="1"/>
        </xdr:cNvPicPr>
      </xdr:nvPicPr>
      <xdr:blipFill>
        <a:blip r:embed="rId19"/>
        <a:srcRect t="-6248" b="-6248"/>
        <a:stretch>
          <a:fillRect/>
        </a:stretch>
      </xdr:blipFill>
      <xdr:spPr>
        <a:xfrm>
          <a:off x="8229600" y="4234815"/>
          <a:ext cx="36195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123190</xdr:colOff>
      <xdr:row>16</xdr:row>
      <xdr:rowOff>71755</xdr:rowOff>
    </xdr:from>
    <xdr:to>
      <xdr:col>19</xdr:col>
      <xdr:colOff>619125</xdr:colOff>
      <xdr:row>16</xdr:row>
      <xdr:rowOff>299085</xdr:rowOff>
    </xdr:to>
    <xdr:pic>
      <xdr:nvPicPr>
        <xdr:cNvPr id="24" name="Picture 187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244840" y="4705985"/>
          <a:ext cx="495935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246380</xdr:colOff>
      <xdr:row>29</xdr:row>
      <xdr:rowOff>78105</xdr:rowOff>
    </xdr:from>
    <xdr:to>
      <xdr:col>19</xdr:col>
      <xdr:colOff>571500</xdr:colOff>
      <xdr:row>29</xdr:row>
      <xdr:rowOff>450850</xdr:rowOff>
    </xdr:to>
    <xdr:pic>
      <xdr:nvPicPr>
        <xdr:cNvPr id="25" name="图片 24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368030" y="11949430"/>
          <a:ext cx="32512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13</xdr:row>
      <xdr:rowOff>127000</xdr:rowOff>
    </xdr:from>
    <xdr:to>
      <xdr:col>19</xdr:col>
      <xdr:colOff>563880</xdr:colOff>
      <xdr:row>13</xdr:row>
      <xdr:rowOff>375285</xdr:rowOff>
    </xdr:to>
    <xdr:pic>
      <xdr:nvPicPr>
        <xdr:cNvPr id="26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8266430" y="3046730"/>
          <a:ext cx="41910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246380</xdr:colOff>
      <xdr:row>28</xdr:row>
      <xdr:rowOff>78105</xdr:rowOff>
    </xdr:from>
    <xdr:to>
      <xdr:col>19</xdr:col>
      <xdr:colOff>571500</xdr:colOff>
      <xdr:row>28</xdr:row>
      <xdr:rowOff>450850</xdr:rowOff>
    </xdr:to>
    <xdr:pic>
      <xdr:nvPicPr>
        <xdr:cNvPr id="27" name="图片 24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368030" y="11377930"/>
          <a:ext cx="32512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229235</xdr:colOff>
      <xdr:row>33</xdr:row>
      <xdr:rowOff>138430</xdr:rowOff>
    </xdr:from>
    <xdr:to>
      <xdr:col>19</xdr:col>
      <xdr:colOff>448310</xdr:colOff>
      <xdr:row>33</xdr:row>
      <xdr:rowOff>394970</xdr:rowOff>
    </xdr:to>
    <xdr:pic>
      <xdr:nvPicPr>
        <xdr:cNvPr id="28" name="图片 27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350885" y="14295755"/>
          <a:ext cx="2190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181610</xdr:colOff>
      <xdr:row>24</xdr:row>
      <xdr:rowOff>165100</xdr:rowOff>
    </xdr:from>
    <xdr:to>
      <xdr:col>19</xdr:col>
      <xdr:colOff>539115</xdr:colOff>
      <xdr:row>24</xdr:row>
      <xdr:rowOff>352425</xdr:rowOff>
    </xdr:to>
    <xdr:pic>
      <xdr:nvPicPr>
        <xdr:cNvPr id="29" name="Picture 56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8303260" y="9178925"/>
          <a:ext cx="357505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14</xdr:row>
      <xdr:rowOff>127000</xdr:rowOff>
    </xdr:from>
    <xdr:to>
      <xdr:col>19</xdr:col>
      <xdr:colOff>563880</xdr:colOff>
      <xdr:row>14</xdr:row>
      <xdr:rowOff>375285</xdr:rowOff>
    </xdr:to>
    <xdr:pic>
      <xdr:nvPicPr>
        <xdr:cNvPr id="30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8266430" y="3618230"/>
          <a:ext cx="41910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19</xdr:row>
      <xdr:rowOff>78105</xdr:rowOff>
    </xdr:from>
    <xdr:to>
      <xdr:col>19</xdr:col>
      <xdr:colOff>551815</xdr:colOff>
      <xdr:row>19</xdr:row>
      <xdr:rowOff>334645</xdr:rowOff>
    </xdr:to>
    <xdr:pic>
      <xdr:nvPicPr>
        <xdr:cNvPr id="31" name="图片 2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0530326">
          <a:off x="8444865" y="6426835"/>
          <a:ext cx="22860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59690</xdr:colOff>
      <xdr:row>22</xdr:row>
      <xdr:rowOff>119380</xdr:rowOff>
    </xdr:from>
    <xdr:to>
      <xdr:col>19</xdr:col>
      <xdr:colOff>497840</xdr:colOff>
      <xdr:row>22</xdr:row>
      <xdr:rowOff>367030</xdr:rowOff>
    </xdr:to>
    <xdr:pic>
      <xdr:nvPicPr>
        <xdr:cNvPr id="32" name="Picture 1359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81340" y="805434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20</xdr:row>
      <xdr:rowOff>142793</xdr:rowOff>
    </xdr:from>
    <xdr:to>
      <xdr:col>19</xdr:col>
      <xdr:colOff>512669</xdr:colOff>
      <xdr:row>20</xdr:row>
      <xdr:rowOff>371393</xdr:rowOff>
    </xdr:to>
    <xdr:pic>
      <xdr:nvPicPr>
        <xdr:cNvPr id="33" name="Picture 5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5470" y="706247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21</xdr:row>
      <xdr:rowOff>134150</xdr:rowOff>
    </xdr:from>
    <xdr:to>
      <xdr:col>19</xdr:col>
      <xdr:colOff>452718</xdr:colOff>
      <xdr:row>21</xdr:row>
      <xdr:rowOff>372275</xdr:rowOff>
    </xdr:to>
    <xdr:pic>
      <xdr:nvPicPr>
        <xdr:cNvPr id="34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1820" y="7561580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35</xdr:row>
      <xdr:rowOff>101252</xdr:rowOff>
    </xdr:from>
    <xdr:to>
      <xdr:col>19</xdr:col>
      <xdr:colOff>506506</xdr:colOff>
      <xdr:row>35</xdr:row>
      <xdr:rowOff>301277</xdr:rowOff>
    </xdr:to>
    <xdr:pic>
      <xdr:nvPicPr>
        <xdr:cNvPr id="35" name="Picture 5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99120" y="1540129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WT\&#26032;&#39033;&#30446;\J6L\&#29579;&#20896;&#23431;\&#19968;&#27773;J6L&#25252;&#38754;BOM&#26356;&#26032;-20230626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02-2021&#24180;&#26032;&#39033;&#30446;\03-H6\&#24037;&#33402;&#35268;&#21010;\&#24037;&#33402;&#25991;&#20214;\06-MBOM\H6-&#24037;&#33402;BOM-2020.03.31\H6&#21103;&#39550;-MBOM-A0-2020.03.31.xlsx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179;&#21488;&#21270;\&#35843;&#35282;&#22120;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z\Desktop\&#20215;&#20540;&#24037;&#31243;\&#25253;&#20215;&#34920;&#26679;-&#25913;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microsoft.com/office/2006/relationships/xlExternalLinkPath/xlPathMissing" Target="file:///C:\&#25253;&#20215;&#20250;&#35745;\1.0&#20195;&#30721;&#22522;&#30784;&#20449;&#24687;\&#20195;&#30721;1121.xlsx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179;&#21488;&#21270;\&#35843;&#35282;&#22120;\&#35843;&#35282;&#22120;&#24037;&#33402;BOM-2023022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DBL LPG시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협조전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H6副驾-MBOM"/>
      <sheetName val="H6副驾-总成工艺BOM"/>
      <sheetName val="靠背泡沫-工艺BOM"/>
      <sheetName val="靠背骨架-工艺BOM"/>
      <sheetName val="座垫泡沫-工艺BOM"/>
      <sheetName val="座框骨架-工艺BOM"/>
      <sheetName val="底座焊-工艺BOM"/>
      <sheetName val="靠背调节手柄-工艺BOM"/>
      <sheetName val="底支架-工艺BOM"/>
      <sheetName val="零件类型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기안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驾驶员调角器总成-2.0"/>
      <sheetName val="副驾驶员调角器总成  -非翻折-2.0"/>
      <sheetName val="副驾驶员调角器总成 -翻折-2.0"/>
      <sheetName val="1.0放平司机调角器总成"/>
      <sheetName val="1.0放平副司机调角器总成 "/>
      <sheetName val="1.0整体司机调角器总成  "/>
      <sheetName val="1.0整体副司机调角器总成 "/>
      <sheetName val="SHT0013338"/>
      <sheetName val="SHT0001839"/>
      <sheetName val="SHT0000181"/>
      <sheetName val="SHT0000182"/>
      <sheetName val="SHT0000161"/>
      <sheetName val="SHT0012284"/>
      <sheetName val="SHT0012285"/>
      <sheetName val="SHT0000257"/>
      <sheetName val="SHT0001644"/>
      <sheetName val="SHT0012320"/>
      <sheetName val="SHT0013039"/>
      <sheetName val="SHT0012956"/>
      <sheetName val="SHT0013330"/>
      <sheetName val="SHT0013980"/>
      <sheetName val="SHT0012319"/>
      <sheetName val="SHT0000830 (2)"/>
      <sheetName val="调角器"/>
      <sheetName val="SHT0000058"/>
      <sheetName val="主边调角器"/>
      <sheetName val="122调角器总成"/>
      <sheetName val="SHT0001666"/>
      <sheetName val="SHT0000819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3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Z9"/>
  <sheetViews>
    <sheetView view="pageBreakPreview" zoomScale="70" zoomScaleNormal="100" workbookViewId="0">
      <selection activeCell="I7" sqref="I7"/>
    </sheetView>
  </sheetViews>
  <sheetFormatPr defaultColWidth="9" defaultRowHeight="14"/>
  <cols>
    <col min="1" max="1" width="9" style="944"/>
    <col min="2" max="2" width="3.87272727272727" style="944" customWidth="1"/>
    <col min="3" max="3" width="17.2545454545455" style="945" customWidth="1"/>
    <col min="4" max="4" width="12" style="944" customWidth="1"/>
    <col min="5" max="5" width="18.5" style="944" customWidth="1"/>
    <col min="6" max="6" width="8.12727272727273" style="944" customWidth="1"/>
    <col min="7" max="7" width="13.6272727272727" style="944" customWidth="1"/>
    <col min="8" max="8" width="16.7545454545455" style="944" customWidth="1"/>
    <col min="9" max="9" width="8.87272727272727" style="944" customWidth="1"/>
    <col min="10" max="10" width="5" style="946" customWidth="1"/>
    <col min="11" max="11" width="10.2545454545455" style="944" customWidth="1"/>
    <col min="12" max="16" width="9" style="944"/>
    <col min="17" max="18" width="8.25454545454545" style="944" customWidth="1"/>
    <col min="19" max="19" width="7.62727272727273" style="944" customWidth="1"/>
    <col min="20" max="21" width="4.62727272727273" style="944" customWidth="1"/>
    <col min="22" max="22" width="9.37272727272727" style="944" customWidth="1"/>
    <col min="23" max="23" width="7.62727272727273" style="944" customWidth="1"/>
    <col min="24" max="24" width="7.87272727272727" style="944" customWidth="1"/>
    <col min="25" max="25" width="15" style="944" customWidth="1"/>
    <col min="26" max="16384" width="9" style="944"/>
  </cols>
  <sheetData>
    <row r="1" s="942" customFormat="1" spans="1:26">
      <c r="A1" s="947" t="s">
        <v>0</v>
      </c>
      <c r="B1" s="948" t="s">
        <v>1</v>
      </c>
      <c r="C1" s="949" t="s">
        <v>2</v>
      </c>
      <c r="D1" s="948" t="s">
        <v>3</v>
      </c>
      <c r="E1" s="950" t="s">
        <v>4</v>
      </c>
      <c r="F1" s="950"/>
      <c r="G1" s="950"/>
      <c r="H1" s="950"/>
      <c r="I1" s="950"/>
      <c r="J1" s="955" t="s">
        <v>5</v>
      </c>
      <c r="K1" s="955"/>
      <c r="L1" s="955"/>
      <c r="M1" s="955"/>
      <c r="N1" s="955"/>
      <c r="O1" s="955"/>
      <c r="P1" s="955"/>
      <c r="Q1" s="955"/>
      <c r="R1" s="955"/>
      <c r="S1" s="955"/>
      <c r="T1" s="955"/>
      <c r="U1" s="955"/>
      <c r="V1" s="955"/>
      <c r="W1" s="955"/>
      <c r="X1" s="955"/>
      <c r="Y1" s="960" t="s">
        <v>6</v>
      </c>
      <c r="Z1" s="960"/>
    </row>
    <row r="2" s="942" customFormat="1" ht="26" spans="1:26">
      <c r="A2" s="947"/>
      <c r="B2" s="948"/>
      <c r="C2" s="949"/>
      <c r="D2" s="948"/>
      <c r="E2" s="950" t="s">
        <v>7</v>
      </c>
      <c r="F2" s="950" t="s">
        <v>8</v>
      </c>
      <c r="G2" s="950" t="s">
        <v>9</v>
      </c>
      <c r="H2" s="950" t="s">
        <v>10</v>
      </c>
      <c r="I2" s="950" t="s">
        <v>11</v>
      </c>
      <c r="J2" s="956" t="s">
        <v>12</v>
      </c>
      <c r="K2" s="955" t="s">
        <v>13</v>
      </c>
      <c r="L2" s="955" t="s">
        <v>14</v>
      </c>
      <c r="M2" s="955" t="s">
        <v>15</v>
      </c>
      <c r="N2" s="955" t="s">
        <v>16</v>
      </c>
      <c r="O2" s="955" t="s">
        <v>17</v>
      </c>
      <c r="P2" s="955" t="s">
        <v>18</v>
      </c>
      <c r="Q2" s="955" t="s">
        <v>19</v>
      </c>
      <c r="R2" s="955" t="s">
        <v>20</v>
      </c>
      <c r="S2" s="955" t="s">
        <v>21</v>
      </c>
      <c r="T2" s="955" t="s">
        <v>22</v>
      </c>
      <c r="U2" s="955" t="s">
        <v>23</v>
      </c>
      <c r="V2" s="955" t="s">
        <v>24</v>
      </c>
      <c r="W2" s="955" t="s">
        <v>25</v>
      </c>
      <c r="X2" s="955" t="s">
        <v>26</v>
      </c>
      <c r="Y2" s="960" t="s">
        <v>27</v>
      </c>
      <c r="Z2" s="961" t="s">
        <v>28</v>
      </c>
    </row>
    <row r="3" s="943" customFormat="1" ht="42" spans="1:26">
      <c r="A3" s="951" t="s">
        <v>29</v>
      </c>
      <c r="B3" s="952">
        <v>1</v>
      </c>
      <c r="C3" s="953" t="s">
        <v>30</v>
      </c>
      <c r="D3" s="952" t="s">
        <v>31</v>
      </c>
      <c r="E3" s="954" t="s">
        <v>32</v>
      </c>
      <c r="F3" s="954" t="s">
        <v>33</v>
      </c>
      <c r="G3" s="954" t="s">
        <v>34</v>
      </c>
      <c r="H3" s="954" t="s">
        <v>35</v>
      </c>
      <c r="I3" s="957" t="s">
        <v>36</v>
      </c>
      <c r="J3" s="958">
        <v>3</v>
      </c>
      <c r="K3" s="959" t="s">
        <v>37</v>
      </c>
      <c r="L3" s="959" t="s">
        <v>37</v>
      </c>
      <c r="M3" s="959" t="s">
        <v>38</v>
      </c>
      <c r="N3" s="959" t="s">
        <v>37</v>
      </c>
      <c r="O3" s="959" t="s">
        <v>37</v>
      </c>
      <c r="P3" s="959" t="s">
        <v>37</v>
      </c>
      <c r="Q3" s="959" t="s">
        <v>37</v>
      </c>
      <c r="R3" s="959" t="s">
        <v>37</v>
      </c>
      <c r="S3" s="959" t="s">
        <v>37</v>
      </c>
      <c r="T3" s="959" t="s">
        <v>37</v>
      </c>
      <c r="U3" s="959" t="s">
        <v>37</v>
      </c>
      <c r="V3" s="959" t="s">
        <v>37</v>
      </c>
      <c r="W3" s="959" t="s">
        <v>39</v>
      </c>
      <c r="X3" s="959" t="s">
        <v>37</v>
      </c>
      <c r="Y3" s="962" t="s">
        <v>40</v>
      </c>
      <c r="Z3" s="963" t="s">
        <v>41</v>
      </c>
    </row>
    <row r="4" s="943" customFormat="1" ht="42" spans="1:26">
      <c r="A4" s="951"/>
      <c r="B4" s="952">
        <v>2</v>
      </c>
      <c r="C4" s="953" t="s">
        <v>42</v>
      </c>
      <c r="D4" s="952" t="s">
        <v>31</v>
      </c>
      <c r="E4" s="954" t="s">
        <v>32</v>
      </c>
      <c r="F4" s="954" t="s">
        <v>33</v>
      </c>
      <c r="G4" s="954" t="s">
        <v>34</v>
      </c>
      <c r="H4" s="954" t="s">
        <v>35</v>
      </c>
      <c r="I4" s="954" t="s">
        <v>43</v>
      </c>
      <c r="J4" s="958" t="s">
        <v>44</v>
      </c>
      <c r="K4" s="959" t="s">
        <v>39</v>
      </c>
      <c r="L4" s="959" t="s">
        <v>37</v>
      </c>
      <c r="M4" s="959" t="s">
        <v>38</v>
      </c>
      <c r="N4" s="959" t="s">
        <v>39</v>
      </c>
      <c r="O4" s="959" t="s">
        <v>39</v>
      </c>
      <c r="P4" s="959" t="s">
        <v>39</v>
      </c>
      <c r="Q4" s="959" t="s">
        <v>39</v>
      </c>
      <c r="R4" s="959" t="s">
        <v>39</v>
      </c>
      <c r="S4" s="959" t="s">
        <v>39</v>
      </c>
      <c r="T4" s="959" t="s">
        <v>39</v>
      </c>
      <c r="U4" s="959" t="s">
        <v>39</v>
      </c>
      <c r="V4" s="959" t="s">
        <v>39</v>
      </c>
      <c r="W4" s="959" t="s">
        <v>37</v>
      </c>
      <c r="X4" s="959" t="s">
        <v>37</v>
      </c>
      <c r="Y4" s="962" t="s">
        <v>45</v>
      </c>
      <c r="Z4" s="963" t="s">
        <v>46</v>
      </c>
    </row>
    <row r="5" s="943" customFormat="1" ht="42" spans="1:26">
      <c r="A5" s="951"/>
      <c r="B5" s="952">
        <v>3</v>
      </c>
      <c r="C5" s="953" t="s">
        <v>47</v>
      </c>
      <c r="D5" s="952" t="s">
        <v>31</v>
      </c>
      <c r="E5" s="954" t="s">
        <v>48</v>
      </c>
      <c r="F5" s="954" t="s">
        <v>33</v>
      </c>
      <c r="G5" s="954" t="s">
        <v>49</v>
      </c>
      <c r="H5" s="954" t="s">
        <v>50</v>
      </c>
      <c r="I5" s="954" t="s">
        <v>51</v>
      </c>
      <c r="J5" s="958">
        <v>2.2</v>
      </c>
      <c r="K5" s="959" t="s">
        <v>39</v>
      </c>
      <c r="L5" s="959" t="s">
        <v>37</v>
      </c>
      <c r="M5" s="959" t="s">
        <v>38</v>
      </c>
      <c r="N5" s="959" t="s">
        <v>52</v>
      </c>
      <c r="O5" s="959" t="s">
        <v>39</v>
      </c>
      <c r="P5" s="959" t="s">
        <v>39</v>
      </c>
      <c r="Q5" s="959" t="s">
        <v>39</v>
      </c>
      <c r="R5" s="959" t="s">
        <v>37</v>
      </c>
      <c r="S5" s="959" t="s">
        <v>37</v>
      </c>
      <c r="T5" s="959" t="s">
        <v>39</v>
      </c>
      <c r="U5" s="959" t="s">
        <v>39</v>
      </c>
      <c r="V5" s="959" t="s">
        <v>39</v>
      </c>
      <c r="W5" s="959" t="s">
        <v>39</v>
      </c>
      <c r="X5" s="959" t="s">
        <v>37</v>
      </c>
      <c r="Y5" s="962"/>
      <c r="Z5" s="963"/>
    </row>
    <row r="6" s="943" customFormat="1" ht="42" spans="1:26">
      <c r="A6" s="951"/>
      <c r="B6" s="952">
        <v>4</v>
      </c>
      <c r="C6" s="953" t="s">
        <v>53</v>
      </c>
      <c r="D6" s="952" t="s">
        <v>31</v>
      </c>
      <c r="E6" s="954" t="s">
        <v>32</v>
      </c>
      <c r="F6" s="954" t="s">
        <v>33</v>
      </c>
      <c r="G6" s="954" t="s">
        <v>34</v>
      </c>
      <c r="H6" s="954" t="s">
        <v>35</v>
      </c>
      <c r="I6" s="957" t="s">
        <v>36</v>
      </c>
      <c r="J6" s="958">
        <v>2.2</v>
      </c>
      <c r="K6" s="959" t="s">
        <v>39</v>
      </c>
      <c r="L6" s="959" t="s">
        <v>37</v>
      </c>
      <c r="M6" s="959" t="s">
        <v>38</v>
      </c>
      <c r="N6" s="959" t="s">
        <v>37</v>
      </c>
      <c r="O6" s="959" t="s">
        <v>39</v>
      </c>
      <c r="P6" s="959" t="s">
        <v>37</v>
      </c>
      <c r="Q6" s="959" t="s">
        <v>39</v>
      </c>
      <c r="R6" s="959" t="s">
        <v>37</v>
      </c>
      <c r="S6" s="959" t="s">
        <v>37</v>
      </c>
      <c r="T6" s="959" t="s">
        <v>39</v>
      </c>
      <c r="U6" s="959" t="s">
        <v>39</v>
      </c>
      <c r="V6" s="959" t="s">
        <v>39</v>
      </c>
      <c r="W6" s="959" t="s">
        <v>39</v>
      </c>
      <c r="X6" s="959" t="s">
        <v>37</v>
      </c>
      <c r="Y6" s="962"/>
      <c r="Z6" s="963"/>
    </row>
    <row r="7" ht="42" spans="1:26">
      <c r="A7" s="951" t="s">
        <v>54</v>
      </c>
      <c r="B7" s="952">
        <v>5</v>
      </c>
      <c r="C7" s="953" t="s">
        <v>30</v>
      </c>
      <c r="D7" s="952" t="s">
        <v>31</v>
      </c>
      <c r="E7" s="954" t="s">
        <v>32</v>
      </c>
      <c r="F7" s="954" t="s">
        <v>33</v>
      </c>
      <c r="G7" s="954" t="s">
        <v>34</v>
      </c>
      <c r="H7" s="954" t="s">
        <v>35</v>
      </c>
      <c r="I7" s="957" t="s">
        <v>36</v>
      </c>
      <c r="J7" s="958">
        <v>3</v>
      </c>
      <c r="K7" s="959" t="s">
        <v>37</v>
      </c>
      <c r="L7" s="959" t="s">
        <v>37</v>
      </c>
      <c r="M7" s="959" t="s">
        <v>38</v>
      </c>
      <c r="N7" s="959" t="s">
        <v>37</v>
      </c>
      <c r="O7" s="959" t="s">
        <v>37</v>
      </c>
      <c r="P7" s="959" t="s">
        <v>37</v>
      </c>
      <c r="Q7" s="959" t="s">
        <v>37</v>
      </c>
      <c r="R7" s="959" t="s">
        <v>37</v>
      </c>
      <c r="S7" s="959" t="s">
        <v>37</v>
      </c>
      <c r="T7" s="959" t="s">
        <v>37</v>
      </c>
      <c r="U7" s="959" t="s">
        <v>37</v>
      </c>
      <c r="V7" s="959" t="s">
        <v>37</v>
      </c>
      <c r="W7" s="959" t="s">
        <v>39</v>
      </c>
      <c r="X7" s="959" t="s">
        <v>37</v>
      </c>
      <c r="Y7" s="962" t="s">
        <v>55</v>
      </c>
      <c r="Z7" s="963" t="s">
        <v>41</v>
      </c>
    </row>
    <row r="8" ht="42" spans="1:26">
      <c r="A8" s="951"/>
      <c r="B8" s="952">
        <v>6</v>
      </c>
      <c r="C8" s="953" t="s">
        <v>56</v>
      </c>
      <c r="D8" s="952" t="s">
        <v>31</v>
      </c>
      <c r="E8" s="954" t="s">
        <v>32</v>
      </c>
      <c r="F8" s="954" t="s">
        <v>33</v>
      </c>
      <c r="G8" s="954" t="s">
        <v>34</v>
      </c>
      <c r="H8" s="954" t="s">
        <v>35</v>
      </c>
      <c r="I8" s="957" t="s">
        <v>36</v>
      </c>
      <c r="J8" s="958" t="s">
        <v>57</v>
      </c>
      <c r="K8" s="959" t="s">
        <v>39</v>
      </c>
      <c r="L8" s="959" t="s">
        <v>37</v>
      </c>
      <c r="M8" s="959" t="s">
        <v>38</v>
      </c>
      <c r="N8" s="959" t="s">
        <v>37</v>
      </c>
      <c r="O8" s="959" t="s">
        <v>39</v>
      </c>
      <c r="P8" s="959" t="s">
        <v>37</v>
      </c>
      <c r="Q8" s="959" t="s">
        <v>39</v>
      </c>
      <c r="R8" s="959" t="s">
        <v>39</v>
      </c>
      <c r="S8" s="959" t="s">
        <v>39</v>
      </c>
      <c r="T8" s="959" t="s">
        <v>39</v>
      </c>
      <c r="U8" s="959" t="s">
        <v>39</v>
      </c>
      <c r="V8" s="959" t="s">
        <v>39</v>
      </c>
      <c r="W8" s="959" t="s">
        <v>39</v>
      </c>
      <c r="X8" s="959" t="s">
        <v>37</v>
      </c>
      <c r="Y8" s="963" t="s">
        <v>45</v>
      </c>
      <c r="Z8" s="963" t="s">
        <v>46</v>
      </c>
    </row>
    <row r="9" ht="42" spans="1:26">
      <c r="A9" s="951"/>
      <c r="B9" s="952">
        <v>7</v>
      </c>
      <c r="C9" s="953" t="s">
        <v>56</v>
      </c>
      <c r="D9" s="952" t="s">
        <v>31</v>
      </c>
      <c r="E9" s="954" t="s">
        <v>32</v>
      </c>
      <c r="F9" s="954" t="s">
        <v>33</v>
      </c>
      <c r="G9" s="954" t="s">
        <v>34</v>
      </c>
      <c r="H9" s="954" t="s">
        <v>35</v>
      </c>
      <c r="I9" s="957" t="s">
        <v>36</v>
      </c>
      <c r="J9" s="958">
        <v>2.2</v>
      </c>
      <c r="K9" s="959" t="s">
        <v>39</v>
      </c>
      <c r="L9" s="959" t="s">
        <v>37</v>
      </c>
      <c r="M9" s="959" t="s">
        <v>38</v>
      </c>
      <c r="N9" s="959" t="s">
        <v>37</v>
      </c>
      <c r="O9" s="959" t="s">
        <v>39</v>
      </c>
      <c r="P9" s="959" t="s">
        <v>37</v>
      </c>
      <c r="Q9" s="959" t="s">
        <v>39</v>
      </c>
      <c r="R9" s="959" t="s">
        <v>37</v>
      </c>
      <c r="S9" s="959" t="s">
        <v>37</v>
      </c>
      <c r="T9" s="959" t="s">
        <v>39</v>
      </c>
      <c r="U9" s="959" t="s">
        <v>39</v>
      </c>
      <c r="V9" s="959" t="s">
        <v>39</v>
      </c>
      <c r="W9" s="959" t="s">
        <v>39</v>
      </c>
      <c r="X9" s="959" t="s">
        <v>37</v>
      </c>
      <c r="Y9" s="963"/>
      <c r="Z9" s="963"/>
    </row>
  </sheetData>
  <mergeCells count="13">
    <mergeCell ref="E1:I1"/>
    <mergeCell ref="J1:X1"/>
    <mergeCell ref="Y1:Z1"/>
    <mergeCell ref="A1:A2"/>
    <mergeCell ref="A3:A6"/>
    <mergeCell ref="A7:A9"/>
    <mergeCell ref="B1:B2"/>
    <mergeCell ref="C1:C2"/>
    <mergeCell ref="D1:D2"/>
    <mergeCell ref="Y4:Y6"/>
    <mergeCell ref="Y8:Y9"/>
    <mergeCell ref="Z4:Z6"/>
    <mergeCell ref="Z8:Z9"/>
  </mergeCells>
  <conditionalFormatting sqref="J$1:X$1048576">
    <cfRule type="cellIs" dxfId="0" priority="1" operator="equal">
      <formula>"√"</formula>
    </cfRule>
  </conditionalFormatting>
  <pageMargins left="0.7" right="0.7" top="0.75" bottom="0.75" header="0.3" footer="0.3"/>
  <pageSetup paperSize="9" orientation="portrait" horizontalDpi="150" verticalDpi="150"/>
  <headerFooter/>
  <colBreaks count="1" manualBreakCount="1">
    <brk id="7" max="8" man="1"/>
  </colBreak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B33"/>
  <sheetViews>
    <sheetView view="pageBreakPreview" zoomScale="70" zoomScaleNormal="100" topLeftCell="A3" workbookViewId="0">
      <selection activeCell="A11" sqref="A11:AA11"/>
    </sheetView>
  </sheetViews>
  <sheetFormatPr defaultColWidth="4.62727272727273" defaultRowHeight="16.5"/>
  <cols>
    <col min="1" max="1" width="3.75454545454545" style="617" customWidth="1"/>
    <col min="2" max="2" width="10.8727272727273" style="617" customWidth="1"/>
    <col min="3" max="3" width="19.3727272727273" style="617" customWidth="1"/>
    <col min="4" max="4" width="22.2545454545455" style="617" customWidth="1"/>
    <col min="5" max="5" width="32.8727272727273" style="617" customWidth="1"/>
    <col min="6" max="6" width="23.5" style="617" customWidth="1"/>
    <col min="7" max="7" width="12.8727272727273" style="617" customWidth="1"/>
    <col min="8" max="8" width="4.62727272727273" style="617" customWidth="1"/>
    <col min="9" max="9" width="6.37272727272727" style="617" customWidth="1"/>
    <col min="10" max="10" width="0.127272727272727" style="617" customWidth="1"/>
    <col min="11" max="11" width="25.6272727272727" style="617" customWidth="1"/>
    <col min="12" max="12" width="10.8727272727273" style="617" customWidth="1"/>
    <col min="13" max="13" width="5.75454545454545" style="617" customWidth="1"/>
    <col min="14" max="14" width="6.37272727272727" style="617" customWidth="1"/>
    <col min="15" max="15" width="5" style="617" customWidth="1"/>
    <col min="16" max="16" width="5.87272727272727" style="617" customWidth="1"/>
    <col min="17" max="17" width="7.87272727272727" style="617" customWidth="1"/>
    <col min="18" max="18" width="6.12727272727273" style="617" customWidth="1"/>
    <col min="19" max="19" width="13.1272727272727" style="617" customWidth="1"/>
    <col min="20" max="20" width="15.6272727272727" style="617" customWidth="1"/>
    <col min="21" max="21" width="4.62727272727273" style="617" customWidth="1"/>
    <col min="22" max="22" width="8" style="617" customWidth="1"/>
    <col min="23" max="23" width="11.5" style="617" customWidth="1"/>
    <col min="24" max="24" width="9.5" style="617" customWidth="1"/>
    <col min="25" max="25" width="13.1272727272727" style="617" customWidth="1"/>
    <col min="26" max="26" width="10" style="617" customWidth="1"/>
    <col min="27" max="27" width="11.2545454545455" style="617" customWidth="1"/>
    <col min="28" max="248" width="9" style="617" customWidth="1"/>
    <col min="249" max="249" width="3.12727272727273" style="617" customWidth="1"/>
    <col min="250" max="250" width="7.62727272727273" style="617" customWidth="1"/>
    <col min="251" max="251" width="4.12727272727273" style="617" customWidth="1"/>
    <col min="252" max="252" width="17" style="617" customWidth="1"/>
    <col min="253" max="253" width="3.62727272727273" style="617" customWidth="1"/>
    <col min="254" max="254" width="9.12727272727273" style="617" customWidth="1"/>
    <col min="255" max="255" width="3.62727272727273" style="617" customWidth="1"/>
    <col min="256" max="16384" width="4.62727272727273" style="617"/>
  </cols>
  <sheetData>
    <row r="1" s="616" customFormat="1" ht="30.75" customHeight="1" spans="1:28">
      <c r="A1" s="618"/>
      <c r="B1" s="618"/>
      <c r="C1" s="619"/>
      <c r="D1" s="619"/>
      <c r="E1" s="619"/>
      <c r="F1" s="619"/>
      <c r="G1" s="619"/>
      <c r="H1" s="619"/>
      <c r="I1" s="619"/>
      <c r="J1" s="619"/>
      <c r="K1" s="619"/>
      <c r="L1" s="619"/>
      <c r="M1" s="619"/>
      <c r="N1" s="619"/>
      <c r="O1" s="619"/>
      <c r="P1" s="619"/>
      <c r="Q1" s="619"/>
      <c r="R1" s="619"/>
      <c r="S1" s="634"/>
      <c r="T1" s="634"/>
      <c r="U1" s="634"/>
      <c r="V1" s="634"/>
      <c r="W1" s="635" t="s">
        <v>58</v>
      </c>
      <c r="X1" s="635"/>
      <c r="Y1" s="635"/>
      <c r="Z1" s="635"/>
      <c r="AA1" s="635"/>
      <c r="AB1" s="640"/>
    </row>
    <row r="2" s="616" customFormat="1" ht="34.5" customHeight="1" spans="1:27">
      <c r="A2" s="618" t="s">
        <v>59</v>
      </c>
      <c r="B2" s="618"/>
      <c r="C2" s="620"/>
      <c r="D2" s="620"/>
      <c r="E2" s="620"/>
      <c r="F2" s="621" t="s">
        <v>60</v>
      </c>
      <c r="G2" s="621"/>
      <c r="H2" s="621"/>
      <c r="I2" s="621"/>
      <c r="J2" s="621"/>
      <c r="K2" s="621"/>
      <c r="L2" s="621"/>
      <c r="M2" s="621"/>
      <c r="N2" s="621"/>
      <c r="O2" s="621"/>
      <c r="P2" s="621"/>
      <c r="Q2" s="621"/>
      <c r="R2" s="621"/>
      <c r="S2" s="636"/>
      <c r="T2" s="636"/>
      <c r="U2" s="636"/>
      <c r="V2" s="636"/>
      <c r="W2" s="635"/>
      <c r="X2" s="635"/>
      <c r="Y2" s="635"/>
      <c r="Z2" s="635"/>
      <c r="AA2" s="635"/>
    </row>
    <row r="3" s="616" customFormat="1" ht="28.5" customHeight="1" spans="1:28">
      <c r="A3" s="622" t="s">
        <v>0</v>
      </c>
      <c r="B3" s="622"/>
      <c r="C3" s="619" t="s">
        <v>61</v>
      </c>
      <c r="D3" s="619"/>
      <c r="E3" s="619"/>
      <c r="F3" s="623" t="s">
        <v>62</v>
      </c>
      <c r="G3" s="623"/>
      <c r="H3" s="623"/>
      <c r="I3" s="623"/>
      <c r="J3" s="623"/>
      <c r="K3" s="623"/>
      <c r="L3" s="623"/>
      <c r="M3" s="623"/>
      <c r="N3" s="623"/>
      <c r="O3" s="623"/>
      <c r="P3" s="623"/>
      <c r="Q3" s="623"/>
      <c r="R3" s="623"/>
      <c r="S3" s="623"/>
      <c r="T3" s="623"/>
      <c r="U3" s="637" t="s">
        <v>63</v>
      </c>
      <c r="V3" s="637"/>
      <c r="W3" s="637" t="s">
        <v>64</v>
      </c>
      <c r="X3" s="637" t="s">
        <v>65</v>
      </c>
      <c r="Y3" s="637" t="s">
        <v>66</v>
      </c>
      <c r="Z3" s="641" t="s">
        <v>67</v>
      </c>
      <c r="AA3" s="637" t="s">
        <v>68</v>
      </c>
      <c r="AB3" s="642"/>
    </row>
    <row r="4" s="616" customFormat="1" ht="36" customHeight="1" spans="1:28">
      <c r="A4" s="622"/>
      <c r="B4" s="622"/>
      <c r="C4" s="619"/>
      <c r="D4" s="619"/>
      <c r="E4" s="619"/>
      <c r="F4" s="624" t="s">
        <v>69</v>
      </c>
      <c r="G4" s="624"/>
      <c r="H4" s="624"/>
      <c r="I4" s="624"/>
      <c r="J4" s="624"/>
      <c r="K4" s="624"/>
      <c r="L4" s="624"/>
      <c r="M4" s="624"/>
      <c r="N4" s="624"/>
      <c r="O4" s="624"/>
      <c r="P4" s="624"/>
      <c r="Q4" s="624"/>
      <c r="R4" s="624"/>
      <c r="S4" s="638"/>
      <c r="T4" s="638"/>
      <c r="U4" s="639" t="s">
        <v>70</v>
      </c>
      <c r="V4" s="639"/>
      <c r="W4" s="639"/>
      <c r="X4" s="639"/>
      <c r="Y4" s="643"/>
      <c r="Z4" s="644" t="s">
        <v>71</v>
      </c>
      <c r="AA4" s="645" t="s">
        <v>72</v>
      </c>
      <c r="AB4" s="642"/>
    </row>
    <row r="5" ht="36.75" customHeight="1" spans="1:27">
      <c r="A5" s="625" t="s">
        <v>73</v>
      </c>
      <c r="B5" s="625"/>
      <c r="C5" s="625"/>
      <c r="D5" s="626" t="s">
        <v>74</v>
      </c>
      <c r="E5" s="626" t="s">
        <v>3</v>
      </c>
      <c r="F5" s="626"/>
      <c r="G5" s="626"/>
      <c r="H5" s="626"/>
      <c r="I5" s="626" t="s">
        <v>75</v>
      </c>
      <c r="J5" s="626"/>
      <c r="K5" s="626"/>
      <c r="L5" s="626"/>
      <c r="M5" s="626"/>
      <c r="N5" s="626" t="s">
        <v>76</v>
      </c>
      <c r="O5" s="626"/>
      <c r="P5" s="626"/>
      <c r="Q5" s="626"/>
      <c r="R5" s="626"/>
      <c r="S5" s="626"/>
      <c r="T5" s="626"/>
      <c r="U5" s="626" t="s">
        <v>77</v>
      </c>
      <c r="V5" s="626"/>
      <c r="W5" s="628" t="s">
        <v>78</v>
      </c>
      <c r="X5" s="628"/>
      <c r="Y5" s="628" t="s">
        <v>79</v>
      </c>
      <c r="Z5" s="628"/>
      <c r="AA5" s="628"/>
    </row>
    <row r="6" ht="66" customHeight="1" spans="1:27">
      <c r="A6" s="917"/>
      <c r="B6" s="918"/>
      <c r="C6" s="919"/>
      <c r="D6" s="626">
        <v>1</v>
      </c>
      <c r="E6" s="627" t="s">
        <v>80</v>
      </c>
      <c r="F6" s="627"/>
      <c r="G6" s="627"/>
      <c r="H6" s="627"/>
      <c r="I6" s="627" t="s">
        <v>30</v>
      </c>
      <c r="J6" s="627"/>
      <c r="K6" s="627"/>
      <c r="L6" s="627"/>
      <c r="M6" s="627"/>
      <c r="N6" s="933" t="s">
        <v>81</v>
      </c>
      <c r="O6" s="933"/>
      <c r="P6" s="933"/>
      <c r="Q6" s="933"/>
      <c r="R6" s="933"/>
      <c r="S6" s="933"/>
      <c r="T6" s="933"/>
      <c r="U6" s="627">
        <v>1</v>
      </c>
      <c r="V6" s="627"/>
      <c r="W6" s="628"/>
      <c r="X6" s="628"/>
      <c r="Y6" s="824"/>
      <c r="Z6" s="813"/>
      <c r="AA6" s="825"/>
    </row>
    <row r="7" ht="42" customHeight="1" spans="1:27">
      <c r="A7" s="920"/>
      <c r="B7" s="921"/>
      <c r="C7" s="922"/>
      <c r="D7" s="626"/>
      <c r="E7" s="923"/>
      <c r="F7" s="924"/>
      <c r="G7" s="924"/>
      <c r="H7" s="925"/>
      <c r="I7" s="923"/>
      <c r="J7" s="924"/>
      <c r="K7" s="924"/>
      <c r="L7" s="924"/>
      <c r="M7" s="925"/>
      <c r="N7" s="934"/>
      <c r="O7" s="935"/>
      <c r="P7" s="935"/>
      <c r="Q7" s="935"/>
      <c r="R7" s="935"/>
      <c r="S7" s="935"/>
      <c r="T7" s="937"/>
      <c r="U7" s="627"/>
      <c r="V7" s="627"/>
      <c r="W7" s="628"/>
      <c r="X7" s="628"/>
      <c r="Y7" s="824"/>
      <c r="Z7" s="813"/>
      <c r="AA7" s="825"/>
    </row>
    <row r="8" ht="42" customHeight="1" spans="1:27">
      <c r="A8" s="920"/>
      <c r="B8" s="921"/>
      <c r="C8" s="922"/>
      <c r="D8" s="626"/>
      <c r="E8" s="627"/>
      <c r="F8" s="627"/>
      <c r="G8" s="627"/>
      <c r="H8" s="627"/>
      <c r="I8" s="627"/>
      <c r="J8" s="627"/>
      <c r="K8" s="627"/>
      <c r="L8" s="627"/>
      <c r="M8" s="627"/>
      <c r="N8" s="933"/>
      <c r="O8" s="933"/>
      <c r="P8" s="933"/>
      <c r="Q8" s="933"/>
      <c r="R8" s="933"/>
      <c r="S8" s="933"/>
      <c r="T8" s="933"/>
      <c r="U8" s="627"/>
      <c r="V8" s="627"/>
      <c r="W8" s="628"/>
      <c r="X8" s="628"/>
      <c r="Y8" s="824"/>
      <c r="Z8" s="813"/>
      <c r="AA8" s="825"/>
    </row>
    <row r="9" ht="42" customHeight="1" spans="1:27">
      <c r="A9" s="920"/>
      <c r="B9" s="921"/>
      <c r="C9" s="922"/>
      <c r="D9" s="926"/>
      <c r="E9" s="927"/>
      <c r="F9" s="927"/>
      <c r="G9" s="927"/>
      <c r="H9" s="927"/>
      <c r="I9" s="927"/>
      <c r="J9" s="927"/>
      <c r="K9" s="927"/>
      <c r="L9" s="927"/>
      <c r="M9" s="927"/>
      <c r="N9" s="936"/>
      <c r="O9" s="936"/>
      <c r="P9" s="936"/>
      <c r="Q9" s="936"/>
      <c r="R9" s="936"/>
      <c r="S9" s="936"/>
      <c r="T9" s="936"/>
      <c r="U9" s="927"/>
      <c r="V9" s="927"/>
      <c r="W9" s="938"/>
      <c r="X9" s="938"/>
      <c r="Y9" s="939"/>
      <c r="Z9" s="940"/>
      <c r="AA9" s="941"/>
    </row>
    <row r="10" ht="22.5" customHeight="1" spans="1:27">
      <c r="A10" s="928"/>
      <c r="B10" s="929"/>
      <c r="C10" s="930"/>
      <c r="D10" s="626"/>
      <c r="E10" s="628"/>
      <c r="F10" s="628"/>
      <c r="G10" s="628"/>
      <c r="H10" s="628"/>
      <c r="I10" s="627"/>
      <c r="J10" s="627"/>
      <c r="K10" s="627"/>
      <c r="L10" s="627"/>
      <c r="M10" s="627"/>
      <c r="N10" s="627"/>
      <c r="O10" s="627"/>
      <c r="P10" s="627"/>
      <c r="Q10" s="627"/>
      <c r="R10" s="627"/>
      <c r="S10" s="627"/>
      <c r="T10" s="627"/>
      <c r="U10" s="627"/>
      <c r="V10" s="627"/>
      <c r="W10" s="628"/>
      <c r="X10" s="628"/>
      <c r="Y10" s="650"/>
      <c r="Z10" s="650"/>
      <c r="AA10" s="650"/>
    </row>
    <row r="11" ht="51.75" customHeight="1" spans="1:27">
      <c r="A11" s="629" t="s">
        <v>82</v>
      </c>
      <c r="B11" s="628"/>
      <c r="C11" s="628"/>
      <c r="D11" s="628"/>
      <c r="E11" s="628"/>
      <c r="F11" s="628"/>
      <c r="G11" s="628"/>
      <c r="H11" s="628"/>
      <c r="I11" s="628"/>
      <c r="J11" s="628"/>
      <c r="K11" s="628"/>
      <c r="L11" s="628"/>
      <c r="M11" s="628"/>
      <c r="N11" s="628"/>
      <c r="O11" s="628"/>
      <c r="P11" s="628"/>
      <c r="Q11" s="628"/>
      <c r="R11" s="628"/>
      <c r="S11" s="628"/>
      <c r="T11" s="628"/>
      <c r="U11" s="628"/>
      <c r="V11" s="628"/>
      <c r="W11" s="628"/>
      <c r="X11" s="628"/>
      <c r="Y11" s="628"/>
      <c r="Z11" s="628"/>
      <c r="AA11" s="628"/>
    </row>
    <row r="12" ht="33.75" customHeight="1" spans="1:27">
      <c r="A12" s="630" t="s">
        <v>83</v>
      </c>
      <c r="B12" s="630" t="s">
        <v>84</v>
      </c>
      <c r="C12" s="630" t="s">
        <v>85</v>
      </c>
      <c r="D12" s="630" t="s">
        <v>86</v>
      </c>
      <c r="E12" s="630" t="s">
        <v>87</v>
      </c>
      <c r="F12" s="628" t="s">
        <v>88</v>
      </c>
      <c r="G12" s="630" t="s">
        <v>89</v>
      </c>
      <c r="H12" s="630"/>
      <c r="I12" s="630"/>
      <c r="J12" s="630"/>
      <c r="K12" s="630"/>
      <c r="L12" s="630"/>
      <c r="M12" s="628"/>
      <c r="N12" s="630"/>
      <c r="O12" s="628"/>
      <c r="P12" s="630"/>
      <c r="Q12" s="630"/>
      <c r="R12" s="630"/>
      <c r="S12" s="630"/>
      <c r="T12" s="628"/>
      <c r="U12" s="630"/>
      <c r="V12" s="630"/>
      <c r="W12" s="630"/>
      <c r="X12" s="630"/>
      <c r="Y12" s="630"/>
      <c r="Z12" s="630"/>
      <c r="AA12" s="630"/>
    </row>
    <row r="13" ht="17.5" spans="1:27">
      <c r="A13" s="931"/>
      <c r="B13" s="630"/>
      <c r="C13" s="688"/>
      <c r="D13" s="932"/>
      <c r="E13" s="630"/>
      <c r="F13" s="630"/>
      <c r="G13" s="630"/>
      <c r="H13" s="630"/>
      <c r="I13" s="630"/>
      <c r="J13" s="630"/>
      <c r="K13" s="630"/>
      <c r="L13" s="630"/>
      <c r="M13" s="630"/>
      <c r="N13" s="630"/>
      <c r="O13" s="630"/>
      <c r="P13" s="630"/>
      <c r="Q13" s="630"/>
      <c r="R13" s="630"/>
      <c r="S13" s="630"/>
      <c r="T13" s="630"/>
      <c r="U13" s="630"/>
      <c r="V13" s="630"/>
      <c r="W13" s="630"/>
      <c r="X13" s="630"/>
      <c r="Y13" s="630"/>
      <c r="Z13" s="630"/>
      <c r="AA13" s="630"/>
    </row>
    <row r="14" ht="17.5" spans="1:27">
      <c r="A14" s="931"/>
      <c r="B14" s="630"/>
      <c r="C14" s="688"/>
      <c r="D14" s="932"/>
      <c r="E14" s="630"/>
      <c r="F14" s="630"/>
      <c r="G14" s="630"/>
      <c r="H14" s="630"/>
      <c r="I14" s="630"/>
      <c r="J14" s="630"/>
      <c r="K14" s="630"/>
      <c r="L14" s="630"/>
      <c r="M14" s="630"/>
      <c r="N14" s="630"/>
      <c r="O14" s="630"/>
      <c r="P14" s="630"/>
      <c r="Q14" s="630"/>
      <c r="R14" s="630"/>
      <c r="S14" s="630"/>
      <c r="T14" s="630"/>
      <c r="U14" s="630"/>
      <c r="V14" s="630"/>
      <c r="W14" s="630"/>
      <c r="X14" s="630"/>
      <c r="Y14" s="630"/>
      <c r="Z14" s="630"/>
      <c r="AA14" s="630"/>
    </row>
    <row r="15" ht="17.5" spans="1:27">
      <c r="A15" s="931"/>
      <c r="B15" s="630"/>
      <c r="C15" s="688"/>
      <c r="D15" s="932"/>
      <c r="E15" s="630"/>
      <c r="F15" s="630"/>
      <c r="G15" s="630"/>
      <c r="H15" s="630"/>
      <c r="I15" s="630"/>
      <c r="J15" s="630"/>
      <c r="K15" s="630"/>
      <c r="L15" s="630"/>
      <c r="M15" s="630"/>
      <c r="N15" s="630"/>
      <c r="O15" s="630"/>
      <c r="P15" s="630"/>
      <c r="Q15" s="630"/>
      <c r="R15" s="630"/>
      <c r="S15" s="630"/>
      <c r="T15" s="630"/>
      <c r="U15" s="630"/>
      <c r="V15" s="630"/>
      <c r="W15" s="630"/>
      <c r="X15" s="630"/>
      <c r="Y15" s="630"/>
      <c r="Z15" s="630"/>
      <c r="AA15" s="630"/>
    </row>
    <row r="16" ht="17.5" spans="1:27">
      <c r="A16" s="931"/>
      <c r="B16" s="630"/>
      <c r="C16" s="688"/>
      <c r="D16" s="932"/>
      <c r="E16" s="630"/>
      <c r="F16" s="630"/>
      <c r="G16" s="630"/>
      <c r="H16" s="630"/>
      <c r="I16" s="630"/>
      <c r="J16" s="630"/>
      <c r="K16" s="630"/>
      <c r="L16" s="630"/>
      <c r="M16" s="630"/>
      <c r="N16" s="630"/>
      <c r="O16" s="630"/>
      <c r="P16" s="630"/>
      <c r="Q16" s="630"/>
      <c r="R16" s="630"/>
      <c r="S16" s="630"/>
      <c r="T16" s="630"/>
      <c r="U16" s="630"/>
      <c r="V16" s="630"/>
      <c r="W16" s="630"/>
      <c r="X16" s="630"/>
      <c r="Y16" s="630"/>
      <c r="Z16" s="630"/>
      <c r="AA16" s="630"/>
    </row>
    <row r="17" ht="17.5" spans="1:27">
      <c r="A17" s="931"/>
      <c r="B17" s="630"/>
      <c r="C17" s="688"/>
      <c r="D17" s="932"/>
      <c r="E17" s="630"/>
      <c r="F17" s="630"/>
      <c r="G17" s="630"/>
      <c r="H17" s="630"/>
      <c r="I17" s="630"/>
      <c r="J17" s="630"/>
      <c r="K17" s="630"/>
      <c r="L17" s="630"/>
      <c r="M17" s="630"/>
      <c r="N17" s="630"/>
      <c r="O17" s="630"/>
      <c r="P17" s="630"/>
      <c r="Q17" s="630"/>
      <c r="R17" s="630"/>
      <c r="S17" s="630"/>
      <c r="T17" s="630"/>
      <c r="U17" s="630"/>
      <c r="V17" s="630"/>
      <c r="W17" s="630"/>
      <c r="X17" s="630"/>
      <c r="Y17" s="630"/>
      <c r="Z17" s="630"/>
      <c r="AA17" s="630"/>
    </row>
    <row r="18" ht="17.5" spans="1:27">
      <c r="A18" s="931"/>
      <c r="B18" s="630"/>
      <c r="C18" s="688"/>
      <c r="D18" s="932"/>
      <c r="E18" s="630"/>
      <c r="F18" s="630"/>
      <c r="G18" s="630"/>
      <c r="H18" s="630"/>
      <c r="I18" s="630"/>
      <c r="J18" s="630"/>
      <c r="K18" s="630"/>
      <c r="L18" s="630"/>
      <c r="M18" s="630"/>
      <c r="N18" s="630"/>
      <c r="O18" s="630"/>
      <c r="P18" s="630"/>
      <c r="Q18" s="630"/>
      <c r="R18" s="630"/>
      <c r="S18" s="630"/>
      <c r="T18" s="630"/>
      <c r="U18" s="630"/>
      <c r="V18" s="630"/>
      <c r="W18" s="630"/>
      <c r="X18" s="630"/>
      <c r="Y18" s="630"/>
      <c r="Z18" s="630"/>
      <c r="AA18" s="630"/>
    </row>
    <row r="19" ht="17.5" spans="1:27">
      <c r="A19" s="931"/>
      <c r="B19" s="630"/>
      <c r="C19" s="688"/>
      <c r="D19" s="932"/>
      <c r="E19" s="630"/>
      <c r="F19" s="630"/>
      <c r="G19" s="630"/>
      <c r="H19" s="630"/>
      <c r="I19" s="630"/>
      <c r="J19" s="630"/>
      <c r="K19" s="630"/>
      <c r="L19" s="630"/>
      <c r="M19" s="630"/>
      <c r="N19" s="630"/>
      <c r="O19" s="630"/>
      <c r="P19" s="630"/>
      <c r="Q19" s="630"/>
      <c r="R19" s="630"/>
      <c r="S19" s="630"/>
      <c r="T19" s="630"/>
      <c r="U19" s="630"/>
      <c r="V19" s="630"/>
      <c r="W19" s="630"/>
      <c r="X19" s="630"/>
      <c r="Y19" s="630"/>
      <c r="Z19" s="630"/>
      <c r="AA19" s="630"/>
    </row>
    <row r="20" ht="17.5" spans="1:27">
      <c r="A20" s="931"/>
      <c r="B20" s="630"/>
      <c r="C20" s="688"/>
      <c r="D20" s="932"/>
      <c r="E20" s="630"/>
      <c r="F20" s="630"/>
      <c r="G20" s="630"/>
      <c r="H20" s="630"/>
      <c r="I20" s="630"/>
      <c r="J20" s="630"/>
      <c r="K20" s="630"/>
      <c r="L20" s="630"/>
      <c r="M20" s="630"/>
      <c r="N20" s="630"/>
      <c r="O20" s="630"/>
      <c r="P20" s="630"/>
      <c r="Q20" s="630"/>
      <c r="R20" s="630"/>
      <c r="S20" s="630"/>
      <c r="T20" s="630"/>
      <c r="U20" s="630"/>
      <c r="V20" s="630"/>
      <c r="W20" s="630"/>
      <c r="X20" s="630"/>
      <c r="Y20" s="630"/>
      <c r="Z20" s="630"/>
      <c r="AA20" s="630"/>
    </row>
    <row r="21" ht="17.5" spans="1:27">
      <c r="A21" s="931"/>
      <c r="B21" s="630"/>
      <c r="C21" s="688"/>
      <c r="D21" s="932"/>
      <c r="E21" s="630"/>
      <c r="F21" s="630"/>
      <c r="G21" s="630"/>
      <c r="H21" s="630"/>
      <c r="I21" s="630"/>
      <c r="J21" s="630"/>
      <c r="K21" s="630"/>
      <c r="L21" s="630"/>
      <c r="M21" s="630"/>
      <c r="N21" s="630"/>
      <c r="O21" s="630"/>
      <c r="P21" s="630"/>
      <c r="Q21" s="630"/>
      <c r="R21" s="630"/>
      <c r="S21" s="630"/>
      <c r="T21" s="630"/>
      <c r="U21" s="630"/>
      <c r="V21" s="630"/>
      <c r="W21" s="630"/>
      <c r="X21" s="630"/>
      <c r="Y21" s="630"/>
      <c r="Z21" s="630"/>
      <c r="AA21" s="630"/>
    </row>
    <row r="22" ht="17.5" spans="1:27">
      <c r="A22" s="931"/>
      <c r="B22" s="630"/>
      <c r="C22" s="688"/>
      <c r="D22" s="932"/>
      <c r="E22" s="630"/>
      <c r="F22" s="630"/>
      <c r="G22" s="630"/>
      <c r="H22" s="630"/>
      <c r="I22" s="630"/>
      <c r="J22" s="630"/>
      <c r="K22" s="630"/>
      <c r="L22" s="630"/>
      <c r="M22" s="630"/>
      <c r="N22" s="630"/>
      <c r="O22" s="630"/>
      <c r="P22" s="630"/>
      <c r="Q22" s="630"/>
      <c r="R22" s="630"/>
      <c r="S22" s="630"/>
      <c r="T22" s="630"/>
      <c r="U22" s="630"/>
      <c r="V22" s="630"/>
      <c r="W22" s="630"/>
      <c r="X22" s="630"/>
      <c r="Y22" s="630"/>
      <c r="Z22" s="630"/>
      <c r="AA22" s="630"/>
    </row>
    <row r="23" ht="17.5" spans="1:27">
      <c r="A23" s="931"/>
      <c r="B23" s="630"/>
      <c r="C23" s="688"/>
      <c r="D23" s="932"/>
      <c r="E23" s="630"/>
      <c r="F23" s="630"/>
      <c r="G23" s="630"/>
      <c r="H23" s="630"/>
      <c r="I23" s="630"/>
      <c r="J23" s="630"/>
      <c r="K23" s="630"/>
      <c r="L23" s="630"/>
      <c r="M23" s="630"/>
      <c r="N23" s="630"/>
      <c r="O23" s="630"/>
      <c r="P23" s="630"/>
      <c r="Q23" s="630"/>
      <c r="R23" s="630"/>
      <c r="S23" s="630"/>
      <c r="T23" s="630"/>
      <c r="U23" s="630"/>
      <c r="V23" s="630"/>
      <c r="W23" s="630"/>
      <c r="X23" s="630"/>
      <c r="Y23" s="630"/>
      <c r="Z23" s="630"/>
      <c r="AA23" s="630"/>
    </row>
    <row r="24" ht="17.5" spans="1:27">
      <c r="A24" s="931"/>
      <c r="B24" s="630"/>
      <c r="C24" s="688"/>
      <c r="D24" s="932"/>
      <c r="E24" s="630"/>
      <c r="F24" s="630"/>
      <c r="G24" s="630"/>
      <c r="H24" s="630"/>
      <c r="I24" s="630"/>
      <c r="J24" s="630"/>
      <c r="K24" s="630"/>
      <c r="L24" s="630"/>
      <c r="M24" s="630"/>
      <c r="N24" s="630"/>
      <c r="O24" s="630"/>
      <c r="P24" s="630"/>
      <c r="Q24" s="630"/>
      <c r="R24" s="630"/>
      <c r="S24" s="630"/>
      <c r="T24" s="630"/>
      <c r="U24" s="630"/>
      <c r="V24" s="630"/>
      <c r="W24" s="630"/>
      <c r="X24" s="630"/>
      <c r="Y24" s="630"/>
      <c r="Z24" s="630"/>
      <c r="AA24" s="630"/>
    </row>
    <row r="25" ht="17.5" spans="1:27">
      <c r="A25" s="931"/>
      <c r="B25" s="630"/>
      <c r="C25" s="688"/>
      <c r="D25" s="932"/>
      <c r="E25" s="630"/>
      <c r="F25" s="630"/>
      <c r="G25" s="630"/>
      <c r="H25" s="630"/>
      <c r="I25" s="630"/>
      <c r="J25" s="630"/>
      <c r="K25" s="630"/>
      <c r="L25" s="630"/>
      <c r="M25" s="630"/>
      <c r="N25" s="630"/>
      <c r="O25" s="630"/>
      <c r="P25" s="630"/>
      <c r="Q25" s="630"/>
      <c r="R25" s="630"/>
      <c r="S25" s="630"/>
      <c r="T25" s="630"/>
      <c r="U25" s="630"/>
      <c r="V25" s="630"/>
      <c r="W25" s="630"/>
      <c r="X25" s="630"/>
      <c r="Y25" s="630"/>
      <c r="Z25" s="630"/>
      <c r="AA25" s="630"/>
    </row>
    <row r="26" ht="17.5" spans="1:27">
      <c r="A26" s="931"/>
      <c r="B26" s="630"/>
      <c r="C26" s="688"/>
      <c r="D26" s="932"/>
      <c r="E26" s="630"/>
      <c r="F26" s="630"/>
      <c r="G26" s="630"/>
      <c r="H26" s="630"/>
      <c r="I26" s="630"/>
      <c r="J26" s="630"/>
      <c r="K26" s="630"/>
      <c r="L26" s="630"/>
      <c r="M26" s="630"/>
      <c r="N26" s="630"/>
      <c r="O26" s="630"/>
      <c r="P26" s="630"/>
      <c r="Q26" s="630"/>
      <c r="R26" s="630"/>
      <c r="S26" s="630"/>
      <c r="T26" s="630"/>
      <c r="U26" s="630"/>
      <c r="V26" s="630"/>
      <c r="W26" s="630"/>
      <c r="X26" s="630"/>
      <c r="Y26" s="630"/>
      <c r="Z26" s="630"/>
      <c r="AA26" s="630"/>
    </row>
    <row r="27" ht="17.5" spans="1:27">
      <c r="A27" s="931"/>
      <c r="B27" s="630"/>
      <c r="C27" s="688"/>
      <c r="D27" s="932"/>
      <c r="E27" s="630"/>
      <c r="F27" s="630"/>
      <c r="G27" s="630"/>
      <c r="H27" s="630"/>
      <c r="I27" s="630"/>
      <c r="J27" s="630"/>
      <c r="K27" s="630"/>
      <c r="L27" s="630"/>
      <c r="M27" s="630"/>
      <c r="N27" s="630"/>
      <c r="O27" s="630"/>
      <c r="P27" s="630"/>
      <c r="Q27" s="630"/>
      <c r="R27" s="630"/>
      <c r="S27" s="630"/>
      <c r="T27" s="630"/>
      <c r="U27" s="630"/>
      <c r="V27" s="630"/>
      <c r="W27" s="630"/>
      <c r="X27" s="630"/>
      <c r="Y27" s="630"/>
      <c r="Z27" s="630"/>
      <c r="AA27" s="630"/>
    </row>
    <row r="28" ht="17.5" spans="1:27">
      <c r="A28" s="931"/>
      <c r="B28" s="630"/>
      <c r="C28" s="688"/>
      <c r="D28" s="932"/>
      <c r="E28" s="630"/>
      <c r="F28" s="630"/>
      <c r="G28" s="630"/>
      <c r="H28" s="630"/>
      <c r="I28" s="630"/>
      <c r="J28" s="630"/>
      <c r="K28" s="630"/>
      <c r="L28" s="630"/>
      <c r="M28" s="630"/>
      <c r="N28" s="630"/>
      <c r="O28" s="630"/>
      <c r="P28" s="630"/>
      <c r="Q28" s="630"/>
      <c r="R28" s="630"/>
      <c r="S28" s="630"/>
      <c r="T28" s="630"/>
      <c r="U28" s="630"/>
      <c r="V28" s="630"/>
      <c r="W28" s="630"/>
      <c r="X28" s="630"/>
      <c r="Y28" s="630"/>
      <c r="Z28" s="630"/>
      <c r="AA28" s="630"/>
    </row>
    <row r="29" ht="17.5" spans="1:27">
      <c r="A29" s="931"/>
      <c r="B29" s="630"/>
      <c r="C29" s="688"/>
      <c r="D29" s="932"/>
      <c r="E29" s="630"/>
      <c r="F29" s="630"/>
      <c r="G29" s="630"/>
      <c r="H29" s="630"/>
      <c r="I29" s="630"/>
      <c r="J29" s="630"/>
      <c r="K29" s="630"/>
      <c r="L29" s="630"/>
      <c r="M29" s="630"/>
      <c r="N29" s="630"/>
      <c r="O29" s="630"/>
      <c r="P29" s="630"/>
      <c r="Q29" s="630"/>
      <c r="R29" s="630"/>
      <c r="S29" s="630"/>
      <c r="T29" s="630"/>
      <c r="U29" s="630"/>
      <c r="V29" s="630"/>
      <c r="W29" s="630"/>
      <c r="X29" s="630"/>
      <c r="Y29" s="630"/>
      <c r="Z29" s="630"/>
      <c r="AA29" s="630"/>
    </row>
    <row r="30" ht="17.5" spans="1:27">
      <c r="A30" s="931"/>
      <c r="B30" s="630"/>
      <c r="C30" s="688"/>
      <c r="D30" s="932"/>
      <c r="E30" s="630"/>
      <c r="F30" s="630"/>
      <c r="G30" s="630"/>
      <c r="H30" s="630"/>
      <c r="I30" s="630"/>
      <c r="J30" s="630"/>
      <c r="K30" s="630"/>
      <c r="L30" s="630"/>
      <c r="M30" s="630"/>
      <c r="N30" s="630"/>
      <c r="O30" s="630"/>
      <c r="P30" s="630"/>
      <c r="Q30" s="630"/>
      <c r="R30" s="630"/>
      <c r="S30" s="630"/>
      <c r="T30" s="630"/>
      <c r="U30" s="630"/>
      <c r="V30" s="630"/>
      <c r="W30" s="630"/>
      <c r="X30" s="630"/>
      <c r="Y30" s="630"/>
      <c r="Z30" s="630"/>
      <c r="AA30" s="630"/>
    </row>
    <row r="31" ht="17.5" spans="1:27">
      <c r="A31" s="931"/>
      <c r="B31" s="630"/>
      <c r="C31" s="688"/>
      <c r="D31" s="932"/>
      <c r="E31" s="630"/>
      <c r="F31" s="630"/>
      <c r="G31" s="630"/>
      <c r="H31" s="630"/>
      <c r="I31" s="630"/>
      <c r="J31" s="630"/>
      <c r="K31" s="630"/>
      <c r="L31" s="630"/>
      <c r="M31" s="630"/>
      <c r="N31" s="630"/>
      <c r="O31" s="630"/>
      <c r="P31" s="630"/>
      <c r="Q31" s="630"/>
      <c r="R31" s="630"/>
      <c r="S31" s="630"/>
      <c r="T31" s="630"/>
      <c r="U31" s="630"/>
      <c r="V31" s="630"/>
      <c r="W31" s="630"/>
      <c r="X31" s="630"/>
      <c r="Y31" s="630"/>
      <c r="Z31" s="630"/>
      <c r="AA31" s="630"/>
    </row>
    <row r="32" ht="17.5" spans="1:27">
      <c r="A32" s="931"/>
      <c r="B32" s="630"/>
      <c r="C32" s="688"/>
      <c r="D32" s="932"/>
      <c r="E32" s="630"/>
      <c r="F32" s="630"/>
      <c r="G32" s="630"/>
      <c r="H32" s="630"/>
      <c r="I32" s="630"/>
      <c r="J32" s="630"/>
      <c r="K32" s="630"/>
      <c r="L32" s="630"/>
      <c r="M32" s="630"/>
      <c r="N32" s="630"/>
      <c r="O32" s="630"/>
      <c r="P32" s="630"/>
      <c r="Q32" s="630"/>
      <c r="R32" s="630"/>
      <c r="S32" s="630"/>
      <c r="T32" s="630"/>
      <c r="U32" s="630"/>
      <c r="V32" s="630"/>
      <c r="W32" s="630"/>
      <c r="X32" s="630"/>
      <c r="Y32" s="630"/>
      <c r="Z32" s="630"/>
      <c r="AA32" s="630"/>
    </row>
    <row r="33" ht="17.5" spans="1:27">
      <c r="A33" s="931"/>
      <c r="B33" s="630"/>
      <c r="C33" s="688"/>
      <c r="D33" s="932"/>
      <c r="E33" s="630"/>
      <c r="F33" s="630"/>
      <c r="G33" s="630"/>
      <c r="H33" s="630"/>
      <c r="I33" s="630"/>
      <c r="J33" s="630"/>
      <c r="K33" s="630"/>
      <c r="L33" s="630"/>
      <c r="M33" s="630"/>
      <c r="N33" s="630"/>
      <c r="O33" s="630"/>
      <c r="P33" s="630"/>
      <c r="Q33" s="630"/>
      <c r="R33" s="630"/>
      <c r="S33" s="630"/>
      <c r="T33" s="630"/>
      <c r="U33" s="630"/>
      <c r="V33" s="630"/>
      <c r="W33" s="630"/>
      <c r="X33" s="630"/>
      <c r="Y33" s="630"/>
      <c r="Z33" s="630"/>
      <c r="AA33" s="630"/>
    </row>
  </sheetData>
  <mergeCells count="51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A11:AA11"/>
    <mergeCell ref="W1:AA2"/>
    <mergeCell ref="A3:B4"/>
    <mergeCell ref="C3:D4"/>
    <mergeCell ref="A6:C10"/>
  </mergeCells>
  <conditionalFormatting sqref="C33:D33">
    <cfRule type="cellIs" dxfId="1" priority="29" operator="equal">
      <formula>"J6L"</formula>
    </cfRule>
  </conditionalFormatting>
  <conditionalFormatting sqref="C13:C33">
    <cfRule type="duplicateValues" dxfId="2" priority="28"/>
  </conditionalFormatting>
  <conditionalFormatting sqref="C13:D32">
    <cfRule type="cellIs" dxfId="1" priority="13" operator="equal">
      <formula>"J6L"</formula>
    </cfRule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  <outlinePr summaryBelow="0"/>
    <pageSetUpPr fitToPage="1"/>
  </sheetPr>
  <dimension ref="A1:AY109"/>
  <sheetViews>
    <sheetView showGridLines="0" view="pageBreakPreview" zoomScale="40" zoomScaleNormal="40" topLeftCell="A45" workbookViewId="0">
      <selection activeCell="F56" sqref="F56"/>
    </sheetView>
  </sheetViews>
  <sheetFormatPr defaultColWidth="8.87272727272727" defaultRowHeight="14"/>
  <cols>
    <col min="1" max="1" width="6.12727272727273" style="838" customWidth="1"/>
    <col min="2" max="2" width="4.5" style="838" customWidth="1"/>
    <col min="3" max="3" width="13.5" style="838" customWidth="1"/>
    <col min="4" max="4" width="23.7909090909091" style="838" customWidth="1"/>
    <col min="5" max="5" width="16.2545454545455" style="839" customWidth="1"/>
    <col min="6" max="6" width="29.5" style="839" customWidth="1"/>
    <col min="7" max="7" width="18.5" style="839" hidden="1" customWidth="1" outlineLevel="1"/>
    <col min="8" max="8" width="8" style="838" hidden="1" customWidth="1" outlineLevel="1"/>
    <col min="9" max="9" width="5.25454545454545" style="838" hidden="1" customWidth="1" outlineLevel="1"/>
    <col min="10" max="10" width="12.2545454545455" style="838" customWidth="1" collapsed="1"/>
    <col min="11" max="11" width="6.12727272727273" style="838" hidden="1" customWidth="1" outlineLevel="1"/>
    <col min="12" max="12" width="18.2545454545455" style="839" hidden="1" customWidth="1" outlineLevel="1"/>
    <col min="13" max="13" width="5.75454545454545" style="840" hidden="1" customWidth="1" outlineLevel="1"/>
    <col min="14" max="14" width="8.37272727272727" style="838" hidden="1" customWidth="1" outlineLevel="1"/>
    <col min="15" max="15" width="7.62727272727273" style="838" hidden="1" customWidth="1" outlineLevel="1"/>
    <col min="16" max="16" width="9.37272727272727" style="838" customWidth="1" collapsed="1"/>
    <col min="17" max="17" width="12.8727272727273" style="841" customWidth="1"/>
    <col min="18" max="18" width="12.8727272727273" style="841" hidden="1" customWidth="1" outlineLevel="1"/>
    <col min="19" max="19" width="10.7545454545455" style="838" hidden="1" customWidth="1" outlineLevel="1"/>
    <col min="20" max="21" width="11.1272727272727" style="841" hidden="1" customWidth="1" outlineLevel="1"/>
    <col min="22" max="22" width="13.5" style="842" customWidth="1" collapsed="1"/>
    <col min="23" max="25" width="13.5" style="842" hidden="1" customWidth="1" outlineLevel="1"/>
    <col min="26" max="26" width="8.62727272727273" style="838" customWidth="1" collapsed="1"/>
    <col min="27" max="27" width="8.62727272727273" style="838" customWidth="1"/>
    <col min="28" max="28" width="11.8181818181818" style="838" customWidth="1" outlineLevel="1"/>
    <col min="29" max="32" width="11.8181818181818" style="843" customWidth="1" outlineLevel="1"/>
    <col min="33" max="33" width="11.8181818181818" style="844" customWidth="1" outlineLevel="1"/>
    <col min="34" max="35" width="11.8181818181818" style="838" customWidth="1" outlineLevel="1"/>
    <col min="36" max="37" width="11.8181818181818" style="838" customWidth="1"/>
    <col min="38" max="48" width="11.8181818181818" style="838" hidden="1" customWidth="1" outlineLevel="1"/>
    <col min="49" max="49" width="10" style="838" customWidth="1" collapsed="1"/>
    <col min="50" max="50" width="24.2545454545455" style="838" customWidth="1"/>
    <col min="51" max="51" width="25.9090909090909" style="838" customWidth="1"/>
    <col min="52" max="16384" width="8.87272727272727" style="838"/>
  </cols>
  <sheetData>
    <row r="1" s="834" customFormat="1" ht="20.25" customHeight="1" collapsed="1" spans="29:33">
      <c r="AC1" s="871"/>
      <c r="AD1" s="871"/>
      <c r="AE1" s="871"/>
      <c r="AF1" s="871"/>
      <c r="AG1" s="883"/>
    </row>
    <row r="2" s="834" customFormat="1" ht="29.25" hidden="1" customHeight="1" outlineLevel="1" spans="1:50">
      <c r="A2" s="845" t="s">
        <v>90</v>
      </c>
      <c r="B2" s="845"/>
      <c r="C2" s="846" t="s">
        <v>91</v>
      </c>
      <c r="D2" s="846"/>
      <c r="E2" s="846"/>
      <c r="F2" s="846"/>
      <c r="G2" s="847" t="s">
        <v>92</v>
      </c>
      <c r="H2" s="847"/>
      <c r="I2" s="847"/>
      <c r="J2" s="847"/>
      <c r="K2" s="847"/>
      <c r="L2" s="847"/>
      <c r="M2" s="847"/>
      <c r="N2" s="847"/>
      <c r="O2" s="847"/>
      <c r="P2" s="847"/>
      <c r="Q2" s="847"/>
      <c r="R2" s="847"/>
      <c r="S2" s="847"/>
      <c r="T2" s="847"/>
      <c r="U2" s="847"/>
      <c r="V2" s="847"/>
      <c r="W2" s="847"/>
      <c r="X2" s="847"/>
      <c r="Y2" s="847"/>
      <c r="Z2" s="847"/>
      <c r="AA2" s="847"/>
      <c r="AB2" s="847"/>
      <c r="AC2" s="872"/>
      <c r="AD2" s="872"/>
      <c r="AE2" s="872"/>
      <c r="AF2" s="872"/>
      <c r="AG2" s="884"/>
      <c r="AH2" s="847"/>
      <c r="AI2" s="847"/>
      <c r="AJ2" s="847"/>
      <c r="AK2" s="847"/>
      <c r="AL2" s="847"/>
      <c r="AM2" s="847"/>
      <c r="AN2" s="847"/>
      <c r="AO2" s="847"/>
      <c r="AP2" s="847"/>
      <c r="AQ2" s="847"/>
      <c r="AR2" s="847"/>
      <c r="AS2" s="847"/>
      <c r="AT2" s="847"/>
      <c r="AU2" s="847"/>
      <c r="AV2" s="847"/>
      <c r="AW2" s="894" t="s">
        <v>85</v>
      </c>
      <c r="AX2" s="895"/>
    </row>
    <row r="3" s="834" customFormat="1" ht="25.5" hidden="1" customHeight="1" outlineLevel="1" spans="1:50">
      <c r="A3" s="845"/>
      <c r="B3" s="845"/>
      <c r="C3" s="846"/>
      <c r="D3" s="846"/>
      <c r="E3" s="846"/>
      <c r="F3" s="846"/>
      <c r="G3" s="847"/>
      <c r="H3" s="847"/>
      <c r="I3" s="847"/>
      <c r="J3" s="847"/>
      <c r="K3" s="847"/>
      <c r="L3" s="847"/>
      <c r="M3" s="847"/>
      <c r="N3" s="847"/>
      <c r="O3" s="847"/>
      <c r="P3" s="847"/>
      <c r="Q3" s="847"/>
      <c r="R3" s="847"/>
      <c r="S3" s="847"/>
      <c r="T3" s="847"/>
      <c r="U3" s="847"/>
      <c r="V3" s="847"/>
      <c r="W3" s="847"/>
      <c r="X3" s="847"/>
      <c r="Y3" s="847"/>
      <c r="Z3" s="847"/>
      <c r="AA3" s="847"/>
      <c r="AB3" s="847"/>
      <c r="AC3" s="872"/>
      <c r="AD3" s="872"/>
      <c r="AE3" s="872"/>
      <c r="AF3" s="872"/>
      <c r="AG3" s="884"/>
      <c r="AH3" s="847"/>
      <c r="AI3" s="847"/>
      <c r="AJ3" s="847"/>
      <c r="AK3" s="847"/>
      <c r="AL3" s="847"/>
      <c r="AM3" s="847"/>
      <c r="AN3" s="847"/>
      <c r="AO3" s="847"/>
      <c r="AP3" s="847"/>
      <c r="AQ3" s="847"/>
      <c r="AR3" s="847"/>
      <c r="AS3" s="847"/>
      <c r="AT3" s="847"/>
      <c r="AU3" s="847"/>
      <c r="AV3" s="847"/>
      <c r="AW3" s="894" t="s">
        <v>93</v>
      </c>
      <c r="AX3" s="895"/>
    </row>
    <row r="4" s="834" customFormat="1" ht="27" hidden="1" customHeight="1" outlineLevel="1" spans="1:50">
      <c r="A4" s="848" t="s">
        <v>94</v>
      </c>
      <c r="B4" s="848"/>
      <c r="C4" s="848"/>
      <c r="D4" s="848"/>
      <c r="E4" s="848"/>
      <c r="F4" s="848"/>
      <c r="G4" s="847"/>
      <c r="H4" s="847"/>
      <c r="I4" s="847"/>
      <c r="J4" s="847"/>
      <c r="K4" s="847"/>
      <c r="L4" s="847"/>
      <c r="M4" s="847"/>
      <c r="N4" s="847"/>
      <c r="O4" s="847"/>
      <c r="P4" s="847"/>
      <c r="Q4" s="847"/>
      <c r="R4" s="847"/>
      <c r="S4" s="847"/>
      <c r="T4" s="847"/>
      <c r="U4" s="847"/>
      <c r="V4" s="847"/>
      <c r="W4" s="847"/>
      <c r="X4" s="847"/>
      <c r="Y4" s="847"/>
      <c r="Z4" s="847"/>
      <c r="AA4" s="847"/>
      <c r="AB4" s="847"/>
      <c r="AC4" s="872"/>
      <c r="AD4" s="872"/>
      <c r="AE4" s="872"/>
      <c r="AF4" s="872"/>
      <c r="AG4" s="884"/>
      <c r="AH4" s="847"/>
      <c r="AI4" s="847"/>
      <c r="AJ4" s="847"/>
      <c r="AK4" s="847"/>
      <c r="AL4" s="847"/>
      <c r="AM4" s="847"/>
      <c r="AN4" s="847"/>
      <c r="AO4" s="847"/>
      <c r="AP4" s="847"/>
      <c r="AQ4" s="847"/>
      <c r="AR4" s="847"/>
      <c r="AS4" s="847"/>
      <c r="AT4" s="847"/>
      <c r="AU4" s="847"/>
      <c r="AV4" s="847"/>
      <c r="AW4" s="894" t="s">
        <v>2</v>
      </c>
      <c r="AX4" s="895" t="s">
        <v>30</v>
      </c>
    </row>
    <row r="5" s="834" customFormat="1" ht="21.75" hidden="1" customHeight="1" outlineLevel="1" spans="1:50">
      <c r="A5" s="849" t="s">
        <v>95</v>
      </c>
      <c r="B5" s="849"/>
      <c r="C5" s="849"/>
      <c r="D5" s="849"/>
      <c r="E5" s="849" t="s">
        <v>96</v>
      </c>
      <c r="F5" s="850"/>
      <c r="G5" s="847"/>
      <c r="H5" s="847"/>
      <c r="I5" s="847"/>
      <c r="J5" s="847"/>
      <c r="K5" s="847"/>
      <c r="L5" s="847"/>
      <c r="M5" s="847"/>
      <c r="N5" s="847"/>
      <c r="O5" s="847"/>
      <c r="P5" s="847"/>
      <c r="Q5" s="847"/>
      <c r="R5" s="847"/>
      <c r="S5" s="847"/>
      <c r="T5" s="847"/>
      <c r="U5" s="847"/>
      <c r="V5" s="847"/>
      <c r="W5" s="847"/>
      <c r="X5" s="847"/>
      <c r="Y5" s="847"/>
      <c r="Z5" s="847"/>
      <c r="AA5" s="847"/>
      <c r="AB5" s="847"/>
      <c r="AC5" s="872"/>
      <c r="AD5" s="872"/>
      <c r="AE5" s="872"/>
      <c r="AF5" s="872"/>
      <c r="AG5" s="884"/>
      <c r="AH5" s="847"/>
      <c r="AI5" s="847"/>
      <c r="AJ5" s="847"/>
      <c r="AK5" s="847"/>
      <c r="AL5" s="847"/>
      <c r="AM5" s="847"/>
      <c r="AN5" s="847"/>
      <c r="AO5" s="847"/>
      <c r="AP5" s="847"/>
      <c r="AQ5" s="847"/>
      <c r="AR5" s="847"/>
      <c r="AS5" s="847"/>
      <c r="AT5" s="847"/>
      <c r="AU5" s="847"/>
      <c r="AV5" s="847"/>
      <c r="AW5" s="894" t="s">
        <v>97</v>
      </c>
      <c r="AX5" s="895" t="s">
        <v>44</v>
      </c>
    </row>
    <row r="6" s="834" customFormat="1" ht="20.25" hidden="1" customHeight="1" outlineLevel="1" spans="1:50">
      <c r="A6" s="847" t="s">
        <v>98</v>
      </c>
      <c r="B6" s="847"/>
      <c r="C6" s="847"/>
      <c r="D6" s="847"/>
      <c r="E6" s="847"/>
      <c r="F6" s="847"/>
      <c r="G6" s="847"/>
      <c r="H6" s="847"/>
      <c r="I6" s="847"/>
      <c r="J6" s="847"/>
      <c r="K6" s="847"/>
      <c r="L6" s="847"/>
      <c r="M6" s="847"/>
      <c r="N6" s="847"/>
      <c r="O6" s="847"/>
      <c r="P6" s="847"/>
      <c r="Q6" s="847"/>
      <c r="R6" s="847"/>
      <c r="S6" s="847"/>
      <c r="T6" s="847"/>
      <c r="U6" s="847"/>
      <c r="V6" s="847"/>
      <c r="W6" s="847"/>
      <c r="X6" s="847"/>
      <c r="Y6" s="847"/>
      <c r="Z6" s="847"/>
      <c r="AA6" s="847"/>
      <c r="AB6" s="847"/>
      <c r="AC6" s="872"/>
      <c r="AD6" s="872"/>
      <c r="AE6" s="872"/>
      <c r="AF6" s="872"/>
      <c r="AG6" s="884"/>
      <c r="AH6" s="847"/>
      <c r="AI6" s="847"/>
      <c r="AJ6" s="847"/>
      <c r="AK6" s="847"/>
      <c r="AL6" s="847"/>
      <c r="AM6" s="847"/>
      <c r="AN6" s="847"/>
      <c r="AO6" s="847"/>
      <c r="AP6" s="847"/>
      <c r="AQ6" s="847"/>
      <c r="AR6" s="847"/>
      <c r="AS6" s="847"/>
      <c r="AT6" s="847"/>
      <c r="AU6" s="847"/>
      <c r="AV6" s="847"/>
      <c r="AW6" s="894" t="s">
        <v>78</v>
      </c>
      <c r="AX6" s="895"/>
    </row>
    <row r="7" s="834" customFormat="1" ht="24.75" hidden="1" customHeight="1" outlineLevel="1" spans="1:50">
      <c r="A7" s="851" t="s">
        <v>99</v>
      </c>
      <c r="B7" s="851"/>
      <c r="C7" s="851"/>
      <c r="D7" s="851"/>
      <c r="E7" s="851"/>
      <c r="F7" s="851"/>
      <c r="G7" s="847"/>
      <c r="H7" s="847"/>
      <c r="I7" s="847"/>
      <c r="J7" s="847"/>
      <c r="K7" s="847"/>
      <c r="L7" s="847"/>
      <c r="M7" s="847"/>
      <c r="N7" s="847"/>
      <c r="O7" s="847"/>
      <c r="P7" s="847"/>
      <c r="Q7" s="847"/>
      <c r="R7" s="847"/>
      <c r="S7" s="847"/>
      <c r="T7" s="847"/>
      <c r="U7" s="847"/>
      <c r="V7" s="847"/>
      <c r="W7" s="847"/>
      <c r="X7" s="847"/>
      <c r="Y7" s="847"/>
      <c r="Z7" s="847"/>
      <c r="AA7" s="847"/>
      <c r="AB7" s="847"/>
      <c r="AC7" s="872"/>
      <c r="AD7" s="872"/>
      <c r="AE7" s="872"/>
      <c r="AF7" s="872"/>
      <c r="AG7" s="884"/>
      <c r="AH7" s="847"/>
      <c r="AI7" s="847"/>
      <c r="AJ7" s="847"/>
      <c r="AK7" s="847"/>
      <c r="AL7" s="847"/>
      <c r="AM7" s="847"/>
      <c r="AN7" s="847"/>
      <c r="AO7" s="847"/>
      <c r="AP7" s="847"/>
      <c r="AQ7" s="847"/>
      <c r="AR7" s="847"/>
      <c r="AS7" s="847"/>
      <c r="AT7" s="847"/>
      <c r="AU7" s="847"/>
      <c r="AV7" s="847"/>
      <c r="AW7" s="894" t="s">
        <v>100</v>
      </c>
      <c r="AX7" s="895" t="s">
        <v>101</v>
      </c>
    </row>
    <row r="8" s="835" customFormat="1" ht="23.1" customHeight="1" spans="1:50">
      <c r="A8" s="852" t="s">
        <v>1</v>
      </c>
      <c r="B8" s="853" t="s">
        <v>102</v>
      </c>
      <c r="C8" s="854" t="s">
        <v>103</v>
      </c>
      <c r="D8" s="854" t="s">
        <v>104</v>
      </c>
      <c r="E8" s="855" t="s">
        <v>85</v>
      </c>
      <c r="F8" s="854" t="s">
        <v>105</v>
      </c>
      <c r="G8" s="854" t="s">
        <v>106</v>
      </c>
      <c r="H8" s="854" t="s">
        <v>107</v>
      </c>
      <c r="I8" s="854" t="s">
        <v>108</v>
      </c>
      <c r="J8" s="854" t="s">
        <v>73</v>
      </c>
      <c r="K8" s="855" t="s">
        <v>109</v>
      </c>
      <c r="L8" s="861" t="s">
        <v>110</v>
      </c>
      <c r="M8" s="862" t="s">
        <v>111</v>
      </c>
      <c r="N8" s="855" t="s">
        <v>112</v>
      </c>
      <c r="O8" s="855" t="s">
        <v>113</v>
      </c>
      <c r="P8" s="863" t="s">
        <v>114</v>
      </c>
      <c r="Q8" s="866" t="s">
        <v>115</v>
      </c>
      <c r="R8" s="866" t="s">
        <v>116</v>
      </c>
      <c r="S8" s="866" t="s">
        <v>117</v>
      </c>
      <c r="T8" s="854" t="s">
        <v>118</v>
      </c>
      <c r="U8" s="854" t="s">
        <v>119</v>
      </c>
      <c r="V8" s="867" t="s">
        <v>120</v>
      </c>
      <c r="W8" s="867" t="s">
        <v>12</v>
      </c>
      <c r="X8" s="867" t="s">
        <v>121</v>
      </c>
      <c r="Y8" s="867" t="s">
        <v>122</v>
      </c>
      <c r="Z8" s="854" t="s">
        <v>123</v>
      </c>
      <c r="AA8" s="288" t="s">
        <v>124</v>
      </c>
      <c r="AB8" s="587" t="s">
        <v>125</v>
      </c>
      <c r="AC8" s="591" t="s">
        <v>126</v>
      </c>
      <c r="AD8" s="591"/>
      <c r="AE8" s="591"/>
      <c r="AF8" s="592" t="s">
        <v>127</v>
      </c>
      <c r="AG8" s="291" t="s">
        <v>128</v>
      </c>
      <c r="AH8" s="289" t="s">
        <v>129</v>
      </c>
      <c r="AI8" s="290" t="s">
        <v>130</v>
      </c>
      <c r="AJ8" s="885" t="s">
        <v>131</v>
      </c>
      <c r="AK8" s="885" t="s">
        <v>132</v>
      </c>
      <c r="AL8" s="322" t="s">
        <v>133</v>
      </c>
      <c r="AM8" s="596" t="s">
        <v>134</v>
      </c>
      <c r="AN8" s="597" t="s">
        <v>135</v>
      </c>
      <c r="AO8" s="597" t="s">
        <v>136</v>
      </c>
      <c r="AP8" s="598" t="s">
        <v>137</v>
      </c>
      <c r="AQ8" s="597" t="s">
        <v>138</v>
      </c>
      <c r="AR8" s="607" t="s">
        <v>139</v>
      </c>
      <c r="AS8" s="597" t="s">
        <v>140</v>
      </c>
      <c r="AT8" s="608" t="s">
        <v>141</v>
      </c>
      <c r="AU8" s="597" t="s">
        <v>142</v>
      </c>
      <c r="AV8" s="597" t="s">
        <v>143</v>
      </c>
      <c r="AW8" s="896" t="s">
        <v>79</v>
      </c>
      <c r="AX8" s="854" t="s">
        <v>144</v>
      </c>
    </row>
    <row r="9" s="836" customFormat="1" ht="24" customHeight="1" spans="1:50">
      <c r="A9" s="856"/>
      <c r="B9" s="857">
        <v>0</v>
      </c>
      <c r="C9" s="858"/>
      <c r="D9" s="858"/>
      <c r="E9" s="859"/>
      <c r="F9" s="860"/>
      <c r="G9" s="858"/>
      <c r="H9" s="858"/>
      <c r="I9" s="858"/>
      <c r="J9" s="858"/>
      <c r="K9" s="859"/>
      <c r="L9" s="860"/>
      <c r="M9" s="864"/>
      <c r="N9" s="859"/>
      <c r="O9" s="859"/>
      <c r="P9" s="865"/>
      <c r="Q9" s="868"/>
      <c r="R9" s="868"/>
      <c r="S9" s="868"/>
      <c r="T9" s="858"/>
      <c r="U9" s="858"/>
      <c r="V9" s="869"/>
      <c r="W9" s="869"/>
      <c r="X9" s="869"/>
      <c r="Y9" s="869"/>
      <c r="Z9" s="858"/>
      <c r="AA9" s="288"/>
      <c r="AB9" s="590"/>
      <c r="AC9" s="591" t="s">
        <v>145</v>
      </c>
      <c r="AD9" s="591" t="s">
        <v>146</v>
      </c>
      <c r="AE9" s="591" t="s">
        <v>147</v>
      </c>
      <c r="AF9" s="592"/>
      <c r="AG9" s="291"/>
      <c r="AH9" s="289"/>
      <c r="AI9" s="290"/>
      <c r="AJ9" s="886"/>
      <c r="AK9" s="886"/>
      <c r="AL9" s="323"/>
      <c r="AM9" s="600"/>
      <c r="AN9" s="601"/>
      <c r="AO9" s="601"/>
      <c r="AP9" s="602"/>
      <c r="AQ9" s="601"/>
      <c r="AR9" s="611"/>
      <c r="AS9" s="601"/>
      <c r="AT9" s="612"/>
      <c r="AU9" s="601"/>
      <c r="AV9" s="601"/>
      <c r="AW9" s="897"/>
      <c r="AX9" s="858"/>
    </row>
    <row r="10" s="563" customFormat="1" ht="45" customHeight="1" spans="1:50">
      <c r="A10" s="579">
        <f>ROW()-9</f>
        <v>1</v>
      </c>
      <c r="B10" s="579">
        <v>0</v>
      </c>
      <c r="C10" s="579" t="s">
        <v>148</v>
      </c>
      <c r="D10" s="579"/>
      <c r="E10" s="579" t="s">
        <v>149</v>
      </c>
      <c r="F10" s="580" t="s">
        <v>30</v>
      </c>
      <c r="G10" s="579" t="s">
        <v>44</v>
      </c>
      <c r="H10" s="579" t="s">
        <v>150</v>
      </c>
      <c r="I10" s="579" t="s">
        <v>151</v>
      </c>
      <c r="J10" s="579"/>
      <c r="K10" s="579" t="s">
        <v>150</v>
      </c>
      <c r="L10" s="579" t="s">
        <v>152</v>
      </c>
      <c r="M10" s="579" t="s">
        <v>150</v>
      </c>
      <c r="N10" s="579" t="s">
        <v>153</v>
      </c>
      <c r="O10" s="579" t="s">
        <v>154</v>
      </c>
      <c r="P10" s="579"/>
      <c r="Q10" s="579" t="s">
        <v>155</v>
      </c>
      <c r="R10" s="579" t="s">
        <v>44</v>
      </c>
      <c r="S10" s="579" t="s">
        <v>44</v>
      </c>
      <c r="T10" s="579" t="s">
        <v>156</v>
      </c>
      <c r="U10" s="579" t="s">
        <v>44</v>
      </c>
      <c r="V10" s="579" t="s">
        <v>44</v>
      </c>
      <c r="W10" s="579" t="s">
        <v>44</v>
      </c>
      <c r="X10" s="579" t="s">
        <v>44</v>
      </c>
      <c r="Y10" s="579" t="s">
        <v>44</v>
      </c>
      <c r="Z10" s="579" t="s">
        <v>44</v>
      </c>
      <c r="AA10" s="579" t="s">
        <v>157</v>
      </c>
      <c r="AB10" s="579"/>
      <c r="AC10" s="873"/>
      <c r="AD10" s="873"/>
      <c r="AE10" s="873"/>
      <c r="AF10" s="873"/>
      <c r="AG10" s="887"/>
      <c r="AH10" s="579"/>
      <c r="AI10" s="579"/>
      <c r="AJ10" s="579" t="s">
        <v>158</v>
      </c>
      <c r="AK10" s="579" t="s">
        <v>159</v>
      </c>
      <c r="AL10" s="579"/>
      <c r="AM10" s="579"/>
      <c r="AN10" s="579"/>
      <c r="AO10" s="579"/>
      <c r="AP10" s="579"/>
      <c r="AQ10" s="579"/>
      <c r="AR10" s="579"/>
      <c r="AS10" s="579"/>
      <c r="AT10" s="579"/>
      <c r="AU10" s="579"/>
      <c r="AV10" s="579"/>
      <c r="AW10" s="579" t="s">
        <v>44</v>
      </c>
      <c r="AX10" s="579">
        <v>1</v>
      </c>
    </row>
    <row r="11" s="563" customFormat="1" ht="45" customHeight="1" spans="1:50">
      <c r="A11" s="579">
        <f t="shared" ref="A11:A20" si="0">ROW()-9</f>
        <v>2</v>
      </c>
      <c r="B11" s="579">
        <v>1</v>
      </c>
      <c r="C11" s="579" t="s">
        <v>148</v>
      </c>
      <c r="D11" s="579"/>
      <c r="E11" s="579" t="s">
        <v>149</v>
      </c>
      <c r="F11" s="580" t="s">
        <v>160</v>
      </c>
      <c r="G11" s="579" t="s">
        <v>44</v>
      </c>
      <c r="H11" s="579" t="s">
        <v>161</v>
      </c>
      <c r="I11" s="579" t="s">
        <v>151</v>
      </c>
      <c r="J11" s="579"/>
      <c r="K11" s="579" t="s">
        <v>150</v>
      </c>
      <c r="L11" s="579" t="s">
        <v>162</v>
      </c>
      <c r="M11" s="579" t="s">
        <v>150</v>
      </c>
      <c r="N11" s="579" t="s">
        <v>153</v>
      </c>
      <c r="O11" s="579" t="s">
        <v>154</v>
      </c>
      <c r="P11" s="579" t="s">
        <v>163</v>
      </c>
      <c r="Q11" s="579" t="s">
        <v>155</v>
      </c>
      <c r="R11" s="579" t="s">
        <v>44</v>
      </c>
      <c r="S11" s="579" t="s">
        <v>44</v>
      </c>
      <c r="T11" s="579" t="s">
        <v>44</v>
      </c>
      <c r="U11" s="579" t="s">
        <v>44</v>
      </c>
      <c r="V11" s="579" t="s">
        <v>44</v>
      </c>
      <c r="W11" s="579" t="s">
        <v>44</v>
      </c>
      <c r="X11" s="579" t="s">
        <v>44</v>
      </c>
      <c r="Y11" s="579" t="s">
        <v>44</v>
      </c>
      <c r="Z11" s="579" t="s">
        <v>44</v>
      </c>
      <c r="AA11" s="579"/>
      <c r="AB11" s="579"/>
      <c r="AC11" s="873"/>
      <c r="AD11" s="873"/>
      <c r="AE11" s="873"/>
      <c r="AF11" s="873"/>
      <c r="AG11" s="887"/>
      <c r="AH11" s="579"/>
      <c r="AI11" s="579"/>
      <c r="AJ11" s="579" t="s">
        <v>164</v>
      </c>
      <c r="AK11" s="579"/>
      <c r="AL11" s="579"/>
      <c r="AM11" s="579"/>
      <c r="AN11" s="579"/>
      <c r="AO11" s="579"/>
      <c r="AP11" s="579"/>
      <c r="AQ11" s="579"/>
      <c r="AR11" s="579"/>
      <c r="AS11" s="579"/>
      <c r="AT11" s="579"/>
      <c r="AU11" s="579"/>
      <c r="AV11" s="579"/>
      <c r="AW11" s="579" t="s">
        <v>44</v>
      </c>
      <c r="AX11" s="579">
        <v>1</v>
      </c>
    </row>
    <row r="12" s="563" customFormat="1" ht="45" customHeight="1" spans="1:50">
      <c r="A12" s="579">
        <f t="shared" si="0"/>
        <v>3</v>
      </c>
      <c r="B12" s="579">
        <v>2</v>
      </c>
      <c r="C12" s="579" t="s">
        <v>165</v>
      </c>
      <c r="D12" s="579" t="s">
        <v>166</v>
      </c>
      <c r="E12" s="579" t="s">
        <v>166</v>
      </c>
      <c r="F12" s="580" t="s">
        <v>167</v>
      </c>
      <c r="G12" s="579" t="s">
        <v>44</v>
      </c>
      <c r="H12" s="579" t="s">
        <v>161</v>
      </c>
      <c r="I12" s="579" t="s">
        <v>151</v>
      </c>
      <c r="J12" s="579"/>
      <c r="K12" s="579" t="s">
        <v>150</v>
      </c>
      <c r="L12" s="579" t="s">
        <v>166</v>
      </c>
      <c r="M12" s="579" t="s">
        <v>150</v>
      </c>
      <c r="N12" s="579" t="s">
        <v>154</v>
      </c>
      <c r="O12" s="579" t="s">
        <v>153</v>
      </c>
      <c r="P12" s="579" t="s">
        <v>168</v>
      </c>
      <c r="Q12" s="579" t="s">
        <v>169</v>
      </c>
      <c r="R12" s="579" t="s">
        <v>44</v>
      </c>
      <c r="S12" s="579" t="s">
        <v>44</v>
      </c>
      <c r="T12" s="579" t="s">
        <v>44</v>
      </c>
      <c r="U12" s="579" t="s">
        <v>44</v>
      </c>
      <c r="V12" s="870">
        <v>0.479</v>
      </c>
      <c r="W12" s="579" t="s">
        <v>44</v>
      </c>
      <c r="X12" s="579" t="s">
        <v>170</v>
      </c>
      <c r="Y12" s="579" t="s">
        <v>44</v>
      </c>
      <c r="Z12" s="579" t="s">
        <v>44</v>
      </c>
      <c r="AA12" s="579" t="s">
        <v>171</v>
      </c>
      <c r="AB12" s="579"/>
      <c r="AC12" s="873" t="s">
        <v>172</v>
      </c>
      <c r="AD12" s="873"/>
      <c r="AE12" s="873"/>
      <c r="AF12" s="873">
        <f>V12*1.02</f>
        <v>0.48858</v>
      </c>
      <c r="AG12" s="887">
        <f>V12/AF12</f>
        <v>0.980392156862745</v>
      </c>
      <c r="AH12" s="579"/>
      <c r="AI12" s="579"/>
      <c r="AJ12" s="579" t="s">
        <v>173</v>
      </c>
      <c r="AK12" s="579"/>
      <c r="AL12" s="579"/>
      <c r="AM12" s="579"/>
      <c r="AN12" s="579"/>
      <c r="AO12" s="579"/>
      <c r="AP12" s="579"/>
      <c r="AQ12" s="579"/>
      <c r="AR12" s="579"/>
      <c r="AS12" s="579"/>
      <c r="AT12" s="579"/>
      <c r="AU12" s="579"/>
      <c r="AV12" s="579"/>
      <c r="AW12" s="579" t="s">
        <v>44</v>
      </c>
      <c r="AX12" s="579">
        <v>1</v>
      </c>
    </row>
    <row r="13" s="563" customFormat="1" ht="45" customHeight="1" spans="1:50">
      <c r="A13" s="579">
        <f t="shared" si="0"/>
        <v>4</v>
      </c>
      <c r="B13" s="579">
        <v>2</v>
      </c>
      <c r="C13" s="579" t="s">
        <v>174</v>
      </c>
      <c r="D13" s="579" t="s">
        <v>175</v>
      </c>
      <c r="E13" s="579" t="s">
        <v>175</v>
      </c>
      <c r="F13" s="580" t="s">
        <v>176</v>
      </c>
      <c r="G13" s="579" t="s">
        <v>177</v>
      </c>
      <c r="H13" s="579" t="s">
        <v>161</v>
      </c>
      <c r="I13" s="579" t="s">
        <v>151</v>
      </c>
      <c r="J13" s="579"/>
      <c r="K13" s="579" t="s">
        <v>150</v>
      </c>
      <c r="L13" s="579" t="s">
        <v>175</v>
      </c>
      <c r="M13" s="579" t="s">
        <v>150</v>
      </c>
      <c r="N13" s="579" t="s">
        <v>154</v>
      </c>
      <c r="O13" s="579" t="s">
        <v>153</v>
      </c>
      <c r="P13" s="579" t="s">
        <v>178</v>
      </c>
      <c r="Q13" s="579" t="s">
        <v>44</v>
      </c>
      <c r="R13" s="579" t="s">
        <v>44</v>
      </c>
      <c r="S13" s="579" t="s">
        <v>44</v>
      </c>
      <c r="T13" s="579">
        <v>0.003</v>
      </c>
      <c r="U13" s="579" t="s">
        <v>44</v>
      </c>
      <c r="V13" s="579">
        <v>0.003</v>
      </c>
      <c r="W13" s="579" t="s">
        <v>44</v>
      </c>
      <c r="X13" s="579" t="s">
        <v>170</v>
      </c>
      <c r="Y13" s="579" t="s">
        <v>44</v>
      </c>
      <c r="Z13" s="579" t="s">
        <v>44</v>
      </c>
      <c r="AA13" s="579"/>
      <c r="AB13" s="579"/>
      <c r="AC13" s="873"/>
      <c r="AD13" s="873"/>
      <c r="AE13" s="873"/>
      <c r="AF13" s="873"/>
      <c r="AG13" s="887"/>
      <c r="AH13" s="579"/>
      <c r="AI13" s="579"/>
      <c r="AJ13" s="579" t="s">
        <v>173</v>
      </c>
      <c r="AK13" s="579" t="s">
        <v>179</v>
      </c>
      <c r="AL13" s="579"/>
      <c r="AM13" s="579"/>
      <c r="AN13" s="579"/>
      <c r="AO13" s="579"/>
      <c r="AP13" s="579"/>
      <c r="AQ13" s="579"/>
      <c r="AR13" s="579"/>
      <c r="AS13" s="579"/>
      <c r="AT13" s="579"/>
      <c r="AU13" s="579"/>
      <c r="AV13" s="579"/>
      <c r="AW13" s="579" t="s">
        <v>44</v>
      </c>
      <c r="AX13" s="579">
        <v>1</v>
      </c>
    </row>
    <row r="14" s="563" customFormat="1" ht="45" customHeight="1" spans="1:50">
      <c r="A14" s="579">
        <f t="shared" si="0"/>
        <v>5</v>
      </c>
      <c r="B14" s="579">
        <v>2</v>
      </c>
      <c r="C14" s="579" t="s">
        <v>148</v>
      </c>
      <c r="D14" s="579"/>
      <c r="E14" s="579" t="s">
        <v>149</v>
      </c>
      <c r="F14" s="580" t="s">
        <v>180</v>
      </c>
      <c r="G14" s="579" t="s">
        <v>44</v>
      </c>
      <c r="H14" s="579" t="s">
        <v>161</v>
      </c>
      <c r="I14" s="579" t="s">
        <v>151</v>
      </c>
      <c r="J14" s="579"/>
      <c r="K14" s="579" t="s">
        <v>150</v>
      </c>
      <c r="L14" s="579" t="s">
        <v>181</v>
      </c>
      <c r="M14" s="579" t="s">
        <v>150</v>
      </c>
      <c r="N14" s="579" t="s">
        <v>153</v>
      </c>
      <c r="O14" s="579" t="s">
        <v>154</v>
      </c>
      <c r="P14" s="579" t="s">
        <v>182</v>
      </c>
      <c r="Q14" s="579" t="s">
        <v>155</v>
      </c>
      <c r="R14" s="579" t="s">
        <v>44</v>
      </c>
      <c r="S14" s="579" t="s">
        <v>44</v>
      </c>
      <c r="T14" s="579" t="s">
        <v>44</v>
      </c>
      <c r="U14" s="579" t="s">
        <v>44</v>
      </c>
      <c r="V14" s="870">
        <v>1.5</v>
      </c>
      <c r="W14" s="579" t="s">
        <v>44</v>
      </c>
      <c r="X14" s="579" t="s">
        <v>44</v>
      </c>
      <c r="Y14" s="579" t="s">
        <v>44</v>
      </c>
      <c r="Z14" s="579" t="s">
        <v>44</v>
      </c>
      <c r="AA14" s="579"/>
      <c r="AB14" s="579"/>
      <c r="AC14" s="873"/>
      <c r="AD14" s="873"/>
      <c r="AE14" s="873"/>
      <c r="AF14" s="873"/>
      <c r="AG14" s="887"/>
      <c r="AH14" s="579"/>
      <c r="AI14" s="579"/>
      <c r="AJ14" s="579" t="s">
        <v>173</v>
      </c>
      <c r="AK14" s="579"/>
      <c r="AL14" s="579"/>
      <c r="AM14" s="579"/>
      <c r="AN14" s="579"/>
      <c r="AO14" s="579"/>
      <c r="AP14" s="579"/>
      <c r="AQ14" s="579"/>
      <c r="AR14" s="579"/>
      <c r="AS14" s="579"/>
      <c r="AT14" s="579"/>
      <c r="AU14" s="579"/>
      <c r="AV14" s="579"/>
      <c r="AW14" s="579" t="s">
        <v>44</v>
      </c>
      <c r="AX14" s="579">
        <v>1</v>
      </c>
    </row>
    <row r="15" s="563" customFormat="1" ht="45" customHeight="1" spans="1:50">
      <c r="A15" s="579">
        <f t="shared" si="0"/>
        <v>6</v>
      </c>
      <c r="B15" s="579">
        <v>3</v>
      </c>
      <c r="C15" s="579" t="s">
        <v>165</v>
      </c>
      <c r="D15" s="579" t="s">
        <v>183</v>
      </c>
      <c r="E15" s="579" t="s">
        <v>183</v>
      </c>
      <c r="F15" s="580" t="s">
        <v>184</v>
      </c>
      <c r="G15" s="579" t="s">
        <v>185</v>
      </c>
      <c r="H15" s="579" t="s">
        <v>161</v>
      </c>
      <c r="I15" s="579" t="s">
        <v>151</v>
      </c>
      <c r="J15" s="579"/>
      <c r="K15" s="579" t="s">
        <v>150</v>
      </c>
      <c r="L15" s="579" t="s">
        <v>183</v>
      </c>
      <c r="M15" s="579" t="s">
        <v>150</v>
      </c>
      <c r="N15" s="579" t="s">
        <v>154</v>
      </c>
      <c r="O15" s="579" t="s">
        <v>153</v>
      </c>
      <c r="P15" s="579" t="s">
        <v>186</v>
      </c>
      <c r="Q15" s="579" t="s">
        <v>155</v>
      </c>
      <c r="R15" s="579" t="s">
        <v>44</v>
      </c>
      <c r="S15" s="579" t="s">
        <v>44</v>
      </c>
      <c r="T15" s="579" t="s">
        <v>44</v>
      </c>
      <c r="U15" s="579" t="s">
        <v>44</v>
      </c>
      <c r="V15" s="579" t="s">
        <v>44</v>
      </c>
      <c r="W15" s="579" t="s">
        <v>44</v>
      </c>
      <c r="X15" s="579" t="s">
        <v>44</v>
      </c>
      <c r="Y15" s="579" t="s">
        <v>44</v>
      </c>
      <c r="Z15" s="579" t="s">
        <v>44</v>
      </c>
      <c r="AA15" s="579"/>
      <c r="AB15" s="579"/>
      <c r="AC15" s="873"/>
      <c r="AD15" s="873"/>
      <c r="AE15" s="873"/>
      <c r="AF15" s="873"/>
      <c r="AG15" s="887"/>
      <c r="AH15" s="579"/>
      <c r="AI15" s="579"/>
      <c r="AJ15" s="888"/>
      <c r="AK15" s="888"/>
      <c r="AL15" s="579"/>
      <c r="AM15" s="579"/>
      <c r="AN15" s="579"/>
      <c r="AO15" s="579"/>
      <c r="AP15" s="579"/>
      <c r="AQ15" s="579"/>
      <c r="AR15" s="579"/>
      <c r="AS15" s="579"/>
      <c r="AT15" s="579"/>
      <c r="AU15" s="579"/>
      <c r="AV15" s="579"/>
      <c r="AW15" s="579" t="s">
        <v>44</v>
      </c>
      <c r="AX15" s="579">
        <v>1</v>
      </c>
    </row>
    <row r="16" s="563" customFormat="1" ht="45" customHeight="1" spans="1:50">
      <c r="A16" s="579">
        <f t="shared" si="0"/>
        <v>7</v>
      </c>
      <c r="B16" s="579">
        <v>3</v>
      </c>
      <c r="C16" s="579" t="s">
        <v>165</v>
      </c>
      <c r="D16" s="579" t="s">
        <v>187</v>
      </c>
      <c r="E16" s="579" t="s">
        <v>187</v>
      </c>
      <c r="F16" s="580" t="s">
        <v>188</v>
      </c>
      <c r="G16" s="579" t="s">
        <v>185</v>
      </c>
      <c r="H16" s="579" t="s">
        <v>161</v>
      </c>
      <c r="I16" s="579" t="s">
        <v>151</v>
      </c>
      <c r="J16" s="579"/>
      <c r="K16" s="579" t="s">
        <v>150</v>
      </c>
      <c r="L16" s="579" t="s">
        <v>187</v>
      </c>
      <c r="M16" s="579" t="s">
        <v>150</v>
      </c>
      <c r="N16" s="579" t="s">
        <v>154</v>
      </c>
      <c r="O16" s="579" t="s">
        <v>153</v>
      </c>
      <c r="P16" s="579" t="s">
        <v>189</v>
      </c>
      <c r="Q16" s="579" t="s">
        <v>155</v>
      </c>
      <c r="R16" s="579" t="s">
        <v>44</v>
      </c>
      <c r="S16" s="579" t="s">
        <v>44</v>
      </c>
      <c r="T16" s="579" t="s">
        <v>44</v>
      </c>
      <c r="U16" s="579" t="s">
        <v>44</v>
      </c>
      <c r="V16" s="579" t="s">
        <v>44</v>
      </c>
      <c r="W16" s="579" t="s">
        <v>44</v>
      </c>
      <c r="X16" s="579" t="s">
        <v>44</v>
      </c>
      <c r="Y16" s="579" t="s">
        <v>44</v>
      </c>
      <c r="Z16" s="579" t="s">
        <v>44</v>
      </c>
      <c r="AA16" s="579"/>
      <c r="AB16" s="579"/>
      <c r="AC16" s="873"/>
      <c r="AD16" s="873"/>
      <c r="AE16" s="873"/>
      <c r="AF16" s="873"/>
      <c r="AG16" s="887"/>
      <c r="AH16" s="579"/>
      <c r="AI16" s="579"/>
      <c r="AJ16" s="888"/>
      <c r="AK16" s="888"/>
      <c r="AL16" s="579"/>
      <c r="AM16" s="579"/>
      <c r="AN16" s="579"/>
      <c r="AO16" s="579"/>
      <c r="AP16" s="579"/>
      <c r="AQ16" s="579"/>
      <c r="AR16" s="579"/>
      <c r="AS16" s="579"/>
      <c r="AT16" s="579"/>
      <c r="AU16" s="579"/>
      <c r="AV16" s="579"/>
      <c r="AW16" s="579" t="s">
        <v>44</v>
      </c>
      <c r="AX16" s="579">
        <v>1</v>
      </c>
    </row>
    <row r="17" s="563" customFormat="1" ht="45" customHeight="1" spans="1:50">
      <c r="A17" s="579">
        <f t="shared" si="0"/>
        <v>8</v>
      </c>
      <c r="B17" s="579">
        <v>3</v>
      </c>
      <c r="C17" s="579" t="s">
        <v>165</v>
      </c>
      <c r="D17" s="579" t="s">
        <v>190</v>
      </c>
      <c r="E17" s="579" t="s">
        <v>190</v>
      </c>
      <c r="F17" s="580" t="s">
        <v>191</v>
      </c>
      <c r="G17" s="579" t="s">
        <v>185</v>
      </c>
      <c r="H17" s="579" t="s">
        <v>161</v>
      </c>
      <c r="I17" s="579" t="s">
        <v>151</v>
      </c>
      <c r="J17" s="579"/>
      <c r="K17" s="579" t="s">
        <v>150</v>
      </c>
      <c r="L17" s="579" t="s">
        <v>190</v>
      </c>
      <c r="M17" s="579" t="s">
        <v>150</v>
      </c>
      <c r="N17" s="579" t="s">
        <v>154</v>
      </c>
      <c r="O17" s="579" t="s">
        <v>153</v>
      </c>
      <c r="P17" s="579" t="s">
        <v>189</v>
      </c>
      <c r="Q17" s="579" t="s">
        <v>155</v>
      </c>
      <c r="R17" s="579" t="s">
        <v>44</v>
      </c>
      <c r="S17" s="579" t="s">
        <v>44</v>
      </c>
      <c r="T17" s="579" t="s">
        <v>44</v>
      </c>
      <c r="U17" s="579" t="s">
        <v>44</v>
      </c>
      <c r="V17" s="579" t="s">
        <v>44</v>
      </c>
      <c r="W17" s="579" t="s">
        <v>44</v>
      </c>
      <c r="X17" s="579" t="s">
        <v>44</v>
      </c>
      <c r="Y17" s="579" t="s">
        <v>44</v>
      </c>
      <c r="Z17" s="579" t="s">
        <v>44</v>
      </c>
      <c r="AA17" s="579"/>
      <c r="AB17" s="579"/>
      <c r="AC17" s="873"/>
      <c r="AD17" s="873"/>
      <c r="AE17" s="873"/>
      <c r="AF17" s="873"/>
      <c r="AG17" s="887"/>
      <c r="AH17" s="579"/>
      <c r="AI17" s="579"/>
      <c r="AJ17" s="888"/>
      <c r="AK17" s="888"/>
      <c r="AL17" s="579"/>
      <c r="AM17" s="579"/>
      <c r="AN17" s="579"/>
      <c r="AO17" s="579"/>
      <c r="AP17" s="579"/>
      <c r="AQ17" s="579"/>
      <c r="AR17" s="579"/>
      <c r="AS17" s="579"/>
      <c r="AT17" s="579"/>
      <c r="AU17" s="579"/>
      <c r="AV17" s="579"/>
      <c r="AW17" s="579" t="s">
        <v>44</v>
      </c>
      <c r="AX17" s="579">
        <v>1</v>
      </c>
    </row>
    <row r="18" s="837" customFormat="1" ht="45" customHeight="1" spans="1:50">
      <c r="A18" s="579">
        <f t="shared" si="0"/>
        <v>9</v>
      </c>
      <c r="B18" s="579">
        <v>2</v>
      </c>
      <c r="C18" s="579" t="s">
        <v>174</v>
      </c>
      <c r="D18" s="579" t="s">
        <v>192</v>
      </c>
      <c r="E18" s="579" t="s">
        <v>193</v>
      </c>
      <c r="F18" s="580" t="s">
        <v>194</v>
      </c>
      <c r="G18" s="579"/>
      <c r="H18" s="579" t="s">
        <v>161</v>
      </c>
      <c r="I18" s="579" t="s">
        <v>151</v>
      </c>
      <c r="J18" s="579"/>
      <c r="K18" s="579" t="s">
        <v>150</v>
      </c>
      <c r="L18" s="579" t="s">
        <v>193</v>
      </c>
      <c r="M18" s="579" t="s">
        <v>150</v>
      </c>
      <c r="N18" s="579" t="s">
        <v>154</v>
      </c>
      <c r="O18" s="579" t="s">
        <v>153</v>
      </c>
      <c r="P18" s="579" t="s">
        <v>178</v>
      </c>
      <c r="Q18" s="579" t="s">
        <v>44</v>
      </c>
      <c r="R18" s="579" t="s">
        <v>44</v>
      </c>
      <c r="S18" s="579" t="s">
        <v>44</v>
      </c>
      <c r="T18" s="579" t="s">
        <v>44</v>
      </c>
      <c r="U18" s="579" t="s">
        <v>44</v>
      </c>
      <c r="V18" s="870">
        <v>0.001</v>
      </c>
      <c r="W18" s="579" t="s">
        <v>44</v>
      </c>
      <c r="X18" s="579" t="s">
        <v>44</v>
      </c>
      <c r="Y18" s="579" t="s">
        <v>44</v>
      </c>
      <c r="Z18" s="579" t="s">
        <v>44</v>
      </c>
      <c r="AA18" s="579"/>
      <c r="AB18" s="579"/>
      <c r="AC18" s="873"/>
      <c r="AD18" s="873"/>
      <c r="AE18" s="873"/>
      <c r="AF18" s="873"/>
      <c r="AG18" s="887"/>
      <c r="AH18" s="579"/>
      <c r="AI18" s="579"/>
      <c r="AJ18" s="579" t="s">
        <v>173</v>
      </c>
      <c r="AK18" s="579" t="s">
        <v>195</v>
      </c>
      <c r="AL18" s="579"/>
      <c r="AM18" s="579"/>
      <c r="AN18" s="579"/>
      <c r="AO18" s="579"/>
      <c r="AP18" s="579"/>
      <c r="AQ18" s="579"/>
      <c r="AR18" s="579"/>
      <c r="AS18" s="579"/>
      <c r="AT18" s="579"/>
      <c r="AU18" s="579"/>
      <c r="AV18" s="579"/>
      <c r="AW18" s="579" t="s">
        <v>44</v>
      </c>
      <c r="AX18" s="579">
        <v>20</v>
      </c>
    </row>
    <row r="19" s="563" customFormat="1" ht="45" customHeight="1" spans="1:50">
      <c r="A19" s="579">
        <f t="shared" si="0"/>
        <v>10</v>
      </c>
      <c r="B19" s="579">
        <v>2</v>
      </c>
      <c r="C19" s="579" t="s">
        <v>196</v>
      </c>
      <c r="D19" s="579" t="s">
        <v>197</v>
      </c>
      <c r="E19" s="579" t="s">
        <v>197</v>
      </c>
      <c r="F19" s="582" t="s">
        <v>198</v>
      </c>
      <c r="G19" s="579" t="s">
        <v>199</v>
      </c>
      <c r="H19" s="579" t="s">
        <v>161</v>
      </c>
      <c r="I19" s="579" t="s">
        <v>151</v>
      </c>
      <c r="J19" s="579"/>
      <c r="K19" s="579" t="s">
        <v>150</v>
      </c>
      <c r="L19" s="579" t="s">
        <v>197</v>
      </c>
      <c r="M19" s="579" t="s">
        <v>150</v>
      </c>
      <c r="N19" s="579" t="s">
        <v>154</v>
      </c>
      <c r="O19" s="579" t="s">
        <v>153</v>
      </c>
      <c r="P19" s="579" t="s">
        <v>189</v>
      </c>
      <c r="Q19" s="579"/>
      <c r="R19" s="579" t="s">
        <v>44</v>
      </c>
      <c r="S19" s="579" t="s">
        <v>44</v>
      </c>
      <c r="T19" s="579" t="s">
        <v>44</v>
      </c>
      <c r="U19" s="579" t="s">
        <v>44</v>
      </c>
      <c r="V19" s="579" t="s">
        <v>44</v>
      </c>
      <c r="W19" s="579" t="s">
        <v>44</v>
      </c>
      <c r="X19" s="579" t="s">
        <v>44</v>
      </c>
      <c r="Y19" s="579" t="s">
        <v>44</v>
      </c>
      <c r="Z19" s="579" t="s">
        <v>44</v>
      </c>
      <c r="AA19" s="579"/>
      <c r="AB19" s="579"/>
      <c r="AC19" s="873"/>
      <c r="AD19" s="873"/>
      <c r="AE19" s="873"/>
      <c r="AF19" s="873"/>
      <c r="AG19" s="887"/>
      <c r="AH19" s="579"/>
      <c r="AI19" s="579"/>
      <c r="AJ19" s="579" t="s">
        <v>158</v>
      </c>
      <c r="AK19" s="579" t="s">
        <v>200</v>
      </c>
      <c r="AL19" s="579"/>
      <c r="AM19" s="579"/>
      <c r="AN19" s="579"/>
      <c r="AO19" s="579"/>
      <c r="AP19" s="579"/>
      <c r="AQ19" s="579"/>
      <c r="AR19" s="579"/>
      <c r="AS19" s="579"/>
      <c r="AT19" s="579"/>
      <c r="AU19" s="579"/>
      <c r="AV19" s="579"/>
      <c r="AW19" s="579" t="s">
        <v>44</v>
      </c>
      <c r="AX19" s="579">
        <v>1</v>
      </c>
    </row>
    <row r="20" s="563" customFormat="1" ht="45" customHeight="1" spans="1:50">
      <c r="A20" s="579">
        <f t="shared" si="0"/>
        <v>11</v>
      </c>
      <c r="B20" s="579">
        <v>2</v>
      </c>
      <c r="C20" s="579" t="s">
        <v>165</v>
      </c>
      <c r="D20" s="579" t="s">
        <v>201</v>
      </c>
      <c r="E20" s="579" t="s">
        <v>201</v>
      </c>
      <c r="F20" s="580" t="s">
        <v>202</v>
      </c>
      <c r="G20" s="579" t="s">
        <v>44</v>
      </c>
      <c r="H20" s="579" t="s">
        <v>161</v>
      </c>
      <c r="I20" s="579" t="s">
        <v>151</v>
      </c>
      <c r="J20" s="579"/>
      <c r="K20" s="579" t="s">
        <v>150</v>
      </c>
      <c r="L20" s="579" t="s">
        <v>201</v>
      </c>
      <c r="M20" s="579" t="s">
        <v>150</v>
      </c>
      <c r="N20" s="579" t="s">
        <v>154</v>
      </c>
      <c r="O20" s="579" t="s">
        <v>153</v>
      </c>
      <c r="P20" s="579" t="s">
        <v>189</v>
      </c>
      <c r="Q20" s="579" t="s">
        <v>155</v>
      </c>
      <c r="R20" s="579" t="s">
        <v>44</v>
      </c>
      <c r="S20" s="579" t="s">
        <v>44</v>
      </c>
      <c r="T20" s="579" t="s">
        <v>44</v>
      </c>
      <c r="U20" s="579" t="s">
        <v>44</v>
      </c>
      <c r="V20" s="579" t="s">
        <v>44</v>
      </c>
      <c r="W20" s="579" t="s">
        <v>44</v>
      </c>
      <c r="X20" s="579" t="s">
        <v>44</v>
      </c>
      <c r="Y20" s="579" t="s">
        <v>44</v>
      </c>
      <c r="Z20" s="579" t="s">
        <v>44</v>
      </c>
      <c r="AA20" s="579"/>
      <c r="AB20" s="579"/>
      <c r="AC20" s="873"/>
      <c r="AD20" s="873"/>
      <c r="AE20" s="873"/>
      <c r="AF20" s="873"/>
      <c r="AG20" s="887"/>
      <c r="AH20" s="579"/>
      <c r="AI20" s="579"/>
      <c r="AJ20" s="579" t="s">
        <v>164</v>
      </c>
      <c r="AK20" s="579"/>
      <c r="AL20" s="579"/>
      <c r="AM20" s="579"/>
      <c r="AN20" s="579"/>
      <c r="AO20" s="579"/>
      <c r="AP20" s="579"/>
      <c r="AQ20" s="579"/>
      <c r="AR20" s="579"/>
      <c r="AS20" s="579"/>
      <c r="AT20" s="579"/>
      <c r="AU20" s="579"/>
      <c r="AV20" s="579"/>
      <c r="AW20" s="579" t="s">
        <v>44</v>
      </c>
      <c r="AX20" s="579">
        <v>1</v>
      </c>
    </row>
    <row r="21" s="563" customFormat="1" ht="45" customHeight="1" spans="1:50">
      <c r="A21" s="579">
        <f t="shared" ref="A21:A30" si="1">ROW()-9</f>
        <v>12</v>
      </c>
      <c r="B21" s="579">
        <v>3</v>
      </c>
      <c r="C21" s="579" t="s">
        <v>174</v>
      </c>
      <c r="D21" s="579" t="s">
        <v>203</v>
      </c>
      <c r="E21" s="579" t="s">
        <v>203</v>
      </c>
      <c r="F21" s="580" t="s">
        <v>204</v>
      </c>
      <c r="G21" s="579" t="s">
        <v>205</v>
      </c>
      <c r="H21" s="579" t="s">
        <v>161</v>
      </c>
      <c r="I21" s="579" t="s">
        <v>151</v>
      </c>
      <c r="J21" s="579"/>
      <c r="K21" s="579" t="s">
        <v>150</v>
      </c>
      <c r="L21" s="579" t="str">
        <f t="shared" ref="L21:L22" si="2">E21</f>
        <v>SHT0014864</v>
      </c>
      <c r="M21" s="579" t="s">
        <v>150</v>
      </c>
      <c r="N21" s="579" t="s">
        <v>154</v>
      </c>
      <c r="O21" s="579" t="s">
        <v>153</v>
      </c>
      <c r="P21" s="579" t="s">
        <v>206</v>
      </c>
      <c r="Q21" s="579" t="s">
        <v>155</v>
      </c>
      <c r="R21" s="579" t="s">
        <v>44</v>
      </c>
      <c r="S21" s="579" t="s">
        <v>44</v>
      </c>
      <c r="T21" s="579" t="s">
        <v>207</v>
      </c>
      <c r="U21" s="579" t="s">
        <v>44</v>
      </c>
      <c r="V21" s="579">
        <v>0.015</v>
      </c>
      <c r="W21" s="579" t="s">
        <v>44</v>
      </c>
      <c r="X21" s="579" t="s">
        <v>170</v>
      </c>
      <c r="Y21" s="579" t="s">
        <v>44</v>
      </c>
      <c r="Z21" s="579" t="s">
        <v>44</v>
      </c>
      <c r="AA21" s="579"/>
      <c r="AB21" s="579"/>
      <c r="AC21" s="873"/>
      <c r="AD21" s="873"/>
      <c r="AE21" s="873"/>
      <c r="AF21" s="873"/>
      <c r="AG21" s="887"/>
      <c r="AH21" s="579"/>
      <c r="AI21" s="579"/>
      <c r="AJ21" s="579" t="s">
        <v>164</v>
      </c>
      <c r="AK21" s="579"/>
      <c r="AL21" s="579"/>
      <c r="AM21" s="579"/>
      <c r="AN21" s="579"/>
      <c r="AO21" s="579"/>
      <c r="AP21" s="579"/>
      <c r="AQ21" s="579"/>
      <c r="AR21" s="579"/>
      <c r="AS21" s="579"/>
      <c r="AT21" s="579"/>
      <c r="AU21" s="579"/>
      <c r="AV21" s="579"/>
      <c r="AW21" s="579" t="s">
        <v>44</v>
      </c>
      <c r="AX21" s="579">
        <v>3</v>
      </c>
    </row>
    <row r="22" s="563" customFormat="1" ht="45" customHeight="1" spans="1:50">
      <c r="A22" s="579">
        <f t="shared" si="1"/>
        <v>13</v>
      </c>
      <c r="B22" s="579">
        <v>4</v>
      </c>
      <c r="C22" s="579" t="s">
        <v>174</v>
      </c>
      <c r="D22" s="579" t="s">
        <v>208</v>
      </c>
      <c r="E22" s="579" t="s">
        <v>208</v>
      </c>
      <c r="F22" s="580" t="s">
        <v>209</v>
      </c>
      <c r="G22" s="579"/>
      <c r="H22" s="579" t="s">
        <v>161</v>
      </c>
      <c r="I22" s="579" t="s">
        <v>151</v>
      </c>
      <c r="J22" s="579"/>
      <c r="K22" s="579" t="s">
        <v>150</v>
      </c>
      <c r="L22" s="579" t="str">
        <f t="shared" si="2"/>
        <v>SHT0014865</v>
      </c>
      <c r="M22" s="579" t="s">
        <v>150</v>
      </c>
      <c r="N22" s="579" t="s">
        <v>154</v>
      </c>
      <c r="O22" s="579" t="s">
        <v>153</v>
      </c>
      <c r="P22" s="579" t="s">
        <v>44</v>
      </c>
      <c r="Q22" s="579" t="s">
        <v>44</v>
      </c>
      <c r="R22" s="579" t="s">
        <v>44</v>
      </c>
      <c r="S22" s="579" t="s">
        <v>44</v>
      </c>
      <c r="T22" s="579" t="s">
        <v>210</v>
      </c>
      <c r="U22" s="579" t="s">
        <v>44</v>
      </c>
      <c r="V22" s="579">
        <v>0.007</v>
      </c>
      <c r="W22" s="579" t="s">
        <v>44</v>
      </c>
      <c r="X22" s="579" t="s">
        <v>44</v>
      </c>
      <c r="Y22" s="579" t="s">
        <v>44</v>
      </c>
      <c r="Z22" s="579" t="s">
        <v>44</v>
      </c>
      <c r="AA22" s="579"/>
      <c r="AB22" s="579"/>
      <c r="AC22" s="873"/>
      <c r="AD22" s="873"/>
      <c r="AE22" s="873"/>
      <c r="AF22" s="873"/>
      <c r="AG22" s="887"/>
      <c r="AH22" s="579"/>
      <c r="AI22" s="579"/>
      <c r="AJ22" s="579" t="s">
        <v>173</v>
      </c>
      <c r="AK22" s="579"/>
      <c r="AL22" s="579"/>
      <c r="AM22" s="579"/>
      <c r="AN22" s="579"/>
      <c r="AO22" s="579"/>
      <c r="AP22" s="579"/>
      <c r="AQ22" s="579"/>
      <c r="AR22" s="579"/>
      <c r="AS22" s="579"/>
      <c r="AT22" s="579"/>
      <c r="AU22" s="579"/>
      <c r="AV22" s="579"/>
      <c r="AW22" s="579" t="s">
        <v>44</v>
      </c>
      <c r="AX22" s="579">
        <v>3</v>
      </c>
    </row>
    <row r="23" s="563" customFormat="1" ht="45" customHeight="1" spans="1:50">
      <c r="A23" s="579">
        <f t="shared" si="1"/>
        <v>14</v>
      </c>
      <c r="B23" s="579">
        <v>4</v>
      </c>
      <c r="C23" s="579" t="s">
        <v>174</v>
      </c>
      <c r="D23" s="579" t="s">
        <v>211</v>
      </c>
      <c r="E23" s="579" t="s">
        <v>211</v>
      </c>
      <c r="F23" s="580" t="s">
        <v>212</v>
      </c>
      <c r="G23" s="579" t="s">
        <v>44</v>
      </c>
      <c r="H23" s="579" t="s">
        <v>161</v>
      </c>
      <c r="I23" s="579" t="s">
        <v>151</v>
      </c>
      <c r="J23" s="579"/>
      <c r="K23" s="579" t="s">
        <v>150</v>
      </c>
      <c r="L23" s="579" t="s">
        <v>211</v>
      </c>
      <c r="M23" s="579" t="s">
        <v>150</v>
      </c>
      <c r="N23" s="579" t="s">
        <v>154</v>
      </c>
      <c r="O23" s="579" t="s">
        <v>153</v>
      </c>
      <c r="P23" s="579"/>
      <c r="Q23" s="579"/>
      <c r="R23" s="579" t="s">
        <v>44</v>
      </c>
      <c r="S23" s="579" t="s">
        <v>44</v>
      </c>
      <c r="T23" s="579" t="s">
        <v>44</v>
      </c>
      <c r="U23" s="579" t="s">
        <v>44</v>
      </c>
      <c r="V23" s="579" t="s">
        <v>44</v>
      </c>
      <c r="W23" s="579" t="s">
        <v>44</v>
      </c>
      <c r="X23" s="579" t="s">
        <v>44</v>
      </c>
      <c r="Y23" s="579" t="s">
        <v>44</v>
      </c>
      <c r="Z23" s="579" t="s">
        <v>44</v>
      </c>
      <c r="AA23" s="579"/>
      <c r="AB23" s="579"/>
      <c r="AC23" s="873"/>
      <c r="AD23" s="873"/>
      <c r="AE23" s="873"/>
      <c r="AF23" s="873"/>
      <c r="AG23" s="887"/>
      <c r="AH23" s="579"/>
      <c r="AI23" s="579"/>
      <c r="AJ23" s="579" t="s">
        <v>213</v>
      </c>
      <c r="AK23" s="579" t="s">
        <v>214</v>
      </c>
      <c r="AL23" s="579"/>
      <c r="AM23" s="579"/>
      <c r="AN23" s="579"/>
      <c r="AO23" s="579"/>
      <c r="AP23" s="579"/>
      <c r="AQ23" s="579"/>
      <c r="AR23" s="579"/>
      <c r="AS23" s="579"/>
      <c r="AT23" s="579"/>
      <c r="AU23" s="579"/>
      <c r="AV23" s="579"/>
      <c r="AW23" s="579" t="s">
        <v>44</v>
      </c>
      <c r="AX23" s="579">
        <v>3</v>
      </c>
    </row>
    <row r="24" s="563" customFormat="1" ht="45" customHeight="1" spans="1:50">
      <c r="A24" s="579">
        <f t="shared" si="1"/>
        <v>15</v>
      </c>
      <c r="B24" s="579">
        <v>3</v>
      </c>
      <c r="C24" s="579" t="s">
        <v>165</v>
      </c>
      <c r="D24" s="579" t="s">
        <v>215</v>
      </c>
      <c r="E24" s="579" t="s">
        <v>215</v>
      </c>
      <c r="F24" s="580" t="s">
        <v>216</v>
      </c>
      <c r="G24" s="579" t="s">
        <v>44</v>
      </c>
      <c r="H24" s="579" t="s">
        <v>161</v>
      </c>
      <c r="I24" s="579" t="s">
        <v>151</v>
      </c>
      <c r="J24" s="579"/>
      <c r="K24" s="579" t="s">
        <v>150</v>
      </c>
      <c r="L24" s="579" t="s">
        <v>215</v>
      </c>
      <c r="M24" s="579" t="s">
        <v>150</v>
      </c>
      <c r="N24" s="579" t="s">
        <v>154</v>
      </c>
      <c r="O24" s="579" t="s">
        <v>153</v>
      </c>
      <c r="P24" s="579" t="s">
        <v>186</v>
      </c>
      <c r="Q24" s="579" t="s">
        <v>155</v>
      </c>
      <c r="R24" s="579" t="s">
        <v>44</v>
      </c>
      <c r="S24" s="579" t="s">
        <v>44</v>
      </c>
      <c r="T24" s="579" t="s">
        <v>44</v>
      </c>
      <c r="U24" s="579" t="s">
        <v>44</v>
      </c>
      <c r="V24" s="579" t="s">
        <v>44</v>
      </c>
      <c r="W24" s="579" t="s">
        <v>44</v>
      </c>
      <c r="X24" s="579" t="s">
        <v>44</v>
      </c>
      <c r="Y24" s="579" t="s">
        <v>44</v>
      </c>
      <c r="Z24" s="579" t="s">
        <v>44</v>
      </c>
      <c r="AA24" s="579"/>
      <c r="AB24" s="579"/>
      <c r="AC24" s="873"/>
      <c r="AD24" s="873"/>
      <c r="AE24" s="873"/>
      <c r="AF24" s="873"/>
      <c r="AG24" s="887"/>
      <c r="AH24" s="579"/>
      <c r="AI24" s="579"/>
      <c r="AJ24" s="579" t="s">
        <v>173</v>
      </c>
      <c r="AK24" s="579"/>
      <c r="AL24" s="579"/>
      <c r="AM24" s="579"/>
      <c r="AN24" s="579"/>
      <c r="AO24" s="579"/>
      <c r="AP24" s="579"/>
      <c r="AQ24" s="579"/>
      <c r="AR24" s="579"/>
      <c r="AS24" s="579"/>
      <c r="AT24" s="579"/>
      <c r="AU24" s="579"/>
      <c r="AV24" s="579"/>
      <c r="AW24" s="579" t="s">
        <v>44</v>
      </c>
      <c r="AX24" s="579">
        <v>1</v>
      </c>
    </row>
    <row r="25" s="563" customFormat="1" ht="45" customHeight="1" spans="1:50">
      <c r="A25" s="579">
        <f t="shared" si="1"/>
        <v>16</v>
      </c>
      <c r="B25" s="579">
        <v>2</v>
      </c>
      <c r="C25" s="579" t="s">
        <v>165</v>
      </c>
      <c r="D25" s="579" t="s">
        <v>217</v>
      </c>
      <c r="E25" s="579" t="s">
        <v>217</v>
      </c>
      <c r="F25" s="580" t="s">
        <v>218</v>
      </c>
      <c r="G25" s="579" t="s">
        <v>44</v>
      </c>
      <c r="H25" s="579" t="s">
        <v>161</v>
      </c>
      <c r="I25" s="579" t="s">
        <v>151</v>
      </c>
      <c r="J25" s="579"/>
      <c r="K25" s="579" t="s">
        <v>150</v>
      </c>
      <c r="L25" s="579" t="s">
        <v>217</v>
      </c>
      <c r="M25" s="579" t="s">
        <v>150</v>
      </c>
      <c r="N25" s="579" t="s">
        <v>154</v>
      </c>
      <c r="O25" s="579" t="s">
        <v>153</v>
      </c>
      <c r="P25" s="579" t="s">
        <v>219</v>
      </c>
      <c r="Q25" s="579" t="s">
        <v>155</v>
      </c>
      <c r="R25" s="579" t="s">
        <v>44</v>
      </c>
      <c r="S25" s="579" t="s">
        <v>44</v>
      </c>
      <c r="T25" s="579" t="s">
        <v>44</v>
      </c>
      <c r="U25" s="579" t="s">
        <v>44</v>
      </c>
      <c r="V25" s="579" t="s">
        <v>44</v>
      </c>
      <c r="W25" s="579" t="s">
        <v>44</v>
      </c>
      <c r="X25" s="579" t="s">
        <v>44</v>
      </c>
      <c r="Y25" s="579" t="s">
        <v>44</v>
      </c>
      <c r="Z25" s="579" t="s">
        <v>44</v>
      </c>
      <c r="AA25" s="579"/>
      <c r="AB25" s="579"/>
      <c r="AC25" s="873"/>
      <c r="AD25" s="873"/>
      <c r="AE25" s="873"/>
      <c r="AF25" s="873"/>
      <c r="AG25" s="887"/>
      <c r="AH25" s="579"/>
      <c r="AI25" s="579"/>
      <c r="AJ25" s="579" t="s">
        <v>173</v>
      </c>
      <c r="AK25" s="889" t="s">
        <v>220</v>
      </c>
      <c r="AL25" s="579"/>
      <c r="AM25" s="579"/>
      <c r="AN25" s="579"/>
      <c r="AO25" s="579"/>
      <c r="AP25" s="579"/>
      <c r="AQ25" s="579"/>
      <c r="AR25" s="579"/>
      <c r="AS25" s="579"/>
      <c r="AT25" s="579"/>
      <c r="AU25" s="579"/>
      <c r="AV25" s="579"/>
      <c r="AW25" s="579" t="s">
        <v>44</v>
      </c>
      <c r="AX25" s="579">
        <v>1</v>
      </c>
    </row>
    <row r="26" s="563" customFormat="1" ht="45" customHeight="1" spans="1:50">
      <c r="A26" s="579">
        <f t="shared" si="1"/>
        <v>17</v>
      </c>
      <c r="B26" s="579">
        <v>2</v>
      </c>
      <c r="C26" s="579" t="s">
        <v>165</v>
      </c>
      <c r="D26" s="579" t="s">
        <v>221</v>
      </c>
      <c r="E26" s="579" t="s">
        <v>221</v>
      </c>
      <c r="F26" s="580" t="s">
        <v>222</v>
      </c>
      <c r="G26" s="579" t="s">
        <v>44</v>
      </c>
      <c r="H26" s="579" t="s">
        <v>161</v>
      </c>
      <c r="I26" s="579" t="s">
        <v>151</v>
      </c>
      <c r="J26" s="579"/>
      <c r="K26" s="579" t="s">
        <v>150</v>
      </c>
      <c r="L26" s="579" t="s">
        <v>221</v>
      </c>
      <c r="M26" s="579" t="s">
        <v>150</v>
      </c>
      <c r="N26" s="579" t="s">
        <v>154</v>
      </c>
      <c r="O26" s="579" t="s">
        <v>153</v>
      </c>
      <c r="P26" s="579" t="s">
        <v>219</v>
      </c>
      <c r="Q26" s="579" t="s">
        <v>155</v>
      </c>
      <c r="R26" s="579" t="s">
        <v>44</v>
      </c>
      <c r="S26" s="579" t="s">
        <v>44</v>
      </c>
      <c r="T26" s="579" t="s">
        <v>44</v>
      </c>
      <c r="U26" s="579" t="s">
        <v>44</v>
      </c>
      <c r="V26" s="579" t="s">
        <v>44</v>
      </c>
      <c r="W26" s="579" t="s">
        <v>44</v>
      </c>
      <c r="X26" s="579" t="s">
        <v>44</v>
      </c>
      <c r="Y26" s="579" t="s">
        <v>44</v>
      </c>
      <c r="Z26" s="579" t="s">
        <v>44</v>
      </c>
      <c r="AA26" s="579"/>
      <c r="AB26" s="579"/>
      <c r="AC26" s="873"/>
      <c r="AD26" s="873"/>
      <c r="AE26" s="873"/>
      <c r="AF26" s="873"/>
      <c r="AG26" s="887"/>
      <c r="AH26" s="579"/>
      <c r="AI26" s="579"/>
      <c r="AJ26" s="579" t="s">
        <v>173</v>
      </c>
      <c r="AK26" s="889" t="s">
        <v>220</v>
      </c>
      <c r="AL26" s="579"/>
      <c r="AM26" s="579"/>
      <c r="AN26" s="579"/>
      <c r="AO26" s="579"/>
      <c r="AP26" s="579"/>
      <c r="AQ26" s="579"/>
      <c r="AR26" s="579"/>
      <c r="AS26" s="579"/>
      <c r="AT26" s="579"/>
      <c r="AU26" s="579"/>
      <c r="AV26" s="579"/>
      <c r="AW26" s="579" t="s">
        <v>44</v>
      </c>
      <c r="AX26" s="579">
        <v>1</v>
      </c>
    </row>
    <row r="27" s="563" customFormat="1" ht="45" customHeight="1" spans="1:50">
      <c r="A27" s="579">
        <f t="shared" si="1"/>
        <v>18</v>
      </c>
      <c r="B27" s="579">
        <v>1</v>
      </c>
      <c r="C27" s="579" t="s">
        <v>165</v>
      </c>
      <c r="D27" s="579" t="s">
        <v>223</v>
      </c>
      <c r="E27" s="579" t="s">
        <v>223</v>
      </c>
      <c r="F27" s="580" t="s">
        <v>224</v>
      </c>
      <c r="G27" s="579" t="s">
        <v>225</v>
      </c>
      <c r="H27" s="579" t="s">
        <v>161</v>
      </c>
      <c r="I27" s="579" t="s">
        <v>151</v>
      </c>
      <c r="J27" s="579"/>
      <c r="K27" s="579" t="s">
        <v>150</v>
      </c>
      <c r="L27" s="579" t="s">
        <v>223</v>
      </c>
      <c r="M27" s="579" t="s">
        <v>150</v>
      </c>
      <c r="N27" s="579" t="s">
        <v>154</v>
      </c>
      <c r="O27" s="579" t="s">
        <v>153</v>
      </c>
      <c r="P27" s="579" t="s">
        <v>186</v>
      </c>
      <c r="Q27" s="579" t="s">
        <v>155</v>
      </c>
      <c r="R27" s="579" t="s">
        <v>44</v>
      </c>
      <c r="S27" s="579" t="s">
        <v>44</v>
      </c>
      <c r="T27" s="579" t="s">
        <v>44</v>
      </c>
      <c r="U27" s="579" t="s">
        <v>44</v>
      </c>
      <c r="V27" s="870">
        <v>0.03</v>
      </c>
      <c r="W27" s="579" t="s">
        <v>44</v>
      </c>
      <c r="X27" s="579" t="s">
        <v>44</v>
      </c>
      <c r="Y27" s="579" t="s">
        <v>44</v>
      </c>
      <c r="Z27" s="579" t="s">
        <v>44</v>
      </c>
      <c r="AA27" s="579"/>
      <c r="AB27" s="579"/>
      <c r="AC27" s="873"/>
      <c r="AD27" s="873"/>
      <c r="AE27" s="873"/>
      <c r="AF27" s="873"/>
      <c r="AG27" s="887"/>
      <c r="AH27" s="579"/>
      <c r="AI27" s="579"/>
      <c r="AJ27" s="579" t="s">
        <v>173</v>
      </c>
      <c r="AK27" s="579"/>
      <c r="AL27" s="579"/>
      <c r="AM27" s="579"/>
      <c r="AN27" s="579"/>
      <c r="AO27" s="579"/>
      <c r="AP27" s="579"/>
      <c r="AQ27" s="579"/>
      <c r="AR27" s="579"/>
      <c r="AS27" s="579"/>
      <c r="AT27" s="579"/>
      <c r="AU27" s="579"/>
      <c r="AV27" s="579"/>
      <c r="AW27" s="579" t="s">
        <v>44</v>
      </c>
      <c r="AX27" s="579">
        <v>1</v>
      </c>
    </row>
    <row r="28" s="563" customFormat="1" ht="45" customHeight="1" spans="1:50">
      <c r="A28" s="579">
        <f t="shared" si="1"/>
        <v>19</v>
      </c>
      <c r="B28" s="579">
        <v>1</v>
      </c>
      <c r="C28" s="579" t="s">
        <v>174</v>
      </c>
      <c r="D28" s="579" t="s">
        <v>226</v>
      </c>
      <c r="E28" s="579" t="s">
        <v>226</v>
      </c>
      <c r="F28" s="580" t="s">
        <v>227</v>
      </c>
      <c r="G28" s="579"/>
      <c r="H28" s="579" t="s">
        <v>161</v>
      </c>
      <c r="I28" s="579" t="s">
        <v>151</v>
      </c>
      <c r="J28" s="579"/>
      <c r="K28" s="579" t="s">
        <v>150</v>
      </c>
      <c r="L28" s="579" t="s">
        <v>226</v>
      </c>
      <c r="M28" s="579" t="s">
        <v>150</v>
      </c>
      <c r="N28" s="579" t="s">
        <v>154</v>
      </c>
      <c r="O28" s="579" t="s">
        <v>153</v>
      </c>
      <c r="P28" s="579" t="s">
        <v>186</v>
      </c>
      <c r="Q28" s="579" t="s">
        <v>155</v>
      </c>
      <c r="R28" s="579" t="s">
        <v>44</v>
      </c>
      <c r="S28" s="579" t="s">
        <v>44</v>
      </c>
      <c r="T28" s="579" t="s">
        <v>44</v>
      </c>
      <c r="U28" s="579" t="s">
        <v>44</v>
      </c>
      <c r="V28" s="579" t="s">
        <v>44</v>
      </c>
      <c r="W28" s="579" t="s">
        <v>44</v>
      </c>
      <c r="X28" s="579" t="s">
        <v>44</v>
      </c>
      <c r="Y28" s="579" t="s">
        <v>44</v>
      </c>
      <c r="Z28" s="579" t="s">
        <v>44</v>
      </c>
      <c r="AA28" s="579"/>
      <c r="AB28" s="579"/>
      <c r="AC28" s="873"/>
      <c r="AD28" s="873"/>
      <c r="AE28" s="873"/>
      <c r="AF28" s="873"/>
      <c r="AG28" s="887"/>
      <c r="AH28" s="579"/>
      <c r="AI28" s="579"/>
      <c r="AJ28" s="579" t="s">
        <v>173</v>
      </c>
      <c r="AK28" s="579" t="s">
        <v>228</v>
      </c>
      <c r="AL28" s="579"/>
      <c r="AM28" s="579"/>
      <c r="AN28" s="579"/>
      <c r="AO28" s="579"/>
      <c r="AP28" s="579"/>
      <c r="AQ28" s="579"/>
      <c r="AR28" s="579"/>
      <c r="AS28" s="579"/>
      <c r="AT28" s="579"/>
      <c r="AU28" s="579"/>
      <c r="AV28" s="579"/>
      <c r="AW28" s="579" t="s">
        <v>44</v>
      </c>
      <c r="AX28" s="579">
        <v>1</v>
      </c>
    </row>
    <row r="29" s="563" customFormat="1" ht="45" customHeight="1" spans="1:50">
      <c r="A29" s="579">
        <f t="shared" si="1"/>
        <v>20</v>
      </c>
      <c r="B29" s="579">
        <v>1</v>
      </c>
      <c r="C29" s="579" t="s">
        <v>174</v>
      </c>
      <c r="D29" s="579" t="s">
        <v>229</v>
      </c>
      <c r="E29" s="579" t="s">
        <v>229</v>
      </c>
      <c r="F29" s="580" t="s">
        <v>230</v>
      </c>
      <c r="G29" s="579" t="s">
        <v>231</v>
      </c>
      <c r="H29" s="579" t="s">
        <v>232</v>
      </c>
      <c r="I29" s="579" t="s">
        <v>151</v>
      </c>
      <c r="J29" s="579"/>
      <c r="K29" s="579" t="s">
        <v>150</v>
      </c>
      <c r="L29" s="579" t="s">
        <v>229</v>
      </c>
      <c r="M29" s="579" t="s">
        <v>150</v>
      </c>
      <c r="N29" s="579" t="s">
        <v>154</v>
      </c>
      <c r="O29" s="579" t="s">
        <v>153</v>
      </c>
      <c r="P29" s="579" t="s">
        <v>233</v>
      </c>
      <c r="Q29" s="579" t="s">
        <v>155</v>
      </c>
      <c r="R29" s="579" t="s">
        <v>44</v>
      </c>
      <c r="S29" s="579" t="s">
        <v>234</v>
      </c>
      <c r="T29" s="579" t="s">
        <v>44</v>
      </c>
      <c r="U29" s="579" t="s">
        <v>44</v>
      </c>
      <c r="V29" s="870">
        <v>0.9</v>
      </c>
      <c r="W29" s="579" t="s">
        <v>44</v>
      </c>
      <c r="X29" s="579" t="s">
        <v>44</v>
      </c>
      <c r="Y29" s="579" t="s">
        <v>44</v>
      </c>
      <c r="Z29" s="579" t="s">
        <v>44</v>
      </c>
      <c r="AA29" s="579"/>
      <c r="AB29" s="579"/>
      <c r="AC29" s="873"/>
      <c r="AD29" s="873"/>
      <c r="AE29" s="873"/>
      <c r="AF29" s="873"/>
      <c r="AG29" s="887"/>
      <c r="AH29" s="579"/>
      <c r="AI29" s="579"/>
      <c r="AJ29" s="579" t="s">
        <v>173</v>
      </c>
      <c r="AK29" s="579" t="s">
        <v>235</v>
      </c>
      <c r="AL29" s="579"/>
      <c r="AM29" s="579"/>
      <c r="AN29" s="579"/>
      <c r="AO29" s="579"/>
      <c r="AP29" s="579"/>
      <c r="AQ29" s="579"/>
      <c r="AR29" s="579"/>
      <c r="AS29" s="579"/>
      <c r="AT29" s="579"/>
      <c r="AU29" s="579"/>
      <c r="AV29" s="579"/>
      <c r="AW29" s="579" t="s">
        <v>44</v>
      </c>
      <c r="AX29" s="579">
        <v>1</v>
      </c>
    </row>
    <row r="30" s="563" customFormat="1" ht="45" customHeight="1" spans="1:50">
      <c r="A30" s="579">
        <f t="shared" si="1"/>
        <v>21</v>
      </c>
      <c r="B30" s="579">
        <v>1</v>
      </c>
      <c r="C30" s="579" t="s">
        <v>174</v>
      </c>
      <c r="D30" s="579" t="s">
        <v>236</v>
      </c>
      <c r="E30" s="579" t="s">
        <v>236</v>
      </c>
      <c r="F30" s="580" t="s">
        <v>237</v>
      </c>
      <c r="G30" s="579" t="s">
        <v>238</v>
      </c>
      <c r="H30" s="579" t="s">
        <v>161</v>
      </c>
      <c r="I30" s="579" t="s">
        <v>151</v>
      </c>
      <c r="J30" s="579"/>
      <c r="K30" s="579" t="s">
        <v>150</v>
      </c>
      <c r="L30" s="579" t="s">
        <v>239</v>
      </c>
      <c r="M30" s="579" t="s">
        <v>150</v>
      </c>
      <c r="N30" s="579" t="s">
        <v>154</v>
      </c>
      <c r="O30" s="579" t="s">
        <v>153</v>
      </c>
      <c r="P30" s="579" t="s">
        <v>233</v>
      </c>
      <c r="Q30" s="579" t="s">
        <v>44</v>
      </c>
      <c r="R30" s="579"/>
      <c r="S30" s="579"/>
      <c r="T30" s="579">
        <v>0.0441</v>
      </c>
      <c r="U30" s="579"/>
      <c r="V30" s="579">
        <v>0.0441</v>
      </c>
      <c r="W30" s="579"/>
      <c r="X30" s="579"/>
      <c r="Y30" s="579"/>
      <c r="Z30" s="579"/>
      <c r="AA30" s="579"/>
      <c r="AB30" s="579"/>
      <c r="AC30" s="873"/>
      <c r="AD30" s="873"/>
      <c r="AE30" s="873"/>
      <c r="AF30" s="873"/>
      <c r="AG30" s="887"/>
      <c r="AH30" s="579"/>
      <c r="AI30" s="579"/>
      <c r="AJ30" s="579" t="s">
        <v>173</v>
      </c>
      <c r="AK30" s="579" t="s">
        <v>235</v>
      </c>
      <c r="AL30" s="579"/>
      <c r="AM30" s="579"/>
      <c r="AN30" s="579"/>
      <c r="AO30" s="579"/>
      <c r="AP30" s="579"/>
      <c r="AQ30" s="579"/>
      <c r="AR30" s="579"/>
      <c r="AS30" s="579"/>
      <c r="AT30" s="579"/>
      <c r="AU30" s="579"/>
      <c r="AV30" s="579"/>
      <c r="AW30" s="579"/>
      <c r="AX30" s="579">
        <v>1</v>
      </c>
    </row>
    <row r="31" s="563" customFormat="1" ht="45" customHeight="1" spans="1:50">
      <c r="A31" s="579">
        <f t="shared" ref="A31:A40" si="3">ROW()-9</f>
        <v>22</v>
      </c>
      <c r="B31" s="579">
        <v>1</v>
      </c>
      <c r="C31" s="579" t="s">
        <v>174</v>
      </c>
      <c r="D31" s="579" t="s">
        <v>240</v>
      </c>
      <c r="E31" s="579" t="s">
        <v>240</v>
      </c>
      <c r="F31" s="580" t="s">
        <v>241</v>
      </c>
      <c r="G31" s="579" t="s">
        <v>238</v>
      </c>
      <c r="H31" s="579" t="s">
        <v>161</v>
      </c>
      <c r="I31" s="579" t="s">
        <v>151</v>
      </c>
      <c r="J31" s="579"/>
      <c r="K31" s="579" t="s">
        <v>150</v>
      </c>
      <c r="L31" s="579" t="str">
        <f t="shared" ref="L31" si="4">E31</f>
        <v>SHT0014043</v>
      </c>
      <c r="M31" s="579" t="s">
        <v>150</v>
      </c>
      <c r="N31" s="579" t="s">
        <v>154</v>
      </c>
      <c r="O31" s="579" t="s">
        <v>153</v>
      </c>
      <c r="P31" s="579" t="s">
        <v>233</v>
      </c>
      <c r="Q31" s="579" t="s">
        <v>44</v>
      </c>
      <c r="R31" s="579"/>
      <c r="S31" s="579"/>
      <c r="T31" s="579">
        <v>0.03</v>
      </c>
      <c r="U31" s="579"/>
      <c r="V31" s="579">
        <v>0.03</v>
      </c>
      <c r="W31" s="579"/>
      <c r="X31" s="579"/>
      <c r="Y31" s="579"/>
      <c r="Z31" s="579"/>
      <c r="AA31" s="579"/>
      <c r="AB31" s="579"/>
      <c r="AC31" s="873"/>
      <c r="AD31" s="873"/>
      <c r="AE31" s="873"/>
      <c r="AF31" s="873"/>
      <c r="AG31" s="887"/>
      <c r="AH31" s="579"/>
      <c r="AI31" s="579"/>
      <c r="AJ31" s="579" t="s">
        <v>173</v>
      </c>
      <c r="AK31" s="579" t="s">
        <v>235</v>
      </c>
      <c r="AL31" s="579"/>
      <c r="AM31" s="579"/>
      <c r="AN31" s="579"/>
      <c r="AO31" s="579"/>
      <c r="AP31" s="579"/>
      <c r="AQ31" s="579"/>
      <c r="AR31" s="579"/>
      <c r="AS31" s="579"/>
      <c r="AT31" s="579"/>
      <c r="AU31" s="579"/>
      <c r="AV31" s="579"/>
      <c r="AW31" s="579"/>
      <c r="AX31" s="579">
        <v>1</v>
      </c>
    </row>
    <row r="32" s="563" customFormat="1" ht="45" customHeight="1" spans="1:50">
      <c r="A32" s="579">
        <f t="shared" si="3"/>
        <v>23</v>
      </c>
      <c r="B32" s="579">
        <v>1</v>
      </c>
      <c r="C32" s="579" t="s">
        <v>174</v>
      </c>
      <c r="D32" s="579" t="s">
        <v>242</v>
      </c>
      <c r="E32" s="579" t="s">
        <v>242</v>
      </c>
      <c r="F32" s="580" t="s">
        <v>243</v>
      </c>
      <c r="G32" s="579" t="s">
        <v>244</v>
      </c>
      <c r="H32" s="579" t="s">
        <v>161</v>
      </c>
      <c r="I32" s="579" t="s">
        <v>151</v>
      </c>
      <c r="J32" s="579"/>
      <c r="K32" s="579" t="s">
        <v>150</v>
      </c>
      <c r="L32" s="579" t="s">
        <v>242</v>
      </c>
      <c r="M32" s="579" t="s">
        <v>150</v>
      </c>
      <c r="N32" s="579" t="s">
        <v>154</v>
      </c>
      <c r="O32" s="579" t="s">
        <v>153</v>
      </c>
      <c r="P32" s="579" t="s">
        <v>233</v>
      </c>
      <c r="Q32" s="579" t="s">
        <v>155</v>
      </c>
      <c r="R32" s="579" t="s">
        <v>44</v>
      </c>
      <c r="S32" s="579" t="s">
        <v>234</v>
      </c>
      <c r="T32" s="579" t="s">
        <v>44</v>
      </c>
      <c r="U32" s="579" t="s">
        <v>44</v>
      </c>
      <c r="V32" s="870">
        <v>0.9</v>
      </c>
      <c r="W32" s="579" t="s">
        <v>44</v>
      </c>
      <c r="X32" s="579" t="s">
        <v>44</v>
      </c>
      <c r="Y32" s="579" t="s">
        <v>44</v>
      </c>
      <c r="Z32" s="579" t="s">
        <v>44</v>
      </c>
      <c r="AA32" s="579"/>
      <c r="AB32" s="579"/>
      <c r="AC32" s="873"/>
      <c r="AD32" s="873"/>
      <c r="AE32" s="873"/>
      <c r="AF32" s="873"/>
      <c r="AG32" s="887"/>
      <c r="AH32" s="579"/>
      <c r="AI32" s="579"/>
      <c r="AJ32" s="579" t="s">
        <v>173</v>
      </c>
      <c r="AK32" s="579" t="s">
        <v>235</v>
      </c>
      <c r="AL32" s="579"/>
      <c r="AM32" s="579"/>
      <c r="AN32" s="579"/>
      <c r="AO32" s="579"/>
      <c r="AP32" s="579"/>
      <c r="AQ32" s="579"/>
      <c r="AR32" s="579"/>
      <c r="AS32" s="579"/>
      <c r="AT32" s="579"/>
      <c r="AU32" s="579"/>
      <c r="AV32" s="579"/>
      <c r="AW32" s="579" t="s">
        <v>44</v>
      </c>
      <c r="AX32" s="579">
        <v>1</v>
      </c>
    </row>
    <row r="33" s="563" customFormat="1" ht="45" customHeight="1" spans="1:51">
      <c r="A33" s="579">
        <f t="shared" si="3"/>
        <v>24</v>
      </c>
      <c r="B33" s="579">
        <v>1</v>
      </c>
      <c r="C33" s="579" t="s">
        <v>148</v>
      </c>
      <c r="D33" s="579"/>
      <c r="E33" s="579" t="s">
        <v>149</v>
      </c>
      <c r="F33" s="580" t="s">
        <v>245</v>
      </c>
      <c r="G33" s="579" t="s">
        <v>246</v>
      </c>
      <c r="H33" s="579" t="s">
        <v>161</v>
      </c>
      <c r="I33" s="579" t="s">
        <v>151</v>
      </c>
      <c r="J33" s="579"/>
      <c r="K33" s="579" t="s">
        <v>247</v>
      </c>
      <c r="L33" s="579" t="s">
        <v>248</v>
      </c>
      <c r="M33" s="579" t="s">
        <v>247</v>
      </c>
      <c r="N33" s="579" t="s">
        <v>153</v>
      </c>
      <c r="O33" s="579" t="s">
        <v>154</v>
      </c>
      <c r="P33" s="579" t="s">
        <v>186</v>
      </c>
      <c r="Q33" s="579" t="s">
        <v>155</v>
      </c>
      <c r="R33" s="579" t="s">
        <v>44</v>
      </c>
      <c r="S33" s="579" t="s">
        <v>44</v>
      </c>
      <c r="T33" s="579">
        <v>0.1</v>
      </c>
      <c r="U33" s="579" t="s">
        <v>44</v>
      </c>
      <c r="V33" s="579">
        <v>0.1</v>
      </c>
      <c r="W33" s="579"/>
      <c r="X33" s="579"/>
      <c r="Y33" s="579"/>
      <c r="Z33" s="579"/>
      <c r="AA33" s="579"/>
      <c r="AB33" s="579"/>
      <c r="AC33" s="873"/>
      <c r="AD33" s="873"/>
      <c r="AE33" s="873"/>
      <c r="AF33" s="873"/>
      <c r="AG33" s="887"/>
      <c r="AH33" s="579"/>
      <c r="AI33" s="579"/>
      <c r="AJ33" s="889" t="s">
        <v>173</v>
      </c>
      <c r="AK33" s="579"/>
      <c r="AL33" s="579"/>
      <c r="AM33" s="579"/>
      <c r="AN33" s="579"/>
      <c r="AO33" s="579"/>
      <c r="AP33" s="579"/>
      <c r="AQ33" s="579"/>
      <c r="AR33" s="579"/>
      <c r="AS33" s="579"/>
      <c r="AT33" s="579"/>
      <c r="AU33" s="579"/>
      <c r="AV33" s="579"/>
      <c r="AW33" s="579"/>
      <c r="AX33" s="579">
        <v>1</v>
      </c>
      <c r="AY33" s="563" t="s">
        <v>249</v>
      </c>
    </row>
    <row r="34" s="563" customFormat="1" ht="45" customHeight="1" spans="1:50">
      <c r="A34" s="579">
        <f t="shared" si="3"/>
        <v>25</v>
      </c>
      <c r="B34" s="579">
        <v>1</v>
      </c>
      <c r="C34" s="579" t="s">
        <v>174</v>
      </c>
      <c r="D34" s="579" t="s">
        <v>250</v>
      </c>
      <c r="E34" s="579" t="s">
        <v>250</v>
      </c>
      <c r="F34" s="580" t="s">
        <v>251</v>
      </c>
      <c r="G34" s="579" t="s">
        <v>252</v>
      </c>
      <c r="H34" s="579" t="s">
        <v>161</v>
      </c>
      <c r="I34" s="579" t="s">
        <v>151</v>
      </c>
      <c r="J34" s="579"/>
      <c r="K34" s="579" t="s">
        <v>150</v>
      </c>
      <c r="L34" s="579" t="s">
        <v>250</v>
      </c>
      <c r="M34" s="579" t="s">
        <v>150</v>
      </c>
      <c r="N34" s="579" t="s">
        <v>154</v>
      </c>
      <c r="O34" s="579" t="s">
        <v>153</v>
      </c>
      <c r="P34" s="579" t="s">
        <v>233</v>
      </c>
      <c r="Q34" s="579" t="s">
        <v>155</v>
      </c>
      <c r="R34" s="579" t="s">
        <v>44</v>
      </c>
      <c r="S34" s="579" t="s">
        <v>234</v>
      </c>
      <c r="T34" s="579" t="s">
        <v>253</v>
      </c>
      <c r="U34" s="579" t="s">
        <v>44</v>
      </c>
      <c r="V34" s="870">
        <v>1.181</v>
      </c>
      <c r="W34" s="579" t="s">
        <v>44</v>
      </c>
      <c r="X34" s="579" t="s">
        <v>44</v>
      </c>
      <c r="Y34" s="579" t="s">
        <v>44</v>
      </c>
      <c r="Z34" s="579" t="s">
        <v>44</v>
      </c>
      <c r="AA34" s="579"/>
      <c r="AB34" s="579"/>
      <c r="AC34" s="873"/>
      <c r="AD34" s="873"/>
      <c r="AE34" s="873"/>
      <c r="AF34" s="873"/>
      <c r="AG34" s="887"/>
      <c r="AH34" s="579"/>
      <c r="AI34" s="579"/>
      <c r="AJ34" s="579" t="s">
        <v>173</v>
      </c>
      <c r="AK34" s="579" t="s">
        <v>235</v>
      </c>
      <c r="AL34" s="579"/>
      <c r="AM34" s="579"/>
      <c r="AN34" s="579"/>
      <c r="AO34" s="579"/>
      <c r="AP34" s="579"/>
      <c r="AQ34" s="579"/>
      <c r="AR34" s="579"/>
      <c r="AS34" s="579"/>
      <c r="AT34" s="579"/>
      <c r="AU34" s="579"/>
      <c r="AV34" s="579"/>
      <c r="AW34" s="579" t="s">
        <v>44</v>
      </c>
      <c r="AX34" s="579">
        <v>1</v>
      </c>
    </row>
    <row r="35" s="563" customFormat="1" ht="45" customHeight="1" spans="1:50">
      <c r="A35" s="579">
        <f t="shared" si="3"/>
        <v>26</v>
      </c>
      <c r="B35" s="579">
        <v>1</v>
      </c>
      <c r="C35" s="579" t="s">
        <v>196</v>
      </c>
      <c r="D35" s="579" t="s">
        <v>254</v>
      </c>
      <c r="E35" s="579" t="s">
        <v>254</v>
      </c>
      <c r="F35" s="580" t="s">
        <v>255</v>
      </c>
      <c r="G35" s="579" t="s">
        <v>256</v>
      </c>
      <c r="H35" s="579" t="s">
        <v>161</v>
      </c>
      <c r="I35" s="579" t="s">
        <v>151</v>
      </c>
      <c r="J35" s="579"/>
      <c r="K35" s="579" t="s">
        <v>150</v>
      </c>
      <c r="L35" s="579" t="s">
        <v>254</v>
      </c>
      <c r="M35" s="579" t="s">
        <v>150</v>
      </c>
      <c r="N35" s="579" t="s">
        <v>154</v>
      </c>
      <c r="O35" s="579" t="s">
        <v>153</v>
      </c>
      <c r="P35" s="579" t="s">
        <v>168</v>
      </c>
      <c r="Q35" s="579" t="s">
        <v>257</v>
      </c>
      <c r="R35" s="579" t="s">
        <v>44</v>
      </c>
      <c r="S35" s="579" t="s">
        <v>44</v>
      </c>
      <c r="T35" s="579" t="s">
        <v>258</v>
      </c>
      <c r="U35" s="579" t="s">
        <v>44</v>
      </c>
      <c r="V35" s="870">
        <v>0.0888</v>
      </c>
      <c r="W35" s="579" t="s">
        <v>44</v>
      </c>
      <c r="X35" s="579" t="s">
        <v>44</v>
      </c>
      <c r="Y35" s="579" t="s">
        <v>122</v>
      </c>
      <c r="Z35" s="579" t="s">
        <v>44</v>
      </c>
      <c r="AA35" s="579" t="s">
        <v>171</v>
      </c>
      <c r="AB35" s="579"/>
      <c r="AC35" s="873" t="s">
        <v>172</v>
      </c>
      <c r="AD35" s="873"/>
      <c r="AE35" s="873"/>
      <c r="AF35" s="873">
        <f>V35*1.02</f>
        <v>0.090576</v>
      </c>
      <c r="AG35" s="887">
        <f>V35/AF35</f>
        <v>0.980392156862745</v>
      </c>
      <c r="AH35" s="579"/>
      <c r="AI35" s="579"/>
      <c r="AJ35" s="889" t="s">
        <v>158</v>
      </c>
      <c r="AK35" s="579" t="s">
        <v>259</v>
      </c>
      <c r="AL35" s="579"/>
      <c r="AM35" s="579"/>
      <c r="AN35" s="579"/>
      <c r="AO35" s="579"/>
      <c r="AP35" s="579"/>
      <c r="AQ35" s="579"/>
      <c r="AR35" s="579"/>
      <c r="AS35" s="579"/>
      <c r="AT35" s="579"/>
      <c r="AU35" s="579"/>
      <c r="AV35" s="579"/>
      <c r="AW35" s="579" t="s">
        <v>44</v>
      </c>
      <c r="AX35" s="579">
        <v>1</v>
      </c>
    </row>
    <row r="36" s="563" customFormat="1" ht="45" customHeight="1" spans="1:50">
      <c r="A36" s="579">
        <f t="shared" si="3"/>
        <v>27</v>
      </c>
      <c r="B36" s="579">
        <v>1</v>
      </c>
      <c r="C36" s="579" t="s">
        <v>196</v>
      </c>
      <c r="D36" s="579" t="s">
        <v>260</v>
      </c>
      <c r="E36" s="579" t="s">
        <v>260</v>
      </c>
      <c r="F36" s="580" t="s">
        <v>261</v>
      </c>
      <c r="G36" s="579" t="s">
        <v>256</v>
      </c>
      <c r="H36" s="579" t="s">
        <v>161</v>
      </c>
      <c r="I36" s="579" t="s">
        <v>151</v>
      </c>
      <c r="J36" s="579"/>
      <c r="K36" s="579" t="s">
        <v>150</v>
      </c>
      <c r="L36" s="579" t="s">
        <v>260</v>
      </c>
      <c r="M36" s="579" t="s">
        <v>150</v>
      </c>
      <c r="N36" s="579" t="s">
        <v>154</v>
      </c>
      <c r="O36" s="579" t="s">
        <v>153</v>
      </c>
      <c r="P36" s="579" t="s">
        <v>168</v>
      </c>
      <c r="Q36" s="579" t="s">
        <v>257</v>
      </c>
      <c r="R36" s="579" t="s">
        <v>44</v>
      </c>
      <c r="S36" s="579" t="s">
        <v>44</v>
      </c>
      <c r="T36" s="579" t="s">
        <v>262</v>
      </c>
      <c r="U36" s="579" t="s">
        <v>44</v>
      </c>
      <c r="V36" s="870">
        <v>0.1219</v>
      </c>
      <c r="W36" s="579" t="s">
        <v>44</v>
      </c>
      <c r="X36" s="579" t="s">
        <v>44</v>
      </c>
      <c r="Y36" s="579" t="s">
        <v>44</v>
      </c>
      <c r="Z36" s="579" t="s">
        <v>44</v>
      </c>
      <c r="AA36" s="579" t="s">
        <v>171</v>
      </c>
      <c r="AB36" s="579"/>
      <c r="AC36" s="873" t="s">
        <v>172</v>
      </c>
      <c r="AD36" s="873"/>
      <c r="AE36" s="873"/>
      <c r="AF36" s="873">
        <f>V36*1.02</f>
        <v>0.124338</v>
      </c>
      <c r="AG36" s="887">
        <f>V36/AF36</f>
        <v>0.980392156862745</v>
      </c>
      <c r="AH36" s="579"/>
      <c r="AI36" s="579"/>
      <c r="AJ36" s="889" t="s">
        <v>158</v>
      </c>
      <c r="AK36" s="579" t="s">
        <v>259</v>
      </c>
      <c r="AL36" s="579"/>
      <c r="AM36" s="579"/>
      <c r="AN36" s="579"/>
      <c r="AO36" s="579"/>
      <c r="AP36" s="579"/>
      <c r="AQ36" s="579"/>
      <c r="AR36" s="579"/>
      <c r="AS36" s="579"/>
      <c r="AT36" s="579"/>
      <c r="AU36" s="579"/>
      <c r="AV36" s="579"/>
      <c r="AW36" s="579" t="s">
        <v>44</v>
      </c>
      <c r="AX36" s="579">
        <v>1</v>
      </c>
    </row>
    <row r="37" s="563" customFormat="1" ht="45" customHeight="1" spans="1:50">
      <c r="A37" s="579">
        <f t="shared" si="3"/>
        <v>28</v>
      </c>
      <c r="B37" s="579">
        <v>1</v>
      </c>
      <c r="C37" s="579" t="s">
        <v>174</v>
      </c>
      <c r="D37" s="579" t="s">
        <v>263</v>
      </c>
      <c r="E37" s="579" t="s">
        <v>263</v>
      </c>
      <c r="F37" s="580" t="s">
        <v>264</v>
      </c>
      <c r="G37" s="579" t="s">
        <v>44</v>
      </c>
      <c r="H37" s="579" t="s">
        <v>161</v>
      </c>
      <c r="I37" s="579" t="s">
        <v>151</v>
      </c>
      <c r="J37" s="579"/>
      <c r="K37" s="579" t="s">
        <v>150</v>
      </c>
      <c r="L37" s="579" t="s">
        <v>263</v>
      </c>
      <c r="M37" s="579" t="s">
        <v>150</v>
      </c>
      <c r="N37" s="579" t="s">
        <v>154</v>
      </c>
      <c r="O37" s="579" t="s">
        <v>153</v>
      </c>
      <c r="P37" s="579" t="s">
        <v>163</v>
      </c>
      <c r="Q37" s="579" t="s">
        <v>155</v>
      </c>
      <c r="R37" s="579" t="s">
        <v>44</v>
      </c>
      <c r="S37" s="579" t="s">
        <v>44</v>
      </c>
      <c r="T37" s="579" t="s">
        <v>265</v>
      </c>
      <c r="U37" s="579" t="s">
        <v>44</v>
      </c>
      <c r="V37" s="870">
        <f>SUM(V38:V40)</f>
        <v>0.0309</v>
      </c>
      <c r="W37" s="579" t="s">
        <v>44</v>
      </c>
      <c r="X37" s="579" t="s">
        <v>44</v>
      </c>
      <c r="Y37" s="579" t="s">
        <v>44</v>
      </c>
      <c r="Z37" s="579" t="s">
        <v>44</v>
      </c>
      <c r="AA37" s="579"/>
      <c r="AB37" s="579"/>
      <c r="AC37" s="873"/>
      <c r="AD37" s="873"/>
      <c r="AE37" s="873"/>
      <c r="AF37" s="873"/>
      <c r="AG37" s="887"/>
      <c r="AH37" s="579"/>
      <c r="AI37" s="579"/>
      <c r="AJ37" s="889" t="s">
        <v>164</v>
      </c>
      <c r="AK37" s="579"/>
      <c r="AL37" s="579"/>
      <c r="AM37" s="579"/>
      <c r="AN37" s="579"/>
      <c r="AO37" s="579"/>
      <c r="AP37" s="579"/>
      <c r="AQ37" s="579"/>
      <c r="AR37" s="579"/>
      <c r="AS37" s="579"/>
      <c r="AT37" s="579"/>
      <c r="AU37" s="579"/>
      <c r="AV37" s="579"/>
      <c r="AW37" s="579" t="s">
        <v>44</v>
      </c>
      <c r="AX37" s="579">
        <v>1</v>
      </c>
    </row>
    <row r="38" s="563" customFormat="1" ht="45" customHeight="1" spans="1:50">
      <c r="A38" s="579">
        <f t="shared" si="3"/>
        <v>29</v>
      </c>
      <c r="B38" s="579">
        <v>2</v>
      </c>
      <c r="C38" s="579" t="s">
        <v>174</v>
      </c>
      <c r="D38" s="579" t="s">
        <v>266</v>
      </c>
      <c r="E38" s="579" t="s">
        <v>266</v>
      </c>
      <c r="F38" s="580" t="s">
        <v>267</v>
      </c>
      <c r="G38" s="579" t="s">
        <v>44</v>
      </c>
      <c r="H38" s="579" t="s">
        <v>161</v>
      </c>
      <c r="I38" s="579" t="s">
        <v>151</v>
      </c>
      <c r="J38" s="579"/>
      <c r="K38" s="579" t="s">
        <v>150</v>
      </c>
      <c r="L38" s="579" t="s">
        <v>266</v>
      </c>
      <c r="M38" s="579" t="s">
        <v>150</v>
      </c>
      <c r="N38" s="579" t="s">
        <v>154</v>
      </c>
      <c r="O38" s="579" t="s">
        <v>153</v>
      </c>
      <c r="P38" s="579" t="s">
        <v>168</v>
      </c>
      <c r="Q38" s="579" t="s">
        <v>257</v>
      </c>
      <c r="R38" s="579" t="s">
        <v>44</v>
      </c>
      <c r="S38" s="579" t="s">
        <v>44</v>
      </c>
      <c r="T38" s="579" t="s">
        <v>268</v>
      </c>
      <c r="U38" s="579" t="s">
        <v>44</v>
      </c>
      <c r="V38" s="870">
        <v>0.0195</v>
      </c>
      <c r="W38" s="579" t="s">
        <v>44</v>
      </c>
      <c r="X38" s="579" t="s">
        <v>44</v>
      </c>
      <c r="Y38" s="579" t="s">
        <v>122</v>
      </c>
      <c r="Z38" s="579" t="s">
        <v>44</v>
      </c>
      <c r="AA38" s="579" t="s">
        <v>171</v>
      </c>
      <c r="AB38" s="579"/>
      <c r="AC38" s="873" t="s">
        <v>172</v>
      </c>
      <c r="AD38" s="873"/>
      <c r="AE38" s="873"/>
      <c r="AF38" s="873">
        <f>V38*1.02</f>
        <v>0.01989</v>
      </c>
      <c r="AG38" s="887">
        <f>V38/AF38</f>
        <v>0.980392156862745</v>
      </c>
      <c r="AH38" s="579"/>
      <c r="AI38" s="579"/>
      <c r="AJ38" s="579" t="s">
        <v>158</v>
      </c>
      <c r="AK38" s="579" t="s">
        <v>259</v>
      </c>
      <c r="AL38" s="579"/>
      <c r="AM38" s="579"/>
      <c r="AN38" s="579"/>
      <c r="AO38" s="579"/>
      <c r="AP38" s="579"/>
      <c r="AQ38" s="579"/>
      <c r="AR38" s="579"/>
      <c r="AS38" s="579"/>
      <c r="AT38" s="579"/>
      <c r="AU38" s="579"/>
      <c r="AV38" s="579"/>
      <c r="AW38" s="579" t="s">
        <v>44</v>
      </c>
      <c r="AX38" s="579">
        <v>1</v>
      </c>
    </row>
    <row r="39" s="563" customFormat="1" ht="45" customHeight="1" spans="1:50">
      <c r="A39" s="579">
        <f t="shared" si="3"/>
        <v>30</v>
      </c>
      <c r="B39" s="579">
        <v>2</v>
      </c>
      <c r="C39" s="579" t="s">
        <v>174</v>
      </c>
      <c r="D39" s="579" t="s">
        <v>269</v>
      </c>
      <c r="E39" s="579" t="s">
        <v>269</v>
      </c>
      <c r="F39" s="580" t="s">
        <v>270</v>
      </c>
      <c r="G39" s="579" t="s">
        <v>44</v>
      </c>
      <c r="H39" s="579" t="s">
        <v>161</v>
      </c>
      <c r="I39" s="579" t="s">
        <v>151</v>
      </c>
      <c r="J39" s="579"/>
      <c r="K39" s="579" t="s">
        <v>150</v>
      </c>
      <c r="L39" s="579" t="s">
        <v>269</v>
      </c>
      <c r="M39" s="579" t="s">
        <v>150</v>
      </c>
      <c r="N39" s="579" t="s">
        <v>154</v>
      </c>
      <c r="O39" s="579" t="s">
        <v>153</v>
      </c>
      <c r="P39" s="579" t="s">
        <v>168</v>
      </c>
      <c r="Q39" s="579" t="s">
        <v>257</v>
      </c>
      <c r="R39" s="579" t="s">
        <v>44</v>
      </c>
      <c r="S39" s="579" t="s">
        <v>44</v>
      </c>
      <c r="T39" s="579" t="s">
        <v>271</v>
      </c>
      <c r="U39" s="579" t="s">
        <v>44</v>
      </c>
      <c r="V39" s="870">
        <v>0.0113</v>
      </c>
      <c r="W39" s="579" t="s">
        <v>44</v>
      </c>
      <c r="X39" s="579" t="s">
        <v>44</v>
      </c>
      <c r="Y39" s="579" t="s">
        <v>122</v>
      </c>
      <c r="Z39" s="579" t="s">
        <v>44</v>
      </c>
      <c r="AA39" s="579" t="s">
        <v>171</v>
      </c>
      <c r="AB39" s="579"/>
      <c r="AC39" s="873" t="s">
        <v>172</v>
      </c>
      <c r="AD39" s="873"/>
      <c r="AE39" s="873"/>
      <c r="AF39" s="873">
        <f>V39*1.02</f>
        <v>0.011526</v>
      </c>
      <c r="AG39" s="887">
        <f>V39/AF39</f>
        <v>0.980392156862745</v>
      </c>
      <c r="AH39" s="579"/>
      <c r="AI39" s="579"/>
      <c r="AJ39" s="579" t="s">
        <v>158</v>
      </c>
      <c r="AK39" s="579" t="s">
        <v>259</v>
      </c>
      <c r="AL39" s="579"/>
      <c r="AM39" s="579"/>
      <c r="AN39" s="579"/>
      <c r="AO39" s="579"/>
      <c r="AP39" s="579"/>
      <c r="AQ39" s="579"/>
      <c r="AR39" s="579"/>
      <c r="AS39" s="579"/>
      <c r="AT39" s="579"/>
      <c r="AU39" s="579"/>
      <c r="AV39" s="579"/>
      <c r="AW39" s="579" t="s">
        <v>44</v>
      </c>
      <c r="AX39" s="579">
        <v>1</v>
      </c>
    </row>
    <row r="40" s="563" customFormat="1" ht="45" customHeight="1" spans="1:50">
      <c r="A40" s="579">
        <f t="shared" si="3"/>
        <v>31</v>
      </c>
      <c r="B40" s="579">
        <v>2</v>
      </c>
      <c r="C40" s="579" t="s">
        <v>174</v>
      </c>
      <c r="D40" s="579" t="s">
        <v>272</v>
      </c>
      <c r="E40" s="579" t="s">
        <v>272</v>
      </c>
      <c r="F40" s="580" t="s">
        <v>273</v>
      </c>
      <c r="G40" s="579" t="s">
        <v>44</v>
      </c>
      <c r="H40" s="579" t="s">
        <v>161</v>
      </c>
      <c r="I40" s="579" t="s">
        <v>151</v>
      </c>
      <c r="J40" s="579"/>
      <c r="K40" s="579" t="s">
        <v>150</v>
      </c>
      <c r="L40" s="579" t="s">
        <v>272</v>
      </c>
      <c r="M40" s="579" t="s">
        <v>150</v>
      </c>
      <c r="N40" s="579" t="s">
        <v>154</v>
      </c>
      <c r="O40" s="579" t="s">
        <v>153</v>
      </c>
      <c r="P40" s="579" t="s">
        <v>274</v>
      </c>
      <c r="Q40" s="579" t="s">
        <v>275</v>
      </c>
      <c r="R40" s="579" t="s">
        <v>44</v>
      </c>
      <c r="S40" s="579" t="s">
        <v>44</v>
      </c>
      <c r="T40" s="579" t="s">
        <v>276</v>
      </c>
      <c r="U40" s="579" t="s">
        <v>44</v>
      </c>
      <c r="V40" s="870">
        <v>0.0001</v>
      </c>
      <c r="W40" s="579" t="s">
        <v>44</v>
      </c>
      <c r="X40" s="579" t="s">
        <v>44</v>
      </c>
      <c r="Y40" s="579" t="s">
        <v>44</v>
      </c>
      <c r="Z40" s="579" t="s">
        <v>277</v>
      </c>
      <c r="AA40" s="579"/>
      <c r="AB40" s="579"/>
      <c r="AC40" s="873"/>
      <c r="AD40" s="873"/>
      <c r="AE40" s="873"/>
      <c r="AF40" s="873"/>
      <c r="AG40" s="887"/>
      <c r="AH40" s="579"/>
      <c r="AI40" s="579"/>
      <c r="AJ40" s="579" t="s">
        <v>173</v>
      </c>
      <c r="AK40" s="579" t="s">
        <v>278</v>
      </c>
      <c r="AL40" s="579"/>
      <c r="AM40" s="579"/>
      <c r="AN40" s="579"/>
      <c r="AO40" s="579"/>
      <c r="AP40" s="579"/>
      <c r="AQ40" s="579"/>
      <c r="AR40" s="579"/>
      <c r="AS40" s="579"/>
      <c r="AT40" s="579"/>
      <c r="AU40" s="579"/>
      <c r="AV40" s="579"/>
      <c r="AW40" s="579" t="s">
        <v>44</v>
      </c>
      <c r="AX40" s="579">
        <v>2</v>
      </c>
    </row>
    <row r="41" s="563" customFormat="1" ht="45" customHeight="1" spans="1:50">
      <c r="A41" s="579">
        <f t="shared" ref="A41:A51" si="5">ROW()-9</f>
        <v>32</v>
      </c>
      <c r="B41" s="579">
        <v>1</v>
      </c>
      <c r="C41" s="579" t="s">
        <v>174</v>
      </c>
      <c r="D41" s="579" t="s">
        <v>279</v>
      </c>
      <c r="E41" s="579" t="s">
        <v>279</v>
      </c>
      <c r="F41" s="580" t="s">
        <v>280</v>
      </c>
      <c r="G41" s="579" t="s">
        <v>44</v>
      </c>
      <c r="H41" s="579" t="s">
        <v>161</v>
      </c>
      <c r="I41" s="579" t="s">
        <v>151</v>
      </c>
      <c r="J41" s="579"/>
      <c r="K41" s="579" t="s">
        <v>150</v>
      </c>
      <c r="L41" s="579" t="s">
        <v>279</v>
      </c>
      <c r="M41" s="579" t="s">
        <v>150</v>
      </c>
      <c r="N41" s="579" t="s">
        <v>154</v>
      </c>
      <c r="O41" s="579" t="s">
        <v>153</v>
      </c>
      <c r="P41" s="579" t="s">
        <v>178</v>
      </c>
      <c r="Q41" s="579" t="s">
        <v>281</v>
      </c>
      <c r="R41" s="579" t="s">
        <v>44</v>
      </c>
      <c r="S41" s="579" t="s">
        <v>282</v>
      </c>
      <c r="T41" s="579" t="s">
        <v>44</v>
      </c>
      <c r="U41" s="579" t="s">
        <v>44</v>
      </c>
      <c r="V41" s="870">
        <v>0.0008</v>
      </c>
      <c r="W41" s="579" t="s">
        <v>44</v>
      </c>
      <c r="X41" s="579" t="s">
        <v>44</v>
      </c>
      <c r="Y41" s="579" t="s">
        <v>44</v>
      </c>
      <c r="Z41" s="579" t="s">
        <v>44</v>
      </c>
      <c r="AA41" s="874" t="s">
        <v>283</v>
      </c>
      <c r="AB41" s="207"/>
      <c r="AC41" s="875"/>
      <c r="AD41" s="875"/>
      <c r="AE41" s="876"/>
      <c r="AF41" s="876">
        <f>V41</f>
        <v>0.0008</v>
      </c>
      <c r="AG41" s="887">
        <f>V41/AF41</f>
        <v>1</v>
      </c>
      <c r="AH41" s="579"/>
      <c r="AI41" s="579"/>
      <c r="AJ41" s="579" t="s">
        <v>173</v>
      </c>
      <c r="AK41" s="579" t="s">
        <v>284</v>
      </c>
      <c r="AL41" s="579"/>
      <c r="AM41" s="579"/>
      <c r="AN41" s="579"/>
      <c r="AO41" s="579"/>
      <c r="AP41" s="579"/>
      <c r="AQ41" s="579"/>
      <c r="AR41" s="579"/>
      <c r="AS41" s="579"/>
      <c r="AT41" s="579"/>
      <c r="AU41" s="579"/>
      <c r="AV41" s="579"/>
      <c r="AW41" s="579" t="s">
        <v>44</v>
      </c>
      <c r="AX41" s="579">
        <v>1</v>
      </c>
    </row>
    <row r="42" s="563" customFormat="1" ht="45" customHeight="1" spans="1:50">
      <c r="A42" s="579">
        <f t="shared" si="5"/>
        <v>33</v>
      </c>
      <c r="B42" s="579">
        <v>1</v>
      </c>
      <c r="C42" s="579" t="s">
        <v>174</v>
      </c>
      <c r="D42" s="579" t="s">
        <v>285</v>
      </c>
      <c r="E42" s="579" t="s">
        <v>285</v>
      </c>
      <c r="F42" s="580" t="s">
        <v>286</v>
      </c>
      <c r="G42" s="579" t="s">
        <v>44</v>
      </c>
      <c r="H42" s="579" t="s">
        <v>161</v>
      </c>
      <c r="I42" s="579" t="s">
        <v>151</v>
      </c>
      <c r="J42" s="579"/>
      <c r="K42" s="579" t="s">
        <v>150</v>
      </c>
      <c r="L42" s="579" t="s">
        <v>285</v>
      </c>
      <c r="M42" s="579" t="s">
        <v>150</v>
      </c>
      <c r="N42" s="579" t="s">
        <v>154</v>
      </c>
      <c r="O42" s="579" t="s">
        <v>153</v>
      </c>
      <c r="P42" s="579" t="s">
        <v>163</v>
      </c>
      <c r="Q42" s="579" t="s">
        <v>155</v>
      </c>
      <c r="R42" s="579" t="s">
        <v>44</v>
      </c>
      <c r="S42" s="579" t="s">
        <v>44</v>
      </c>
      <c r="T42" s="579" t="s">
        <v>287</v>
      </c>
      <c r="U42" s="579" t="s">
        <v>44</v>
      </c>
      <c r="V42" s="870">
        <v>0.091</v>
      </c>
      <c r="W42" s="579" t="s">
        <v>44</v>
      </c>
      <c r="X42" s="579" t="s">
        <v>44</v>
      </c>
      <c r="Y42" s="579" t="s">
        <v>44</v>
      </c>
      <c r="Z42" s="579" t="s">
        <v>44</v>
      </c>
      <c r="AA42" s="579"/>
      <c r="AB42" s="579"/>
      <c r="AC42" s="873"/>
      <c r="AD42" s="873"/>
      <c r="AE42" s="873"/>
      <c r="AF42" s="873"/>
      <c r="AG42" s="887"/>
      <c r="AH42" s="579"/>
      <c r="AI42" s="579"/>
      <c r="AJ42" s="889" t="s">
        <v>164</v>
      </c>
      <c r="AK42" s="579"/>
      <c r="AL42" s="579"/>
      <c r="AM42" s="579"/>
      <c r="AN42" s="579"/>
      <c r="AO42" s="579"/>
      <c r="AP42" s="579"/>
      <c r="AQ42" s="579"/>
      <c r="AR42" s="579"/>
      <c r="AS42" s="579"/>
      <c r="AT42" s="579"/>
      <c r="AU42" s="579"/>
      <c r="AV42" s="579"/>
      <c r="AW42" s="579" t="s">
        <v>44</v>
      </c>
      <c r="AX42" s="579">
        <v>1</v>
      </c>
    </row>
    <row r="43" s="563" customFormat="1" ht="45" customHeight="1" spans="1:50">
      <c r="A43" s="579">
        <f t="shared" si="5"/>
        <v>34</v>
      </c>
      <c r="B43" s="579">
        <v>2</v>
      </c>
      <c r="C43" s="579" t="s">
        <v>174</v>
      </c>
      <c r="D43" s="579" t="s">
        <v>288</v>
      </c>
      <c r="E43" s="579" t="s">
        <v>288</v>
      </c>
      <c r="F43" s="580" t="s">
        <v>289</v>
      </c>
      <c r="G43" s="579" t="s">
        <v>44</v>
      </c>
      <c r="H43" s="579" t="s">
        <v>161</v>
      </c>
      <c r="I43" s="579" t="s">
        <v>151</v>
      </c>
      <c r="J43" s="579"/>
      <c r="K43" s="579" t="s">
        <v>150</v>
      </c>
      <c r="L43" s="579" t="s">
        <v>288</v>
      </c>
      <c r="M43" s="579" t="s">
        <v>150</v>
      </c>
      <c r="N43" s="579" t="s">
        <v>154</v>
      </c>
      <c r="O43" s="579" t="s">
        <v>153</v>
      </c>
      <c r="P43" s="579" t="s">
        <v>168</v>
      </c>
      <c r="Q43" s="579" t="s">
        <v>290</v>
      </c>
      <c r="R43" s="579" t="s">
        <v>44</v>
      </c>
      <c r="S43" s="579" t="s">
        <v>44</v>
      </c>
      <c r="T43" s="579" t="s">
        <v>291</v>
      </c>
      <c r="U43" s="579" t="s">
        <v>44</v>
      </c>
      <c r="V43" s="870">
        <v>0.0153</v>
      </c>
      <c r="W43" s="579" t="s">
        <v>44</v>
      </c>
      <c r="X43" s="579" t="s">
        <v>44</v>
      </c>
      <c r="Y43" s="579" t="s">
        <v>122</v>
      </c>
      <c r="Z43" s="579" t="s">
        <v>44</v>
      </c>
      <c r="AA43" s="579" t="s">
        <v>171</v>
      </c>
      <c r="AB43" s="579"/>
      <c r="AC43" s="873" t="s">
        <v>172</v>
      </c>
      <c r="AD43" s="873"/>
      <c r="AE43" s="873"/>
      <c r="AF43" s="873">
        <f>V43*1.02</f>
        <v>0.015606</v>
      </c>
      <c r="AG43" s="887">
        <f>V43/AF43</f>
        <v>0.980392156862745</v>
      </c>
      <c r="AH43" s="579"/>
      <c r="AI43" s="579"/>
      <c r="AJ43" s="579" t="s">
        <v>158</v>
      </c>
      <c r="AK43" s="579" t="s">
        <v>259</v>
      </c>
      <c r="AL43" s="579"/>
      <c r="AM43" s="579"/>
      <c r="AN43" s="579"/>
      <c r="AO43" s="579"/>
      <c r="AP43" s="579"/>
      <c r="AQ43" s="579"/>
      <c r="AR43" s="579"/>
      <c r="AS43" s="579"/>
      <c r="AT43" s="579"/>
      <c r="AU43" s="579"/>
      <c r="AV43" s="579"/>
      <c r="AW43" s="579" t="s">
        <v>44</v>
      </c>
      <c r="AX43" s="579">
        <v>1</v>
      </c>
    </row>
    <row r="44" s="563" customFormat="1" ht="45" customHeight="1" spans="1:50">
      <c r="A44" s="579">
        <f t="shared" si="5"/>
        <v>35</v>
      </c>
      <c r="B44" s="579">
        <v>2</v>
      </c>
      <c r="C44" s="579" t="s">
        <v>174</v>
      </c>
      <c r="D44" s="579" t="s">
        <v>292</v>
      </c>
      <c r="E44" s="579" t="s">
        <v>292</v>
      </c>
      <c r="F44" s="580" t="s">
        <v>293</v>
      </c>
      <c r="G44" s="579" t="s">
        <v>44</v>
      </c>
      <c r="H44" s="579" t="s">
        <v>161</v>
      </c>
      <c r="I44" s="579" t="s">
        <v>151</v>
      </c>
      <c r="J44" s="579"/>
      <c r="K44" s="579" t="s">
        <v>150</v>
      </c>
      <c r="L44" s="579" t="s">
        <v>292</v>
      </c>
      <c r="M44" s="579" t="s">
        <v>150</v>
      </c>
      <c r="N44" s="579" t="s">
        <v>154</v>
      </c>
      <c r="O44" s="579" t="s">
        <v>153</v>
      </c>
      <c r="P44" s="579" t="s">
        <v>168</v>
      </c>
      <c r="Q44" s="579" t="s">
        <v>290</v>
      </c>
      <c r="R44" s="579" t="s">
        <v>44</v>
      </c>
      <c r="S44" s="579" t="s">
        <v>44</v>
      </c>
      <c r="T44" s="579" t="s">
        <v>287</v>
      </c>
      <c r="U44" s="579" t="s">
        <v>44</v>
      </c>
      <c r="V44" s="870">
        <v>0.0281</v>
      </c>
      <c r="W44" s="579" t="s">
        <v>44</v>
      </c>
      <c r="X44" s="579" t="s">
        <v>44</v>
      </c>
      <c r="Y44" s="579" t="s">
        <v>122</v>
      </c>
      <c r="Z44" s="579" t="s">
        <v>44</v>
      </c>
      <c r="AA44" s="579" t="s">
        <v>171</v>
      </c>
      <c r="AB44" s="579"/>
      <c r="AC44" s="873" t="s">
        <v>172</v>
      </c>
      <c r="AD44" s="873"/>
      <c r="AE44" s="873"/>
      <c r="AF44" s="873">
        <f>V44*1.02</f>
        <v>0.028662</v>
      </c>
      <c r="AG44" s="887">
        <f>V44/AF44</f>
        <v>0.980392156862745</v>
      </c>
      <c r="AH44" s="579"/>
      <c r="AI44" s="579"/>
      <c r="AJ44" s="579" t="s">
        <v>158</v>
      </c>
      <c r="AK44" s="579" t="s">
        <v>259</v>
      </c>
      <c r="AL44" s="579"/>
      <c r="AM44" s="579"/>
      <c r="AN44" s="579"/>
      <c r="AO44" s="579"/>
      <c r="AP44" s="579"/>
      <c r="AQ44" s="579"/>
      <c r="AR44" s="579"/>
      <c r="AS44" s="579"/>
      <c r="AT44" s="579"/>
      <c r="AU44" s="579"/>
      <c r="AV44" s="579"/>
      <c r="AW44" s="579" t="s">
        <v>44</v>
      </c>
      <c r="AX44" s="579">
        <v>1</v>
      </c>
    </row>
    <row r="45" s="563" customFormat="1" ht="45" customHeight="1" spans="1:50">
      <c r="A45" s="579">
        <f t="shared" si="5"/>
        <v>36</v>
      </c>
      <c r="B45" s="579">
        <v>2</v>
      </c>
      <c r="C45" s="579" t="s">
        <v>174</v>
      </c>
      <c r="D45" s="579" t="s">
        <v>294</v>
      </c>
      <c r="E45" s="579" t="s">
        <v>294</v>
      </c>
      <c r="F45" s="580" t="s">
        <v>295</v>
      </c>
      <c r="G45" s="579" t="s">
        <v>44</v>
      </c>
      <c r="H45" s="579" t="s">
        <v>161</v>
      </c>
      <c r="I45" s="579" t="s">
        <v>151</v>
      </c>
      <c r="J45" s="579"/>
      <c r="K45" s="579" t="s">
        <v>150</v>
      </c>
      <c r="L45" s="579" t="s">
        <v>294</v>
      </c>
      <c r="M45" s="579" t="s">
        <v>150</v>
      </c>
      <c r="N45" s="579" t="s">
        <v>154</v>
      </c>
      <c r="O45" s="579" t="s">
        <v>153</v>
      </c>
      <c r="P45" s="579" t="s">
        <v>274</v>
      </c>
      <c r="Q45" s="579" t="s">
        <v>275</v>
      </c>
      <c r="R45" s="579" t="s">
        <v>44</v>
      </c>
      <c r="S45" s="579" t="s">
        <v>44</v>
      </c>
      <c r="T45" s="579" t="s">
        <v>296</v>
      </c>
      <c r="U45" s="579" t="s">
        <v>44</v>
      </c>
      <c r="V45" s="870">
        <v>0.0001</v>
      </c>
      <c r="W45" s="579" t="s">
        <v>44</v>
      </c>
      <c r="X45" s="579" t="s">
        <v>44</v>
      </c>
      <c r="Y45" s="579" t="s">
        <v>44</v>
      </c>
      <c r="Z45" s="579" t="s">
        <v>277</v>
      </c>
      <c r="AA45" s="579"/>
      <c r="AB45" s="579"/>
      <c r="AC45" s="873"/>
      <c r="AD45" s="873"/>
      <c r="AE45" s="873"/>
      <c r="AF45" s="873"/>
      <c r="AG45" s="887"/>
      <c r="AH45" s="579"/>
      <c r="AI45" s="579"/>
      <c r="AJ45" s="579" t="s">
        <v>173</v>
      </c>
      <c r="AK45" s="579" t="s">
        <v>278</v>
      </c>
      <c r="AL45" s="579"/>
      <c r="AM45" s="579"/>
      <c r="AN45" s="579"/>
      <c r="AO45" s="579"/>
      <c r="AP45" s="579"/>
      <c r="AQ45" s="579"/>
      <c r="AR45" s="579"/>
      <c r="AS45" s="579"/>
      <c r="AT45" s="579"/>
      <c r="AU45" s="579"/>
      <c r="AV45" s="579"/>
      <c r="AW45" s="579" t="s">
        <v>44</v>
      </c>
      <c r="AX45" s="579">
        <v>1</v>
      </c>
    </row>
    <row r="46" s="563" customFormat="1" ht="45" customHeight="1" spans="1:50">
      <c r="A46" s="579">
        <f t="shared" si="5"/>
        <v>37</v>
      </c>
      <c r="B46" s="579">
        <v>1</v>
      </c>
      <c r="C46" s="579" t="s">
        <v>174</v>
      </c>
      <c r="D46" s="579" t="s">
        <v>297</v>
      </c>
      <c r="E46" s="579" t="s">
        <v>297</v>
      </c>
      <c r="F46" s="580" t="s">
        <v>298</v>
      </c>
      <c r="G46" s="579" t="s">
        <v>44</v>
      </c>
      <c r="H46" s="579" t="s">
        <v>161</v>
      </c>
      <c r="I46" s="579" t="s">
        <v>151</v>
      </c>
      <c r="J46" s="579"/>
      <c r="K46" s="579" t="s">
        <v>150</v>
      </c>
      <c r="L46" s="579" t="s">
        <v>297</v>
      </c>
      <c r="M46" s="579" t="s">
        <v>150</v>
      </c>
      <c r="N46" s="579" t="s">
        <v>154</v>
      </c>
      <c r="O46" s="579" t="s">
        <v>153</v>
      </c>
      <c r="P46" s="579" t="s">
        <v>168</v>
      </c>
      <c r="Q46" s="579" t="s">
        <v>290</v>
      </c>
      <c r="R46" s="579" t="s">
        <v>44</v>
      </c>
      <c r="S46" s="579" t="s">
        <v>44</v>
      </c>
      <c r="T46" s="579" t="s">
        <v>299</v>
      </c>
      <c r="U46" s="579" t="s">
        <v>44</v>
      </c>
      <c r="V46" s="870">
        <v>0.001</v>
      </c>
      <c r="W46" s="579" t="s">
        <v>44</v>
      </c>
      <c r="X46" s="579" t="s">
        <v>44</v>
      </c>
      <c r="Y46" s="579" t="s">
        <v>44</v>
      </c>
      <c r="Z46" s="579" t="s">
        <v>44</v>
      </c>
      <c r="AA46" s="579" t="s">
        <v>171</v>
      </c>
      <c r="AB46" s="579"/>
      <c r="AC46" s="873" t="s">
        <v>172</v>
      </c>
      <c r="AD46" s="873"/>
      <c r="AE46" s="873"/>
      <c r="AF46" s="873">
        <f>V46*1.02</f>
        <v>0.00102</v>
      </c>
      <c r="AG46" s="887">
        <f>V46/AF46</f>
        <v>0.980392156862745</v>
      </c>
      <c r="AH46" s="579"/>
      <c r="AI46" s="579"/>
      <c r="AJ46" s="579" t="s">
        <v>173</v>
      </c>
      <c r="AK46" s="579" t="s">
        <v>214</v>
      </c>
      <c r="AL46" s="579"/>
      <c r="AM46" s="579"/>
      <c r="AN46" s="579"/>
      <c r="AO46" s="579"/>
      <c r="AP46" s="579"/>
      <c r="AQ46" s="579"/>
      <c r="AR46" s="579"/>
      <c r="AS46" s="579"/>
      <c r="AT46" s="579"/>
      <c r="AU46" s="579"/>
      <c r="AV46" s="579"/>
      <c r="AW46" s="579" t="s">
        <v>44</v>
      </c>
      <c r="AX46" s="579">
        <v>1</v>
      </c>
    </row>
    <row r="47" s="563" customFormat="1" ht="45" customHeight="1" spans="1:50">
      <c r="A47" s="579">
        <f t="shared" si="5"/>
        <v>38</v>
      </c>
      <c r="B47" s="579">
        <v>1</v>
      </c>
      <c r="C47" s="579" t="s">
        <v>174</v>
      </c>
      <c r="D47" s="579" t="s">
        <v>300</v>
      </c>
      <c r="E47" s="579" t="s">
        <v>300</v>
      </c>
      <c r="F47" s="579" t="s">
        <v>301</v>
      </c>
      <c r="G47" s="579" t="s">
        <v>44</v>
      </c>
      <c r="H47" s="579" t="s">
        <v>161</v>
      </c>
      <c r="I47" s="579" t="s">
        <v>151</v>
      </c>
      <c r="J47" s="579"/>
      <c r="K47" s="579" t="s">
        <v>150</v>
      </c>
      <c r="L47" s="579" t="s">
        <v>300</v>
      </c>
      <c r="M47" s="579" t="s">
        <v>150</v>
      </c>
      <c r="N47" s="579" t="s">
        <v>154</v>
      </c>
      <c r="O47" s="579" t="s">
        <v>153</v>
      </c>
      <c r="P47" s="579" t="s">
        <v>168</v>
      </c>
      <c r="Q47" s="579" t="s">
        <v>302</v>
      </c>
      <c r="R47" s="579" t="s">
        <v>44</v>
      </c>
      <c r="S47" s="579" t="s">
        <v>44</v>
      </c>
      <c r="T47" s="579" t="s">
        <v>303</v>
      </c>
      <c r="U47" s="579" t="s">
        <v>44</v>
      </c>
      <c r="V47" s="870">
        <v>0.4721</v>
      </c>
      <c r="W47" s="579" t="s">
        <v>44</v>
      </c>
      <c r="X47" s="579" t="s">
        <v>44</v>
      </c>
      <c r="Y47" s="579" t="s">
        <v>44</v>
      </c>
      <c r="Z47" s="579" t="s">
        <v>44</v>
      </c>
      <c r="AA47" s="579"/>
      <c r="AB47" s="579"/>
      <c r="AC47" s="873"/>
      <c r="AD47" s="873"/>
      <c r="AE47" s="873"/>
      <c r="AF47" s="873"/>
      <c r="AG47" s="887"/>
      <c r="AH47" s="579"/>
      <c r="AI47" s="579"/>
      <c r="AJ47" s="579" t="s">
        <v>173</v>
      </c>
      <c r="AK47" s="579" t="s">
        <v>304</v>
      </c>
      <c r="AL47" s="579"/>
      <c r="AM47" s="579"/>
      <c r="AN47" s="579"/>
      <c r="AO47" s="579"/>
      <c r="AP47" s="579"/>
      <c r="AQ47" s="579"/>
      <c r="AR47" s="579"/>
      <c r="AS47" s="579"/>
      <c r="AT47" s="579"/>
      <c r="AU47" s="579"/>
      <c r="AV47" s="579"/>
      <c r="AW47" s="579" t="s">
        <v>44</v>
      </c>
      <c r="AX47" s="579">
        <v>1</v>
      </c>
    </row>
    <row r="48" s="563" customFormat="1" ht="45" customHeight="1" spans="1:50">
      <c r="A48" s="579">
        <f t="shared" si="5"/>
        <v>39</v>
      </c>
      <c r="B48" s="579">
        <v>1</v>
      </c>
      <c r="C48" s="579" t="s">
        <v>174</v>
      </c>
      <c r="D48" s="579" t="s">
        <v>305</v>
      </c>
      <c r="E48" s="579" t="s">
        <v>305</v>
      </c>
      <c r="F48" s="580" t="s">
        <v>306</v>
      </c>
      <c r="G48" s="579" t="s">
        <v>307</v>
      </c>
      <c r="H48" s="579" t="s">
        <v>161</v>
      </c>
      <c r="I48" s="579" t="s">
        <v>151</v>
      </c>
      <c r="J48" s="579"/>
      <c r="K48" s="579" t="s">
        <v>150</v>
      </c>
      <c r="L48" s="579" t="s">
        <v>305</v>
      </c>
      <c r="M48" s="579" t="s">
        <v>150</v>
      </c>
      <c r="N48" s="579" t="s">
        <v>154</v>
      </c>
      <c r="O48" s="579" t="s">
        <v>153</v>
      </c>
      <c r="P48" s="579" t="s">
        <v>163</v>
      </c>
      <c r="Q48" s="579" t="s">
        <v>275</v>
      </c>
      <c r="R48" s="579" t="s">
        <v>44</v>
      </c>
      <c r="S48" s="579" t="s">
        <v>44</v>
      </c>
      <c r="T48" s="579" t="s">
        <v>308</v>
      </c>
      <c r="U48" s="579" t="s">
        <v>44</v>
      </c>
      <c r="V48" s="870">
        <v>0.051</v>
      </c>
      <c r="W48" s="579" t="s">
        <v>44</v>
      </c>
      <c r="X48" s="579" t="s">
        <v>44</v>
      </c>
      <c r="Y48" s="579" t="s">
        <v>44</v>
      </c>
      <c r="Z48" s="579" t="s">
        <v>44</v>
      </c>
      <c r="AA48" s="870" t="s">
        <v>283</v>
      </c>
      <c r="AB48" s="870"/>
      <c r="AC48" s="870">
        <v>48</v>
      </c>
      <c r="AD48" s="870">
        <v>14</v>
      </c>
      <c r="AE48" s="870"/>
      <c r="AF48" s="870">
        <f>AD48/2*AD48/2*3.14*AC48*7860/1000000000</f>
        <v>0.0580483008</v>
      </c>
      <c r="AG48" s="870">
        <f>V48/AF48</f>
        <v>0.878578688732263</v>
      </c>
      <c r="AH48" s="890"/>
      <c r="AI48" s="579"/>
      <c r="AJ48" s="579" t="s">
        <v>173</v>
      </c>
      <c r="AK48" s="579" t="s">
        <v>309</v>
      </c>
      <c r="AL48" s="579"/>
      <c r="AM48" s="579"/>
      <c r="AN48" s="579"/>
      <c r="AO48" s="579"/>
      <c r="AP48" s="579"/>
      <c r="AQ48" s="579"/>
      <c r="AR48" s="579"/>
      <c r="AS48" s="579"/>
      <c r="AT48" s="579"/>
      <c r="AU48" s="579"/>
      <c r="AV48" s="579"/>
      <c r="AW48" s="579" t="s">
        <v>44</v>
      </c>
      <c r="AX48" s="579">
        <v>1</v>
      </c>
    </row>
    <row r="49" s="563" customFormat="1" ht="45" customHeight="1" spans="1:50">
      <c r="A49" s="579">
        <f t="shared" si="5"/>
        <v>40</v>
      </c>
      <c r="B49" s="579">
        <v>1</v>
      </c>
      <c r="C49" s="579" t="s">
        <v>174</v>
      </c>
      <c r="D49" s="579" t="s">
        <v>310</v>
      </c>
      <c r="E49" s="579" t="s">
        <v>310</v>
      </c>
      <c r="F49" s="580" t="s">
        <v>311</v>
      </c>
      <c r="G49" s="579" t="s">
        <v>307</v>
      </c>
      <c r="H49" s="579" t="s">
        <v>161</v>
      </c>
      <c r="I49" s="579" t="s">
        <v>151</v>
      </c>
      <c r="J49" s="579"/>
      <c r="K49" s="579" t="s">
        <v>150</v>
      </c>
      <c r="L49" s="579" t="s">
        <v>310</v>
      </c>
      <c r="M49" s="579" t="s">
        <v>150</v>
      </c>
      <c r="N49" s="579" t="s">
        <v>154</v>
      </c>
      <c r="O49" s="579" t="s">
        <v>153</v>
      </c>
      <c r="P49" s="579" t="s">
        <v>168</v>
      </c>
      <c r="Q49" s="579" t="s">
        <v>312</v>
      </c>
      <c r="R49" s="579" t="s">
        <v>44</v>
      </c>
      <c r="S49" s="579" t="s">
        <v>44</v>
      </c>
      <c r="T49" s="579" t="s">
        <v>313</v>
      </c>
      <c r="U49" s="579" t="s">
        <v>44</v>
      </c>
      <c r="V49" s="870">
        <v>0.013</v>
      </c>
      <c r="W49" s="579" t="s">
        <v>44</v>
      </c>
      <c r="X49" s="579" t="s">
        <v>44</v>
      </c>
      <c r="Y49" s="579" t="s">
        <v>44</v>
      </c>
      <c r="Z49" s="579" t="s">
        <v>44</v>
      </c>
      <c r="AA49" s="579" t="s">
        <v>171</v>
      </c>
      <c r="AB49" s="579"/>
      <c r="AC49" s="873" t="s">
        <v>172</v>
      </c>
      <c r="AD49" s="873"/>
      <c r="AE49" s="873"/>
      <c r="AF49" s="873">
        <f>V49*1.02</f>
        <v>0.01326</v>
      </c>
      <c r="AG49" s="887">
        <f>V49/AF49</f>
        <v>0.980392156862745</v>
      </c>
      <c r="AH49" s="579"/>
      <c r="AI49" s="579"/>
      <c r="AJ49" s="579" t="s">
        <v>158</v>
      </c>
      <c r="AK49" s="579" t="s">
        <v>259</v>
      </c>
      <c r="AL49" s="579"/>
      <c r="AM49" s="579"/>
      <c r="AN49" s="579"/>
      <c r="AO49" s="579"/>
      <c r="AP49" s="579"/>
      <c r="AQ49" s="579"/>
      <c r="AR49" s="579"/>
      <c r="AS49" s="579"/>
      <c r="AT49" s="579"/>
      <c r="AU49" s="579"/>
      <c r="AV49" s="579"/>
      <c r="AW49" s="579" t="s">
        <v>44</v>
      </c>
      <c r="AX49" s="579">
        <v>1</v>
      </c>
    </row>
    <row r="50" s="563" customFormat="1" ht="45" customHeight="1" spans="1:50">
      <c r="A50" s="579">
        <f t="shared" si="5"/>
        <v>41</v>
      </c>
      <c r="B50" s="579">
        <v>1</v>
      </c>
      <c r="C50" s="579" t="s">
        <v>174</v>
      </c>
      <c r="D50" s="579" t="s">
        <v>314</v>
      </c>
      <c r="E50" s="579" t="s">
        <v>314</v>
      </c>
      <c r="F50" s="580" t="s">
        <v>315</v>
      </c>
      <c r="G50" s="579" t="s">
        <v>316</v>
      </c>
      <c r="H50" s="579" t="s">
        <v>161</v>
      </c>
      <c r="I50" s="579" t="s">
        <v>151</v>
      </c>
      <c r="J50" s="579"/>
      <c r="K50" s="579" t="s">
        <v>150</v>
      </c>
      <c r="L50" s="579" t="s">
        <v>314</v>
      </c>
      <c r="M50" s="579" t="s">
        <v>150</v>
      </c>
      <c r="N50" s="579" t="s">
        <v>154</v>
      </c>
      <c r="O50" s="579" t="s">
        <v>153</v>
      </c>
      <c r="P50" s="579" t="s">
        <v>206</v>
      </c>
      <c r="Q50" s="579" t="s">
        <v>155</v>
      </c>
      <c r="R50" s="579" t="s">
        <v>44</v>
      </c>
      <c r="S50" s="579" t="s">
        <v>44</v>
      </c>
      <c r="T50" s="579" t="s">
        <v>317</v>
      </c>
      <c r="U50" s="579" t="s">
        <v>44</v>
      </c>
      <c r="V50" s="870" t="s">
        <v>318</v>
      </c>
      <c r="W50" s="579" t="s">
        <v>44</v>
      </c>
      <c r="X50" s="579" t="s">
        <v>44</v>
      </c>
      <c r="Y50" s="579" t="s">
        <v>44</v>
      </c>
      <c r="Z50" s="579" t="s">
        <v>44</v>
      </c>
      <c r="AA50" s="579"/>
      <c r="AB50" s="579"/>
      <c r="AC50" s="873"/>
      <c r="AD50" s="873"/>
      <c r="AE50" s="873"/>
      <c r="AF50" s="873"/>
      <c r="AG50" s="887"/>
      <c r="AH50" s="579"/>
      <c r="AI50" s="579"/>
      <c r="AJ50" s="579" t="s">
        <v>158</v>
      </c>
      <c r="AK50" s="579" t="s">
        <v>319</v>
      </c>
      <c r="AL50" s="579"/>
      <c r="AM50" s="579"/>
      <c r="AN50" s="579"/>
      <c r="AO50" s="579"/>
      <c r="AP50" s="579"/>
      <c r="AQ50" s="579"/>
      <c r="AR50" s="579"/>
      <c r="AS50" s="579"/>
      <c r="AT50" s="579"/>
      <c r="AU50" s="579"/>
      <c r="AV50" s="579"/>
      <c r="AW50" s="579" t="s">
        <v>44</v>
      </c>
      <c r="AX50" s="579">
        <v>1</v>
      </c>
    </row>
    <row r="51" s="563" customFormat="1" ht="45" customHeight="1" spans="1:50">
      <c r="A51" s="579">
        <f t="shared" si="5"/>
        <v>42</v>
      </c>
      <c r="B51" s="579">
        <v>1</v>
      </c>
      <c r="C51" s="579" t="s">
        <v>196</v>
      </c>
      <c r="D51" s="579" t="s">
        <v>320</v>
      </c>
      <c r="E51" s="579" t="s">
        <v>320</v>
      </c>
      <c r="F51" s="580" t="s">
        <v>321</v>
      </c>
      <c r="G51" s="579" t="s">
        <v>322</v>
      </c>
      <c r="H51" s="579" t="s">
        <v>161</v>
      </c>
      <c r="I51" s="579" t="s">
        <v>151</v>
      </c>
      <c r="J51" s="579"/>
      <c r="K51" s="579" t="s">
        <v>150</v>
      </c>
      <c r="L51" s="579" t="s">
        <v>320</v>
      </c>
      <c r="M51" s="579" t="s">
        <v>150</v>
      </c>
      <c r="N51" s="579" t="s">
        <v>154</v>
      </c>
      <c r="O51" s="579" t="s">
        <v>153</v>
      </c>
      <c r="P51" s="579" t="s">
        <v>323</v>
      </c>
      <c r="Q51" s="579" t="s">
        <v>155</v>
      </c>
      <c r="R51" s="579" t="s">
        <v>44</v>
      </c>
      <c r="S51" s="579" t="s">
        <v>44</v>
      </c>
      <c r="T51" s="579" t="s">
        <v>44</v>
      </c>
      <c r="U51" s="579" t="s">
        <v>44</v>
      </c>
      <c r="V51" s="870"/>
      <c r="W51" s="579" t="s">
        <v>44</v>
      </c>
      <c r="X51" s="579" t="s">
        <v>44</v>
      </c>
      <c r="Y51" s="579" t="s">
        <v>44</v>
      </c>
      <c r="Z51" s="579" t="s">
        <v>44</v>
      </c>
      <c r="AA51" s="579"/>
      <c r="AB51" s="579"/>
      <c r="AC51" s="873"/>
      <c r="AD51" s="873"/>
      <c r="AE51" s="873"/>
      <c r="AF51" s="873"/>
      <c r="AG51" s="887"/>
      <c r="AH51" s="579"/>
      <c r="AI51" s="579"/>
      <c r="AJ51" s="889" t="s">
        <v>158</v>
      </c>
      <c r="AK51" s="889" t="s">
        <v>324</v>
      </c>
      <c r="AL51" s="579"/>
      <c r="AM51" s="579"/>
      <c r="AN51" s="579"/>
      <c r="AO51" s="579"/>
      <c r="AP51" s="579"/>
      <c r="AQ51" s="579"/>
      <c r="AR51" s="579"/>
      <c r="AS51" s="579"/>
      <c r="AT51" s="579"/>
      <c r="AU51" s="579"/>
      <c r="AV51" s="579"/>
      <c r="AW51" s="579" t="s">
        <v>44</v>
      </c>
      <c r="AX51" s="579">
        <v>1</v>
      </c>
    </row>
    <row r="52" s="837" customFormat="1" ht="45" customHeight="1" spans="1:50">
      <c r="A52" s="579">
        <f t="shared" ref="A52:A61" si="6">ROW()-9</f>
        <v>43</v>
      </c>
      <c r="B52" s="579">
        <v>1</v>
      </c>
      <c r="C52" s="579" t="s">
        <v>148</v>
      </c>
      <c r="D52" s="579"/>
      <c r="E52" s="579" t="s">
        <v>149</v>
      </c>
      <c r="F52" s="580" t="s">
        <v>325</v>
      </c>
      <c r="G52" s="579" t="s">
        <v>44</v>
      </c>
      <c r="H52" s="579" t="s">
        <v>161</v>
      </c>
      <c r="I52" s="579" t="s">
        <v>151</v>
      </c>
      <c r="J52" s="579"/>
      <c r="K52" s="579" t="s">
        <v>150</v>
      </c>
      <c r="L52" s="579" t="s">
        <v>326</v>
      </c>
      <c r="M52" s="579" t="s">
        <v>150</v>
      </c>
      <c r="N52" s="579" t="s">
        <v>153</v>
      </c>
      <c r="O52" s="579" t="s">
        <v>154</v>
      </c>
      <c r="P52" s="579" t="s">
        <v>163</v>
      </c>
      <c r="Q52" s="579" t="s">
        <v>155</v>
      </c>
      <c r="R52" s="579" t="s">
        <v>44</v>
      </c>
      <c r="S52" s="579" t="s">
        <v>44</v>
      </c>
      <c r="T52" s="579" t="s">
        <v>327</v>
      </c>
      <c r="U52" s="579" t="s">
        <v>44</v>
      </c>
      <c r="V52" s="870">
        <v>0.5</v>
      </c>
      <c r="W52" s="579" t="s">
        <v>44</v>
      </c>
      <c r="X52" s="579" t="s">
        <v>44</v>
      </c>
      <c r="Y52" s="579" t="s">
        <v>44</v>
      </c>
      <c r="Z52" s="579" t="s">
        <v>44</v>
      </c>
      <c r="AA52" s="579"/>
      <c r="AB52" s="579"/>
      <c r="AC52" s="873"/>
      <c r="AD52" s="873"/>
      <c r="AE52" s="873"/>
      <c r="AF52" s="873"/>
      <c r="AG52" s="887"/>
      <c r="AH52" s="579"/>
      <c r="AI52" s="579"/>
      <c r="AJ52" s="889" t="s">
        <v>164</v>
      </c>
      <c r="AK52" s="579"/>
      <c r="AL52" s="579"/>
      <c r="AM52" s="579"/>
      <c r="AN52" s="579"/>
      <c r="AO52" s="579"/>
      <c r="AP52" s="579"/>
      <c r="AQ52" s="579"/>
      <c r="AR52" s="579"/>
      <c r="AS52" s="579"/>
      <c r="AT52" s="579"/>
      <c r="AU52" s="579"/>
      <c r="AV52" s="579"/>
      <c r="AW52" s="579" t="s">
        <v>44</v>
      </c>
      <c r="AX52" s="579">
        <v>1</v>
      </c>
    </row>
    <row r="53" s="837" customFormat="1" ht="45" customHeight="1" spans="1:50">
      <c r="A53" s="579">
        <f t="shared" si="6"/>
        <v>44</v>
      </c>
      <c r="B53" s="579">
        <v>2</v>
      </c>
      <c r="C53" s="579" t="s">
        <v>148</v>
      </c>
      <c r="D53" s="579"/>
      <c r="E53" s="579" t="s">
        <v>149</v>
      </c>
      <c r="F53" s="580" t="s">
        <v>328</v>
      </c>
      <c r="G53" s="579" t="s">
        <v>44</v>
      </c>
      <c r="H53" s="579" t="s">
        <v>161</v>
      </c>
      <c r="I53" s="579" t="s">
        <v>151</v>
      </c>
      <c r="J53" s="579"/>
      <c r="K53" s="579" t="s">
        <v>150</v>
      </c>
      <c r="L53" s="579" t="s">
        <v>329</v>
      </c>
      <c r="M53" s="579" t="s">
        <v>150</v>
      </c>
      <c r="N53" s="579" t="s">
        <v>153</v>
      </c>
      <c r="O53" s="579" t="s">
        <v>154</v>
      </c>
      <c r="P53" s="579" t="s">
        <v>44</v>
      </c>
      <c r="Q53" s="579" t="s">
        <v>44</v>
      </c>
      <c r="R53" s="579" t="s">
        <v>44</v>
      </c>
      <c r="S53" s="579" t="s">
        <v>44</v>
      </c>
      <c r="T53" s="579" t="s">
        <v>44</v>
      </c>
      <c r="U53" s="579" t="s">
        <v>44</v>
      </c>
      <c r="V53" s="579" t="s">
        <v>44</v>
      </c>
      <c r="W53" s="579" t="s">
        <v>44</v>
      </c>
      <c r="X53" s="579" t="s">
        <v>44</v>
      </c>
      <c r="Y53" s="579" t="s">
        <v>44</v>
      </c>
      <c r="Z53" s="579" t="s">
        <v>44</v>
      </c>
      <c r="AA53" s="579"/>
      <c r="AB53" s="579"/>
      <c r="AC53" s="873"/>
      <c r="AD53" s="873"/>
      <c r="AE53" s="873"/>
      <c r="AF53" s="873"/>
      <c r="AG53" s="887"/>
      <c r="AH53" s="579"/>
      <c r="AI53" s="579"/>
      <c r="AJ53" s="579" t="s">
        <v>173</v>
      </c>
      <c r="AK53" s="579"/>
      <c r="AL53" s="579"/>
      <c r="AM53" s="579"/>
      <c r="AN53" s="579"/>
      <c r="AO53" s="579"/>
      <c r="AP53" s="579"/>
      <c r="AQ53" s="579"/>
      <c r="AR53" s="579"/>
      <c r="AS53" s="579"/>
      <c r="AT53" s="579"/>
      <c r="AU53" s="579"/>
      <c r="AV53" s="579"/>
      <c r="AW53" s="579" t="s">
        <v>44</v>
      </c>
      <c r="AX53" s="579">
        <v>1</v>
      </c>
    </row>
    <row r="54" s="837" customFormat="1" ht="45" customHeight="1" spans="1:50">
      <c r="A54" s="579">
        <f t="shared" si="6"/>
        <v>45</v>
      </c>
      <c r="B54" s="579">
        <v>3</v>
      </c>
      <c r="C54" s="579" t="s">
        <v>165</v>
      </c>
      <c r="D54" s="579" t="s">
        <v>330</v>
      </c>
      <c r="E54" s="579" t="s">
        <v>330</v>
      </c>
      <c r="F54" s="580" t="s">
        <v>331</v>
      </c>
      <c r="G54" s="579" t="s">
        <v>44</v>
      </c>
      <c r="H54" s="579" t="s">
        <v>161</v>
      </c>
      <c r="I54" s="579" t="s">
        <v>151</v>
      </c>
      <c r="J54" s="579"/>
      <c r="K54" s="579" t="s">
        <v>150</v>
      </c>
      <c r="L54" s="579" t="s">
        <v>330</v>
      </c>
      <c r="M54" s="579" t="s">
        <v>150</v>
      </c>
      <c r="N54" s="579" t="s">
        <v>154</v>
      </c>
      <c r="O54" s="579" t="s">
        <v>153</v>
      </c>
      <c r="P54" s="579" t="s">
        <v>186</v>
      </c>
      <c r="Q54" s="579" t="s">
        <v>155</v>
      </c>
      <c r="R54" s="579" t="s">
        <v>44</v>
      </c>
      <c r="S54" s="579" t="s">
        <v>44</v>
      </c>
      <c r="T54" s="579" t="s">
        <v>44</v>
      </c>
      <c r="U54" s="579" t="s">
        <v>44</v>
      </c>
      <c r="V54" s="579" t="s">
        <v>44</v>
      </c>
      <c r="W54" s="579" t="s">
        <v>44</v>
      </c>
      <c r="X54" s="579" t="s">
        <v>44</v>
      </c>
      <c r="Y54" s="579" t="s">
        <v>44</v>
      </c>
      <c r="Z54" s="579" t="s">
        <v>44</v>
      </c>
      <c r="AA54" s="579"/>
      <c r="AB54" s="579"/>
      <c r="AC54" s="873"/>
      <c r="AD54" s="873"/>
      <c r="AE54" s="873"/>
      <c r="AF54" s="873"/>
      <c r="AG54" s="887"/>
      <c r="AH54" s="579"/>
      <c r="AI54" s="579"/>
      <c r="AJ54" s="888"/>
      <c r="AK54" s="888"/>
      <c r="AL54" s="579"/>
      <c r="AM54" s="579"/>
      <c r="AN54" s="579"/>
      <c r="AO54" s="579"/>
      <c r="AP54" s="579"/>
      <c r="AQ54" s="579"/>
      <c r="AR54" s="579"/>
      <c r="AS54" s="579"/>
      <c r="AT54" s="579"/>
      <c r="AU54" s="579"/>
      <c r="AV54" s="579"/>
      <c r="AW54" s="579" t="s">
        <v>44</v>
      </c>
      <c r="AX54" s="579">
        <v>1</v>
      </c>
    </row>
    <row r="55" s="837" customFormat="1" ht="45" customHeight="1" spans="1:50">
      <c r="A55" s="579">
        <f t="shared" si="6"/>
        <v>46</v>
      </c>
      <c r="B55" s="579">
        <v>3</v>
      </c>
      <c r="C55" s="579" t="s">
        <v>165</v>
      </c>
      <c r="D55" s="579" t="s">
        <v>332</v>
      </c>
      <c r="E55" s="579" t="s">
        <v>332</v>
      </c>
      <c r="F55" s="580" t="s">
        <v>333</v>
      </c>
      <c r="G55" s="579" t="s">
        <v>44</v>
      </c>
      <c r="H55" s="579" t="s">
        <v>161</v>
      </c>
      <c r="I55" s="579" t="s">
        <v>151</v>
      </c>
      <c r="J55" s="579"/>
      <c r="K55" s="579" t="s">
        <v>150</v>
      </c>
      <c r="L55" s="579" t="s">
        <v>332</v>
      </c>
      <c r="M55" s="579" t="s">
        <v>150</v>
      </c>
      <c r="N55" s="579" t="s">
        <v>154</v>
      </c>
      <c r="O55" s="579" t="s">
        <v>153</v>
      </c>
      <c r="P55" s="579" t="s">
        <v>334</v>
      </c>
      <c r="Q55" s="579" t="s">
        <v>44</v>
      </c>
      <c r="R55" s="579" t="s">
        <v>44</v>
      </c>
      <c r="S55" s="579" t="s">
        <v>44</v>
      </c>
      <c r="T55" s="579" t="s">
        <v>44</v>
      </c>
      <c r="U55" s="579" t="s">
        <v>44</v>
      </c>
      <c r="V55" s="579" t="s">
        <v>44</v>
      </c>
      <c r="W55" s="579" t="s">
        <v>44</v>
      </c>
      <c r="X55" s="579" t="s">
        <v>44</v>
      </c>
      <c r="Y55" s="579" t="s">
        <v>44</v>
      </c>
      <c r="Z55" s="579" t="s">
        <v>44</v>
      </c>
      <c r="AA55" s="579"/>
      <c r="AB55" s="579"/>
      <c r="AC55" s="873"/>
      <c r="AD55" s="873"/>
      <c r="AE55" s="873"/>
      <c r="AF55" s="873"/>
      <c r="AG55" s="887"/>
      <c r="AH55" s="579"/>
      <c r="AI55" s="579"/>
      <c r="AJ55" s="888"/>
      <c r="AK55" s="888"/>
      <c r="AL55" s="579"/>
      <c r="AM55" s="579"/>
      <c r="AN55" s="579"/>
      <c r="AO55" s="579"/>
      <c r="AP55" s="579"/>
      <c r="AQ55" s="579"/>
      <c r="AR55" s="579"/>
      <c r="AS55" s="579"/>
      <c r="AT55" s="579"/>
      <c r="AU55" s="579"/>
      <c r="AV55" s="579"/>
      <c r="AW55" s="579" t="s">
        <v>44</v>
      </c>
      <c r="AX55" s="579">
        <v>1</v>
      </c>
    </row>
    <row r="56" s="837" customFormat="1" ht="45" customHeight="1" spans="1:50">
      <c r="A56" s="579">
        <f t="shared" si="6"/>
        <v>47</v>
      </c>
      <c r="B56" s="579">
        <v>2</v>
      </c>
      <c r="C56" s="579" t="s">
        <v>196</v>
      </c>
      <c r="D56" s="579" t="s">
        <v>335</v>
      </c>
      <c r="E56" s="579" t="s">
        <v>335</v>
      </c>
      <c r="F56" s="582" t="s">
        <v>336</v>
      </c>
      <c r="G56" s="579" t="s">
        <v>337</v>
      </c>
      <c r="H56" s="579" t="s">
        <v>161</v>
      </c>
      <c r="I56" s="579" t="s">
        <v>151</v>
      </c>
      <c r="J56" s="579"/>
      <c r="K56" s="579" t="s">
        <v>150</v>
      </c>
      <c r="L56" s="579" t="s">
        <v>335</v>
      </c>
      <c r="M56" s="579" t="s">
        <v>150</v>
      </c>
      <c r="N56" s="579" t="s">
        <v>154</v>
      </c>
      <c r="O56" s="579" t="s">
        <v>153</v>
      </c>
      <c r="P56" s="579" t="s">
        <v>334</v>
      </c>
      <c r="Q56" s="579" t="s">
        <v>155</v>
      </c>
      <c r="R56" s="579" t="s">
        <v>44</v>
      </c>
      <c r="S56" s="579" t="s">
        <v>44</v>
      </c>
      <c r="T56" s="579" t="s">
        <v>327</v>
      </c>
      <c r="U56" s="579" t="s">
        <v>44</v>
      </c>
      <c r="V56" s="579" t="s">
        <v>44</v>
      </c>
      <c r="W56" s="579" t="s">
        <v>44</v>
      </c>
      <c r="X56" s="579" t="s">
        <v>44</v>
      </c>
      <c r="Y56" s="579" t="s">
        <v>44</v>
      </c>
      <c r="Z56" s="579" t="s">
        <v>44</v>
      </c>
      <c r="AA56" s="579"/>
      <c r="AB56" s="579"/>
      <c r="AC56" s="873"/>
      <c r="AD56" s="873"/>
      <c r="AE56" s="873"/>
      <c r="AF56" s="873"/>
      <c r="AG56" s="887"/>
      <c r="AH56" s="579"/>
      <c r="AI56" s="579"/>
      <c r="AJ56" s="889" t="s">
        <v>158</v>
      </c>
      <c r="AK56" s="889" t="s">
        <v>200</v>
      </c>
      <c r="AL56" s="579"/>
      <c r="AM56" s="579"/>
      <c r="AN56" s="579"/>
      <c r="AO56" s="579"/>
      <c r="AP56" s="579"/>
      <c r="AQ56" s="579"/>
      <c r="AR56" s="579"/>
      <c r="AS56" s="579"/>
      <c r="AT56" s="579"/>
      <c r="AU56" s="579"/>
      <c r="AV56" s="579"/>
      <c r="AW56" s="579" t="s">
        <v>44</v>
      </c>
      <c r="AX56" s="579">
        <v>1</v>
      </c>
    </row>
    <row r="57" s="837" customFormat="1" ht="45" customHeight="1" spans="1:50">
      <c r="A57" s="579">
        <f t="shared" si="6"/>
        <v>48</v>
      </c>
      <c r="B57" s="579">
        <v>2</v>
      </c>
      <c r="C57" s="579" t="s">
        <v>165</v>
      </c>
      <c r="D57" s="579" t="s">
        <v>338</v>
      </c>
      <c r="E57" s="579" t="s">
        <v>338</v>
      </c>
      <c r="F57" s="580" t="s">
        <v>339</v>
      </c>
      <c r="G57" s="579" t="s">
        <v>44</v>
      </c>
      <c r="H57" s="579" t="s">
        <v>161</v>
      </c>
      <c r="I57" s="579" t="s">
        <v>151</v>
      </c>
      <c r="J57" s="579"/>
      <c r="K57" s="579" t="s">
        <v>150</v>
      </c>
      <c r="L57" s="579" t="s">
        <v>338</v>
      </c>
      <c r="M57" s="579" t="s">
        <v>150</v>
      </c>
      <c r="N57" s="579" t="s">
        <v>154</v>
      </c>
      <c r="O57" s="579" t="s">
        <v>153</v>
      </c>
      <c r="P57" s="579" t="s">
        <v>219</v>
      </c>
      <c r="Q57" s="579" t="s">
        <v>44</v>
      </c>
      <c r="R57" s="579" t="s">
        <v>44</v>
      </c>
      <c r="S57" s="579" t="s">
        <v>44</v>
      </c>
      <c r="T57" s="579" t="s">
        <v>44</v>
      </c>
      <c r="U57" s="579" t="s">
        <v>44</v>
      </c>
      <c r="V57" s="579" t="s">
        <v>44</v>
      </c>
      <c r="W57" s="579" t="s">
        <v>44</v>
      </c>
      <c r="X57" s="579" t="s">
        <v>44</v>
      </c>
      <c r="Y57" s="579" t="s">
        <v>44</v>
      </c>
      <c r="Z57" s="579" t="s">
        <v>44</v>
      </c>
      <c r="AA57" s="579"/>
      <c r="AB57" s="579"/>
      <c r="AC57" s="873"/>
      <c r="AD57" s="873"/>
      <c r="AE57" s="873"/>
      <c r="AF57" s="873"/>
      <c r="AG57" s="887"/>
      <c r="AH57" s="579"/>
      <c r="AI57" s="579"/>
      <c r="AJ57" s="889" t="s">
        <v>173</v>
      </c>
      <c r="AK57" s="889" t="s">
        <v>340</v>
      </c>
      <c r="AL57" s="579"/>
      <c r="AM57" s="579"/>
      <c r="AN57" s="579"/>
      <c r="AO57" s="579"/>
      <c r="AP57" s="579"/>
      <c r="AQ57" s="579"/>
      <c r="AR57" s="579"/>
      <c r="AS57" s="579"/>
      <c r="AT57" s="579"/>
      <c r="AU57" s="579"/>
      <c r="AV57" s="579"/>
      <c r="AW57" s="579" t="s">
        <v>44</v>
      </c>
      <c r="AX57" s="579">
        <v>1</v>
      </c>
    </row>
    <row r="58" s="837" customFormat="1" ht="45" customHeight="1" spans="1:50">
      <c r="A58" s="579">
        <f t="shared" si="6"/>
        <v>49</v>
      </c>
      <c r="B58" s="579">
        <v>2</v>
      </c>
      <c r="C58" s="579" t="s">
        <v>165</v>
      </c>
      <c r="D58" s="579" t="s">
        <v>341</v>
      </c>
      <c r="E58" s="579" t="s">
        <v>341</v>
      </c>
      <c r="F58" s="580" t="s">
        <v>342</v>
      </c>
      <c r="G58" s="579" t="s">
        <v>44</v>
      </c>
      <c r="H58" s="579" t="s">
        <v>161</v>
      </c>
      <c r="I58" s="579" t="s">
        <v>151</v>
      </c>
      <c r="J58" s="579"/>
      <c r="K58" s="579" t="s">
        <v>150</v>
      </c>
      <c r="L58" s="579" t="s">
        <v>341</v>
      </c>
      <c r="M58" s="579" t="s">
        <v>150</v>
      </c>
      <c r="N58" s="579" t="s">
        <v>154</v>
      </c>
      <c r="O58" s="579" t="s">
        <v>153</v>
      </c>
      <c r="P58" s="579" t="s">
        <v>206</v>
      </c>
      <c r="Q58" s="579" t="s">
        <v>44</v>
      </c>
      <c r="R58" s="579" t="s">
        <v>44</v>
      </c>
      <c r="S58" s="579" t="s">
        <v>44</v>
      </c>
      <c r="T58" s="579" t="s">
        <v>44</v>
      </c>
      <c r="U58" s="579" t="s">
        <v>44</v>
      </c>
      <c r="V58" s="579" t="s">
        <v>44</v>
      </c>
      <c r="W58" s="579" t="s">
        <v>44</v>
      </c>
      <c r="X58" s="579" t="s">
        <v>44</v>
      </c>
      <c r="Y58" s="579" t="s">
        <v>44</v>
      </c>
      <c r="Z58" s="579" t="s">
        <v>44</v>
      </c>
      <c r="AA58" s="579"/>
      <c r="AB58" s="579"/>
      <c r="AC58" s="873"/>
      <c r="AD58" s="873"/>
      <c r="AE58" s="873"/>
      <c r="AF58" s="873"/>
      <c r="AG58" s="887"/>
      <c r="AH58" s="579"/>
      <c r="AI58" s="579"/>
      <c r="AJ58" s="889" t="s">
        <v>164</v>
      </c>
      <c r="AK58" s="889"/>
      <c r="AL58" s="579"/>
      <c r="AM58" s="579"/>
      <c r="AN58" s="579"/>
      <c r="AO58" s="579"/>
      <c r="AP58" s="579"/>
      <c r="AQ58" s="579"/>
      <c r="AR58" s="579"/>
      <c r="AS58" s="579"/>
      <c r="AT58" s="579"/>
      <c r="AU58" s="579"/>
      <c r="AV58" s="579"/>
      <c r="AW58" s="579" t="s">
        <v>44</v>
      </c>
      <c r="AX58" s="579">
        <v>1</v>
      </c>
    </row>
    <row r="59" s="837" customFormat="1" ht="45" customHeight="1" spans="1:50">
      <c r="A59" s="579">
        <f t="shared" si="6"/>
        <v>50</v>
      </c>
      <c r="B59" s="579">
        <v>3</v>
      </c>
      <c r="C59" s="579" t="s">
        <v>174</v>
      </c>
      <c r="D59" s="579" t="s">
        <v>211</v>
      </c>
      <c r="E59" s="579" t="s">
        <v>211</v>
      </c>
      <c r="F59" s="580" t="s">
        <v>212</v>
      </c>
      <c r="G59" s="579" t="s">
        <v>44</v>
      </c>
      <c r="H59" s="579" t="s">
        <v>161</v>
      </c>
      <c r="I59" s="579" t="s">
        <v>151</v>
      </c>
      <c r="J59" s="579"/>
      <c r="K59" s="579" t="s">
        <v>150</v>
      </c>
      <c r="L59" s="579" t="s">
        <v>211</v>
      </c>
      <c r="M59" s="579" t="s">
        <v>150</v>
      </c>
      <c r="N59" s="579" t="s">
        <v>154</v>
      </c>
      <c r="O59" s="579" t="s">
        <v>153</v>
      </c>
      <c r="P59" s="579" t="s">
        <v>343</v>
      </c>
      <c r="Q59" s="579" t="s">
        <v>44</v>
      </c>
      <c r="R59" s="579" t="s">
        <v>44</v>
      </c>
      <c r="S59" s="579" t="s">
        <v>44</v>
      </c>
      <c r="T59" s="579" t="s">
        <v>44</v>
      </c>
      <c r="U59" s="579" t="s">
        <v>44</v>
      </c>
      <c r="V59" s="579" t="s">
        <v>44</v>
      </c>
      <c r="W59" s="579" t="s">
        <v>44</v>
      </c>
      <c r="X59" s="579" t="s">
        <v>44</v>
      </c>
      <c r="Y59" s="579" t="s">
        <v>44</v>
      </c>
      <c r="Z59" s="579" t="s">
        <v>44</v>
      </c>
      <c r="AA59" s="579"/>
      <c r="AB59" s="579"/>
      <c r="AC59" s="873"/>
      <c r="AD59" s="873"/>
      <c r="AE59" s="873"/>
      <c r="AF59" s="873"/>
      <c r="AG59" s="887"/>
      <c r="AH59" s="579"/>
      <c r="AI59" s="579"/>
      <c r="AJ59" s="579" t="s">
        <v>213</v>
      </c>
      <c r="AK59" s="579" t="s">
        <v>214</v>
      </c>
      <c r="AL59" s="579"/>
      <c r="AM59" s="579"/>
      <c r="AN59" s="579"/>
      <c r="AO59" s="579"/>
      <c r="AP59" s="579"/>
      <c r="AQ59" s="579"/>
      <c r="AR59" s="579"/>
      <c r="AS59" s="579"/>
      <c r="AT59" s="579"/>
      <c r="AU59" s="579"/>
      <c r="AV59" s="579"/>
      <c r="AW59" s="579" t="s">
        <v>44</v>
      </c>
      <c r="AX59" s="579">
        <v>2</v>
      </c>
    </row>
    <row r="60" s="837" customFormat="1" ht="45" customHeight="1" spans="1:50">
      <c r="A60" s="579">
        <f t="shared" si="6"/>
        <v>51</v>
      </c>
      <c r="B60" s="579">
        <v>3</v>
      </c>
      <c r="C60" s="579" t="s">
        <v>165</v>
      </c>
      <c r="D60" s="579" t="s">
        <v>344</v>
      </c>
      <c r="E60" s="579" t="s">
        <v>344</v>
      </c>
      <c r="F60" s="580" t="s">
        <v>345</v>
      </c>
      <c r="G60" s="579"/>
      <c r="H60" s="579" t="s">
        <v>161</v>
      </c>
      <c r="I60" s="579" t="s">
        <v>151</v>
      </c>
      <c r="J60" s="579"/>
      <c r="K60" s="579" t="s">
        <v>150</v>
      </c>
      <c r="L60" s="579" t="s">
        <v>344</v>
      </c>
      <c r="M60" s="579" t="s">
        <v>150</v>
      </c>
      <c r="N60" s="579" t="s">
        <v>154</v>
      </c>
      <c r="O60" s="579" t="s">
        <v>153</v>
      </c>
      <c r="P60" s="579" t="s">
        <v>186</v>
      </c>
      <c r="Q60" s="579" t="s">
        <v>44</v>
      </c>
      <c r="R60" s="579" t="s">
        <v>44</v>
      </c>
      <c r="S60" s="579" t="s">
        <v>44</v>
      </c>
      <c r="T60" s="579" t="s">
        <v>44</v>
      </c>
      <c r="U60" s="579" t="s">
        <v>44</v>
      </c>
      <c r="V60" s="579" t="s">
        <v>44</v>
      </c>
      <c r="W60" s="579" t="s">
        <v>44</v>
      </c>
      <c r="X60" s="579" t="s">
        <v>44</v>
      </c>
      <c r="Y60" s="579" t="s">
        <v>44</v>
      </c>
      <c r="Z60" s="579" t="s">
        <v>44</v>
      </c>
      <c r="AA60" s="579"/>
      <c r="AB60" s="579"/>
      <c r="AC60" s="873"/>
      <c r="AD60" s="873"/>
      <c r="AE60" s="873"/>
      <c r="AF60" s="873"/>
      <c r="AG60" s="887"/>
      <c r="AH60" s="579"/>
      <c r="AI60" s="579"/>
      <c r="AJ60" s="579" t="s">
        <v>173</v>
      </c>
      <c r="AK60" s="579"/>
      <c r="AL60" s="579"/>
      <c r="AM60" s="579"/>
      <c r="AN60" s="579"/>
      <c r="AO60" s="579"/>
      <c r="AP60" s="579"/>
      <c r="AQ60" s="579"/>
      <c r="AR60" s="579"/>
      <c r="AS60" s="579"/>
      <c r="AT60" s="579"/>
      <c r="AU60" s="579"/>
      <c r="AV60" s="579"/>
      <c r="AW60" s="579" t="s">
        <v>44</v>
      </c>
      <c r="AX60" s="579">
        <v>1</v>
      </c>
    </row>
    <row r="61" s="837" customFormat="1" ht="45" customHeight="1" spans="1:50">
      <c r="A61" s="579">
        <f t="shared" si="6"/>
        <v>52</v>
      </c>
      <c r="B61" s="579">
        <v>2</v>
      </c>
      <c r="C61" s="579" t="s">
        <v>174</v>
      </c>
      <c r="D61" s="579"/>
      <c r="E61" s="579" t="s">
        <v>346</v>
      </c>
      <c r="F61" s="580" t="s">
        <v>347</v>
      </c>
      <c r="G61" s="579"/>
      <c r="H61" s="579" t="s">
        <v>161</v>
      </c>
      <c r="I61" s="579" t="s">
        <v>151</v>
      </c>
      <c r="J61" s="579"/>
      <c r="K61" s="579" t="s">
        <v>150</v>
      </c>
      <c r="L61" s="579" t="s">
        <v>346</v>
      </c>
      <c r="M61" s="579" t="s">
        <v>150</v>
      </c>
      <c r="N61" s="579" t="s">
        <v>154</v>
      </c>
      <c r="O61" s="579" t="s">
        <v>153</v>
      </c>
      <c r="P61" s="579" t="s">
        <v>163</v>
      </c>
      <c r="Q61" s="579" t="s">
        <v>155</v>
      </c>
      <c r="R61" s="579" t="s">
        <v>44</v>
      </c>
      <c r="S61" s="579" t="s">
        <v>44</v>
      </c>
      <c r="T61" s="579" t="s">
        <v>348</v>
      </c>
      <c r="U61" s="579" t="s">
        <v>44</v>
      </c>
      <c r="V61" s="870">
        <v>1.7855</v>
      </c>
      <c r="W61" s="579" t="s">
        <v>44</v>
      </c>
      <c r="X61" s="579" t="s">
        <v>44</v>
      </c>
      <c r="Y61" s="579" t="s">
        <v>44</v>
      </c>
      <c r="Z61" s="579" t="s">
        <v>349</v>
      </c>
      <c r="AA61" s="579"/>
      <c r="AB61" s="579"/>
      <c r="AC61" s="873"/>
      <c r="AD61" s="873"/>
      <c r="AE61" s="873"/>
      <c r="AF61" s="873"/>
      <c r="AG61" s="887"/>
      <c r="AH61" s="579"/>
      <c r="AI61" s="579"/>
      <c r="AJ61" s="579" t="s">
        <v>164</v>
      </c>
      <c r="AK61" s="579"/>
      <c r="AL61" s="579"/>
      <c r="AM61" s="579"/>
      <c r="AN61" s="579"/>
      <c r="AO61" s="579"/>
      <c r="AP61" s="579"/>
      <c r="AQ61" s="579"/>
      <c r="AR61" s="579"/>
      <c r="AS61" s="579"/>
      <c r="AT61" s="579"/>
      <c r="AU61" s="579"/>
      <c r="AV61" s="579"/>
      <c r="AW61" s="579" t="s">
        <v>44</v>
      </c>
      <c r="AX61" s="579">
        <v>1</v>
      </c>
    </row>
    <row r="62" s="837" customFormat="1" ht="45" customHeight="1" spans="1:50">
      <c r="A62" s="579">
        <f t="shared" ref="A62:A67" si="7">ROW()-9</f>
        <v>53</v>
      </c>
      <c r="B62" s="579">
        <v>3</v>
      </c>
      <c r="C62" s="579"/>
      <c r="D62" s="579" t="s">
        <v>350</v>
      </c>
      <c r="E62" s="579" t="s">
        <v>350</v>
      </c>
      <c r="F62" s="580" t="s">
        <v>351</v>
      </c>
      <c r="G62" s="579"/>
      <c r="H62" s="579"/>
      <c r="I62" s="579"/>
      <c r="J62" s="579"/>
      <c r="K62" s="579"/>
      <c r="L62" s="579"/>
      <c r="M62" s="579"/>
      <c r="N62" s="579"/>
      <c r="O62" s="579"/>
      <c r="P62" s="579" t="s">
        <v>352</v>
      </c>
      <c r="Q62" s="579" t="s">
        <v>155</v>
      </c>
      <c r="R62" s="579"/>
      <c r="S62" s="579"/>
      <c r="T62" s="579"/>
      <c r="U62" s="579"/>
      <c r="V62" s="870">
        <v>1.7576</v>
      </c>
      <c r="W62" s="579"/>
      <c r="X62" s="579"/>
      <c r="Y62" s="579"/>
      <c r="Z62" s="579" t="s">
        <v>349</v>
      </c>
      <c r="AA62" s="579"/>
      <c r="AB62" s="579"/>
      <c r="AC62" s="873"/>
      <c r="AD62" s="873"/>
      <c r="AE62" s="873"/>
      <c r="AF62" s="873"/>
      <c r="AG62" s="887"/>
      <c r="AH62" s="579"/>
      <c r="AI62" s="891">
        <v>0.453</v>
      </c>
      <c r="AJ62" s="579" t="s">
        <v>158</v>
      </c>
      <c r="AK62" s="579" t="s">
        <v>353</v>
      </c>
      <c r="AL62" s="579"/>
      <c r="AM62" s="579"/>
      <c r="AN62" s="579"/>
      <c r="AO62" s="579"/>
      <c r="AP62" s="579"/>
      <c r="AQ62" s="579"/>
      <c r="AR62" s="579"/>
      <c r="AS62" s="579"/>
      <c r="AT62" s="579"/>
      <c r="AU62" s="579"/>
      <c r="AV62" s="579"/>
      <c r="AW62" s="579"/>
      <c r="AX62" s="579">
        <v>1</v>
      </c>
    </row>
    <row r="63" s="837" customFormat="1" ht="45" customHeight="1" spans="1:50">
      <c r="A63" s="579">
        <f t="shared" si="7"/>
        <v>54</v>
      </c>
      <c r="B63" s="579">
        <v>4</v>
      </c>
      <c r="C63" s="579"/>
      <c r="D63" s="579" t="s">
        <v>354</v>
      </c>
      <c r="E63" s="579" t="s">
        <v>354</v>
      </c>
      <c r="F63" s="580" t="s">
        <v>355</v>
      </c>
      <c r="G63" s="579"/>
      <c r="H63" s="579"/>
      <c r="I63" s="579"/>
      <c r="J63" s="579"/>
      <c r="K63" s="579"/>
      <c r="L63" s="579"/>
      <c r="M63" s="579"/>
      <c r="N63" s="579"/>
      <c r="O63" s="579"/>
      <c r="P63" s="579" t="s">
        <v>356</v>
      </c>
      <c r="Q63" s="579" t="s">
        <v>357</v>
      </c>
      <c r="R63" s="579"/>
      <c r="S63" s="579"/>
      <c r="T63" s="579"/>
      <c r="U63" s="579"/>
      <c r="V63" s="870">
        <v>1.7576</v>
      </c>
      <c r="W63" s="579"/>
      <c r="X63" s="579"/>
      <c r="Y63" s="579"/>
      <c r="Z63" s="579" t="s">
        <v>44</v>
      </c>
      <c r="AA63" s="877" t="s">
        <v>358</v>
      </c>
      <c r="AB63" s="878"/>
      <c r="AC63" s="879">
        <v>677</v>
      </c>
      <c r="AD63" s="879">
        <v>556</v>
      </c>
      <c r="AE63" s="880">
        <v>1</v>
      </c>
      <c r="AF63" s="881">
        <f>AC63*AD63*AE63*7860/1000000000</f>
        <v>2.95859832</v>
      </c>
      <c r="AG63" s="892">
        <f>V63/AF63</f>
        <v>0.594065097691261</v>
      </c>
      <c r="AH63" s="579"/>
      <c r="AI63" s="579"/>
      <c r="AJ63" s="579" t="s">
        <v>158</v>
      </c>
      <c r="AK63" s="579" t="s">
        <v>359</v>
      </c>
      <c r="AL63" s="579"/>
      <c r="AM63" s="579"/>
      <c r="AN63" s="579"/>
      <c r="AO63" s="579"/>
      <c r="AP63" s="579"/>
      <c r="AQ63" s="579"/>
      <c r="AR63" s="579"/>
      <c r="AS63" s="579"/>
      <c r="AT63" s="579"/>
      <c r="AU63" s="579"/>
      <c r="AV63" s="579"/>
      <c r="AW63" s="579"/>
      <c r="AX63" s="579">
        <v>1</v>
      </c>
    </row>
    <row r="64" s="837" customFormat="1" ht="45" customHeight="1" spans="1:50">
      <c r="A64" s="579">
        <f t="shared" si="7"/>
        <v>55</v>
      </c>
      <c r="B64" s="579">
        <v>3</v>
      </c>
      <c r="C64" s="579"/>
      <c r="D64" s="579" t="s">
        <v>360</v>
      </c>
      <c r="E64" s="579" t="s">
        <v>360</v>
      </c>
      <c r="F64" s="580" t="s">
        <v>361</v>
      </c>
      <c r="G64" s="579"/>
      <c r="H64" s="579"/>
      <c r="I64" s="579"/>
      <c r="J64" s="579"/>
      <c r="K64" s="579"/>
      <c r="L64" s="579"/>
      <c r="M64" s="579"/>
      <c r="N64" s="579"/>
      <c r="O64" s="579"/>
      <c r="P64" s="579" t="s">
        <v>356</v>
      </c>
      <c r="Q64" s="579" t="s">
        <v>362</v>
      </c>
      <c r="R64" s="579"/>
      <c r="S64" s="579"/>
      <c r="T64" s="579"/>
      <c r="U64" s="579"/>
      <c r="V64" s="870">
        <v>0.0928</v>
      </c>
      <c r="W64" s="579"/>
      <c r="X64" s="579"/>
      <c r="Y64" s="579"/>
      <c r="Z64" s="579" t="s">
        <v>349</v>
      </c>
      <c r="AA64" s="579" t="s">
        <v>358</v>
      </c>
      <c r="AB64" s="579"/>
      <c r="AC64" s="873">
        <v>220</v>
      </c>
      <c r="AD64" s="873">
        <v>40</v>
      </c>
      <c r="AE64" s="882">
        <v>2</v>
      </c>
      <c r="AF64" s="882">
        <f>AC64*AD64*AE64*7860/1000000000</f>
        <v>0.138336</v>
      </c>
      <c r="AG64" s="893">
        <f>V64/AF64</f>
        <v>0.670830441822808</v>
      </c>
      <c r="AH64" s="579"/>
      <c r="AI64" s="579"/>
      <c r="AJ64" s="579" t="s">
        <v>173</v>
      </c>
      <c r="AK64" s="579" t="s">
        <v>278</v>
      </c>
      <c r="AL64" s="579"/>
      <c r="AM64" s="579"/>
      <c r="AN64" s="579"/>
      <c r="AO64" s="579"/>
      <c r="AP64" s="579"/>
      <c r="AQ64" s="579"/>
      <c r="AR64" s="579"/>
      <c r="AS64" s="579"/>
      <c r="AT64" s="579"/>
      <c r="AU64" s="579"/>
      <c r="AV64" s="579"/>
      <c r="AW64" s="579"/>
      <c r="AX64" s="579">
        <v>1</v>
      </c>
    </row>
    <row r="65" s="837" customFormat="1" ht="45" customHeight="1" spans="1:50">
      <c r="A65" s="579">
        <f t="shared" si="7"/>
        <v>56</v>
      </c>
      <c r="B65" s="579">
        <v>3</v>
      </c>
      <c r="C65" s="579"/>
      <c r="D65" s="579" t="s">
        <v>363</v>
      </c>
      <c r="E65" s="579" t="s">
        <v>363</v>
      </c>
      <c r="F65" s="580" t="s">
        <v>364</v>
      </c>
      <c r="G65" s="579"/>
      <c r="H65" s="579"/>
      <c r="I65" s="579"/>
      <c r="J65" s="579"/>
      <c r="K65" s="579"/>
      <c r="L65" s="579"/>
      <c r="M65" s="579"/>
      <c r="N65" s="579"/>
      <c r="O65" s="579"/>
      <c r="P65" s="579" t="s">
        <v>365</v>
      </c>
      <c r="Q65" s="579" t="s">
        <v>366</v>
      </c>
      <c r="R65" s="579"/>
      <c r="S65" s="579"/>
      <c r="T65" s="579"/>
      <c r="U65" s="579"/>
      <c r="V65" s="870">
        <v>0.006</v>
      </c>
      <c r="W65" s="579"/>
      <c r="X65" s="579"/>
      <c r="Y65" s="579"/>
      <c r="Z65" s="579" t="s">
        <v>367</v>
      </c>
      <c r="AA65" s="579" t="s">
        <v>368</v>
      </c>
      <c r="AB65" s="579"/>
      <c r="AC65" s="873" t="s">
        <v>369</v>
      </c>
      <c r="AD65" s="873"/>
      <c r="AE65" s="873"/>
      <c r="AF65" s="873">
        <f>V65*1.02</f>
        <v>0.00612</v>
      </c>
      <c r="AG65" s="887">
        <f>V65/AF65</f>
        <v>0.980392156862745</v>
      </c>
      <c r="AH65" s="579"/>
      <c r="AI65" s="579"/>
      <c r="AJ65" s="579" t="s">
        <v>173</v>
      </c>
      <c r="AK65" s="579" t="s">
        <v>284</v>
      </c>
      <c r="AL65" s="579"/>
      <c r="AM65" s="579"/>
      <c r="AN65" s="579"/>
      <c r="AO65" s="579"/>
      <c r="AP65" s="579"/>
      <c r="AQ65" s="579"/>
      <c r="AR65" s="579"/>
      <c r="AS65" s="579"/>
      <c r="AT65" s="579"/>
      <c r="AU65" s="579"/>
      <c r="AV65" s="579"/>
      <c r="AW65" s="579"/>
      <c r="AX65" s="579">
        <v>1</v>
      </c>
    </row>
    <row r="66" s="837" customFormat="1" ht="45" customHeight="1" spans="1:50">
      <c r="A66" s="579">
        <f t="shared" si="7"/>
        <v>57</v>
      </c>
      <c r="B66" s="579">
        <v>3</v>
      </c>
      <c r="C66" s="579"/>
      <c r="D66" s="579" t="s">
        <v>370</v>
      </c>
      <c r="E66" s="579" t="s">
        <v>370</v>
      </c>
      <c r="F66" s="580" t="s">
        <v>371</v>
      </c>
      <c r="G66" s="579"/>
      <c r="H66" s="579"/>
      <c r="I66" s="579"/>
      <c r="J66" s="579"/>
      <c r="K66" s="579"/>
      <c r="L66" s="579"/>
      <c r="M66" s="579"/>
      <c r="N66" s="579"/>
      <c r="O66" s="579"/>
      <c r="P66" s="579" t="s">
        <v>178</v>
      </c>
      <c r="Q66" s="579" t="s">
        <v>44</v>
      </c>
      <c r="R66" s="579"/>
      <c r="S66" s="579"/>
      <c r="T66" s="579"/>
      <c r="U66" s="579"/>
      <c r="V66" s="870">
        <v>0.0062</v>
      </c>
      <c r="W66" s="579"/>
      <c r="X66" s="579"/>
      <c r="Y66" s="579"/>
      <c r="Z66" s="579" t="s">
        <v>372</v>
      </c>
      <c r="AA66" s="579"/>
      <c r="AB66" s="579"/>
      <c r="AC66" s="873"/>
      <c r="AD66" s="873"/>
      <c r="AE66" s="873"/>
      <c r="AF66" s="873"/>
      <c r="AG66" s="887"/>
      <c r="AH66" s="579"/>
      <c r="AI66" s="579"/>
      <c r="AJ66" s="579" t="s">
        <v>173</v>
      </c>
      <c r="AK66" s="579" t="s">
        <v>373</v>
      </c>
      <c r="AL66" s="579"/>
      <c r="AM66" s="579"/>
      <c r="AN66" s="579"/>
      <c r="AO66" s="579"/>
      <c r="AP66" s="579"/>
      <c r="AQ66" s="579"/>
      <c r="AR66" s="579"/>
      <c r="AS66" s="579"/>
      <c r="AT66" s="579"/>
      <c r="AU66" s="579"/>
      <c r="AV66" s="579"/>
      <c r="AW66" s="579"/>
      <c r="AX66" s="579">
        <v>1</v>
      </c>
    </row>
    <row r="67" s="837" customFormat="1" ht="45" customHeight="1" spans="1:50">
      <c r="A67" s="579">
        <f t="shared" si="7"/>
        <v>58</v>
      </c>
      <c r="B67" s="579">
        <v>3</v>
      </c>
      <c r="C67" s="579"/>
      <c r="D67" s="579" t="s">
        <v>374</v>
      </c>
      <c r="E67" s="579" t="s">
        <v>374</v>
      </c>
      <c r="F67" s="580" t="s">
        <v>375</v>
      </c>
      <c r="G67" s="579" t="s">
        <v>376</v>
      </c>
      <c r="H67" s="579"/>
      <c r="I67" s="579"/>
      <c r="J67" s="579"/>
      <c r="K67" s="579"/>
      <c r="L67" s="579"/>
      <c r="M67" s="579"/>
      <c r="N67" s="579"/>
      <c r="O67" s="579"/>
      <c r="P67" s="579" t="s">
        <v>178</v>
      </c>
      <c r="Q67" s="579" t="s">
        <v>44</v>
      </c>
      <c r="R67" s="579"/>
      <c r="S67" s="579"/>
      <c r="T67" s="579"/>
      <c r="U67" s="579"/>
      <c r="V67" s="870">
        <v>0.002</v>
      </c>
      <c r="W67" s="579"/>
      <c r="X67" s="579"/>
      <c r="Y67" s="579"/>
      <c r="Z67" s="579" t="s">
        <v>377</v>
      </c>
      <c r="AA67" s="579"/>
      <c r="AB67" s="579"/>
      <c r="AC67" s="873"/>
      <c r="AD67" s="873"/>
      <c r="AE67" s="873"/>
      <c r="AF67" s="873"/>
      <c r="AG67" s="887"/>
      <c r="AH67" s="579"/>
      <c r="AI67" s="579"/>
      <c r="AJ67" s="579" t="s">
        <v>173</v>
      </c>
      <c r="AK67" s="579" t="s">
        <v>373</v>
      </c>
      <c r="AL67" s="579"/>
      <c r="AM67" s="579"/>
      <c r="AN67" s="579"/>
      <c r="AO67" s="579"/>
      <c r="AP67" s="579"/>
      <c r="AQ67" s="579"/>
      <c r="AR67" s="579"/>
      <c r="AS67" s="579"/>
      <c r="AT67" s="579"/>
      <c r="AU67" s="579"/>
      <c r="AV67" s="579"/>
      <c r="AW67" s="579"/>
      <c r="AX67" s="579">
        <v>1</v>
      </c>
    </row>
    <row r="68" s="837" customFormat="1" ht="45" customHeight="1" spans="1:50">
      <c r="A68" s="579">
        <f t="shared" ref="A68:A77" si="8">ROW()-9</f>
        <v>59</v>
      </c>
      <c r="B68" s="579">
        <v>2</v>
      </c>
      <c r="C68" s="579" t="s">
        <v>174</v>
      </c>
      <c r="D68" s="579" t="s">
        <v>192</v>
      </c>
      <c r="E68" s="579" t="s">
        <v>193</v>
      </c>
      <c r="F68" s="580" t="s">
        <v>194</v>
      </c>
      <c r="G68" s="579"/>
      <c r="H68" s="579" t="s">
        <v>161</v>
      </c>
      <c r="I68" s="579" t="s">
        <v>151</v>
      </c>
      <c r="J68" s="579"/>
      <c r="K68" s="579" t="s">
        <v>150</v>
      </c>
      <c r="L68" s="579" t="s">
        <v>193</v>
      </c>
      <c r="M68" s="579" t="s">
        <v>150</v>
      </c>
      <c r="N68" s="579" t="s">
        <v>154</v>
      </c>
      <c r="O68" s="579" t="s">
        <v>153</v>
      </c>
      <c r="P68" s="579" t="s">
        <v>178</v>
      </c>
      <c r="Q68" s="579" t="s">
        <v>44</v>
      </c>
      <c r="R68" s="579" t="s">
        <v>44</v>
      </c>
      <c r="S68" s="579" t="s">
        <v>44</v>
      </c>
      <c r="T68" s="579" t="s">
        <v>44</v>
      </c>
      <c r="U68" s="579" t="s">
        <v>44</v>
      </c>
      <c r="V68" s="870">
        <v>0.001</v>
      </c>
      <c r="W68" s="579" t="s">
        <v>44</v>
      </c>
      <c r="X68" s="579" t="s">
        <v>44</v>
      </c>
      <c r="Y68" s="579" t="s">
        <v>44</v>
      </c>
      <c r="Z68" s="579" t="s">
        <v>44</v>
      </c>
      <c r="AA68" s="579"/>
      <c r="AB68" s="579"/>
      <c r="AC68" s="873"/>
      <c r="AD68" s="873"/>
      <c r="AE68" s="873"/>
      <c r="AF68" s="873"/>
      <c r="AG68" s="887"/>
      <c r="AH68" s="579"/>
      <c r="AI68" s="579"/>
      <c r="AJ68" s="579" t="s">
        <v>173</v>
      </c>
      <c r="AK68" s="579" t="s">
        <v>195</v>
      </c>
      <c r="AL68" s="579"/>
      <c r="AM68" s="579"/>
      <c r="AN68" s="579"/>
      <c r="AO68" s="579"/>
      <c r="AP68" s="579"/>
      <c r="AQ68" s="579"/>
      <c r="AR68" s="579"/>
      <c r="AS68" s="579"/>
      <c r="AT68" s="579"/>
      <c r="AU68" s="579"/>
      <c r="AV68" s="579"/>
      <c r="AW68" s="579" t="s">
        <v>44</v>
      </c>
      <c r="AX68" s="579">
        <v>12</v>
      </c>
    </row>
    <row r="69" s="837" customFormat="1" ht="45" customHeight="1" spans="1:50">
      <c r="A69" s="579">
        <f t="shared" si="8"/>
        <v>60</v>
      </c>
      <c r="B69" s="579">
        <v>2</v>
      </c>
      <c r="C69" s="579" t="s">
        <v>196</v>
      </c>
      <c r="D69" s="579" t="s">
        <v>378</v>
      </c>
      <c r="E69" s="579" t="s">
        <v>378</v>
      </c>
      <c r="F69" s="580" t="s">
        <v>379</v>
      </c>
      <c r="G69" s="579"/>
      <c r="H69" s="579" t="s">
        <v>161</v>
      </c>
      <c r="I69" s="579" t="s">
        <v>151</v>
      </c>
      <c r="J69" s="579"/>
      <c r="K69" s="579" t="s">
        <v>150</v>
      </c>
      <c r="L69" s="579" t="s">
        <v>378</v>
      </c>
      <c r="M69" s="579" t="s">
        <v>150</v>
      </c>
      <c r="N69" s="579" t="s">
        <v>154</v>
      </c>
      <c r="O69" s="579" t="s">
        <v>153</v>
      </c>
      <c r="P69" s="579" t="s">
        <v>168</v>
      </c>
      <c r="Q69" s="579" t="s">
        <v>312</v>
      </c>
      <c r="R69" s="579" t="s">
        <v>44</v>
      </c>
      <c r="S69" s="579" t="s">
        <v>44</v>
      </c>
      <c r="T69" s="579" t="s">
        <v>380</v>
      </c>
      <c r="U69" s="579" t="s">
        <v>44</v>
      </c>
      <c r="V69" s="870">
        <v>0.025</v>
      </c>
      <c r="W69" s="579" t="s">
        <v>44</v>
      </c>
      <c r="X69" s="579" t="s">
        <v>44</v>
      </c>
      <c r="Y69" s="579" t="s">
        <v>122</v>
      </c>
      <c r="Z69" s="579" t="s">
        <v>44</v>
      </c>
      <c r="AA69" s="579" t="s">
        <v>171</v>
      </c>
      <c r="AB69" s="579"/>
      <c r="AC69" s="873" t="s">
        <v>172</v>
      </c>
      <c r="AD69" s="873"/>
      <c r="AE69" s="873"/>
      <c r="AF69" s="873">
        <f>V69*1.02</f>
        <v>0.0255</v>
      </c>
      <c r="AG69" s="887">
        <f>V69/AF69</f>
        <v>0.980392156862745</v>
      </c>
      <c r="AH69" s="579"/>
      <c r="AI69" s="579"/>
      <c r="AJ69" s="579" t="s">
        <v>158</v>
      </c>
      <c r="AK69" s="579" t="s">
        <v>259</v>
      </c>
      <c r="AL69" s="579"/>
      <c r="AM69" s="579"/>
      <c r="AN69" s="579"/>
      <c r="AO69" s="579"/>
      <c r="AP69" s="579"/>
      <c r="AQ69" s="579"/>
      <c r="AR69" s="579"/>
      <c r="AS69" s="579"/>
      <c r="AT69" s="579"/>
      <c r="AU69" s="579"/>
      <c r="AV69" s="579"/>
      <c r="AW69" s="579" t="s">
        <v>44</v>
      </c>
      <c r="AX69" s="579">
        <v>1</v>
      </c>
    </row>
    <row r="70" s="563" customFormat="1" ht="45" customHeight="1" spans="1:51">
      <c r="A70" s="579">
        <f t="shared" si="8"/>
        <v>61</v>
      </c>
      <c r="B70" s="579">
        <v>1</v>
      </c>
      <c r="C70" s="579" t="s">
        <v>148</v>
      </c>
      <c r="D70" s="579"/>
      <c r="E70" s="579" t="s">
        <v>149</v>
      </c>
      <c r="F70" s="580" t="s">
        <v>381</v>
      </c>
      <c r="G70" s="579" t="s">
        <v>382</v>
      </c>
      <c r="H70" s="579" t="s">
        <v>232</v>
      </c>
      <c r="I70" s="579" t="s">
        <v>151</v>
      </c>
      <c r="J70" s="579"/>
      <c r="K70" s="579" t="s">
        <v>150</v>
      </c>
      <c r="L70" s="579" t="s">
        <v>383</v>
      </c>
      <c r="M70" s="579" t="s">
        <v>150</v>
      </c>
      <c r="N70" s="579" t="s">
        <v>153</v>
      </c>
      <c r="O70" s="579" t="s">
        <v>154</v>
      </c>
      <c r="P70" s="579" t="s">
        <v>163</v>
      </c>
      <c r="Q70" s="579" t="s">
        <v>155</v>
      </c>
      <c r="R70" s="579" t="s">
        <v>44</v>
      </c>
      <c r="S70" s="579" t="s">
        <v>44</v>
      </c>
      <c r="T70" s="579" t="s">
        <v>44</v>
      </c>
      <c r="U70" s="579" t="s">
        <v>44</v>
      </c>
      <c r="V70" s="870"/>
      <c r="W70" s="906">
        <v>3</v>
      </c>
      <c r="X70" s="579" t="s">
        <v>44</v>
      </c>
      <c r="Y70" s="579" t="s">
        <v>44</v>
      </c>
      <c r="Z70" s="579" t="s">
        <v>44</v>
      </c>
      <c r="AA70" s="579"/>
      <c r="AB70" s="579"/>
      <c r="AC70" s="873"/>
      <c r="AD70" s="873"/>
      <c r="AE70" s="873"/>
      <c r="AF70" s="873"/>
      <c r="AG70" s="887"/>
      <c r="AH70" s="579"/>
      <c r="AI70" s="579"/>
      <c r="AJ70" s="579" t="s">
        <v>158</v>
      </c>
      <c r="AK70" s="579" t="s">
        <v>324</v>
      </c>
      <c r="AL70" s="579"/>
      <c r="AM70" s="579"/>
      <c r="AN70" s="579"/>
      <c r="AO70" s="579"/>
      <c r="AP70" s="579"/>
      <c r="AQ70" s="579"/>
      <c r="AR70" s="579"/>
      <c r="AS70" s="579"/>
      <c r="AT70" s="579"/>
      <c r="AU70" s="579"/>
      <c r="AV70" s="579"/>
      <c r="AW70" s="579" t="s">
        <v>44</v>
      </c>
      <c r="AX70" s="579">
        <v>1</v>
      </c>
      <c r="AY70" s="563" t="s">
        <v>384</v>
      </c>
    </row>
    <row r="71" s="563" customFormat="1" ht="45" customHeight="1" spans="1:50">
      <c r="A71" s="579">
        <f t="shared" si="8"/>
        <v>62</v>
      </c>
      <c r="B71" s="579">
        <v>1</v>
      </c>
      <c r="C71" s="579" t="s">
        <v>196</v>
      </c>
      <c r="D71" s="579" t="s">
        <v>385</v>
      </c>
      <c r="E71" s="579" t="s">
        <v>385</v>
      </c>
      <c r="F71" s="580" t="s">
        <v>386</v>
      </c>
      <c r="G71" s="579" t="s">
        <v>337</v>
      </c>
      <c r="H71" s="579" t="s">
        <v>161</v>
      </c>
      <c r="I71" s="579" t="s">
        <v>151</v>
      </c>
      <c r="J71" s="579"/>
      <c r="K71" s="579" t="s">
        <v>150</v>
      </c>
      <c r="L71" s="579" t="s">
        <v>385</v>
      </c>
      <c r="M71" s="579" t="s">
        <v>150</v>
      </c>
      <c r="N71" s="579" t="s">
        <v>154</v>
      </c>
      <c r="O71" s="579" t="s">
        <v>153</v>
      </c>
      <c r="P71" s="579" t="s">
        <v>163</v>
      </c>
      <c r="Q71" s="579" t="s">
        <v>155</v>
      </c>
      <c r="R71" s="579" t="s">
        <v>44</v>
      </c>
      <c r="S71" s="579" t="s">
        <v>44</v>
      </c>
      <c r="T71" s="579" t="s">
        <v>387</v>
      </c>
      <c r="U71" s="579" t="s">
        <v>44</v>
      </c>
      <c r="V71" s="870">
        <v>0.343</v>
      </c>
      <c r="W71" s="579" t="s">
        <v>44</v>
      </c>
      <c r="X71" s="579" t="s">
        <v>44</v>
      </c>
      <c r="Y71" s="579" t="s">
        <v>44</v>
      </c>
      <c r="Z71" s="579" t="s">
        <v>44</v>
      </c>
      <c r="AA71" s="579"/>
      <c r="AB71" s="579"/>
      <c r="AC71" s="873"/>
      <c r="AD71" s="873"/>
      <c r="AE71" s="873"/>
      <c r="AF71" s="873"/>
      <c r="AG71" s="887"/>
      <c r="AH71" s="579"/>
      <c r="AI71" s="579"/>
      <c r="AJ71" s="889" t="s">
        <v>164</v>
      </c>
      <c r="AK71" s="579"/>
      <c r="AL71" s="579"/>
      <c r="AM71" s="579"/>
      <c r="AN71" s="579"/>
      <c r="AO71" s="579"/>
      <c r="AP71" s="579"/>
      <c r="AQ71" s="579"/>
      <c r="AR71" s="579"/>
      <c r="AS71" s="579"/>
      <c r="AT71" s="579"/>
      <c r="AU71" s="579"/>
      <c r="AV71" s="579"/>
      <c r="AW71" s="579" t="s">
        <v>44</v>
      </c>
      <c r="AX71" s="579">
        <v>1</v>
      </c>
    </row>
    <row r="72" s="563" customFormat="1" ht="45" customHeight="1" spans="1:50">
      <c r="A72" s="579">
        <f t="shared" si="8"/>
        <v>63</v>
      </c>
      <c r="B72" s="579">
        <v>2</v>
      </c>
      <c r="C72" s="579" t="s">
        <v>196</v>
      </c>
      <c r="D72" s="579" t="s">
        <v>388</v>
      </c>
      <c r="E72" s="579" t="s">
        <v>388</v>
      </c>
      <c r="F72" s="580" t="s">
        <v>389</v>
      </c>
      <c r="G72" s="579"/>
      <c r="H72" s="579" t="s">
        <v>161</v>
      </c>
      <c r="I72" s="579" t="s">
        <v>151</v>
      </c>
      <c r="J72" s="579"/>
      <c r="K72" s="579" t="s">
        <v>150</v>
      </c>
      <c r="L72" s="579" t="s">
        <v>388</v>
      </c>
      <c r="M72" s="579" t="s">
        <v>150</v>
      </c>
      <c r="N72" s="579" t="s">
        <v>154</v>
      </c>
      <c r="O72" s="579" t="s">
        <v>153</v>
      </c>
      <c r="P72" s="579" t="s">
        <v>168</v>
      </c>
      <c r="Q72" s="579" t="s">
        <v>390</v>
      </c>
      <c r="R72" s="579" t="s">
        <v>44</v>
      </c>
      <c r="S72" s="579" t="s">
        <v>44</v>
      </c>
      <c r="T72" s="579" t="s">
        <v>387</v>
      </c>
      <c r="U72" s="579" t="s">
        <v>44</v>
      </c>
      <c r="V72" s="870">
        <v>0.3647</v>
      </c>
      <c r="W72" s="579" t="s">
        <v>44</v>
      </c>
      <c r="X72" s="579" t="s">
        <v>44</v>
      </c>
      <c r="Y72" s="579" t="s">
        <v>122</v>
      </c>
      <c r="Z72" s="579" t="s">
        <v>44</v>
      </c>
      <c r="AA72" s="579" t="s">
        <v>171</v>
      </c>
      <c r="AB72" s="579"/>
      <c r="AC72" s="873" t="s">
        <v>172</v>
      </c>
      <c r="AD72" s="873"/>
      <c r="AE72" s="873"/>
      <c r="AF72" s="873">
        <f>V72*1.02</f>
        <v>0.371994</v>
      </c>
      <c r="AG72" s="887">
        <f>V72/AF72</f>
        <v>0.980392156862745</v>
      </c>
      <c r="AH72" s="579"/>
      <c r="AI72" s="579"/>
      <c r="AJ72" s="889" t="s">
        <v>158</v>
      </c>
      <c r="AK72" s="889" t="s">
        <v>259</v>
      </c>
      <c r="AL72" s="579"/>
      <c r="AM72" s="579"/>
      <c r="AN72" s="579"/>
      <c r="AO72" s="579"/>
      <c r="AP72" s="579"/>
      <c r="AQ72" s="579"/>
      <c r="AR72" s="579"/>
      <c r="AS72" s="579"/>
      <c r="AT72" s="579"/>
      <c r="AU72" s="579"/>
      <c r="AV72" s="579"/>
      <c r="AW72" s="579" t="s">
        <v>44</v>
      </c>
      <c r="AX72" s="579">
        <v>1</v>
      </c>
    </row>
    <row r="73" s="563" customFormat="1" ht="45" customHeight="1" spans="1:50">
      <c r="A73" s="579">
        <f t="shared" si="8"/>
        <v>64</v>
      </c>
      <c r="B73" s="579">
        <v>2</v>
      </c>
      <c r="C73" s="579" t="s">
        <v>174</v>
      </c>
      <c r="D73" s="579" t="s">
        <v>391</v>
      </c>
      <c r="E73" s="579" t="s">
        <v>391</v>
      </c>
      <c r="F73" s="580" t="s">
        <v>392</v>
      </c>
      <c r="G73" s="579"/>
      <c r="H73" s="579" t="s">
        <v>161</v>
      </c>
      <c r="I73" s="579" t="s">
        <v>151</v>
      </c>
      <c r="J73" s="579"/>
      <c r="K73" s="579" t="s">
        <v>150</v>
      </c>
      <c r="L73" s="579" t="s">
        <v>391</v>
      </c>
      <c r="M73" s="579" t="s">
        <v>150</v>
      </c>
      <c r="N73" s="579" t="s">
        <v>154</v>
      </c>
      <c r="O73" s="579" t="s">
        <v>153</v>
      </c>
      <c r="P73" s="579" t="s">
        <v>168</v>
      </c>
      <c r="Q73" s="579" t="s">
        <v>312</v>
      </c>
      <c r="R73" s="579" t="s">
        <v>44</v>
      </c>
      <c r="S73" s="579" t="s">
        <v>44</v>
      </c>
      <c r="T73" s="579" t="s">
        <v>393</v>
      </c>
      <c r="U73" s="579" t="s">
        <v>44</v>
      </c>
      <c r="V73" s="870">
        <v>0.005</v>
      </c>
      <c r="W73" s="579" t="s">
        <v>44</v>
      </c>
      <c r="X73" s="579" t="s">
        <v>44</v>
      </c>
      <c r="Y73" s="579" t="s">
        <v>44</v>
      </c>
      <c r="Z73" s="579" t="s">
        <v>44</v>
      </c>
      <c r="AA73" s="579" t="s">
        <v>171</v>
      </c>
      <c r="AB73" s="579"/>
      <c r="AC73" s="873" t="s">
        <v>172</v>
      </c>
      <c r="AD73" s="873"/>
      <c r="AE73" s="873"/>
      <c r="AF73" s="873">
        <f>V73*1.02</f>
        <v>0.0051</v>
      </c>
      <c r="AG73" s="887">
        <f>V73/AF73</f>
        <v>0.980392156862745</v>
      </c>
      <c r="AH73" s="579"/>
      <c r="AI73" s="579"/>
      <c r="AJ73" s="579" t="s">
        <v>173</v>
      </c>
      <c r="AK73" s="579" t="s">
        <v>394</v>
      </c>
      <c r="AL73" s="579"/>
      <c r="AM73" s="579"/>
      <c r="AN73" s="579"/>
      <c r="AO73" s="579"/>
      <c r="AP73" s="579"/>
      <c r="AQ73" s="579"/>
      <c r="AR73" s="579"/>
      <c r="AS73" s="579"/>
      <c r="AT73" s="579"/>
      <c r="AU73" s="579"/>
      <c r="AV73" s="579"/>
      <c r="AW73" s="579" t="s">
        <v>44</v>
      </c>
      <c r="AX73" s="579">
        <v>1</v>
      </c>
    </row>
    <row r="74" s="563" customFormat="1" ht="45" customHeight="1" spans="1:50">
      <c r="A74" s="579">
        <f t="shared" si="8"/>
        <v>65</v>
      </c>
      <c r="B74" s="579">
        <v>2</v>
      </c>
      <c r="C74" s="579" t="s">
        <v>174</v>
      </c>
      <c r="D74" s="579" t="s">
        <v>395</v>
      </c>
      <c r="E74" s="579" t="s">
        <v>395</v>
      </c>
      <c r="F74" s="580" t="s">
        <v>396</v>
      </c>
      <c r="G74" s="579"/>
      <c r="H74" s="579" t="s">
        <v>161</v>
      </c>
      <c r="I74" s="579" t="s">
        <v>151</v>
      </c>
      <c r="J74" s="579"/>
      <c r="K74" s="579" t="s">
        <v>150</v>
      </c>
      <c r="L74" s="579" t="s">
        <v>395</v>
      </c>
      <c r="M74" s="579" t="s">
        <v>150</v>
      </c>
      <c r="N74" s="579" t="s">
        <v>154</v>
      </c>
      <c r="O74" s="579" t="s">
        <v>153</v>
      </c>
      <c r="P74" s="579" t="s">
        <v>168</v>
      </c>
      <c r="Q74" s="579" t="s">
        <v>312</v>
      </c>
      <c r="R74" s="579" t="s">
        <v>44</v>
      </c>
      <c r="S74" s="579" t="s">
        <v>44</v>
      </c>
      <c r="T74" s="579" t="s">
        <v>393</v>
      </c>
      <c r="U74" s="579" t="s">
        <v>44</v>
      </c>
      <c r="V74" s="870">
        <v>0.005</v>
      </c>
      <c r="W74" s="579" t="s">
        <v>44</v>
      </c>
      <c r="X74" s="579" t="s">
        <v>44</v>
      </c>
      <c r="Y74" s="579" t="s">
        <v>44</v>
      </c>
      <c r="Z74" s="579" t="s">
        <v>44</v>
      </c>
      <c r="AA74" s="579" t="s">
        <v>171</v>
      </c>
      <c r="AB74" s="579"/>
      <c r="AC74" s="873" t="s">
        <v>172</v>
      </c>
      <c r="AD74" s="873"/>
      <c r="AE74" s="873"/>
      <c r="AF74" s="873">
        <f>V74*1.02</f>
        <v>0.0051</v>
      </c>
      <c r="AG74" s="887">
        <f>V74/AF74</f>
        <v>0.980392156862745</v>
      </c>
      <c r="AH74" s="579"/>
      <c r="AI74" s="579"/>
      <c r="AJ74" s="579" t="s">
        <v>173</v>
      </c>
      <c r="AK74" s="579" t="s">
        <v>394</v>
      </c>
      <c r="AL74" s="579"/>
      <c r="AM74" s="579"/>
      <c r="AN74" s="579"/>
      <c r="AO74" s="579"/>
      <c r="AP74" s="579"/>
      <c r="AQ74" s="579"/>
      <c r="AR74" s="579"/>
      <c r="AS74" s="579"/>
      <c r="AT74" s="579"/>
      <c r="AU74" s="579"/>
      <c r="AV74" s="579"/>
      <c r="AW74" s="579" t="s">
        <v>44</v>
      </c>
      <c r="AX74" s="579">
        <v>1</v>
      </c>
    </row>
    <row r="75" s="563" customFormat="1" ht="45" customHeight="1" spans="1:50">
      <c r="A75" s="579">
        <f t="shared" si="8"/>
        <v>66</v>
      </c>
      <c r="B75" s="579">
        <v>1</v>
      </c>
      <c r="C75" s="579" t="s">
        <v>196</v>
      </c>
      <c r="D75" s="579" t="s">
        <v>397</v>
      </c>
      <c r="E75" s="579" t="s">
        <v>397</v>
      </c>
      <c r="F75" s="580" t="s">
        <v>398</v>
      </c>
      <c r="G75" s="579"/>
      <c r="H75" s="579" t="s">
        <v>161</v>
      </c>
      <c r="I75" s="579" t="s">
        <v>151</v>
      </c>
      <c r="J75" s="579"/>
      <c r="K75" s="579" t="s">
        <v>150</v>
      </c>
      <c r="L75" s="579" t="s">
        <v>397</v>
      </c>
      <c r="M75" s="579" t="s">
        <v>150</v>
      </c>
      <c r="N75" s="579" t="s">
        <v>154</v>
      </c>
      <c r="O75" s="579" t="s">
        <v>153</v>
      </c>
      <c r="P75" s="579" t="s">
        <v>168</v>
      </c>
      <c r="Q75" s="579" t="s">
        <v>390</v>
      </c>
      <c r="R75" s="579" t="s">
        <v>44</v>
      </c>
      <c r="S75" s="579" t="s">
        <v>44</v>
      </c>
      <c r="T75" s="579" t="s">
        <v>399</v>
      </c>
      <c r="U75" s="579" t="s">
        <v>44</v>
      </c>
      <c r="V75" s="870">
        <v>0.375</v>
      </c>
      <c r="W75" s="579" t="s">
        <v>44</v>
      </c>
      <c r="X75" s="579" t="s">
        <v>44</v>
      </c>
      <c r="Y75" s="579" t="s">
        <v>122</v>
      </c>
      <c r="Z75" s="579" t="s">
        <v>44</v>
      </c>
      <c r="AA75" s="579" t="s">
        <v>171</v>
      </c>
      <c r="AB75" s="579"/>
      <c r="AC75" s="873" t="s">
        <v>172</v>
      </c>
      <c r="AD75" s="873"/>
      <c r="AE75" s="873"/>
      <c r="AF75" s="873">
        <f>V75*1.02</f>
        <v>0.3825</v>
      </c>
      <c r="AG75" s="887">
        <f>V75/AF75</f>
        <v>0.980392156862745</v>
      </c>
      <c r="AH75" s="579"/>
      <c r="AI75" s="579"/>
      <c r="AJ75" s="889" t="s">
        <v>158</v>
      </c>
      <c r="AK75" s="889" t="s">
        <v>259</v>
      </c>
      <c r="AL75" s="579"/>
      <c r="AM75" s="579"/>
      <c r="AN75" s="579"/>
      <c r="AO75" s="579"/>
      <c r="AP75" s="579"/>
      <c r="AQ75" s="579"/>
      <c r="AR75" s="579"/>
      <c r="AS75" s="579"/>
      <c r="AT75" s="579"/>
      <c r="AU75" s="579"/>
      <c r="AV75" s="579"/>
      <c r="AW75" s="579" t="s">
        <v>44</v>
      </c>
      <c r="AX75" s="579">
        <v>1</v>
      </c>
    </row>
    <row r="76" s="563" customFormat="1" ht="45" customHeight="1" spans="1:50">
      <c r="A76" s="579">
        <f t="shared" si="8"/>
        <v>67</v>
      </c>
      <c r="B76" s="579">
        <v>1</v>
      </c>
      <c r="C76" s="579" t="s">
        <v>174</v>
      </c>
      <c r="D76" s="579" t="s">
        <v>400</v>
      </c>
      <c r="E76" s="579" t="s">
        <v>400</v>
      </c>
      <c r="F76" s="580" t="s">
        <v>401</v>
      </c>
      <c r="G76" s="579"/>
      <c r="H76" s="579" t="s">
        <v>161</v>
      </c>
      <c r="I76" s="579" t="s">
        <v>151</v>
      </c>
      <c r="J76" s="579"/>
      <c r="K76" s="579" t="s">
        <v>150</v>
      </c>
      <c r="L76" s="579" t="s">
        <v>400</v>
      </c>
      <c r="M76" s="579" t="s">
        <v>150</v>
      </c>
      <c r="N76" s="579" t="s">
        <v>154</v>
      </c>
      <c r="O76" s="579" t="s">
        <v>153</v>
      </c>
      <c r="P76" s="579" t="s">
        <v>402</v>
      </c>
      <c r="Q76" s="579" t="s">
        <v>275</v>
      </c>
      <c r="R76" s="579" t="s">
        <v>44</v>
      </c>
      <c r="S76" s="579" t="s">
        <v>44</v>
      </c>
      <c r="T76" s="579" t="s">
        <v>44</v>
      </c>
      <c r="U76" s="579" t="s">
        <v>44</v>
      </c>
      <c r="V76" s="870" t="s">
        <v>403</v>
      </c>
      <c r="W76" s="579" t="s">
        <v>44</v>
      </c>
      <c r="X76" s="579" t="s">
        <v>44</v>
      </c>
      <c r="Y76" s="579" t="s">
        <v>44</v>
      </c>
      <c r="Z76" s="579" t="s">
        <v>404</v>
      </c>
      <c r="AA76" s="579"/>
      <c r="AB76" s="579"/>
      <c r="AC76" s="873"/>
      <c r="AD76" s="873"/>
      <c r="AE76" s="873"/>
      <c r="AF76" s="873"/>
      <c r="AG76" s="887"/>
      <c r="AH76" s="579"/>
      <c r="AI76" s="579"/>
      <c r="AJ76" s="579" t="s">
        <v>173</v>
      </c>
      <c r="AK76" s="579" t="s">
        <v>405</v>
      </c>
      <c r="AL76" s="579"/>
      <c r="AM76" s="579"/>
      <c r="AN76" s="579"/>
      <c r="AO76" s="579"/>
      <c r="AP76" s="579"/>
      <c r="AQ76" s="579"/>
      <c r="AR76" s="579"/>
      <c r="AS76" s="579"/>
      <c r="AT76" s="579"/>
      <c r="AU76" s="579"/>
      <c r="AV76" s="579"/>
      <c r="AW76" s="579" t="s">
        <v>44</v>
      </c>
      <c r="AX76" s="579">
        <v>2</v>
      </c>
    </row>
    <row r="77" s="563" customFormat="1" ht="45" customHeight="1" spans="1:50">
      <c r="A77" s="579">
        <f t="shared" si="8"/>
        <v>68</v>
      </c>
      <c r="B77" s="579">
        <v>1</v>
      </c>
      <c r="C77" s="579" t="s">
        <v>196</v>
      </c>
      <c r="D77" s="579" t="s">
        <v>406</v>
      </c>
      <c r="E77" s="579" t="s">
        <v>406</v>
      </c>
      <c r="F77" s="580" t="s">
        <v>407</v>
      </c>
      <c r="G77" s="579" t="s">
        <v>408</v>
      </c>
      <c r="H77" s="579" t="s">
        <v>161</v>
      </c>
      <c r="I77" s="579" t="s">
        <v>151</v>
      </c>
      <c r="J77" s="579"/>
      <c r="K77" s="579" t="s">
        <v>150</v>
      </c>
      <c r="L77" s="579" t="s">
        <v>406</v>
      </c>
      <c r="M77" s="579" t="s">
        <v>150</v>
      </c>
      <c r="N77" s="579" t="s">
        <v>154</v>
      </c>
      <c r="O77" s="579" t="s">
        <v>153</v>
      </c>
      <c r="P77" s="579" t="s">
        <v>168</v>
      </c>
      <c r="Q77" s="579" t="s">
        <v>390</v>
      </c>
      <c r="R77" s="579" t="s">
        <v>44</v>
      </c>
      <c r="S77" s="579" t="s">
        <v>44</v>
      </c>
      <c r="T77" s="579" t="s">
        <v>409</v>
      </c>
      <c r="U77" s="579" t="s">
        <v>44</v>
      </c>
      <c r="V77" s="870">
        <v>0.0995</v>
      </c>
      <c r="W77" s="579" t="s">
        <v>44</v>
      </c>
      <c r="X77" s="579" t="s">
        <v>44</v>
      </c>
      <c r="Y77" s="579" t="s">
        <v>122</v>
      </c>
      <c r="Z77" s="579" t="s">
        <v>44</v>
      </c>
      <c r="AA77" s="579" t="s">
        <v>171</v>
      </c>
      <c r="AB77" s="579"/>
      <c r="AC77" s="873" t="s">
        <v>172</v>
      </c>
      <c r="AD77" s="873"/>
      <c r="AE77" s="873"/>
      <c r="AF77" s="873">
        <f>V77*1.02</f>
        <v>0.10149</v>
      </c>
      <c r="AG77" s="887">
        <f>V77/AF77</f>
        <v>0.980392156862745</v>
      </c>
      <c r="AH77" s="579"/>
      <c r="AI77" s="579"/>
      <c r="AJ77" s="889" t="s">
        <v>158</v>
      </c>
      <c r="AK77" s="889" t="s">
        <v>259</v>
      </c>
      <c r="AL77" s="579"/>
      <c r="AM77" s="579"/>
      <c r="AN77" s="579"/>
      <c r="AO77" s="579"/>
      <c r="AP77" s="579"/>
      <c r="AQ77" s="579"/>
      <c r="AR77" s="579"/>
      <c r="AS77" s="579"/>
      <c r="AT77" s="579"/>
      <c r="AU77" s="579"/>
      <c r="AV77" s="579"/>
      <c r="AW77" s="579" t="s">
        <v>44</v>
      </c>
      <c r="AX77" s="579">
        <v>1</v>
      </c>
    </row>
    <row r="78" s="563" customFormat="1" ht="45" customHeight="1" spans="1:50">
      <c r="A78" s="579">
        <f t="shared" ref="A78:A87" si="9">ROW()-9</f>
        <v>69</v>
      </c>
      <c r="B78" s="579">
        <v>1</v>
      </c>
      <c r="C78" s="579" t="s">
        <v>410</v>
      </c>
      <c r="D78" s="579" t="s">
        <v>411</v>
      </c>
      <c r="E78" s="579" t="s">
        <v>411</v>
      </c>
      <c r="F78" s="580" t="s">
        <v>412</v>
      </c>
      <c r="G78" s="579"/>
      <c r="H78" s="579" t="s">
        <v>161</v>
      </c>
      <c r="I78" s="579" t="s">
        <v>151</v>
      </c>
      <c r="J78" s="579"/>
      <c r="K78" s="579" t="s">
        <v>150</v>
      </c>
      <c r="L78" s="579" t="s">
        <v>411</v>
      </c>
      <c r="M78" s="579" t="s">
        <v>150</v>
      </c>
      <c r="N78" s="579" t="s">
        <v>154</v>
      </c>
      <c r="O78" s="579" t="s">
        <v>153</v>
      </c>
      <c r="P78" s="579" t="s">
        <v>168</v>
      </c>
      <c r="Q78" s="579" t="s">
        <v>390</v>
      </c>
      <c r="R78" s="579" t="s">
        <v>44</v>
      </c>
      <c r="S78" s="579" t="s">
        <v>44</v>
      </c>
      <c r="T78" s="579" t="s">
        <v>413</v>
      </c>
      <c r="U78" s="579" t="s">
        <v>44</v>
      </c>
      <c r="V78" s="870">
        <v>0.1472</v>
      </c>
      <c r="W78" s="579" t="s">
        <v>44</v>
      </c>
      <c r="X78" s="579" t="s">
        <v>44</v>
      </c>
      <c r="Y78" s="579" t="s">
        <v>122</v>
      </c>
      <c r="Z78" s="579" t="s">
        <v>44</v>
      </c>
      <c r="AA78" s="579" t="s">
        <v>171</v>
      </c>
      <c r="AB78" s="579"/>
      <c r="AC78" s="873" t="s">
        <v>172</v>
      </c>
      <c r="AD78" s="873"/>
      <c r="AE78" s="873"/>
      <c r="AF78" s="873">
        <f>V78*1.02</f>
        <v>0.150144</v>
      </c>
      <c r="AG78" s="887">
        <f>V78/AF78</f>
        <v>0.980392156862745</v>
      </c>
      <c r="AH78" s="579"/>
      <c r="AI78" s="579"/>
      <c r="AJ78" s="889" t="s">
        <v>158</v>
      </c>
      <c r="AK78" s="889" t="s">
        <v>259</v>
      </c>
      <c r="AL78" s="579"/>
      <c r="AM78" s="579"/>
      <c r="AN78" s="579"/>
      <c r="AO78" s="579"/>
      <c r="AP78" s="579"/>
      <c r="AQ78" s="579"/>
      <c r="AR78" s="579"/>
      <c r="AS78" s="579"/>
      <c r="AT78" s="579"/>
      <c r="AU78" s="579"/>
      <c r="AV78" s="579"/>
      <c r="AW78" s="579" t="s">
        <v>44</v>
      </c>
      <c r="AX78" s="579">
        <v>1</v>
      </c>
    </row>
    <row r="79" s="563" customFormat="1" ht="45" customHeight="1" spans="1:50">
      <c r="A79" s="579">
        <f t="shared" si="9"/>
        <v>70</v>
      </c>
      <c r="B79" s="579">
        <v>1</v>
      </c>
      <c r="C79" s="579" t="s">
        <v>174</v>
      </c>
      <c r="D79" s="579" t="s">
        <v>414</v>
      </c>
      <c r="E79" s="579" t="s">
        <v>414</v>
      </c>
      <c r="F79" s="580" t="s">
        <v>415</v>
      </c>
      <c r="G79" s="579"/>
      <c r="H79" s="579" t="s">
        <v>161</v>
      </c>
      <c r="I79" s="579" t="s">
        <v>151</v>
      </c>
      <c r="J79" s="579"/>
      <c r="K79" s="579" t="s">
        <v>150</v>
      </c>
      <c r="L79" s="579" t="s">
        <v>414</v>
      </c>
      <c r="M79" s="579" t="s">
        <v>150</v>
      </c>
      <c r="N79" s="579" t="s">
        <v>154</v>
      </c>
      <c r="O79" s="579" t="s">
        <v>153</v>
      </c>
      <c r="P79" s="579" t="s">
        <v>168</v>
      </c>
      <c r="Q79" s="579" t="s">
        <v>312</v>
      </c>
      <c r="R79" s="579" t="s">
        <v>44</v>
      </c>
      <c r="S79" s="579" t="s">
        <v>44</v>
      </c>
      <c r="T79" s="579" t="s">
        <v>416</v>
      </c>
      <c r="U79" s="579" t="s">
        <v>44</v>
      </c>
      <c r="V79" s="870">
        <v>0.1909</v>
      </c>
      <c r="W79" s="579" t="s">
        <v>44</v>
      </c>
      <c r="X79" s="579" t="s">
        <v>44</v>
      </c>
      <c r="Y79" s="579" t="s">
        <v>44</v>
      </c>
      <c r="Z79" s="579" t="s">
        <v>44</v>
      </c>
      <c r="AA79" s="579" t="s">
        <v>171</v>
      </c>
      <c r="AB79" s="579"/>
      <c r="AC79" s="873" t="s">
        <v>172</v>
      </c>
      <c r="AD79" s="873"/>
      <c r="AE79" s="873"/>
      <c r="AF79" s="873">
        <f>V79*1.02</f>
        <v>0.194718</v>
      </c>
      <c r="AG79" s="887">
        <f>V79/AF79</f>
        <v>0.980392156862745</v>
      </c>
      <c r="AH79" s="579"/>
      <c r="AI79" s="579"/>
      <c r="AJ79" s="579" t="s">
        <v>158</v>
      </c>
      <c r="AK79" s="579" t="s">
        <v>259</v>
      </c>
      <c r="AL79" s="579"/>
      <c r="AM79" s="579"/>
      <c r="AN79" s="579"/>
      <c r="AO79" s="579"/>
      <c r="AP79" s="579"/>
      <c r="AQ79" s="579"/>
      <c r="AR79" s="579"/>
      <c r="AS79" s="579"/>
      <c r="AT79" s="579"/>
      <c r="AU79" s="579"/>
      <c r="AV79" s="579"/>
      <c r="AW79" s="579" t="s">
        <v>44</v>
      </c>
      <c r="AX79" s="579">
        <v>1</v>
      </c>
    </row>
    <row r="80" s="563" customFormat="1" ht="45" customHeight="1" spans="1:50">
      <c r="A80" s="579">
        <f t="shared" si="9"/>
        <v>71</v>
      </c>
      <c r="B80" s="579">
        <v>1</v>
      </c>
      <c r="C80" s="579" t="s">
        <v>196</v>
      </c>
      <c r="D80" s="579" t="s">
        <v>417</v>
      </c>
      <c r="E80" s="579" t="s">
        <v>417</v>
      </c>
      <c r="F80" s="580" t="s">
        <v>418</v>
      </c>
      <c r="G80" s="579"/>
      <c r="H80" s="579" t="s">
        <v>161</v>
      </c>
      <c r="I80" s="579" t="s">
        <v>151</v>
      </c>
      <c r="J80" s="579"/>
      <c r="K80" s="579" t="s">
        <v>150</v>
      </c>
      <c r="L80" s="579" t="s">
        <v>417</v>
      </c>
      <c r="M80" s="579" t="s">
        <v>150</v>
      </c>
      <c r="N80" s="579" t="s">
        <v>154</v>
      </c>
      <c r="O80" s="579" t="s">
        <v>153</v>
      </c>
      <c r="P80" s="579" t="s">
        <v>163</v>
      </c>
      <c r="Q80" s="579" t="s">
        <v>155</v>
      </c>
      <c r="R80" s="579" t="s">
        <v>44</v>
      </c>
      <c r="S80" s="579" t="s">
        <v>44</v>
      </c>
      <c r="T80" s="579" t="s">
        <v>419</v>
      </c>
      <c r="U80" s="579" t="s">
        <v>44</v>
      </c>
      <c r="V80" s="870">
        <v>0.0491</v>
      </c>
      <c r="W80" s="579" t="s">
        <v>44</v>
      </c>
      <c r="X80" s="579" t="s">
        <v>44</v>
      </c>
      <c r="Y80" s="579" t="s">
        <v>44</v>
      </c>
      <c r="Z80" s="579" t="s">
        <v>44</v>
      </c>
      <c r="AA80" s="579"/>
      <c r="AB80" s="579"/>
      <c r="AC80" s="873"/>
      <c r="AD80" s="873"/>
      <c r="AE80" s="873"/>
      <c r="AF80" s="873"/>
      <c r="AG80" s="887"/>
      <c r="AH80" s="579"/>
      <c r="AI80" s="579"/>
      <c r="AJ80" s="889" t="s">
        <v>164</v>
      </c>
      <c r="AK80" s="889"/>
      <c r="AL80" s="579"/>
      <c r="AM80" s="579"/>
      <c r="AN80" s="579"/>
      <c r="AO80" s="579"/>
      <c r="AP80" s="579"/>
      <c r="AQ80" s="579"/>
      <c r="AR80" s="579"/>
      <c r="AS80" s="579"/>
      <c r="AT80" s="579"/>
      <c r="AU80" s="579"/>
      <c r="AV80" s="579"/>
      <c r="AW80" s="579" t="s">
        <v>44</v>
      </c>
      <c r="AX80" s="579">
        <v>1</v>
      </c>
    </row>
    <row r="81" s="563" customFormat="1" ht="45" customHeight="1" spans="1:50">
      <c r="A81" s="579">
        <f t="shared" si="9"/>
        <v>72</v>
      </c>
      <c r="B81" s="579">
        <v>2</v>
      </c>
      <c r="C81" s="579" t="s">
        <v>196</v>
      </c>
      <c r="D81" s="579" t="s">
        <v>420</v>
      </c>
      <c r="E81" s="579" t="s">
        <v>420</v>
      </c>
      <c r="F81" s="580" t="s">
        <v>421</v>
      </c>
      <c r="G81" s="579"/>
      <c r="H81" s="579" t="s">
        <v>161</v>
      </c>
      <c r="I81" s="579" t="s">
        <v>151</v>
      </c>
      <c r="J81" s="579"/>
      <c r="K81" s="579" t="s">
        <v>150</v>
      </c>
      <c r="L81" s="579" t="s">
        <v>420</v>
      </c>
      <c r="M81" s="579" t="s">
        <v>150</v>
      </c>
      <c r="N81" s="579" t="s">
        <v>154</v>
      </c>
      <c r="O81" s="579" t="s">
        <v>153</v>
      </c>
      <c r="P81" s="579" t="s">
        <v>168</v>
      </c>
      <c r="Q81" s="579" t="s">
        <v>155</v>
      </c>
      <c r="R81" s="579" t="s">
        <v>44</v>
      </c>
      <c r="S81" s="579"/>
      <c r="T81" s="579" t="s">
        <v>422</v>
      </c>
      <c r="U81" s="579" t="s">
        <v>44</v>
      </c>
      <c r="V81" s="870"/>
      <c r="W81" s="579" t="s">
        <v>44</v>
      </c>
      <c r="X81" s="579" t="s">
        <v>44</v>
      </c>
      <c r="Y81" s="579" t="s">
        <v>423</v>
      </c>
      <c r="Z81" s="579" t="s">
        <v>44</v>
      </c>
      <c r="AA81" s="579" t="s">
        <v>171</v>
      </c>
      <c r="AB81" s="579"/>
      <c r="AC81" s="873"/>
      <c r="AD81" s="873"/>
      <c r="AE81" s="873"/>
      <c r="AF81" s="873"/>
      <c r="AG81" s="887"/>
      <c r="AH81" s="579"/>
      <c r="AI81" s="579"/>
      <c r="AJ81" s="889" t="s">
        <v>158</v>
      </c>
      <c r="AK81" s="889" t="s">
        <v>319</v>
      </c>
      <c r="AL81" s="579"/>
      <c r="AM81" s="579"/>
      <c r="AN81" s="579"/>
      <c r="AO81" s="579"/>
      <c r="AP81" s="579"/>
      <c r="AQ81" s="579"/>
      <c r="AR81" s="579"/>
      <c r="AS81" s="579"/>
      <c r="AT81" s="579"/>
      <c r="AU81" s="579"/>
      <c r="AV81" s="579"/>
      <c r="AW81" s="579" t="s">
        <v>44</v>
      </c>
      <c r="AX81" s="579">
        <v>1</v>
      </c>
    </row>
    <row r="82" s="563" customFormat="1" ht="45" customHeight="1" spans="1:50">
      <c r="A82" s="579">
        <f t="shared" si="9"/>
        <v>73</v>
      </c>
      <c r="B82" s="579">
        <v>3</v>
      </c>
      <c r="C82" s="579" t="s">
        <v>196</v>
      </c>
      <c r="D82" s="579" t="s">
        <v>424</v>
      </c>
      <c r="E82" s="579" t="s">
        <v>424</v>
      </c>
      <c r="F82" s="580" t="s">
        <v>425</v>
      </c>
      <c r="G82" s="579"/>
      <c r="H82" s="579" t="s">
        <v>161</v>
      </c>
      <c r="I82" s="579" t="s">
        <v>151</v>
      </c>
      <c r="J82" s="579"/>
      <c r="K82" s="579" t="s">
        <v>150</v>
      </c>
      <c r="L82" s="579" t="s">
        <v>424</v>
      </c>
      <c r="M82" s="579" t="s">
        <v>150</v>
      </c>
      <c r="N82" s="579" t="s">
        <v>154</v>
      </c>
      <c r="O82" s="579" t="s">
        <v>153</v>
      </c>
      <c r="P82" s="579" t="s">
        <v>168</v>
      </c>
      <c r="Q82" s="579" t="s">
        <v>312</v>
      </c>
      <c r="R82" s="579" t="s">
        <v>44</v>
      </c>
      <c r="S82" s="579" t="s">
        <v>44</v>
      </c>
      <c r="T82" s="579" t="s">
        <v>426</v>
      </c>
      <c r="U82" s="579" t="s">
        <v>44</v>
      </c>
      <c r="V82" s="870">
        <v>0.0777</v>
      </c>
      <c r="W82" s="579" t="s">
        <v>44</v>
      </c>
      <c r="X82" s="579" t="s">
        <v>44</v>
      </c>
      <c r="Y82" s="579" t="s">
        <v>423</v>
      </c>
      <c r="Z82" s="579" t="s">
        <v>44</v>
      </c>
      <c r="AA82" s="579" t="s">
        <v>171</v>
      </c>
      <c r="AB82" s="579"/>
      <c r="AC82" s="873" t="s">
        <v>172</v>
      </c>
      <c r="AD82" s="873"/>
      <c r="AE82" s="873"/>
      <c r="AF82" s="873">
        <f>V82*1.02</f>
        <v>0.079254</v>
      </c>
      <c r="AG82" s="887">
        <f>V82/AF82</f>
        <v>0.980392156862745</v>
      </c>
      <c r="AH82" s="579"/>
      <c r="AI82" s="579"/>
      <c r="AJ82" s="889" t="s">
        <v>158</v>
      </c>
      <c r="AK82" s="579" t="s">
        <v>259</v>
      </c>
      <c r="AL82" s="579"/>
      <c r="AM82" s="579"/>
      <c r="AN82" s="579"/>
      <c r="AO82" s="579"/>
      <c r="AP82" s="579"/>
      <c r="AQ82" s="579"/>
      <c r="AR82" s="579"/>
      <c r="AS82" s="579"/>
      <c r="AT82" s="579"/>
      <c r="AU82" s="579"/>
      <c r="AV82" s="579"/>
      <c r="AW82" s="579" t="s">
        <v>44</v>
      </c>
      <c r="AX82" s="579">
        <v>1</v>
      </c>
    </row>
    <row r="83" s="563" customFormat="1" ht="45" customHeight="1" spans="1:50">
      <c r="A83" s="579">
        <f t="shared" si="9"/>
        <v>74</v>
      </c>
      <c r="B83" s="579">
        <v>3</v>
      </c>
      <c r="C83" s="579" t="s">
        <v>174</v>
      </c>
      <c r="D83" s="579" t="s">
        <v>427</v>
      </c>
      <c r="E83" s="579" t="s">
        <v>427</v>
      </c>
      <c r="F83" s="580" t="s">
        <v>428</v>
      </c>
      <c r="G83" s="579"/>
      <c r="H83" s="579" t="s">
        <v>161</v>
      </c>
      <c r="I83" s="579" t="s">
        <v>151</v>
      </c>
      <c r="J83" s="579"/>
      <c r="K83" s="579" t="s">
        <v>150</v>
      </c>
      <c r="L83" s="579" t="s">
        <v>427</v>
      </c>
      <c r="M83" s="579" t="s">
        <v>150</v>
      </c>
      <c r="N83" s="579" t="s">
        <v>154</v>
      </c>
      <c r="O83" s="579" t="s">
        <v>153</v>
      </c>
      <c r="P83" s="579" t="s">
        <v>429</v>
      </c>
      <c r="Q83" s="579" t="s">
        <v>430</v>
      </c>
      <c r="R83" s="579" t="s">
        <v>44</v>
      </c>
      <c r="S83" s="579" t="s">
        <v>44</v>
      </c>
      <c r="T83" s="579" t="s">
        <v>431</v>
      </c>
      <c r="U83" s="579" t="s">
        <v>44</v>
      </c>
      <c r="V83" s="870">
        <v>0.002</v>
      </c>
      <c r="W83" s="579" t="s">
        <v>44</v>
      </c>
      <c r="X83" s="579" t="s">
        <v>44</v>
      </c>
      <c r="Y83" s="579" t="s">
        <v>44</v>
      </c>
      <c r="Z83" s="579" t="s">
        <v>404</v>
      </c>
      <c r="AA83" s="579"/>
      <c r="AB83" s="579"/>
      <c r="AC83" s="873"/>
      <c r="AD83" s="873"/>
      <c r="AE83" s="873"/>
      <c r="AF83" s="873"/>
      <c r="AG83" s="887"/>
      <c r="AH83" s="579"/>
      <c r="AI83" s="579"/>
      <c r="AJ83" s="579" t="s">
        <v>173</v>
      </c>
      <c r="AK83" s="579" t="s">
        <v>432</v>
      </c>
      <c r="AL83" s="579"/>
      <c r="AM83" s="579"/>
      <c r="AN83" s="579"/>
      <c r="AO83" s="579"/>
      <c r="AP83" s="579"/>
      <c r="AQ83" s="579"/>
      <c r="AR83" s="579"/>
      <c r="AS83" s="579"/>
      <c r="AT83" s="579"/>
      <c r="AU83" s="579"/>
      <c r="AV83" s="579"/>
      <c r="AW83" s="579" t="s">
        <v>44</v>
      </c>
      <c r="AX83" s="579">
        <v>1</v>
      </c>
    </row>
    <row r="84" s="563" customFormat="1" ht="45" customHeight="1" spans="1:50">
      <c r="A84" s="579">
        <f t="shared" si="9"/>
        <v>75</v>
      </c>
      <c r="B84" s="579">
        <v>2</v>
      </c>
      <c r="C84" s="579" t="s">
        <v>196</v>
      </c>
      <c r="D84" s="579" t="s">
        <v>433</v>
      </c>
      <c r="E84" s="579" t="s">
        <v>433</v>
      </c>
      <c r="F84" s="580" t="s">
        <v>434</v>
      </c>
      <c r="G84" s="579"/>
      <c r="H84" s="579" t="s">
        <v>161</v>
      </c>
      <c r="I84" s="579" t="s">
        <v>151</v>
      </c>
      <c r="J84" s="579"/>
      <c r="K84" s="579" t="s">
        <v>150</v>
      </c>
      <c r="L84" s="579" t="s">
        <v>433</v>
      </c>
      <c r="M84" s="579" t="s">
        <v>150</v>
      </c>
      <c r="N84" s="579" t="s">
        <v>154</v>
      </c>
      <c r="O84" s="579" t="s">
        <v>153</v>
      </c>
      <c r="P84" s="579" t="s">
        <v>274</v>
      </c>
      <c r="Q84" s="579" t="s">
        <v>275</v>
      </c>
      <c r="R84" s="579" t="s">
        <v>44</v>
      </c>
      <c r="S84" s="579" t="s">
        <v>44</v>
      </c>
      <c r="T84" s="579" t="s">
        <v>435</v>
      </c>
      <c r="U84" s="579" t="s">
        <v>44</v>
      </c>
      <c r="V84" s="870">
        <v>0.0001</v>
      </c>
      <c r="W84" s="579" t="s">
        <v>44</v>
      </c>
      <c r="X84" s="579" t="s">
        <v>44</v>
      </c>
      <c r="Y84" s="579" t="s">
        <v>44</v>
      </c>
      <c r="Z84" s="579" t="s">
        <v>277</v>
      </c>
      <c r="AA84" s="579"/>
      <c r="AB84" s="579"/>
      <c r="AC84" s="873"/>
      <c r="AD84" s="873"/>
      <c r="AE84" s="873"/>
      <c r="AF84" s="873"/>
      <c r="AG84" s="887"/>
      <c r="AH84" s="579"/>
      <c r="AI84" s="579"/>
      <c r="AJ84" s="579" t="s">
        <v>173</v>
      </c>
      <c r="AK84" s="579"/>
      <c r="AL84" s="579"/>
      <c r="AM84" s="579"/>
      <c r="AN84" s="579"/>
      <c r="AO84" s="579"/>
      <c r="AP84" s="579"/>
      <c r="AQ84" s="579"/>
      <c r="AR84" s="579"/>
      <c r="AS84" s="579"/>
      <c r="AT84" s="579"/>
      <c r="AU84" s="579"/>
      <c r="AV84" s="579"/>
      <c r="AW84" s="579" t="s">
        <v>44</v>
      </c>
      <c r="AX84" s="579">
        <v>1</v>
      </c>
    </row>
    <row r="85" s="563" customFormat="1" ht="45" customHeight="1" spans="1:50">
      <c r="A85" s="579">
        <f t="shared" si="9"/>
        <v>76</v>
      </c>
      <c r="B85" s="579">
        <v>1</v>
      </c>
      <c r="C85" s="579" t="s">
        <v>196</v>
      </c>
      <c r="D85" s="579" t="s">
        <v>436</v>
      </c>
      <c r="E85" s="579" t="s">
        <v>436</v>
      </c>
      <c r="F85" s="580" t="s">
        <v>437</v>
      </c>
      <c r="G85" s="579"/>
      <c r="H85" s="579" t="s">
        <v>161</v>
      </c>
      <c r="I85" s="579" t="s">
        <v>151</v>
      </c>
      <c r="J85" s="579"/>
      <c r="K85" s="579" t="s">
        <v>150</v>
      </c>
      <c r="L85" s="579" t="s">
        <v>436</v>
      </c>
      <c r="M85" s="579" t="s">
        <v>150</v>
      </c>
      <c r="N85" s="579" t="s">
        <v>154</v>
      </c>
      <c r="O85" s="579" t="s">
        <v>153</v>
      </c>
      <c r="P85" s="579" t="s">
        <v>323</v>
      </c>
      <c r="Q85" s="579" t="s">
        <v>155</v>
      </c>
      <c r="R85" s="579" t="s">
        <v>44</v>
      </c>
      <c r="S85" s="579" t="s">
        <v>44</v>
      </c>
      <c r="T85" s="579" t="s">
        <v>44</v>
      </c>
      <c r="U85" s="579" t="s">
        <v>44</v>
      </c>
      <c r="V85" s="870"/>
      <c r="W85" s="579" t="s">
        <v>44</v>
      </c>
      <c r="X85" s="579" t="s">
        <v>44</v>
      </c>
      <c r="Y85" s="579" t="s">
        <v>44</v>
      </c>
      <c r="Z85" s="579" t="s">
        <v>44</v>
      </c>
      <c r="AA85" s="579"/>
      <c r="AB85" s="579"/>
      <c r="AC85" s="873"/>
      <c r="AD85" s="873"/>
      <c r="AE85" s="873"/>
      <c r="AF85" s="873"/>
      <c r="AG85" s="887"/>
      <c r="AH85" s="579"/>
      <c r="AI85" s="579"/>
      <c r="AJ85" s="579" t="s">
        <v>173</v>
      </c>
      <c r="AK85" s="579" t="s">
        <v>228</v>
      </c>
      <c r="AL85" s="579"/>
      <c r="AM85" s="579"/>
      <c r="AN85" s="579"/>
      <c r="AO85" s="579"/>
      <c r="AP85" s="579"/>
      <c r="AQ85" s="579"/>
      <c r="AR85" s="579"/>
      <c r="AS85" s="579"/>
      <c r="AT85" s="579"/>
      <c r="AU85" s="579"/>
      <c r="AV85" s="579"/>
      <c r="AW85" s="579" t="s">
        <v>44</v>
      </c>
      <c r="AX85" s="579">
        <v>1</v>
      </c>
    </row>
    <row r="86" s="563" customFormat="1" ht="45" customHeight="1" spans="1:50">
      <c r="A86" s="579">
        <f t="shared" si="9"/>
        <v>77</v>
      </c>
      <c r="B86" s="579">
        <v>1</v>
      </c>
      <c r="C86" s="579" t="s">
        <v>174</v>
      </c>
      <c r="D86" s="579" t="s">
        <v>438</v>
      </c>
      <c r="E86" s="579" t="s">
        <v>438</v>
      </c>
      <c r="F86" s="580" t="s">
        <v>439</v>
      </c>
      <c r="G86" s="898"/>
      <c r="H86" s="579" t="s">
        <v>161</v>
      </c>
      <c r="I86" s="579" t="s">
        <v>151</v>
      </c>
      <c r="J86" s="903"/>
      <c r="K86" s="579" t="s">
        <v>150</v>
      </c>
      <c r="L86" s="579" t="s">
        <v>438</v>
      </c>
      <c r="M86" s="579" t="s">
        <v>150</v>
      </c>
      <c r="N86" s="579" t="s">
        <v>154</v>
      </c>
      <c r="O86" s="579" t="s">
        <v>153</v>
      </c>
      <c r="P86" s="903" t="s">
        <v>163</v>
      </c>
      <c r="Q86" s="903" t="s">
        <v>155</v>
      </c>
      <c r="R86" s="579" t="s">
        <v>44</v>
      </c>
      <c r="S86" s="903" t="s">
        <v>440</v>
      </c>
      <c r="T86" s="907">
        <v>0.036</v>
      </c>
      <c r="U86" s="579" t="s">
        <v>44</v>
      </c>
      <c r="V86" s="152"/>
      <c r="W86" s="579" t="s">
        <v>44</v>
      </c>
      <c r="X86" s="579" t="s">
        <v>44</v>
      </c>
      <c r="Y86" s="579" t="s">
        <v>44</v>
      </c>
      <c r="Z86" s="154"/>
      <c r="AA86" s="579"/>
      <c r="AB86" s="154"/>
      <c r="AC86" s="873"/>
      <c r="AD86" s="873"/>
      <c r="AE86" s="911"/>
      <c r="AF86" s="911"/>
      <c r="AG86" s="914"/>
      <c r="AH86" s="154"/>
      <c r="AI86" s="154"/>
      <c r="AJ86" s="579" t="s">
        <v>173</v>
      </c>
      <c r="AK86" s="579" t="s">
        <v>228</v>
      </c>
      <c r="AL86" s="154"/>
      <c r="AM86" s="154"/>
      <c r="AN86" s="154"/>
      <c r="AO86" s="154"/>
      <c r="AP86" s="154"/>
      <c r="AQ86" s="154"/>
      <c r="AR86" s="154"/>
      <c r="AS86" s="154"/>
      <c r="AT86" s="154"/>
      <c r="AU86" s="154"/>
      <c r="AV86" s="154"/>
      <c r="AW86" s="579" t="s">
        <v>44</v>
      </c>
      <c r="AX86" s="579">
        <v>1</v>
      </c>
    </row>
    <row r="87" s="563" customFormat="1" ht="45" customHeight="1" spans="1:50">
      <c r="A87" s="579">
        <f t="shared" si="9"/>
        <v>78</v>
      </c>
      <c r="B87" s="579">
        <v>1</v>
      </c>
      <c r="C87" s="579" t="s">
        <v>196</v>
      </c>
      <c r="D87" s="579" t="s">
        <v>441</v>
      </c>
      <c r="E87" s="579" t="s">
        <v>441</v>
      </c>
      <c r="F87" s="580" t="s">
        <v>442</v>
      </c>
      <c r="G87" s="579"/>
      <c r="H87" s="579" t="s">
        <v>161</v>
      </c>
      <c r="I87" s="579" t="s">
        <v>151</v>
      </c>
      <c r="J87" s="579"/>
      <c r="K87" s="579" t="s">
        <v>150</v>
      </c>
      <c r="L87" s="579" t="s">
        <v>441</v>
      </c>
      <c r="M87" s="579" t="s">
        <v>150</v>
      </c>
      <c r="N87" s="579" t="s">
        <v>154</v>
      </c>
      <c r="O87" s="579" t="s">
        <v>153</v>
      </c>
      <c r="P87" s="579" t="s">
        <v>168</v>
      </c>
      <c r="Q87" s="579" t="s">
        <v>257</v>
      </c>
      <c r="R87" s="579" t="s">
        <v>44</v>
      </c>
      <c r="S87" s="579" t="s">
        <v>44</v>
      </c>
      <c r="T87" s="579" t="s">
        <v>443</v>
      </c>
      <c r="U87" s="579" t="s">
        <v>44</v>
      </c>
      <c r="V87" s="870">
        <v>0.021</v>
      </c>
      <c r="W87" s="579" t="s">
        <v>44</v>
      </c>
      <c r="X87" s="579" t="s">
        <v>44</v>
      </c>
      <c r="Y87" s="579" t="s">
        <v>44</v>
      </c>
      <c r="Z87" s="579" t="s">
        <v>44</v>
      </c>
      <c r="AA87" s="579" t="s">
        <v>171</v>
      </c>
      <c r="AB87" s="579"/>
      <c r="AC87" s="873" t="s">
        <v>172</v>
      </c>
      <c r="AD87" s="873"/>
      <c r="AE87" s="873"/>
      <c r="AF87" s="873">
        <f>V87*1.02</f>
        <v>0.02142</v>
      </c>
      <c r="AG87" s="887">
        <f>V87/AF87</f>
        <v>0.980392156862745</v>
      </c>
      <c r="AH87" s="579"/>
      <c r="AI87" s="579"/>
      <c r="AJ87" s="579" t="s">
        <v>173</v>
      </c>
      <c r="AK87" s="579"/>
      <c r="AL87" s="579"/>
      <c r="AM87" s="579"/>
      <c r="AN87" s="579"/>
      <c r="AO87" s="579"/>
      <c r="AP87" s="579"/>
      <c r="AQ87" s="579"/>
      <c r="AR87" s="579"/>
      <c r="AS87" s="579"/>
      <c r="AT87" s="579"/>
      <c r="AU87" s="579"/>
      <c r="AV87" s="579"/>
      <c r="AW87" s="579" t="s">
        <v>44</v>
      </c>
      <c r="AX87" s="579">
        <v>1</v>
      </c>
    </row>
    <row r="88" s="563" customFormat="1" ht="45" customHeight="1" spans="1:50">
      <c r="A88" s="579">
        <f t="shared" ref="A88:A98" si="10">ROW()-9</f>
        <v>79</v>
      </c>
      <c r="B88" s="579">
        <v>1</v>
      </c>
      <c r="C88" s="579" t="s">
        <v>174</v>
      </c>
      <c r="D88" s="579" t="s">
        <v>444</v>
      </c>
      <c r="E88" s="579" t="s">
        <v>444</v>
      </c>
      <c r="F88" s="580" t="s">
        <v>445</v>
      </c>
      <c r="G88" s="579"/>
      <c r="H88" s="579" t="s">
        <v>161</v>
      </c>
      <c r="I88" s="579" t="s">
        <v>151</v>
      </c>
      <c r="J88" s="579"/>
      <c r="K88" s="579" t="s">
        <v>150</v>
      </c>
      <c r="L88" s="579" t="s">
        <v>444</v>
      </c>
      <c r="M88" s="579" t="s">
        <v>150</v>
      </c>
      <c r="N88" s="579" t="s">
        <v>154</v>
      </c>
      <c r="O88" s="579" t="s">
        <v>153</v>
      </c>
      <c r="P88" s="579" t="s">
        <v>163</v>
      </c>
      <c r="Q88" s="579" t="s">
        <v>155</v>
      </c>
      <c r="R88" s="579" t="s">
        <v>44</v>
      </c>
      <c r="S88" s="579" t="s">
        <v>44</v>
      </c>
      <c r="T88" s="579" t="s">
        <v>446</v>
      </c>
      <c r="U88" s="579" t="s">
        <v>44</v>
      </c>
      <c r="V88" s="870">
        <v>0.045</v>
      </c>
      <c r="W88" s="579" t="s">
        <v>44</v>
      </c>
      <c r="X88" s="579" t="s">
        <v>44</v>
      </c>
      <c r="Y88" s="579" t="s">
        <v>44</v>
      </c>
      <c r="Z88" s="579" t="s">
        <v>44</v>
      </c>
      <c r="AA88" s="579"/>
      <c r="AB88" s="579"/>
      <c r="AC88" s="873"/>
      <c r="AD88" s="873"/>
      <c r="AE88" s="873"/>
      <c r="AF88" s="873"/>
      <c r="AG88" s="887"/>
      <c r="AH88" s="579"/>
      <c r="AI88" s="579"/>
      <c r="AJ88" s="579" t="s">
        <v>173</v>
      </c>
      <c r="AK88" s="579" t="s">
        <v>228</v>
      </c>
      <c r="AL88" s="579"/>
      <c r="AM88" s="579"/>
      <c r="AN88" s="579"/>
      <c r="AO88" s="579"/>
      <c r="AP88" s="579"/>
      <c r="AQ88" s="579"/>
      <c r="AR88" s="579"/>
      <c r="AS88" s="579"/>
      <c r="AT88" s="579"/>
      <c r="AU88" s="579"/>
      <c r="AV88" s="579"/>
      <c r="AW88" s="579" t="s">
        <v>44</v>
      </c>
      <c r="AX88" s="579">
        <v>1</v>
      </c>
    </row>
    <row r="89" s="563" customFormat="1" ht="45" customHeight="1" spans="1:50">
      <c r="A89" s="579">
        <f t="shared" si="10"/>
        <v>80</v>
      </c>
      <c r="B89" s="579">
        <v>1</v>
      </c>
      <c r="C89" s="579" t="s">
        <v>174</v>
      </c>
      <c r="D89" s="579" t="s">
        <v>447</v>
      </c>
      <c r="E89" s="579" t="s">
        <v>447</v>
      </c>
      <c r="F89" s="580" t="s">
        <v>448</v>
      </c>
      <c r="G89" s="579" t="s">
        <v>449</v>
      </c>
      <c r="H89" s="579" t="s">
        <v>161</v>
      </c>
      <c r="I89" s="579" t="s">
        <v>151</v>
      </c>
      <c r="J89" s="579"/>
      <c r="K89" s="579" t="s">
        <v>150</v>
      </c>
      <c r="L89" s="579" t="s">
        <v>447</v>
      </c>
      <c r="M89" s="579" t="s">
        <v>150</v>
      </c>
      <c r="N89" s="579" t="s">
        <v>154</v>
      </c>
      <c r="O89" s="579" t="s">
        <v>153</v>
      </c>
      <c r="P89" s="579" t="s">
        <v>178</v>
      </c>
      <c r="Q89" s="579" t="s">
        <v>44</v>
      </c>
      <c r="R89" s="579" t="s">
        <v>44</v>
      </c>
      <c r="S89" s="579" t="s">
        <v>44</v>
      </c>
      <c r="T89" s="579" t="s">
        <v>450</v>
      </c>
      <c r="U89" s="579" t="s">
        <v>44</v>
      </c>
      <c r="V89" s="870">
        <v>0.0027</v>
      </c>
      <c r="W89" s="579" t="s">
        <v>44</v>
      </c>
      <c r="X89" s="579" t="s">
        <v>44</v>
      </c>
      <c r="Y89" s="579" t="s">
        <v>44</v>
      </c>
      <c r="Z89" s="579" t="s">
        <v>451</v>
      </c>
      <c r="AA89" s="579"/>
      <c r="AB89" s="579"/>
      <c r="AC89" s="873"/>
      <c r="AD89" s="873"/>
      <c r="AE89" s="873"/>
      <c r="AF89" s="873"/>
      <c r="AG89" s="887"/>
      <c r="AH89" s="579"/>
      <c r="AI89" s="579"/>
      <c r="AJ89" s="579" t="s">
        <v>173</v>
      </c>
      <c r="AK89" s="579" t="s">
        <v>373</v>
      </c>
      <c r="AL89" s="579"/>
      <c r="AM89" s="579"/>
      <c r="AN89" s="579"/>
      <c r="AO89" s="579"/>
      <c r="AP89" s="579"/>
      <c r="AQ89" s="579"/>
      <c r="AR89" s="579"/>
      <c r="AS89" s="579"/>
      <c r="AT89" s="579"/>
      <c r="AU89" s="579"/>
      <c r="AV89" s="579"/>
      <c r="AW89" s="579" t="s">
        <v>44</v>
      </c>
      <c r="AX89" s="579">
        <v>13</v>
      </c>
    </row>
    <row r="90" s="563" customFormat="1" ht="45" customHeight="1" spans="1:50">
      <c r="A90" s="579">
        <f t="shared" si="10"/>
        <v>81</v>
      </c>
      <c r="B90" s="579">
        <v>1</v>
      </c>
      <c r="C90" s="579" t="s">
        <v>174</v>
      </c>
      <c r="D90" s="579" t="s">
        <v>452</v>
      </c>
      <c r="E90" s="579" t="s">
        <v>452</v>
      </c>
      <c r="F90" s="580" t="s">
        <v>453</v>
      </c>
      <c r="G90" s="579" t="s">
        <v>454</v>
      </c>
      <c r="H90" s="579" t="s">
        <v>161</v>
      </c>
      <c r="I90" s="579" t="s">
        <v>151</v>
      </c>
      <c r="J90" s="579"/>
      <c r="K90" s="579" t="s">
        <v>150</v>
      </c>
      <c r="L90" s="579" t="s">
        <v>452</v>
      </c>
      <c r="M90" s="579" t="s">
        <v>150</v>
      </c>
      <c r="N90" s="579" t="s">
        <v>154</v>
      </c>
      <c r="O90" s="579" t="s">
        <v>153</v>
      </c>
      <c r="P90" s="579" t="s">
        <v>178</v>
      </c>
      <c r="Q90" s="579" t="s">
        <v>44</v>
      </c>
      <c r="R90" s="579" t="s">
        <v>44</v>
      </c>
      <c r="S90" s="579" t="s">
        <v>44</v>
      </c>
      <c r="T90" s="579" t="s">
        <v>455</v>
      </c>
      <c r="U90" s="579" t="s">
        <v>44</v>
      </c>
      <c r="V90" s="870">
        <v>0.0026</v>
      </c>
      <c r="W90" s="579" t="s">
        <v>44</v>
      </c>
      <c r="X90" s="579" t="s">
        <v>44</v>
      </c>
      <c r="Y90" s="579" t="s">
        <v>44</v>
      </c>
      <c r="Z90" s="579" t="s">
        <v>451</v>
      </c>
      <c r="AA90" s="579"/>
      <c r="AB90" s="579"/>
      <c r="AC90" s="873"/>
      <c r="AD90" s="873"/>
      <c r="AE90" s="873"/>
      <c r="AF90" s="873"/>
      <c r="AG90" s="887"/>
      <c r="AH90" s="579"/>
      <c r="AI90" s="579"/>
      <c r="AJ90" s="579" t="s">
        <v>173</v>
      </c>
      <c r="AK90" s="579" t="s">
        <v>373</v>
      </c>
      <c r="AL90" s="579"/>
      <c r="AM90" s="579"/>
      <c r="AN90" s="579"/>
      <c r="AO90" s="579"/>
      <c r="AP90" s="579"/>
      <c r="AQ90" s="579"/>
      <c r="AR90" s="579"/>
      <c r="AS90" s="579"/>
      <c r="AT90" s="579"/>
      <c r="AU90" s="579"/>
      <c r="AV90" s="579"/>
      <c r="AW90" s="579" t="s">
        <v>44</v>
      </c>
      <c r="AX90" s="579">
        <v>10</v>
      </c>
    </row>
    <row r="91" s="563" customFormat="1" ht="45" customHeight="1" spans="1:50">
      <c r="A91" s="579">
        <f t="shared" si="10"/>
        <v>82</v>
      </c>
      <c r="B91" s="579">
        <v>1</v>
      </c>
      <c r="C91" s="579" t="s">
        <v>174</v>
      </c>
      <c r="D91" s="579" t="s">
        <v>456</v>
      </c>
      <c r="E91" s="579" t="s">
        <v>456</v>
      </c>
      <c r="F91" s="580" t="s">
        <v>457</v>
      </c>
      <c r="G91" s="579" t="s">
        <v>458</v>
      </c>
      <c r="H91" s="579" t="s">
        <v>161</v>
      </c>
      <c r="I91" s="579" t="s">
        <v>151</v>
      </c>
      <c r="J91" s="579"/>
      <c r="K91" s="579" t="s">
        <v>150</v>
      </c>
      <c r="L91" s="579" t="s">
        <v>456</v>
      </c>
      <c r="M91" s="579" t="s">
        <v>150</v>
      </c>
      <c r="N91" s="579" t="s">
        <v>154</v>
      </c>
      <c r="O91" s="579" t="s">
        <v>153</v>
      </c>
      <c r="P91" s="579" t="s">
        <v>178</v>
      </c>
      <c r="Q91" s="579" t="s">
        <v>44</v>
      </c>
      <c r="R91" s="579" t="s">
        <v>44</v>
      </c>
      <c r="S91" s="579" t="s">
        <v>44</v>
      </c>
      <c r="T91" s="579" t="s">
        <v>44</v>
      </c>
      <c r="U91" s="579" t="s">
        <v>44</v>
      </c>
      <c r="V91" s="870">
        <v>0.0196</v>
      </c>
      <c r="W91" s="579" t="s">
        <v>44</v>
      </c>
      <c r="X91" s="579" t="s">
        <v>44</v>
      </c>
      <c r="Y91" s="579" t="s">
        <v>44</v>
      </c>
      <c r="Z91" s="579" t="s">
        <v>459</v>
      </c>
      <c r="AA91" s="579"/>
      <c r="AB91" s="579"/>
      <c r="AC91" s="873"/>
      <c r="AD91" s="873"/>
      <c r="AE91" s="873"/>
      <c r="AF91" s="873"/>
      <c r="AG91" s="887"/>
      <c r="AH91" s="579"/>
      <c r="AI91" s="579"/>
      <c r="AJ91" s="579" t="s">
        <v>173</v>
      </c>
      <c r="AK91" s="579" t="s">
        <v>373</v>
      </c>
      <c r="AL91" s="579"/>
      <c r="AM91" s="579"/>
      <c r="AN91" s="579"/>
      <c r="AO91" s="579"/>
      <c r="AP91" s="579"/>
      <c r="AQ91" s="579"/>
      <c r="AR91" s="579"/>
      <c r="AS91" s="579"/>
      <c r="AT91" s="579"/>
      <c r="AU91" s="579"/>
      <c r="AV91" s="579"/>
      <c r="AW91" s="579" t="s">
        <v>44</v>
      </c>
      <c r="AX91" s="579">
        <v>4</v>
      </c>
    </row>
    <row r="92" s="563" customFormat="1" ht="45" customHeight="1" spans="1:50">
      <c r="A92" s="579">
        <f t="shared" si="10"/>
        <v>83</v>
      </c>
      <c r="B92" s="579">
        <v>1</v>
      </c>
      <c r="C92" s="579" t="s">
        <v>44</v>
      </c>
      <c r="D92" s="889" t="s">
        <v>460</v>
      </c>
      <c r="E92" s="579" t="s">
        <v>461</v>
      </c>
      <c r="F92" s="580" t="s">
        <v>462</v>
      </c>
      <c r="G92" s="579" t="s">
        <v>178</v>
      </c>
      <c r="H92" s="579" t="s">
        <v>161</v>
      </c>
      <c r="I92" s="579" t="s">
        <v>151</v>
      </c>
      <c r="J92" s="579"/>
      <c r="K92" s="579" t="s">
        <v>150</v>
      </c>
      <c r="L92" s="579" t="s">
        <v>461</v>
      </c>
      <c r="M92" s="579" t="s">
        <v>150</v>
      </c>
      <c r="N92" s="579" t="s">
        <v>154</v>
      </c>
      <c r="O92" s="579" t="s">
        <v>153</v>
      </c>
      <c r="P92" s="579" t="s">
        <v>178</v>
      </c>
      <c r="Q92" s="579" t="s">
        <v>463</v>
      </c>
      <c r="R92" s="579" t="s">
        <v>44</v>
      </c>
      <c r="S92" s="579" t="s">
        <v>44</v>
      </c>
      <c r="T92" s="579" t="s">
        <v>464</v>
      </c>
      <c r="U92" s="579" t="s">
        <v>44</v>
      </c>
      <c r="V92" s="870">
        <v>0.0134</v>
      </c>
      <c r="W92" s="579" t="s">
        <v>44</v>
      </c>
      <c r="X92" s="579" t="s">
        <v>44</v>
      </c>
      <c r="Y92" s="579" t="s">
        <v>44</v>
      </c>
      <c r="Z92" s="579" t="s">
        <v>465</v>
      </c>
      <c r="AA92" s="579"/>
      <c r="AB92" s="579"/>
      <c r="AC92" s="873"/>
      <c r="AD92" s="873"/>
      <c r="AE92" s="873"/>
      <c r="AF92" s="873"/>
      <c r="AG92" s="887"/>
      <c r="AH92" s="579"/>
      <c r="AI92" s="579"/>
      <c r="AJ92" s="579" t="s">
        <v>173</v>
      </c>
      <c r="AK92" s="579" t="s">
        <v>466</v>
      </c>
      <c r="AL92" s="579"/>
      <c r="AM92" s="579"/>
      <c r="AN92" s="579"/>
      <c r="AO92" s="579"/>
      <c r="AP92" s="579"/>
      <c r="AQ92" s="579"/>
      <c r="AR92" s="579"/>
      <c r="AS92" s="579"/>
      <c r="AT92" s="579"/>
      <c r="AU92" s="579"/>
      <c r="AV92" s="579"/>
      <c r="AW92" s="579" t="s">
        <v>44</v>
      </c>
      <c r="AX92" s="579">
        <v>4</v>
      </c>
    </row>
    <row r="93" s="563" customFormat="1" ht="45" customHeight="1" spans="1:50">
      <c r="A93" s="579">
        <f t="shared" si="10"/>
        <v>84</v>
      </c>
      <c r="B93" s="579">
        <v>1</v>
      </c>
      <c r="C93" s="579" t="s">
        <v>174</v>
      </c>
      <c r="D93" s="579" t="s">
        <v>467</v>
      </c>
      <c r="E93" s="579" t="s">
        <v>467</v>
      </c>
      <c r="F93" s="580" t="s">
        <v>468</v>
      </c>
      <c r="G93" s="579"/>
      <c r="H93" s="579" t="s">
        <v>161</v>
      </c>
      <c r="I93" s="579" t="s">
        <v>151</v>
      </c>
      <c r="J93" s="579"/>
      <c r="K93" s="579" t="s">
        <v>150</v>
      </c>
      <c r="L93" s="579" t="s">
        <v>467</v>
      </c>
      <c r="M93" s="579" t="s">
        <v>150</v>
      </c>
      <c r="N93" s="579" t="s">
        <v>154</v>
      </c>
      <c r="O93" s="579" t="s">
        <v>153</v>
      </c>
      <c r="P93" s="579" t="s">
        <v>178</v>
      </c>
      <c r="Q93" s="579" t="s">
        <v>44</v>
      </c>
      <c r="R93" s="579" t="s">
        <v>44</v>
      </c>
      <c r="S93" s="579" t="s">
        <v>44</v>
      </c>
      <c r="T93" s="579" t="s">
        <v>44</v>
      </c>
      <c r="U93" s="579" t="s">
        <v>44</v>
      </c>
      <c r="V93" s="870">
        <v>0.002</v>
      </c>
      <c r="W93" s="579" t="s">
        <v>44</v>
      </c>
      <c r="X93" s="579" t="s">
        <v>44</v>
      </c>
      <c r="Y93" s="579" t="s">
        <v>44</v>
      </c>
      <c r="Z93" s="579" t="s">
        <v>44</v>
      </c>
      <c r="AA93" s="579"/>
      <c r="AB93" s="579"/>
      <c r="AC93" s="873"/>
      <c r="AD93" s="873"/>
      <c r="AE93" s="873"/>
      <c r="AF93" s="873"/>
      <c r="AG93" s="887"/>
      <c r="AH93" s="579"/>
      <c r="AI93" s="579"/>
      <c r="AJ93" s="579" t="s">
        <v>173</v>
      </c>
      <c r="AK93" s="579"/>
      <c r="AL93" s="579"/>
      <c r="AM93" s="579"/>
      <c r="AN93" s="579"/>
      <c r="AO93" s="579"/>
      <c r="AP93" s="579"/>
      <c r="AQ93" s="579"/>
      <c r="AR93" s="579"/>
      <c r="AS93" s="579"/>
      <c r="AT93" s="579"/>
      <c r="AU93" s="579"/>
      <c r="AV93" s="579"/>
      <c r="AW93" s="579" t="s">
        <v>44</v>
      </c>
      <c r="AX93" s="579">
        <v>4</v>
      </c>
    </row>
    <row r="94" s="563" customFormat="1" ht="45" customHeight="1" spans="1:50">
      <c r="A94" s="579">
        <f t="shared" si="10"/>
        <v>85</v>
      </c>
      <c r="B94" s="579">
        <v>1</v>
      </c>
      <c r="C94" s="579" t="s">
        <v>174</v>
      </c>
      <c r="D94" s="579" t="s">
        <v>469</v>
      </c>
      <c r="E94" s="579" t="s">
        <v>469</v>
      </c>
      <c r="F94" s="580" t="s">
        <v>470</v>
      </c>
      <c r="G94" s="579"/>
      <c r="H94" s="579" t="s">
        <v>161</v>
      </c>
      <c r="I94" s="579" t="s">
        <v>151</v>
      </c>
      <c r="J94" s="579"/>
      <c r="K94" s="579" t="s">
        <v>150</v>
      </c>
      <c r="L94" s="579" t="s">
        <v>469</v>
      </c>
      <c r="M94" s="579" t="s">
        <v>150</v>
      </c>
      <c r="N94" s="579" t="s">
        <v>154</v>
      </c>
      <c r="O94" s="579" t="s">
        <v>153</v>
      </c>
      <c r="P94" s="579" t="s">
        <v>178</v>
      </c>
      <c r="Q94" s="579" t="s">
        <v>44</v>
      </c>
      <c r="R94" s="579" t="s">
        <v>44</v>
      </c>
      <c r="S94" s="579" t="s">
        <v>44</v>
      </c>
      <c r="T94" s="579" t="s">
        <v>44</v>
      </c>
      <c r="U94" s="579" t="s">
        <v>44</v>
      </c>
      <c r="V94" s="870">
        <v>0.003</v>
      </c>
      <c r="W94" s="579" t="s">
        <v>44</v>
      </c>
      <c r="X94" s="579" t="s">
        <v>44</v>
      </c>
      <c r="Y94" s="579" t="s">
        <v>44</v>
      </c>
      <c r="Z94" s="579" t="s">
        <v>44</v>
      </c>
      <c r="AA94" s="579"/>
      <c r="AB94" s="579"/>
      <c r="AC94" s="873"/>
      <c r="AD94" s="873"/>
      <c r="AE94" s="873"/>
      <c r="AF94" s="873"/>
      <c r="AG94" s="887"/>
      <c r="AH94" s="579"/>
      <c r="AI94" s="579"/>
      <c r="AJ94" s="579" t="s">
        <v>173</v>
      </c>
      <c r="AK94" s="579" t="s">
        <v>179</v>
      </c>
      <c r="AL94" s="579"/>
      <c r="AM94" s="579"/>
      <c r="AN94" s="579"/>
      <c r="AO94" s="579"/>
      <c r="AP94" s="579"/>
      <c r="AQ94" s="579"/>
      <c r="AR94" s="579"/>
      <c r="AS94" s="579"/>
      <c r="AT94" s="579"/>
      <c r="AU94" s="579"/>
      <c r="AV94" s="579"/>
      <c r="AW94" s="579" t="s">
        <v>44</v>
      </c>
      <c r="AX94" s="579">
        <v>2</v>
      </c>
    </row>
    <row r="95" s="563" customFormat="1" ht="45" customHeight="1" spans="1:50">
      <c r="A95" s="579">
        <f t="shared" si="10"/>
        <v>86</v>
      </c>
      <c r="B95" s="579">
        <v>1</v>
      </c>
      <c r="C95" s="579" t="s">
        <v>174</v>
      </c>
      <c r="D95" s="579" t="s">
        <v>471</v>
      </c>
      <c r="E95" s="579" t="s">
        <v>471</v>
      </c>
      <c r="F95" s="580" t="s">
        <v>472</v>
      </c>
      <c r="G95" s="579"/>
      <c r="H95" s="579" t="s">
        <v>161</v>
      </c>
      <c r="I95" s="579" t="s">
        <v>151</v>
      </c>
      <c r="J95" s="579"/>
      <c r="K95" s="579" t="s">
        <v>150</v>
      </c>
      <c r="L95" s="579" t="s">
        <v>471</v>
      </c>
      <c r="M95" s="579" t="s">
        <v>150</v>
      </c>
      <c r="N95" s="579" t="s">
        <v>154</v>
      </c>
      <c r="O95" s="579" t="s">
        <v>153</v>
      </c>
      <c r="P95" s="579" t="s">
        <v>473</v>
      </c>
      <c r="Q95" s="579" t="s">
        <v>44</v>
      </c>
      <c r="R95" s="579" t="s">
        <v>44</v>
      </c>
      <c r="S95" s="579" t="s">
        <v>44</v>
      </c>
      <c r="T95" s="579" t="s">
        <v>44</v>
      </c>
      <c r="U95" s="579" t="s">
        <v>44</v>
      </c>
      <c r="V95" s="870">
        <v>0.1</v>
      </c>
      <c r="W95" s="579" t="s">
        <v>44</v>
      </c>
      <c r="X95" s="579" t="s">
        <v>44</v>
      </c>
      <c r="Y95" s="579" t="s">
        <v>44</v>
      </c>
      <c r="Z95" s="579" t="s">
        <v>44</v>
      </c>
      <c r="AA95" s="579"/>
      <c r="AB95" s="579"/>
      <c r="AC95" s="873"/>
      <c r="AD95" s="873"/>
      <c r="AE95" s="873"/>
      <c r="AF95" s="873"/>
      <c r="AG95" s="887"/>
      <c r="AH95" s="579"/>
      <c r="AI95" s="579"/>
      <c r="AJ95" s="579" t="s">
        <v>173</v>
      </c>
      <c r="AK95" s="579" t="s">
        <v>474</v>
      </c>
      <c r="AL95" s="579"/>
      <c r="AM95" s="579"/>
      <c r="AN95" s="579"/>
      <c r="AO95" s="579"/>
      <c r="AP95" s="579"/>
      <c r="AQ95" s="579"/>
      <c r="AR95" s="579"/>
      <c r="AS95" s="579"/>
      <c r="AT95" s="579"/>
      <c r="AU95" s="579"/>
      <c r="AV95" s="579"/>
      <c r="AW95" s="579" t="s">
        <v>44</v>
      </c>
      <c r="AX95" s="579">
        <v>1</v>
      </c>
    </row>
    <row r="96" s="563" customFormat="1" ht="45" customHeight="1" spans="1:50">
      <c r="A96" s="579">
        <f t="shared" si="10"/>
        <v>87</v>
      </c>
      <c r="B96" s="579">
        <v>1</v>
      </c>
      <c r="C96" s="579" t="s">
        <v>174</v>
      </c>
      <c r="D96" s="579" t="s">
        <v>475</v>
      </c>
      <c r="E96" s="579" t="s">
        <v>475</v>
      </c>
      <c r="F96" s="580" t="s">
        <v>476</v>
      </c>
      <c r="G96" s="579"/>
      <c r="H96" s="579" t="s">
        <v>161</v>
      </c>
      <c r="I96" s="579" t="s">
        <v>151</v>
      </c>
      <c r="J96" s="579"/>
      <c r="K96" s="579" t="s">
        <v>150</v>
      </c>
      <c r="L96" s="579" t="s">
        <v>475</v>
      </c>
      <c r="M96" s="579" t="s">
        <v>150</v>
      </c>
      <c r="N96" s="579" t="s">
        <v>154</v>
      </c>
      <c r="O96" s="579" t="s">
        <v>153</v>
      </c>
      <c r="P96" s="579" t="s">
        <v>473</v>
      </c>
      <c r="Q96" s="579" t="s">
        <v>44</v>
      </c>
      <c r="R96" s="579" t="s">
        <v>44</v>
      </c>
      <c r="S96" s="579" t="s">
        <v>44</v>
      </c>
      <c r="T96" s="579" t="s">
        <v>44</v>
      </c>
      <c r="U96" s="579" t="s">
        <v>44</v>
      </c>
      <c r="V96" s="870">
        <v>0.1</v>
      </c>
      <c r="W96" s="579" t="s">
        <v>44</v>
      </c>
      <c r="X96" s="579" t="s">
        <v>44</v>
      </c>
      <c r="Y96" s="579" t="s">
        <v>44</v>
      </c>
      <c r="Z96" s="579" t="s">
        <v>44</v>
      </c>
      <c r="AA96" s="579"/>
      <c r="AB96" s="579"/>
      <c r="AC96" s="873"/>
      <c r="AD96" s="873"/>
      <c r="AE96" s="873"/>
      <c r="AF96" s="873"/>
      <c r="AG96" s="887"/>
      <c r="AH96" s="579"/>
      <c r="AI96" s="579"/>
      <c r="AJ96" s="579" t="s">
        <v>173</v>
      </c>
      <c r="AK96" s="579" t="s">
        <v>474</v>
      </c>
      <c r="AL96" s="579"/>
      <c r="AM96" s="579"/>
      <c r="AN96" s="579"/>
      <c r="AO96" s="579"/>
      <c r="AP96" s="579"/>
      <c r="AQ96" s="579"/>
      <c r="AR96" s="579"/>
      <c r="AS96" s="579"/>
      <c r="AT96" s="579"/>
      <c r="AU96" s="579"/>
      <c r="AV96" s="579"/>
      <c r="AW96" s="579" t="s">
        <v>44</v>
      </c>
      <c r="AX96" s="579">
        <v>1</v>
      </c>
    </row>
    <row r="97" s="143" customFormat="1" ht="39.75" customHeight="1" spans="1:50">
      <c r="A97" s="579">
        <f t="shared" si="10"/>
        <v>88</v>
      </c>
      <c r="B97" s="899">
        <v>1</v>
      </c>
      <c r="C97" s="579" t="s">
        <v>148</v>
      </c>
      <c r="D97" s="579"/>
      <c r="E97" s="579" t="s">
        <v>149</v>
      </c>
      <c r="F97" s="900" t="s">
        <v>477</v>
      </c>
      <c r="G97" s="899" t="s">
        <v>478</v>
      </c>
      <c r="H97" s="899" t="s">
        <v>232</v>
      </c>
      <c r="I97" s="664" t="s">
        <v>479</v>
      </c>
      <c r="J97" s="728" t="s">
        <v>44</v>
      </c>
      <c r="K97" s="904" t="s">
        <v>150</v>
      </c>
      <c r="L97" s="899"/>
      <c r="M97" s="904" t="s">
        <v>150</v>
      </c>
      <c r="N97" s="579" t="s">
        <v>153</v>
      </c>
      <c r="O97" s="579" t="s">
        <v>154</v>
      </c>
      <c r="P97" s="899" t="s">
        <v>44</v>
      </c>
      <c r="Q97" s="899" t="s">
        <v>44</v>
      </c>
      <c r="R97" s="908" t="s">
        <v>44</v>
      </c>
      <c r="S97" s="664" t="s">
        <v>44</v>
      </c>
      <c r="T97" s="664" t="s">
        <v>44</v>
      </c>
      <c r="U97" s="908" t="s">
        <v>44</v>
      </c>
      <c r="V97" s="909" t="s">
        <v>480</v>
      </c>
      <c r="W97" s="910" t="s">
        <v>44</v>
      </c>
      <c r="X97" s="910" t="s">
        <v>44</v>
      </c>
      <c r="Y97" s="908" t="s">
        <v>44</v>
      </c>
      <c r="Z97" s="899"/>
      <c r="AA97" s="579"/>
      <c r="AB97" s="899"/>
      <c r="AC97" s="873"/>
      <c r="AD97" s="873"/>
      <c r="AE97" s="912"/>
      <c r="AF97" s="912"/>
      <c r="AG97" s="915"/>
      <c r="AH97" s="899"/>
      <c r="AI97" s="899"/>
      <c r="AJ97" s="579" t="s">
        <v>173</v>
      </c>
      <c r="AK97" s="579"/>
      <c r="AL97" s="899"/>
      <c r="AM97" s="899"/>
      <c r="AN97" s="899"/>
      <c r="AO97" s="899"/>
      <c r="AP97" s="899"/>
      <c r="AQ97" s="899"/>
      <c r="AR97" s="899"/>
      <c r="AS97" s="899"/>
      <c r="AT97" s="899"/>
      <c r="AU97" s="899"/>
      <c r="AV97" s="899"/>
      <c r="AW97" s="899"/>
      <c r="AX97" s="579">
        <v>1</v>
      </c>
    </row>
    <row r="98" s="654" customFormat="1" ht="39.95" customHeight="1" spans="1:50">
      <c r="A98" s="579">
        <f t="shared" si="10"/>
        <v>89</v>
      </c>
      <c r="B98" s="901">
        <v>1</v>
      </c>
      <c r="C98" s="901" t="s">
        <v>481</v>
      </c>
      <c r="D98" s="901" t="s">
        <v>482</v>
      </c>
      <c r="E98" s="901" t="s">
        <v>483</v>
      </c>
      <c r="F98" s="902" t="s">
        <v>484</v>
      </c>
      <c r="G98" s="901" t="s">
        <v>485</v>
      </c>
      <c r="H98" s="706" t="s">
        <v>232</v>
      </c>
      <c r="I98" s="669" t="s">
        <v>479</v>
      </c>
      <c r="J98" s="691" t="s">
        <v>44</v>
      </c>
      <c r="K98" s="713" t="s">
        <v>150</v>
      </c>
      <c r="L98" s="901" t="s">
        <v>44</v>
      </c>
      <c r="M98" s="713" t="s">
        <v>150</v>
      </c>
      <c r="N98" s="579" t="s">
        <v>154</v>
      </c>
      <c r="O98" s="579" t="s">
        <v>153</v>
      </c>
      <c r="P98" s="905" t="s">
        <v>44</v>
      </c>
      <c r="Q98" s="905" t="s">
        <v>44</v>
      </c>
      <c r="R98" s="905" t="s">
        <v>44</v>
      </c>
      <c r="S98" s="905" t="s">
        <v>44</v>
      </c>
      <c r="T98" s="905" t="s">
        <v>44</v>
      </c>
      <c r="U98" s="905" t="s">
        <v>44</v>
      </c>
      <c r="V98" s="905" t="s">
        <v>44</v>
      </c>
      <c r="W98" s="905" t="s">
        <v>44</v>
      </c>
      <c r="X98" s="905" t="s">
        <v>44</v>
      </c>
      <c r="Y98" s="905" t="s">
        <v>44</v>
      </c>
      <c r="Z98" s="905" t="s">
        <v>44</v>
      </c>
      <c r="AA98" s="579"/>
      <c r="AB98" s="905"/>
      <c r="AC98" s="873"/>
      <c r="AD98" s="873"/>
      <c r="AE98" s="913"/>
      <c r="AF98" s="913"/>
      <c r="AG98" s="916"/>
      <c r="AH98" s="905"/>
      <c r="AI98" s="905"/>
      <c r="AJ98" s="579" t="s">
        <v>173</v>
      </c>
      <c r="AK98" s="579" t="s">
        <v>486</v>
      </c>
      <c r="AL98" s="905"/>
      <c r="AM98" s="905"/>
      <c r="AN98" s="905"/>
      <c r="AO98" s="905"/>
      <c r="AP98" s="905"/>
      <c r="AQ98" s="905"/>
      <c r="AR98" s="905"/>
      <c r="AS98" s="905"/>
      <c r="AT98" s="905"/>
      <c r="AU98" s="905"/>
      <c r="AV98" s="905"/>
      <c r="AW98" s="905" t="s">
        <v>44</v>
      </c>
      <c r="AX98" s="579">
        <v>2</v>
      </c>
    </row>
    <row r="99" ht="34.5" customHeight="1"/>
    <row r="100" ht="34.5" customHeight="1"/>
    <row r="101" ht="34.5" customHeight="1"/>
    <row r="102" ht="34.5" customHeight="1"/>
    <row r="103" ht="34.5" customHeight="1"/>
    <row r="104" ht="34.5" customHeight="1"/>
    <row r="105" ht="34.5" customHeight="1"/>
    <row r="106" ht="34.5" customHeight="1"/>
    <row r="107" ht="34.5" customHeight="1"/>
    <row r="108" ht="34.5" customHeight="1"/>
    <row r="109" ht="34.5" customHeight="1"/>
  </sheetData>
  <autoFilter ref="A9:AX98">
    <extLst/>
  </autoFilter>
  <mergeCells count="56">
    <mergeCell ref="A1:AX1"/>
    <mergeCell ref="A4:F4"/>
    <mergeCell ref="A5:C5"/>
    <mergeCell ref="E5:F5"/>
    <mergeCell ref="A6:F6"/>
    <mergeCell ref="A7:F7"/>
    <mergeCell ref="AC8:AE8"/>
    <mergeCell ref="A8:A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2:B3"/>
    <mergeCell ref="G2:Z7"/>
    <mergeCell ref="C2:F3"/>
  </mergeCells>
  <conditionalFormatting sqref="F47">
    <cfRule type="duplicateValues" dxfId="2" priority="326"/>
  </conditionalFormatting>
  <conditionalFormatting sqref="L61">
    <cfRule type="duplicateValues" dxfId="2" priority="89"/>
  </conditionalFormatting>
  <conditionalFormatting sqref="C62:D62">
    <cfRule type="cellIs" dxfId="1" priority="16" operator="equal">
      <formula>"重汽出口3.0"</formula>
    </cfRule>
  </conditionalFormatting>
  <conditionalFormatting sqref="E62">
    <cfRule type="cellIs" dxfId="1" priority="1" operator="equal">
      <formula>"重汽出口3.0"</formula>
    </cfRule>
  </conditionalFormatting>
  <conditionalFormatting sqref="L62">
    <cfRule type="duplicateValues" dxfId="2" priority="10"/>
  </conditionalFormatting>
  <conditionalFormatting sqref="N62:O62">
    <cfRule type="cellIs" dxfId="3" priority="40" operator="equal">
      <formula>"Y"</formula>
    </cfRule>
    <cfRule type="cellIs" dxfId="4" priority="34" operator="equal">
      <formula>"N"</formula>
    </cfRule>
  </conditionalFormatting>
  <conditionalFormatting sqref="C63:D63">
    <cfRule type="cellIs" dxfId="1" priority="15" operator="equal">
      <formula>"重汽出口3.0"</formula>
    </cfRule>
  </conditionalFormatting>
  <conditionalFormatting sqref="L63">
    <cfRule type="duplicateValues" dxfId="2" priority="9"/>
  </conditionalFormatting>
  <conditionalFormatting sqref="N63:O63">
    <cfRule type="cellIs" dxfId="3" priority="39" operator="equal">
      <formula>"Y"</formula>
    </cfRule>
    <cfRule type="cellIs" dxfId="4" priority="33" operator="equal">
      <formula>"N"</formula>
    </cfRule>
  </conditionalFormatting>
  <conditionalFormatting sqref="C64:D64">
    <cfRule type="cellIs" dxfId="1" priority="14" operator="equal">
      <formula>"重汽出口3.0"</formula>
    </cfRule>
  </conditionalFormatting>
  <conditionalFormatting sqref="L64">
    <cfRule type="duplicateValues" dxfId="2" priority="8"/>
  </conditionalFormatting>
  <conditionalFormatting sqref="N64:O64">
    <cfRule type="cellIs" dxfId="3" priority="38" operator="equal">
      <formula>"Y"</formula>
    </cfRule>
    <cfRule type="cellIs" dxfId="4" priority="32" operator="equal">
      <formula>"N"</formula>
    </cfRule>
  </conditionalFormatting>
  <conditionalFormatting sqref="C65:D65">
    <cfRule type="cellIs" dxfId="1" priority="13" operator="equal">
      <formula>"重汽出口3.0"</formula>
    </cfRule>
  </conditionalFormatting>
  <conditionalFormatting sqref="L65">
    <cfRule type="duplicateValues" dxfId="2" priority="7"/>
  </conditionalFormatting>
  <conditionalFormatting sqref="N65:O65">
    <cfRule type="cellIs" dxfId="3" priority="37" operator="equal">
      <formula>"Y"</formula>
    </cfRule>
    <cfRule type="cellIs" dxfId="4" priority="31" operator="equal">
      <formula>"N"</formula>
    </cfRule>
  </conditionalFormatting>
  <conditionalFormatting sqref="C66:D66">
    <cfRule type="cellIs" dxfId="1" priority="12" operator="equal">
      <formula>"重汽出口3.0"</formula>
    </cfRule>
  </conditionalFormatting>
  <conditionalFormatting sqref="L66">
    <cfRule type="duplicateValues" dxfId="2" priority="6"/>
  </conditionalFormatting>
  <conditionalFormatting sqref="N66:O66">
    <cfRule type="cellIs" dxfId="3" priority="36" operator="equal">
      <formula>"Y"</formula>
    </cfRule>
    <cfRule type="cellIs" dxfId="4" priority="30" operator="equal">
      <formula>"N"</formula>
    </cfRule>
  </conditionalFormatting>
  <conditionalFormatting sqref="C67:D67">
    <cfRule type="cellIs" dxfId="1" priority="11" operator="equal">
      <formula>"重汽出口3.0"</formula>
    </cfRule>
  </conditionalFormatting>
  <conditionalFormatting sqref="L67">
    <cfRule type="duplicateValues" dxfId="2" priority="5"/>
  </conditionalFormatting>
  <conditionalFormatting sqref="N67:O67">
    <cfRule type="cellIs" dxfId="3" priority="35" operator="equal">
      <formula>"Y"</formula>
    </cfRule>
    <cfRule type="cellIs" dxfId="4" priority="29" operator="equal">
      <formula>"N"</formula>
    </cfRule>
  </conditionalFormatting>
  <conditionalFormatting sqref="D92">
    <cfRule type="duplicateValues" dxfId="2" priority="2"/>
  </conditionalFormatting>
  <conditionalFormatting sqref="L92">
    <cfRule type="duplicateValues" dxfId="2" priority="99"/>
    <cfRule type="duplicateValues" dxfId="2" priority="100"/>
    <cfRule type="duplicateValues" dxfId="5" priority="101"/>
    <cfRule type="duplicateValues" dxfId="2" priority="102"/>
  </conditionalFormatting>
  <conditionalFormatting sqref="L2:L7">
    <cfRule type="duplicateValues" dxfId="2" priority="265"/>
  </conditionalFormatting>
  <conditionalFormatting sqref="L29:L31">
    <cfRule type="duplicateValues" dxfId="2" priority="94"/>
  </conditionalFormatting>
  <conditionalFormatting sqref="L32:L33">
    <cfRule type="duplicateValues" dxfId="2" priority="93"/>
  </conditionalFormatting>
  <conditionalFormatting sqref="AX62:AX67">
    <cfRule type="cellIs" dxfId="4" priority="4" operator="equal">
      <formula>0</formula>
    </cfRule>
    <cfRule type="cellIs" dxfId="6" priority="3" operator="equal">
      <formula>1</formula>
    </cfRule>
  </conditionalFormatting>
  <conditionalFormatting sqref="C1:D8 C9 C10:D61 C68:D91 C92 C93:D1048576">
    <cfRule type="cellIs" dxfId="1" priority="90" operator="equal">
      <formula>"重汽出口3.0"</formula>
    </cfRule>
  </conditionalFormatting>
  <conditionalFormatting sqref="N1:O7 N10:O61 N68:O98">
    <cfRule type="cellIs" dxfId="4" priority="261" operator="equal">
      <formula>"N"</formula>
    </cfRule>
    <cfRule type="cellIs" dxfId="3" priority="262" operator="equal">
      <formula>"Y"</formula>
    </cfRule>
  </conditionalFormatting>
  <conditionalFormatting sqref="AX1:AX7 AX10:AX61 AX68:AX98">
    <cfRule type="cellIs" dxfId="6" priority="259" operator="equal">
      <formula>1</formula>
    </cfRule>
    <cfRule type="cellIs" dxfId="4" priority="260" operator="equal">
      <formula>0</formula>
    </cfRule>
  </conditionalFormatting>
  <conditionalFormatting sqref="L10:L28 L34:L60 L93:L96 L68:L91">
    <cfRule type="duplicateValues" dxfId="2" priority="107"/>
  </conditionalFormatting>
  <dataValidations count="7">
    <dataValidation type="list" allowBlank="1" showInputMessage="1" showErrorMessage="1" sqref="P13 P51 P91 P63:P64 P66:P67 P93:P94">
      <formula1>"装配总成件,焊接总成件,面料,塑料件,钣金件,机加工件,标准件,非标件,线材件,管材件,圆钢"</formula1>
    </dataValidation>
    <dataValidation type="list" allowBlank="1" showInputMessage="1" showErrorMessage="1" sqref="L13 L31 L21:L22">
      <formula1>"N/A"</formula1>
    </dataValidation>
    <dataValidation type="list" allowBlank="1" showInputMessage="1" showErrorMessage="1" sqref="P18 P49 P87 P35:P36 P38:P41 P43:P47 P68:P69 P72:P79 P81:P85 P89:P90">
      <formula1>"装配总成件,焊接总成件,面料,塑料件,冷镦,钣金件,机加工件,标准件,非标件,线材件,管材件,圆钢"</formula1>
    </dataValidation>
    <dataValidation type="list" allowBlank="1" showInputMessage="1" showErrorMessage="1" sqref="Z61 AB61 AE61:AI61 AL61:AV61 Z62 AB62 AE62:AH62 AH63:AI63 Z64 AE64 AH64:AI64 AE65 AH65:AI65 AB64:AB67 AE66:AE67 AH66:AI67 AL62:AV67">
      <formula1>"镀白锌,发黑,氧化铁皮膜,电泳（ED),镀黑锌,热处理（调质处理）,喷漆,"</formula1>
    </dataValidation>
    <dataValidation type="list" allowBlank="1" showInputMessage="1" showErrorMessage="1" sqref="Z86 AB86 AE86 AH86:AI86 AL86:AV86">
      <formula1>"自制,外购"</formula1>
    </dataValidation>
    <dataValidation type="list" allowBlank="1" showInputMessage="1" showErrorMessage="1" sqref="Z76 AB76 AE76 AH76:AI76 AL76:AV76">
      <formula1>"镀白锌,发黑,氧化铁皮膜,电泳（ED),——,镀黑锌,热处理（调质处理）,喷漆,"</formula1>
    </dataValidation>
    <dataValidation type="list" allowBlank="1" showInputMessage="1" showErrorMessage="1" sqref="N62:O67 N10:O51 N86:O98 N52:O56 N57:O61 N68:O85">
      <formula1>"Y,N"</formula1>
    </dataValidation>
  </dataValidations>
  <hyperlinks>
    <hyperlink ref="F19" location="泡沫!A1" display="驾驶员座椅通风靠背泡沫总成"/>
    <hyperlink ref="F56" location="泡沫!A1" display="驾驶员座椅通风坐垫泡沫总成"/>
  </hyperlinks>
  <printOptions horizontalCentered="1"/>
  <pageMargins left="0.31496062992126" right="0.275590551181102" top="0.196850393700787" bottom="0.354330708661417" header="0.31496062992126" footer="0.31496062992126"/>
  <pageSetup paperSize="6" scale="33" fitToHeight="0" orientation="landscape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W78"/>
  <sheetViews>
    <sheetView view="pageBreakPreview" zoomScale="85" zoomScaleNormal="100" topLeftCell="A4" workbookViewId="0">
      <selection activeCell="C3" sqref="C3:D4"/>
    </sheetView>
  </sheetViews>
  <sheetFormatPr defaultColWidth="4.62727272727273" defaultRowHeight="16.5"/>
  <cols>
    <col min="1" max="1" width="3.75454545454545" style="617" customWidth="1"/>
    <col min="2" max="2" width="10.8727272727273" style="617" customWidth="1"/>
    <col min="3" max="3" width="19.6272727272727" style="617" customWidth="1"/>
    <col min="4" max="4" width="27.8727272727273" style="617" customWidth="1"/>
    <col min="5" max="5" width="25.8727272727273" style="617" customWidth="1"/>
    <col min="6" max="6" width="16.6272727272727" style="617" customWidth="1"/>
    <col min="7" max="7" width="0.127272727272727" style="617" customWidth="1"/>
    <col min="8" max="8" width="15" style="617" customWidth="1"/>
    <col min="9" max="9" width="15.7545454545455" style="617" customWidth="1"/>
    <col min="10" max="10" width="5" style="617" customWidth="1"/>
    <col min="11" max="11" width="5.87272727272727" style="617" customWidth="1"/>
    <col min="12" max="12" width="7.87272727272727" style="617" customWidth="1"/>
    <col min="13" max="13" width="6.12727272727273" style="617" customWidth="1"/>
    <col min="14" max="14" width="13.1272727272727" style="617" customWidth="1"/>
    <col min="15" max="15" width="21" style="617" customWidth="1"/>
    <col min="16" max="16" width="4.62727272727273" style="617" customWidth="1"/>
    <col min="17" max="17" width="8" style="617" customWidth="1"/>
    <col min="18" max="18" width="11.5" style="617" customWidth="1"/>
    <col min="19" max="19" width="11.6272727272727" style="617" customWidth="1"/>
    <col min="20" max="20" width="13.1272727272727" style="617" customWidth="1"/>
    <col min="21" max="21" width="10" style="617" customWidth="1"/>
    <col min="22" max="22" width="11.2545454545455" style="617" customWidth="1"/>
    <col min="23" max="243" width="9" style="617" customWidth="1"/>
    <col min="244" max="244" width="3.12727272727273" style="617" customWidth="1"/>
    <col min="245" max="245" width="7.62727272727273" style="617" customWidth="1"/>
    <col min="246" max="246" width="4.12727272727273" style="617" customWidth="1"/>
    <col min="247" max="247" width="17" style="617" customWidth="1"/>
    <col min="248" max="248" width="3.62727272727273" style="617" customWidth="1"/>
    <col min="249" max="249" width="9.12727272727273" style="617" customWidth="1"/>
    <col min="250" max="250" width="3.62727272727273" style="617" customWidth="1"/>
    <col min="251" max="16384" width="4.62727272727273" style="617"/>
  </cols>
  <sheetData>
    <row r="1" s="616" customFormat="1" ht="30.75" customHeight="1" spans="1:23">
      <c r="A1" s="799"/>
      <c r="B1" s="799"/>
      <c r="C1" s="800"/>
      <c r="D1" s="800"/>
      <c r="E1" s="800"/>
      <c r="F1" s="800"/>
      <c r="G1" s="800"/>
      <c r="H1" s="800"/>
      <c r="I1" s="800"/>
      <c r="J1" s="800"/>
      <c r="K1" s="800"/>
      <c r="L1" s="800"/>
      <c r="M1" s="800"/>
      <c r="N1" s="640"/>
      <c r="O1" s="640"/>
      <c r="P1" s="640"/>
      <c r="Q1" s="640"/>
      <c r="R1" s="827" t="s">
        <v>487</v>
      </c>
      <c r="S1" s="827"/>
      <c r="T1" s="827"/>
      <c r="U1" s="827"/>
      <c r="V1" s="827"/>
      <c r="W1" s="640"/>
    </row>
    <row r="2" s="616" customFormat="1" ht="34.5" customHeight="1" spans="1:22">
      <c r="A2" s="799" t="s">
        <v>59</v>
      </c>
      <c r="B2" s="799"/>
      <c r="C2" s="801"/>
      <c r="D2" s="801"/>
      <c r="E2" s="802" t="s">
        <v>60</v>
      </c>
      <c r="F2" s="802"/>
      <c r="G2" s="802"/>
      <c r="H2" s="802"/>
      <c r="I2" s="802"/>
      <c r="J2" s="802"/>
      <c r="K2" s="802"/>
      <c r="L2" s="802"/>
      <c r="M2" s="802"/>
      <c r="R2" s="827"/>
      <c r="S2" s="827"/>
      <c r="T2" s="827"/>
      <c r="U2" s="827"/>
      <c r="V2" s="827"/>
    </row>
    <row r="3" s="616" customFormat="1" ht="28.5" customHeight="1" spans="1:23">
      <c r="A3" s="803" t="s">
        <v>0</v>
      </c>
      <c r="B3" s="804"/>
      <c r="C3" s="805" t="s">
        <v>61</v>
      </c>
      <c r="D3" s="805"/>
      <c r="E3" s="806" t="s">
        <v>488</v>
      </c>
      <c r="F3" s="806"/>
      <c r="G3" s="806"/>
      <c r="H3" s="806"/>
      <c r="I3" s="806"/>
      <c r="J3" s="806"/>
      <c r="K3" s="806"/>
      <c r="L3" s="806"/>
      <c r="M3" s="806"/>
      <c r="N3" s="806"/>
      <c r="O3" s="806"/>
      <c r="P3" s="819" t="s">
        <v>63</v>
      </c>
      <c r="Q3" s="819"/>
      <c r="R3" s="819" t="s">
        <v>64</v>
      </c>
      <c r="S3" s="819" t="s">
        <v>65</v>
      </c>
      <c r="T3" s="819" t="s">
        <v>66</v>
      </c>
      <c r="U3" s="828" t="s">
        <v>67</v>
      </c>
      <c r="V3" s="829" t="s">
        <v>68</v>
      </c>
      <c r="W3" s="642"/>
    </row>
    <row r="4" s="616" customFormat="1" ht="36" customHeight="1" spans="1:23">
      <c r="A4" s="807"/>
      <c r="B4" s="622"/>
      <c r="C4" s="619"/>
      <c r="D4" s="619"/>
      <c r="E4" s="808" t="s">
        <v>69</v>
      </c>
      <c r="F4" s="808"/>
      <c r="G4" s="808"/>
      <c r="H4" s="808"/>
      <c r="I4" s="808"/>
      <c r="J4" s="808"/>
      <c r="K4" s="808"/>
      <c r="L4" s="808"/>
      <c r="M4" s="808"/>
      <c r="N4" s="820"/>
      <c r="O4" s="820"/>
      <c r="P4" s="639" t="s">
        <v>70</v>
      </c>
      <c r="Q4" s="639"/>
      <c r="R4" s="639"/>
      <c r="S4" s="639"/>
      <c r="T4" s="643"/>
      <c r="U4" s="644" t="s">
        <v>71</v>
      </c>
      <c r="V4" s="830">
        <v>45169</v>
      </c>
      <c r="W4" s="642"/>
    </row>
    <row r="5" ht="36.75" customHeight="1" spans="1:22">
      <c r="A5" s="809" t="s">
        <v>73</v>
      </c>
      <c r="B5" s="625"/>
      <c r="C5" s="625"/>
      <c r="D5" s="626" t="s">
        <v>74</v>
      </c>
      <c r="E5" s="626" t="s">
        <v>489</v>
      </c>
      <c r="F5" s="626"/>
      <c r="G5" s="626" t="s">
        <v>490</v>
      </c>
      <c r="H5" s="626"/>
      <c r="I5" s="626"/>
      <c r="J5" s="626"/>
      <c r="K5" s="626"/>
      <c r="L5" s="626"/>
      <c r="M5" s="626"/>
      <c r="N5" s="626"/>
      <c r="O5" s="626"/>
      <c r="P5" s="626" t="s">
        <v>77</v>
      </c>
      <c r="Q5" s="626"/>
      <c r="R5" s="628" t="s">
        <v>78</v>
      </c>
      <c r="S5" s="628"/>
      <c r="T5" s="628" t="s">
        <v>79</v>
      </c>
      <c r="U5" s="628"/>
      <c r="V5" s="831"/>
    </row>
    <row r="6" ht="66" customHeight="1" spans="1:22">
      <c r="A6" s="810"/>
      <c r="B6" s="626"/>
      <c r="C6" s="626"/>
      <c r="D6" s="626">
        <v>1</v>
      </c>
      <c r="E6" s="811" t="s">
        <v>80</v>
      </c>
      <c r="F6" s="812"/>
      <c r="G6" s="627" t="s">
        <v>491</v>
      </c>
      <c r="H6" s="627"/>
      <c r="I6" s="627"/>
      <c r="J6" s="821" t="s">
        <v>492</v>
      </c>
      <c r="K6" s="822"/>
      <c r="L6" s="822"/>
      <c r="M6" s="822"/>
      <c r="N6" s="822"/>
      <c r="O6" s="823"/>
      <c r="P6" s="627"/>
      <c r="Q6" s="627"/>
      <c r="R6" s="628"/>
      <c r="S6" s="628"/>
      <c r="T6" s="646"/>
      <c r="U6" s="647"/>
      <c r="V6" s="648"/>
    </row>
    <row r="7" ht="42" customHeight="1" spans="1:22">
      <c r="A7" s="810"/>
      <c r="B7" s="626"/>
      <c r="C7" s="626"/>
      <c r="D7" s="626">
        <v>2</v>
      </c>
      <c r="E7" s="811"/>
      <c r="F7" s="812"/>
      <c r="G7" s="627"/>
      <c r="H7" s="627"/>
      <c r="I7" s="627"/>
      <c r="J7" s="821"/>
      <c r="K7" s="822"/>
      <c r="L7" s="822"/>
      <c r="M7" s="822"/>
      <c r="N7" s="822"/>
      <c r="O7" s="823"/>
      <c r="P7" s="627"/>
      <c r="Q7" s="627"/>
      <c r="R7" s="628"/>
      <c r="S7" s="628"/>
      <c r="T7" s="646"/>
      <c r="U7" s="647"/>
      <c r="V7" s="648"/>
    </row>
    <row r="8" ht="42" customHeight="1" spans="1:22">
      <c r="A8" s="810"/>
      <c r="B8" s="626"/>
      <c r="C8" s="626"/>
      <c r="D8" s="626">
        <v>3</v>
      </c>
      <c r="E8" s="811"/>
      <c r="F8" s="812"/>
      <c r="G8" s="627"/>
      <c r="H8" s="627"/>
      <c r="I8" s="627"/>
      <c r="J8" s="821"/>
      <c r="K8" s="822"/>
      <c r="L8" s="822"/>
      <c r="M8" s="822"/>
      <c r="N8" s="822"/>
      <c r="O8" s="823"/>
      <c r="P8" s="627"/>
      <c r="Q8" s="627"/>
      <c r="R8" s="628"/>
      <c r="S8" s="628"/>
      <c r="T8" s="646"/>
      <c r="U8" s="647"/>
      <c r="V8" s="648"/>
    </row>
    <row r="9" ht="42" customHeight="1" spans="1:22">
      <c r="A9" s="810"/>
      <c r="B9" s="626"/>
      <c r="C9" s="626"/>
      <c r="D9" s="626">
        <v>4</v>
      </c>
      <c r="E9" s="811"/>
      <c r="F9" s="812"/>
      <c r="G9" s="627"/>
      <c r="H9" s="627"/>
      <c r="I9" s="627"/>
      <c r="J9" s="821"/>
      <c r="K9" s="822"/>
      <c r="L9" s="822"/>
      <c r="M9" s="822"/>
      <c r="N9" s="822"/>
      <c r="O9" s="823"/>
      <c r="P9" s="627"/>
      <c r="Q9" s="627"/>
      <c r="R9" s="628"/>
      <c r="S9" s="628"/>
      <c r="T9" s="646"/>
      <c r="U9" s="647"/>
      <c r="V9" s="648"/>
    </row>
    <row r="10" ht="42" customHeight="1" spans="1:22">
      <c r="A10" s="810"/>
      <c r="B10" s="626"/>
      <c r="C10" s="626"/>
      <c r="D10" s="626">
        <v>5</v>
      </c>
      <c r="E10" s="627"/>
      <c r="F10" s="627"/>
      <c r="G10" s="813"/>
      <c r="H10" s="813"/>
      <c r="I10" s="813"/>
      <c r="J10" s="633"/>
      <c r="K10" s="633"/>
      <c r="L10" s="633"/>
      <c r="M10" s="633"/>
      <c r="N10" s="633"/>
      <c r="O10" s="633"/>
      <c r="P10" s="627"/>
      <c r="Q10" s="627"/>
      <c r="R10" s="628"/>
      <c r="S10" s="628"/>
      <c r="T10" s="649"/>
      <c r="U10" s="649"/>
      <c r="V10" s="832"/>
    </row>
    <row r="11" ht="22.5" customHeight="1" spans="1:22">
      <c r="A11" s="810"/>
      <c r="B11" s="626"/>
      <c r="C11" s="626"/>
      <c r="D11" s="626">
        <v>6</v>
      </c>
      <c r="E11" s="813"/>
      <c r="F11" s="813"/>
      <c r="G11" s="627"/>
      <c r="H11" s="627"/>
      <c r="I11" s="627"/>
      <c r="J11" s="627"/>
      <c r="K11" s="627"/>
      <c r="L11" s="627"/>
      <c r="M11" s="627"/>
      <c r="N11" s="627"/>
      <c r="O11" s="627"/>
      <c r="P11" s="627"/>
      <c r="Q11" s="627"/>
      <c r="R11" s="628"/>
      <c r="S11" s="628"/>
      <c r="T11" s="650"/>
      <c r="U11" s="650"/>
      <c r="V11" s="833"/>
    </row>
    <row r="12" ht="29.25" customHeight="1" spans="1:22">
      <c r="A12" s="814" t="s">
        <v>82</v>
      </c>
      <c r="B12" s="628"/>
      <c r="C12" s="628"/>
      <c r="D12" s="630"/>
      <c r="E12" s="628"/>
      <c r="F12" s="628"/>
      <c r="G12" s="628"/>
      <c r="H12" s="628"/>
      <c r="I12" s="628"/>
      <c r="J12" s="628"/>
      <c r="K12" s="628"/>
      <c r="L12" s="628"/>
      <c r="M12" s="628"/>
      <c r="N12" s="628"/>
      <c r="O12" s="628"/>
      <c r="P12" s="628"/>
      <c r="Q12" s="628"/>
      <c r="R12" s="628"/>
      <c r="S12" s="628"/>
      <c r="T12" s="628"/>
      <c r="U12" s="628"/>
      <c r="V12" s="831"/>
    </row>
    <row r="13" ht="33.75" customHeight="1" spans="1:22">
      <c r="A13" s="815" t="s">
        <v>83</v>
      </c>
      <c r="B13" s="630" t="s">
        <v>84</v>
      </c>
      <c r="C13" s="628" t="s">
        <v>85</v>
      </c>
      <c r="D13" s="628" t="s">
        <v>86</v>
      </c>
      <c r="E13" s="628" t="s">
        <v>493</v>
      </c>
      <c r="F13" s="628" t="s">
        <v>88</v>
      </c>
      <c r="G13" s="630"/>
      <c r="H13" s="628" t="s">
        <v>494</v>
      </c>
      <c r="I13" s="630"/>
      <c r="J13" s="628" t="s">
        <v>83</v>
      </c>
      <c r="K13" s="628" t="s">
        <v>495</v>
      </c>
      <c r="L13" s="628"/>
      <c r="M13" s="628" t="s">
        <v>85</v>
      </c>
      <c r="N13" s="628"/>
      <c r="O13" s="628" t="s">
        <v>86</v>
      </c>
      <c r="P13" s="628" t="s">
        <v>493</v>
      </c>
      <c r="Q13" s="628"/>
      <c r="R13" s="628"/>
      <c r="S13" s="628" t="s">
        <v>88</v>
      </c>
      <c r="T13" s="628"/>
      <c r="U13" s="628" t="s">
        <v>494</v>
      </c>
      <c r="V13" s="831"/>
    </row>
    <row r="14" spans="1:22">
      <c r="A14" s="630">
        <v>1</v>
      </c>
      <c r="B14" s="630"/>
      <c r="C14" s="630"/>
      <c r="D14" s="631"/>
      <c r="E14" s="630"/>
      <c r="F14" s="816"/>
      <c r="G14" s="630"/>
      <c r="H14" s="628"/>
      <c r="I14" s="630"/>
      <c r="J14" s="630"/>
      <c r="K14" s="824"/>
      <c r="L14" s="825"/>
      <c r="M14" s="826"/>
      <c r="N14" s="826"/>
      <c r="O14" s="630"/>
      <c r="P14" s="630"/>
      <c r="Q14" s="630"/>
      <c r="R14" s="630"/>
      <c r="S14" s="630"/>
      <c r="T14" s="630"/>
      <c r="U14" s="630"/>
      <c r="V14" s="630"/>
    </row>
    <row r="15" spans="1:22">
      <c r="A15" s="630">
        <v>2</v>
      </c>
      <c r="B15" s="630"/>
      <c r="C15" s="630"/>
      <c r="D15" s="631"/>
      <c r="E15" s="630"/>
      <c r="F15" s="817"/>
      <c r="G15" s="630"/>
      <c r="H15" s="628"/>
      <c r="I15" s="630"/>
      <c r="J15" s="630"/>
      <c r="K15" s="824"/>
      <c r="L15" s="825"/>
      <c r="M15" s="826"/>
      <c r="N15" s="826"/>
      <c r="O15" s="630"/>
      <c r="P15" s="630"/>
      <c r="Q15" s="630"/>
      <c r="R15" s="630"/>
      <c r="S15" s="630"/>
      <c r="T15" s="630"/>
      <c r="U15" s="630"/>
      <c r="V15" s="630"/>
    </row>
    <row r="16" spans="1:22">
      <c r="A16" s="630">
        <v>3</v>
      </c>
      <c r="B16" s="630"/>
      <c r="C16" s="630"/>
      <c r="D16" s="631"/>
      <c r="E16" s="630"/>
      <c r="F16" s="817"/>
      <c r="G16" s="630"/>
      <c r="H16" s="628"/>
      <c r="I16" s="630"/>
      <c r="J16" s="630"/>
      <c r="K16" s="824"/>
      <c r="L16" s="825"/>
      <c r="M16" s="826"/>
      <c r="N16" s="826"/>
      <c r="O16" s="630"/>
      <c r="P16" s="630"/>
      <c r="Q16" s="630"/>
      <c r="R16" s="630"/>
      <c r="S16" s="630"/>
      <c r="T16" s="630"/>
      <c r="U16" s="630"/>
      <c r="V16" s="630"/>
    </row>
    <row r="17" spans="1:22">
      <c r="A17" s="630">
        <v>4</v>
      </c>
      <c r="B17" s="630"/>
      <c r="C17" s="630"/>
      <c r="D17" s="631"/>
      <c r="E17" s="630"/>
      <c r="F17" s="817"/>
      <c r="G17" s="630"/>
      <c r="H17" s="628"/>
      <c r="I17" s="630"/>
      <c r="J17" s="630"/>
      <c r="K17" s="824"/>
      <c r="L17" s="825"/>
      <c r="M17" s="826"/>
      <c r="N17" s="826"/>
      <c r="O17" s="630"/>
      <c r="P17" s="630"/>
      <c r="Q17" s="630"/>
      <c r="R17" s="630"/>
      <c r="S17" s="630"/>
      <c r="T17" s="630"/>
      <c r="U17" s="630"/>
      <c r="V17" s="630"/>
    </row>
    <row r="18" spans="1:22">
      <c r="A18" s="630">
        <v>5</v>
      </c>
      <c r="B18" s="630"/>
      <c r="C18" s="630"/>
      <c r="D18" s="631"/>
      <c r="E18" s="630"/>
      <c r="F18" s="817"/>
      <c r="G18" s="630"/>
      <c r="H18" s="628"/>
      <c r="I18" s="630"/>
      <c r="J18" s="630"/>
      <c r="K18" s="824"/>
      <c r="L18" s="825"/>
      <c r="M18" s="826"/>
      <c r="N18" s="826"/>
      <c r="O18" s="630"/>
      <c r="P18" s="630"/>
      <c r="Q18" s="630"/>
      <c r="R18" s="630"/>
      <c r="S18" s="630"/>
      <c r="T18" s="630"/>
      <c r="U18" s="630"/>
      <c r="V18" s="630"/>
    </row>
    <row r="19" spans="1:22">
      <c r="A19" s="630">
        <v>6</v>
      </c>
      <c r="B19" s="630"/>
      <c r="C19" s="630"/>
      <c r="D19" s="631"/>
      <c r="E19" s="630"/>
      <c r="F19" s="817"/>
      <c r="G19" s="630"/>
      <c r="H19" s="628"/>
      <c r="I19" s="630"/>
      <c r="J19" s="630"/>
      <c r="K19" s="824"/>
      <c r="L19" s="825"/>
      <c r="M19" s="826"/>
      <c r="N19" s="826"/>
      <c r="O19" s="630"/>
      <c r="P19" s="630"/>
      <c r="Q19" s="630"/>
      <c r="R19" s="630"/>
      <c r="S19" s="630"/>
      <c r="T19" s="630"/>
      <c r="U19" s="630"/>
      <c r="V19" s="630"/>
    </row>
    <row r="20" spans="1:22">
      <c r="A20" s="630">
        <v>7</v>
      </c>
      <c r="B20" s="630"/>
      <c r="C20" s="630"/>
      <c r="D20" s="631"/>
      <c r="E20" s="630"/>
      <c r="F20" s="817"/>
      <c r="G20" s="630"/>
      <c r="H20" s="628"/>
      <c r="I20" s="630"/>
      <c r="J20" s="630"/>
      <c r="K20" s="824"/>
      <c r="L20" s="825"/>
      <c r="M20" s="826"/>
      <c r="N20" s="826"/>
      <c r="O20" s="630"/>
      <c r="P20" s="630"/>
      <c r="Q20" s="630"/>
      <c r="R20" s="630"/>
      <c r="S20" s="630"/>
      <c r="T20" s="630"/>
      <c r="U20" s="630"/>
      <c r="V20" s="630"/>
    </row>
    <row r="21" spans="1:22">
      <c r="A21" s="630">
        <v>8</v>
      </c>
      <c r="B21" s="630"/>
      <c r="C21" s="630"/>
      <c r="D21" s="631"/>
      <c r="E21" s="630"/>
      <c r="F21" s="817"/>
      <c r="G21" s="630"/>
      <c r="H21" s="628"/>
      <c r="I21" s="630"/>
      <c r="J21" s="630"/>
      <c r="K21" s="824"/>
      <c r="L21" s="825"/>
      <c r="M21" s="826"/>
      <c r="N21" s="826"/>
      <c r="O21" s="630"/>
      <c r="P21" s="630"/>
      <c r="Q21" s="630"/>
      <c r="R21" s="630"/>
      <c r="S21" s="630"/>
      <c r="T21" s="630"/>
      <c r="U21" s="630"/>
      <c r="V21" s="630"/>
    </row>
    <row r="22" spans="1:22">
      <c r="A22" s="630">
        <v>9</v>
      </c>
      <c r="B22" s="630"/>
      <c r="C22" s="630"/>
      <c r="D22" s="631"/>
      <c r="E22" s="630"/>
      <c r="F22" s="817"/>
      <c r="G22" s="630"/>
      <c r="H22" s="628"/>
      <c r="I22" s="630"/>
      <c r="J22" s="630"/>
      <c r="K22" s="824"/>
      <c r="L22" s="825"/>
      <c r="M22" s="826"/>
      <c r="N22" s="826"/>
      <c r="O22" s="630"/>
      <c r="P22" s="630"/>
      <c r="Q22" s="630"/>
      <c r="R22" s="630"/>
      <c r="S22" s="630"/>
      <c r="T22" s="630"/>
      <c r="U22" s="630"/>
      <c r="V22" s="630"/>
    </row>
    <row r="23" spans="1:22">
      <c r="A23" s="630">
        <v>10</v>
      </c>
      <c r="B23" s="630"/>
      <c r="C23" s="630"/>
      <c r="D23" s="631"/>
      <c r="E23" s="630"/>
      <c r="F23" s="817"/>
      <c r="G23" s="630"/>
      <c r="H23" s="628"/>
      <c r="I23" s="630"/>
      <c r="J23" s="630"/>
      <c r="K23" s="824"/>
      <c r="L23" s="825"/>
      <c r="M23" s="826"/>
      <c r="N23" s="826"/>
      <c r="O23" s="630"/>
      <c r="P23" s="630"/>
      <c r="Q23" s="630"/>
      <c r="R23" s="630"/>
      <c r="S23" s="630"/>
      <c r="T23" s="630"/>
      <c r="U23" s="630"/>
      <c r="V23" s="630"/>
    </row>
    <row r="24" spans="1:22">
      <c r="A24" s="630">
        <v>11</v>
      </c>
      <c r="B24" s="630"/>
      <c r="C24" s="630"/>
      <c r="D24" s="631"/>
      <c r="E24" s="630"/>
      <c r="F24" s="817"/>
      <c r="G24" s="630"/>
      <c r="H24" s="628"/>
      <c r="I24" s="630"/>
      <c r="J24" s="630"/>
      <c r="K24" s="824"/>
      <c r="L24" s="825"/>
      <c r="M24" s="826"/>
      <c r="N24" s="826"/>
      <c r="O24" s="630"/>
      <c r="P24" s="630"/>
      <c r="Q24" s="630"/>
      <c r="R24" s="630"/>
      <c r="S24" s="630"/>
      <c r="T24" s="630"/>
      <c r="U24" s="630"/>
      <c r="V24" s="630"/>
    </row>
    <row r="25" spans="1:22">
      <c r="A25" s="630">
        <v>12</v>
      </c>
      <c r="B25" s="630"/>
      <c r="C25" s="630"/>
      <c r="D25" s="631"/>
      <c r="E25" s="630"/>
      <c r="F25" s="817"/>
      <c r="G25" s="630"/>
      <c r="H25" s="628"/>
      <c r="I25" s="630"/>
      <c r="J25" s="630"/>
      <c r="K25" s="824"/>
      <c r="L25" s="825"/>
      <c r="M25" s="826"/>
      <c r="N25" s="826"/>
      <c r="O25" s="630"/>
      <c r="P25" s="630"/>
      <c r="Q25" s="630"/>
      <c r="R25" s="630"/>
      <c r="S25" s="630"/>
      <c r="T25" s="630"/>
      <c r="U25" s="630"/>
      <c r="V25" s="630"/>
    </row>
    <row r="26" spans="1:22">
      <c r="A26" s="630">
        <v>13</v>
      </c>
      <c r="B26" s="630"/>
      <c r="C26" s="630"/>
      <c r="D26" s="631"/>
      <c r="E26" s="630"/>
      <c r="F26" s="817"/>
      <c r="G26" s="630"/>
      <c r="H26" s="628"/>
      <c r="I26" s="630"/>
      <c r="J26" s="630"/>
      <c r="K26" s="824"/>
      <c r="L26" s="825"/>
      <c r="M26" s="826"/>
      <c r="N26" s="826"/>
      <c r="O26" s="630"/>
      <c r="P26" s="630"/>
      <c r="Q26" s="630"/>
      <c r="R26" s="630"/>
      <c r="S26" s="630"/>
      <c r="T26" s="630"/>
      <c r="U26" s="630"/>
      <c r="V26" s="630"/>
    </row>
    <row r="27" spans="1:22">
      <c r="A27" s="630">
        <v>14</v>
      </c>
      <c r="B27" s="630"/>
      <c r="C27" s="630"/>
      <c r="D27" s="631"/>
      <c r="E27" s="630"/>
      <c r="F27" s="817"/>
      <c r="G27" s="630"/>
      <c r="H27" s="628"/>
      <c r="I27" s="630"/>
      <c r="J27" s="630"/>
      <c r="K27" s="824"/>
      <c r="L27" s="825"/>
      <c r="M27" s="826"/>
      <c r="N27" s="826"/>
      <c r="O27" s="630"/>
      <c r="P27" s="630"/>
      <c r="Q27" s="630"/>
      <c r="R27" s="630"/>
      <c r="S27" s="630"/>
      <c r="T27" s="630"/>
      <c r="U27" s="630"/>
      <c r="V27" s="630"/>
    </row>
    <row r="28" spans="1:22">
      <c r="A28" s="630">
        <v>15</v>
      </c>
      <c r="B28" s="630"/>
      <c r="C28" s="630"/>
      <c r="D28" s="631"/>
      <c r="E28" s="630"/>
      <c r="F28" s="817"/>
      <c r="G28" s="630"/>
      <c r="H28" s="628"/>
      <c r="I28" s="630"/>
      <c r="J28" s="630"/>
      <c r="K28" s="824"/>
      <c r="L28" s="825"/>
      <c r="M28" s="826"/>
      <c r="N28" s="826"/>
      <c r="O28" s="630"/>
      <c r="P28" s="630"/>
      <c r="Q28" s="630"/>
      <c r="R28" s="630"/>
      <c r="S28" s="630"/>
      <c r="T28" s="630"/>
      <c r="U28" s="630"/>
      <c r="V28" s="630"/>
    </row>
    <row r="29" spans="1:22">
      <c r="A29" s="630">
        <v>16</v>
      </c>
      <c r="B29" s="630"/>
      <c r="C29" s="630"/>
      <c r="D29" s="631"/>
      <c r="E29" s="630"/>
      <c r="F29" s="817"/>
      <c r="G29" s="630"/>
      <c r="H29" s="628"/>
      <c r="I29" s="630"/>
      <c r="J29" s="630"/>
      <c r="K29" s="824"/>
      <c r="L29" s="825"/>
      <c r="M29" s="826"/>
      <c r="N29" s="826"/>
      <c r="O29" s="630"/>
      <c r="P29" s="630"/>
      <c r="Q29" s="630"/>
      <c r="R29" s="630"/>
      <c r="S29" s="630"/>
      <c r="T29" s="630"/>
      <c r="U29" s="630"/>
      <c r="V29" s="630"/>
    </row>
    <row r="30" spans="1:22">
      <c r="A30" s="630">
        <v>17</v>
      </c>
      <c r="B30" s="630"/>
      <c r="C30" s="630"/>
      <c r="D30" s="631"/>
      <c r="E30" s="630"/>
      <c r="F30" s="817"/>
      <c r="G30" s="630"/>
      <c r="H30" s="628"/>
      <c r="I30" s="630"/>
      <c r="J30" s="630"/>
      <c r="K30" s="824"/>
      <c r="L30" s="825"/>
      <c r="M30" s="826"/>
      <c r="N30" s="826"/>
      <c r="O30" s="630"/>
      <c r="P30" s="630"/>
      <c r="Q30" s="630"/>
      <c r="R30" s="630"/>
      <c r="S30" s="630"/>
      <c r="T30" s="630"/>
      <c r="U30" s="630"/>
      <c r="V30" s="630"/>
    </row>
    <row r="31" spans="1:22">
      <c r="A31" s="630">
        <v>18</v>
      </c>
      <c r="B31" s="630"/>
      <c r="C31" s="630"/>
      <c r="D31" s="631"/>
      <c r="E31" s="630"/>
      <c r="F31" s="817"/>
      <c r="G31" s="630"/>
      <c r="H31" s="628"/>
      <c r="I31" s="630"/>
      <c r="J31" s="630"/>
      <c r="K31" s="824"/>
      <c r="L31" s="825"/>
      <c r="M31" s="826"/>
      <c r="N31" s="826"/>
      <c r="O31" s="630"/>
      <c r="P31" s="630"/>
      <c r="Q31" s="630"/>
      <c r="R31" s="630"/>
      <c r="S31" s="630"/>
      <c r="T31" s="630"/>
      <c r="U31" s="630"/>
      <c r="V31" s="630"/>
    </row>
    <row r="32" spans="1:22">
      <c r="A32" s="630">
        <v>19</v>
      </c>
      <c r="B32" s="630"/>
      <c r="C32" s="630"/>
      <c r="D32" s="631"/>
      <c r="E32" s="630"/>
      <c r="F32" s="817"/>
      <c r="G32" s="630"/>
      <c r="H32" s="628"/>
      <c r="I32" s="630"/>
      <c r="J32" s="630"/>
      <c r="K32" s="824"/>
      <c r="L32" s="825"/>
      <c r="M32" s="826"/>
      <c r="N32" s="826"/>
      <c r="O32" s="630"/>
      <c r="P32" s="630"/>
      <c r="Q32" s="630"/>
      <c r="R32" s="630"/>
      <c r="S32" s="630"/>
      <c r="T32" s="630"/>
      <c r="U32" s="630"/>
      <c r="V32" s="630"/>
    </row>
    <row r="33" spans="1:22">
      <c r="A33" s="630">
        <v>20</v>
      </c>
      <c r="B33" s="630"/>
      <c r="C33" s="630"/>
      <c r="D33" s="631"/>
      <c r="E33" s="630"/>
      <c r="F33" s="817"/>
      <c r="G33" s="630"/>
      <c r="H33" s="628"/>
      <c r="I33" s="630"/>
      <c r="J33" s="630"/>
      <c r="K33" s="824"/>
      <c r="L33" s="825"/>
      <c r="M33" s="826"/>
      <c r="N33" s="826"/>
      <c r="O33" s="630"/>
      <c r="P33" s="630"/>
      <c r="Q33" s="630"/>
      <c r="R33" s="630"/>
      <c r="S33" s="630"/>
      <c r="T33" s="630"/>
      <c r="U33" s="630"/>
      <c r="V33" s="630"/>
    </row>
    <row r="34" spans="1:22">
      <c r="A34" s="630">
        <v>21</v>
      </c>
      <c r="B34" s="630"/>
      <c r="C34" s="630"/>
      <c r="D34" s="631"/>
      <c r="E34" s="630"/>
      <c r="F34" s="817"/>
      <c r="G34" s="630"/>
      <c r="H34" s="628"/>
      <c r="I34" s="630"/>
      <c r="J34" s="630"/>
      <c r="K34" s="824"/>
      <c r="L34" s="825"/>
      <c r="M34" s="826"/>
      <c r="N34" s="826"/>
      <c r="O34" s="630"/>
      <c r="P34" s="630"/>
      <c r="Q34" s="630"/>
      <c r="R34" s="630"/>
      <c r="S34" s="630"/>
      <c r="T34" s="630"/>
      <c r="U34" s="630"/>
      <c r="V34" s="630"/>
    </row>
    <row r="35" spans="1:22">
      <c r="A35" s="630">
        <v>22</v>
      </c>
      <c r="B35" s="630"/>
      <c r="C35" s="630"/>
      <c r="D35" s="631"/>
      <c r="E35" s="630"/>
      <c r="F35" s="817"/>
      <c r="G35" s="630"/>
      <c r="H35" s="628"/>
      <c r="I35" s="630"/>
      <c r="J35" s="630"/>
      <c r="K35" s="824"/>
      <c r="L35" s="825"/>
      <c r="M35" s="826"/>
      <c r="N35" s="826"/>
      <c r="O35" s="630"/>
      <c r="P35" s="630"/>
      <c r="Q35" s="630"/>
      <c r="R35" s="630"/>
      <c r="S35" s="630"/>
      <c r="T35" s="630"/>
      <c r="U35" s="630"/>
      <c r="V35" s="630"/>
    </row>
    <row r="36" spans="1:22">
      <c r="A36" s="630">
        <v>23</v>
      </c>
      <c r="B36" s="630"/>
      <c r="C36" s="630"/>
      <c r="D36" s="631"/>
      <c r="E36" s="630"/>
      <c r="F36" s="817"/>
      <c r="G36" s="630"/>
      <c r="H36" s="628"/>
      <c r="I36" s="630"/>
      <c r="J36" s="630"/>
      <c r="K36" s="824"/>
      <c r="L36" s="825"/>
      <c r="M36" s="826"/>
      <c r="N36" s="826"/>
      <c r="O36" s="630"/>
      <c r="P36" s="630"/>
      <c r="Q36" s="630"/>
      <c r="R36" s="630"/>
      <c r="S36" s="630"/>
      <c r="T36" s="630"/>
      <c r="U36" s="630"/>
      <c r="V36" s="630"/>
    </row>
    <row r="37" spans="1:22">
      <c r="A37" s="630">
        <v>24</v>
      </c>
      <c r="B37" s="630"/>
      <c r="C37" s="630"/>
      <c r="D37" s="631"/>
      <c r="E37" s="630"/>
      <c r="F37" s="818"/>
      <c r="G37" s="630"/>
      <c r="H37" s="628"/>
      <c r="I37" s="630"/>
      <c r="J37" s="630"/>
      <c r="K37" s="824"/>
      <c r="L37" s="825"/>
      <c r="M37" s="826"/>
      <c r="N37" s="826"/>
      <c r="O37" s="630"/>
      <c r="P37" s="630"/>
      <c r="Q37" s="630"/>
      <c r="R37" s="630"/>
      <c r="S37" s="630"/>
      <c r="T37" s="630"/>
      <c r="U37" s="630"/>
      <c r="V37" s="630"/>
    </row>
    <row r="38" spans="1:22">
      <c r="A38" s="630">
        <v>25</v>
      </c>
      <c r="B38" s="630"/>
      <c r="C38" s="630"/>
      <c r="D38" s="631"/>
      <c r="E38" s="630"/>
      <c r="F38" s="630"/>
      <c r="G38" s="630"/>
      <c r="H38" s="628"/>
      <c r="I38" s="630"/>
      <c r="J38" s="630"/>
      <c r="K38" s="824"/>
      <c r="L38" s="825"/>
      <c r="M38" s="826"/>
      <c r="N38" s="826"/>
      <c r="O38" s="630"/>
      <c r="P38" s="630"/>
      <c r="Q38" s="630"/>
      <c r="R38" s="630"/>
      <c r="S38" s="630"/>
      <c r="T38" s="630"/>
      <c r="U38" s="630"/>
      <c r="V38" s="630"/>
    </row>
    <row r="39" spans="1:22">
      <c r="A39" s="630">
        <v>26</v>
      </c>
      <c r="B39" s="630"/>
      <c r="C39" s="630"/>
      <c r="D39" s="631"/>
      <c r="E39" s="630"/>
      <c r="F39" s="630"/>
      <c r="G39" s="630"/>
      <c r="H39" s="628"/>
      <c r="I39" s="630"/>
      <c r="J39" s="630"/>
      <c r="K39" s="824"/>
      <c r="L39" s="825"/>
      <c r="M39" s="826"/>
      <c r="N39" s="826"/>
      <c r="O39" s="630"/>
      <c r="P39" s="630"/>
      <c r="Q39" s="630"/>
      <c r="R39" s="630"/>
      <c r="S39" s="630"/>
      <c r="T39" s="630"/>
      <c r="U39" s="630"/>
      <c r="V39" s="630"/>
    </row>
    <row r="40" spans="1:22">
      <c r="A40" s="630">
        <v>27</v>
      </c>
      <c r="B40" s="630"/>
      <c r="C40" s="630"/>
      <c r="D40" s="631"/>
      <c r="E40" s="630"/>
      <c r="F40" s="630"/>
      <c r="G40" s="630"/>
      <c r="H40" s="628"/>
      <c r="I40" s="630"/>
      <c r="J40" s="630"/>
      <c r="K40" s="824"/>
      <c r="L40" s="825"/>
      <c r="M40" s="826"/>
      <c r="N40" s="826"/>
      <c r="O40" s="630"/>
      <c r="P40" s="630"/>
      <c r="Q40" s="630"/>
      <c r="R40" s="630"/>
      <c r="S40" s="630"/>
      <c r="T40" s="630"/>
      <c r="U40" s="630"/>
      <c r="V40" s="630"/>
    </row>
    <row r="41" spans="1:22">
      <c r="A41" s="630">
        <v>28</v>
      </c>
      <c r="B41" s="630"/>
      <c r="C41" s="630"/>
      <c r="D41" s="631"/>
      <c r="E41" s="630"/>
      <c r="F41" s="630"/>
      <c r="G41" s="630"/>
      <c r="H41" s="628"/>
      <c r="I41" s="630"/>
      <c r="J41" s="630"/>
      <c r="K41" s="824"/>
      <c r="L41" s="825"/>
      <c r="M41" s="826"/>
      <c r="N41" s="826"/>
      <c r="O41" s="630"/>
      <c r="P41" s="630"/>
      <c r="Q41" s="630"/>
      <c r="R41" s="630"/>
      <c r="S41" s="630"/>
      <c r="T41" s="630"/>
      <c r="U41" s="630"/>
      <c r="V41" s="630"/>
    </row>
    <row r="42" spans="1:22">
      <c r="A42" s="630">
        <v>29</v>
      </c>
      <c r="B42" s="630"/>
      <c r="C42" s="630"/>
      <c r="D42" s="631"/>
      <c r="E42" s="630"/>
      <c r="F42" s="630"/>
      <c r="G42" s="630"/>
      <c r="H42" s="628"/>
      <c r="I42" s="630"/>
      <c r="J42" s="630"/>
      <c r="K42" s="824"/>
      <c r="L42" s="825"/>
      <c r="M42" s="826"/>
      <c r="N42" s="826"/>
      <c r="O42" s="630"/>
      <c r="P42" s="630"/>
      <c r="Q42" s="630"/>
      <c r="R42" s="630"/>
      <c r="S42" s="630"/>
      <c r="T42" s="630"/>
      <c r="U42" s="630"/>
      <c r="V42" s="630"/>
    </row>
    <row r="43" spans="1:22">
      <c r="A43" s="630">
        <v>30</v>
      </c>
      <c r="B43" s="630"/>
      <c r="C43" s="630"/>
      <c r="D43" s="631"/>
      <c r="E43" s="630"/>
      <c r="F43" s="630"/>
      <c r="G43" s="630"/>
      <c r="H43" s="628"/>
      <c r="I43" s="630"/>
      <c r="J43" s="630"/>
      <c r="K43" s="824"/>
      <c r="L43" s="825"/>
      <c r="M43" s="826"/>
      <c r="N43" s="826"/>
      <c r="O43" s="630"/>
      <c r="P43" s="630"/>
      <c r="Q43" s="630"/>
      <c r="R43" s="630"/>
      <c r="S43" s="630"/>
      <c r="T43" s="630"/>
      <c r="U43" s="630"/>
      <c r="V43" s="630"/>
    </row>
    <row r="44" spans="1:22">
      <c r="A44" s="630">
        <v>31</v>
      </c>
      <c r="B44" s="630"/>
      <c r="C44" s="630"/>
      <c r="D44" s="631"/>
      <c r="E44" s="630"/>
      <c r="F44" s="630"/>
      <c r="G44" s="630"/>
      <c r="H44" s="628"/>
      <c r="I44" s="630"/>
      <c r="J44" s="630"/>
      <c r="K44" s="824"/>
      <c r="L44" s="825"/>
      <c r="M44" s="826"/>
      <c r="N44" s="826"/>
      <c r="O44" s="630"/>
      <c r="P44" s="630"/>
      <c r="Q44" s="630"/>
      <c r="R44" s="630"/>
      <c r="S44" s="630"/>
      <c r="T44" s="630"/>
      <c r="U44" s="630"/>
      <c r="V44" s="630"/>
    </row>
    <row r="45" spans="1:22">
      <c r="A45" s="630">
        <v>32</v>
      </c>
      <c r="B45" s="630"/>
      <c r="C45" s="630"/>
      <c r="D45" s="631"/>
      <c r="E45" s="630"/>
      <c r="F45" s="630"/>
      <c r="G45" s="630"/>
      <c r="H45" s="628"/>
      <c r="I45" s="630"/>
      <c r="J45" s="630"/>
      <c r="K45" s="824"/>
      <c r="L45" s="825"/>
      <c r="M45" s="826"/>
      <c r="N45" s="826"/>
      <c r="O45" s="630"/>
      <c r="P45" s="630"/>
      <c r="Q45" s="630"/>
      <c r="R45" s="630"/>
      <c r="S45" s="630"/>
      <c r="T45" s="630"/>
      <c r="U45" s="630"/>
      <c r="V45" s="630"/>
    </row>
    <row r="46" spans="1:22">
      <c r="A46" s="630">
        <v>33</v>
      </c>
      <c r="B46" s="630"/>
      <c r="C46" s="630"/>
      <c r="D46" s="631"/>
      <c r="E46" s="630"/>
      <c r="F46" s="630"/>
      <c r="G46" s="630"/>
      <c r="H46" s="628"/>
      <c r="I46" s="630"/>
      <c r="J46" s="630"/>
      <c r="K46" s="824"/>
      <c r="L46" s="825"/>
      <c r="M46" s="826"/>
      <c r="N46" s="826"/>
      <c r="O46" s="630"/>
      <c r="P46" s="630"/>
      <c r="Q46" s="630"/>
      <c r="R46" s="630"/>
      <c r="S46" s="630"/>
      <c r="T46" s="630"/>
      <c r="U46" s="630"/>
      <c r="V46" s="630"/>
    </row>
    <row r="47" spans="1:22">
      <c r="A47" s="630">
        <v>34</v>
      </c>
      <c r="B47" s="630"/>
      <c r="C47" s="630"/>
      <c r="D47" s="631"/>
      <c r="E47" s="630"/>
      <c r="F47" s="630"/>
      <c r="G47" s="630"/>
      <c r="H47" s="628"/>
      <c r="I47" s="630"/>
      <c r="J47" s="630"/>
      <c r="K47" s="824"/>
      <c r="L47" s="825"/>
      <c r="M47" s="826"/>
      <c r="N47" s="826"/>
      <c r="O47" s="630"/>
      <c r="P47" s="630"/>
      <c r="Q47" s="630"/>
      <c r="R47" s="630"/>
      <c r="S47" s="630"/>
      <c r="T47" s="630"/>
      <c r="U47" s="630"/>
      <c r="V47" s="630"/>
    </row>
    <row r="48" spans="1:22">
      <c r="A48" s="630">
        <v>35</v>
      </c>
      <c r="B48" s="630"/>
      <c r="C48" s="630"/>
      <c r="D48" s="631"/>
      <c r="E48" s="630"/>
      <c r="F48" s="630"/>
      <c r="G48" s="630"/>
      <c r="H48" s="628"/>
      <c r="I48" s="630"/>
      <c r="J48" s="630"/>
      <c r="K48" s="824"/>
      <c r="L48" s="825"/>
      <c r="M48" s="826"/>
      <c r="N48" s="826"/>
      <c r="O48" s="630"/>
      <c r="P48" s="630"/>
      <c r="Q48" s="630"/>
      <c r="R48" s="630"/>
      <c r="S48" s="630"/>
      <c r="T48" s="630"/>
      <c r="U48" s="630"/>
      <c r="V48" s="630"/>
    </row>
    <row r="49" spans="1:22">
      <c r="A49" s="630">
        <v>36</v>
      </c>
      <c r="B49" s="630"/>
      <c r="C49" s="630"/>
      <c r="D49" s="631"/>
      <c r="E49" s="630"/>
      <c r="F49" s="630"/>
      <c r="G49" s="630"/>
      <c r="H49" s="628"/>
      <c r="I49" s="630"/>
      <c r="J49" s="630"/>
      <c r="K49" s="824"/>
      <c r="L49" s="825"/>
      <c r="M49" s="826"/>
      <c r="N49" s="826"/>
      <c r="O49" s="630"/>
      <c r="P49" s="630"/>
      <c r="Q49" s="630"/>
      <c r="R49" s="630"/>
      <c r="S49" s="630"/>
      <c r="T49" s="630"/>
      <c r="U49" s="630"/>
      <c r="V49" s="630"/>
    </row>
    <row r="50" spans="1:22">
      <c r="A50" s="630">
        <v>37</v>
      </c>
      <c r="B50" s="630"/>
      <c r="C50" s="630"/>
      <c r="D50" s="631"/>
      <c r="E50" s="630"/>
      <c r="F50" s="630"/>
      <c r="G50" s="630"/>
      <c r="H50" s="628"/>
      <c r="I50" s="630"/>
      <c r="J50" s="630"/>
      <c r="K50" s="824"/>
      <c r="L50" s="825"/>
      <c r="M50" s="826"/>
      <c r="N50" s="826"/>
      <c r="O50" s="630"/>
      <c r="P50" s="630"/>
      <c r="Q50" s="630"/>
      <c r="R50" s="630"/>
      <c r="S50" s="630"/>
      <c r="T50" s="630"/>
      <c r="U50" s="630"/>
      <c r="V50" s="630"/>
    </row>
    <row r="51" spans="1:22">
      <c r="A51" s="630">
        <v>38</v>
      </c>
      <c r="B51" s="630"/>
      <c r="C51" s="630"/>
      <c r="D51" s="631"/>
      <c r="E51" s="630"/>
      <c r="F51" s="630"/>
      <c r="G51" s="630"/>
      <c r="H51" s="628"/>
      <c r="I51" s="630"/>
      <c r="J51" s="630"/>
      <c r="K51" s="824"/>
      <c r="L51" s="825"/>
      <c r="M51" s="826"/>
      <c r="N51" s="826"/>
      <c r="O51" s="630"/>
      <c r="P51" s="630"/>
      <c r="Q51" s="630"/>
      <c r="R51" s="630"/>
      <c r="S51" s="630"/>
      <c r="T51" s="630"/>
      <c r="U51" s="630"/>
      <c r="V51" s="630"/>
    </row>
    <row r="52" spans="1:22">
      <c r="A52" s="630">
        <v>39</v>
      </c>
      <c r="B52" s="630"/>
      <c r="C52" s="630"/>
      <c r="D52" s="631"/>
      <c r="E52" s="630"/>
      <c r="F52" s="630"/>
      <c r="G52" s="630"/>
      <c r="H52" s="628"/>
      <c r="I52" s="630"/>
      <c r="J52" s="630"/>
      <c r="K52" s="824"/>
      <c r="L52" s="825"/>
      <c r="M52" s="826"/>
      <c r="N52" s="826"/>
      <c r="O52" s="630"/>
      <c r="P52" s="630"/>
      <c r="Q52" s="630"/>
      <c r="R52" s="630"/>
      <c r="S52" s="630"/>
      <c r="T52" s="630"/>
      <c r="U52" s="630"/>
      <c r="V52" s="630"/>
    </row>
    <row r="53" spans="1:22">
      <c r="A53" s="630">
        <v>40</v>
      </c>
      <c r="B53" s="630"/>
      <c r="C53" s="630"/>
      <c r="D53" s="631"/>
      <c r="E53" s="630"/>
      <c r="F53" s="630"/>
      <c r="G53" s="630"/>
      <c r="H53" s="628"/>
      <c r="I53" s="630"/>
      <c r="J53" s="630"/>
      <c r="K53" s="824"/>
      <c r="L53" s="825"/>
      <c r="M53" s="826"/>
      <c r="N53" s="826"/>
      <c r="O53" s="630"/>
      <c r="P53" s="630"/>
      <c r="Q53" s="630"/>
      <c r="R53" s="630"/>
      <c r="S53" s="630"/>
      <c r="T53" s="630"/>
      <c r="U53" s="630"/>
      <c r="V53" s="630"/>
    </row>
    <row r="54" spans="1:22">
      <c r="A54" s="630">
        <v>41</v>
      </c>
      <c r="B54" s="630"/>
      <c r="C54" s="630"/>
      <c r="D54" s="631"/>
      <c r="E54" s="630"/>
      <c r="F54" s="630"/>
      <c r="G54" s="630"/>
      <c r="H54" s="628"/>
      <c r="I54" s="630"/>
      <c r="J54" s="630"/>
      <c r="K54" s="824"/>
      <c r="L54" s="825"/>
      <c r="M54" s="826"/>
      <c r="N54" s="826"/>
      <c r="O54" s="630"/>
      <c r="P54" s="630"/>
      <c r="Q54" s="630"/>
      <c r="R54" s="630"/>
      <c r="S54" s="630"/>
      <c r="T54" s="630"/>
      <c r="U54" s="630"/>
      <c r="V54" s="630"/>
    </row>
    <row r="55" spans="1:22">
      <c r="A55" s="630">
        <v>42</v>
      </c>
      <c r="B55" s="630"/>
      <c r="C55" s="630"/>
      <c r="D55" s="631"/>
      <c r="E55" s="630"/>
      <c r="F55" s="630"/>
      <c r="G55" s="630"/>
      <c r="H55" s="628"/>
      <c r="I55" s="630"/>
      <c r="J55" s="630"/>
      <c r="K55" s="824"/>
      <c r="L55" s="825"/>
      <c r="M55" s="826"/>
      <c r="N55" s="826"/>
      <c r="O55" s="630"/>
      <c r="P55" s="630"/>
      <c r="Q55" s="630"/>
      <c r="R55" s="630"/>
      <c r="S55" s="630"/>
      <c r="T55" s="630"/>
      <c r="U55" s="630"/>
      <c r="V55" s="630"/>
    </row>
    <row r="56" spans="1:22">
      <c r="A56" s="630">
        <v>43</v>
      </c>
      <c r="B56" s="630"/>
      <c r="C56" s="630"/>
      <c r="D56" s="631"/>
      <c r="E56" s="630"/>
      <c r="F56" s="630"/>
      <c r="G56" s="630"/>
      <c r="H56" s="628"/>
      <c r="I56" s="630"/>
      <c r="J56" s="630"/>
      <c r="K56" s="824"/>
      <c r="L56" s="825"/>
      <c r="M56" s="826"/>
      <c r="N56" s="826"/>
      <c r="O56" s="630"/>
      <c r="P56" s="630"/>
      <c r="Q56" s="630"/>
      <c r="R56" s="630"/>
      <c r="S56" s="630"/>
      <c r="T56" s="630"/>
      <c r="U56" s="630"/>
      <c r="V56" s="630"/>
    </row>
    <row r="57" spans="1:22">
      <c r="A57" s="630">
        <v>44</v>
      </c>
      <c r="B57" s="630"/>
      <c r="C57" s="630"/>
      <c r="D57" s="631"/>
      <c r="E57" s="630"/>
      <c r="F57" s="630"/>
      <c r="G57" s="630"/>
      <c r="H57" s="628"/>
      <c r="I57" s="630"/>
      <c r="J57" s="630"/>
      <c r="K57" s="824"/>
      <c r="L57" s="825"/>
      <c r="M57" s="826"/>
      <c r="N57" s="826"/>
      <c r="O57" s="630"/>
      <c r="P57" s="630"/>
      <c r="Q57" s="630"/>
      <c r="R57" s="630"/>
      <c r="S57" s="630"/>
      <c r="T57" s="630"/>
      <c r="U57" s="630"/>
      <c r="V57" s="630"/>
    </row>
    <row r="58" spans="1:22">
      <c r="A58" s="630">
        <v>45</v>
      </c>
      <c r="B58" s="630"/>
      <c r="C58" s="630"/>
      <c r="D58" s="631"/>
      <c r="E58" s="630"/>
      <c r="F58" s="630"/>
      <c r="G58" s="630"/>
      <c r="H58" s="628"/>
      <c r="I58" s="630"/>
      <c r="J58" s="630"/>
      <c r="K58" s="824"/>
      <c r="L58" s="825"/>
      <c r="M58" s="826"/>
      <c r="N58" s="826"/>
      <c r="O58" s="630"/>
      <c r="P58" s="630"/>
      <c r="Q58" s="630"/>
      <c r="R58" s="630"/>
      <c r="S58" s="630"/>
      <c r="T58" s="630"/>
      <c r="U58" s="630"/>
      <c r="V58" s="630"/>
    </row>
    <row r="59" spans="1:22">
      <c r="A59" s="630">
        <v>46</v>
      </c>
      <c r="B59" s="630"/>
      <c r="C59" s="630"/>
      <c r="D59" s="631"/>
      <c r="E59" s="630"/>
      <c r="F59" s="630"/>
      <c r="G59" s="630"/>
      <c r="H59" s="628"/>
      <c r="I59" s="630"/>
      <c r="J59" s="630"/>
      <c r="K59" s="824"/>
      <c r="L59" s="825"/>
      <c r="M59" s="826"/>
      <c r="N59" s="826"/>
      <c r="O59" s="630"/>
      <c r="P59" s="630"/>
      <c r="Q59" s="630"/>
      <c r="R59" s="630"/>
      <c r="S59" s="630"/>
      <c r="T59" s="630"/>
      <c r="U59" s="630"/>
      <c r="V59" s="630"/>
    </row>
    <row r="60" spans="1:22">
      <c r="A60" s="630">
        <v>47</v>
      </c>
      <c r="B60" s="630"/>
      <c r="C60" s="630"/>
      <c r="D60" s="631"/>
      <c r="E60" s="630"/>
      <c r="F60" s="630"/>
      <c r="G60" s="630"/>
      <c r="H60" s="628"/>
      <c r="I60" s="630"/>
      <c r="J60" s="630"/>
      <c r="K60" s="824"/>
      <c r="L60" s="825"/>
      <c r="M60" s="826"/>
      <c r="N60" s="826"/>
      <c r="O60" s="630"/>
      <c r="P60" s="630"/>
      <c r="Q60" s="630"/>
      <c r="R60" s="630"/>
      <c r="S60" s="630"/>
      <c r="T60" s="630"/>
      <c r="U60" s="630"/>
      <c r="V60" s="630"/>
    </row>
    <row r="61" spans="1:22">
      <c r="A61" s="630">
        <v>48</v>
      </c>
      <c r="B61" s="630"/>
      <c r="C61" s="630"/>
      <c r="D61" s="631"/>
      <c r="E61" s="630"/>
      <c r="F61" s="630"/>
      <c r="G61" s="630"/>
      <c r="H61" s="628"/>
      <c r="I61" s="630"/>
      <c r="J61" s="630"/>
      <c r="K61" s="824"/>
      <c r="L61" s="825"/>
      <c r="M61" s="826"/>
      <c r="N61" s="826"/>
      <c r="O61" s="630"/>
      <c r="P61" s="630"/>
      <c r="Q61" s="630"/>
      <c r="R61" s="630"/>
      <c r="S61" s="630"/>
      <c r="T61" s="630"/>
      <c r="U61" s="630"/>
      <c r="V61" s="630"/>
    </row>
    <row r="62" spans="1:22">
      <c r="A62" s="630">
        <v>49</v>
      </c>
      <c r="B62" s="630"/>
      <c r="C62" s="630"/>
      <c r="D62" s="631"/>
      <c r="E62" s="630"/>
      <c r="F62" s="630"/>
      <c r="G62" s="630"/>
      <c r="H62" s="628"/>
      <c r="I62" s="630"/>
      <c r="J62" s="630"/>
      <c r="K62" s="824"/>
      <c r="L62" s="825"/>
      <c r="M62" s="826"/>
      <c r="N62" s="826"/>
      <c r="O62" s="630"/>
      <c r="P62" s="630"/>
      <c r="Q62" s="630"/>
      <c r="R62" s="630"/>
      <c r="S62" s="630"/>
      <c r="T62" s="630"/>
      <c r="U62" s="630"/>
      <c r="V62" s="630"/>
    </row>
    <row r="63" spans="1:22">
      <c r="A63" s="630">
        <v>50</v>
      </c>
      <c r="B63" s="630"/>
      <c r="C63" s="630"/>
      <c r="D63" s="630"/>
      <c r="E63" s="630"/>
      <c r="F63" s="630"/>
      <c r="G63" s="630"/>
      <c r="H63" s="628"/>
      <c r="I63" s="630"/>
      <c r="J63" s="630"/>
      <c r="K63" s="824"/>
      <c r="L63" s="825"/>
      <c r="M63" s="826"/>
      <c r="N63" s="826"/>
      <c r="O63" s="630"/>
      <c r="P63" s="630"/>
      <c r="Q63" s="630"/>
      <c r="R63" s="630"/>
      <c r="S63" s="630"/>
      <c r="T63" s="630"/>
      <c r="U63" s="630"/>
      <c r="V63" s="630"/>
    </row>
    <row r="64" ht="17.5" spans="1:22">
      <c r="A64" s="630">
        <v>51</v>
      </c>
      <c r="B64" s="630"/>
      <c r="C64" s="682"/>
      <c r="D64" s="233"/>
      <c r="E64" s="630"/>
      <c r="F64" s="816"/>
      <c r="G64" s="630"/>
      <c r="H64" s="628"/>
      <c r="I64" s="630"/>
      <c r="J64" s="630"/>
      <c r="K64" s="824"/>
      <c r="L64" s="825"/>
      <c r="M64" s="826"/>
      <c r="N64" s="826"/>
      <c r="O64" s="630"/>
      <c r="P64" s="630"/>
      <c r="Q64" s="630"/>
      <c r="R64" s="630"/>
      <c r="S64" s="630"/>
      <c r="T64" s="630"/>
      <c r="U64" s="630"/>
      <c r="V64" s="630"/>
    </row>
    <row r="65" ht="17.5" spans="1:22">
      <c r="A65" s="630">
        <v>52</v>
      </c>
      <c r="B65" s="630"/>
      <c r="C65" s="682"/>
      <c r="D65" s="233"/>
      <c r="E65" s="630"/>
      <c r="F65" s="817"/>
      <c r="G65" s="630"/>
      <c r="H65" s="628"/>
      <c r="I65" s="630"/>
      <c r="J65" s="630"/>
      <c r="K65" s="824"/>
      <c r="L65" s="825"/>
      <c r="M65" s="826"/>
      <c r="N65" s="826"/>
      <c r="O65" s="630"/>
      <c r="P65" s="630"/>
      <c r="Q65" s="630"/>
      <c r="R65" s="630"/>
      <c r="S65" s="630"/>
      <c r="T65" s="630"/>
      <c r="U65" s="630"/>
      <c r="V65" s="630"/>
    </row>
    <row r="66" ht="17.5" spans="1:22">
      <c r="A66" s="630">
        <v>53</v>
      </c>
      <c r="B66" s="630"/>
      <c r="C66" s="682"/>
      <c r="D66" s="233"/>
      <c r="E66" s="630"/>
      <c r="F66" s="817"/>
      <c r="G66" s="630"/>
      <c r="H66" s="628"/>
      <c r="I66" s="630"/>
      <c r="J66" s="630"/>
      <c r="K66" s="824"/>
      <c r="L66" s="825"/>
      <c r="M66" s="826"/>
      <c r="N66" s="826"/>
      <c r="O66" s="630"/>
      <c r="P66" s="630"/>
      <c r="Q66" s="630"/>
      <c r="R66" s="630"/>
      <c r="S66" s="630"/>
      <c r="T66" s="630"/>
      <c r="U66" s="630"/>
      <c r="V66" s="630"/>
    </row>
    <row r="67" ht="17.5" spans="1:22">
      <c r="A67" s="630">
        <v>54</v>
      </c>
      <c r="B67" s="630"/>
      <c r="C67" s="670"/>
      <c r="D67" s="632"/>
      <c r="E67" s="630"/>
      <c r="F67" s="818"/>
      <c r="G67" s="630"/>
      <c r="H67" s="628"/>
      <c r="I67" s="630"/>
      <c r="J67" s="630"/>
      <c r="K67" s="824"/>
      <c r="L67" s="825"/>
      <c r="M67" s="826"/>
      <c r="N67" s="826"/>
      <c r="O67" s="630"/>
      <c r="P67" s="630"/>
      <c r="Q67" s="630"/>
      <c r="R67" s="630"/>
      <c r="S67" s="630"/>
      <c r="T67" s="630"/>
      <c r="U67" s="630"/>
      <c r="V67" s="630"/>
    </row>
    <row r="68" ht="17.5" spans="1:22">
      <c r="A68" s="630">
        <v>55</v>
      </c>
      <c r="B68" s="630"/>
      <c r="C68" s="692"/>
      <c r="D68" s="231"/>
      <c r="E68" s="693"/>
      <c r="F68" s="693"/>
      <c r="G68" s="630"/>
      <c r="H68" s="628"/>
      <c r="I68" s="630"/>
      <c r="J68" s="630"/>
      <c r="K68" s="824"/>
      <c r="L68" s="825"/>
      <c r="M68" s="826"/>
      <c r="N68" s="826"/>
      <c r="O68" s="630"/>
      <c r="P68" s="630"/>
      <c r="Q68" s="630"/>
      <c r="R68" s="630"/>
      <c r="S68" s="630"/>
      <c r="T68" s="630"/>
      <c r="U68" s="630"/>
      <c r="V68" s="630"/>
    </row>
    <row r="69" ht="17.5" spans="1:22">
      <c r="A69" s="630">
        <v>56</v>
      </c>
      <c r="B69" s="630"/>
      <c r="C69" s="692"/>
      <c r="D69" s="234"/>
      <c r="E69" s="630"/>
      <c r="F69" s="693"/>
      <c r="G69" s="630"/>
      <c r="H69" s="628"/>
      <c r="I69" s="630"/>
      <c r="J69" s="630"/>
      <c r="K69" s="824"/>
      <c r="L69" s="825"/>
      <c r="M69" s="826"/>
      <c r="N69" s="826"/>
      <c r="O69" s="630"/>
      <c r="P69" s="630"/>
      <c r="Q69" s="630"/>
      <c r="R69" s="630"/>
      <c r="S69" s="630"/>
      <c r="T69" s="630"/>
      <c r="U69" s="630"/>
      <c r="V69" s="630"/>
    </row>
    <row r="70" ht="17.5" spans="1:22">
      <c r="A70" s="630">
        <v>57</v>
      </c>
      <c r="B70" s="630"/>
      <c r="C70" s="632"/>
      <c r="D70" s="632"/>
      <c r="E70" s="630"/>
      <c r="F70" s="630"/>
      <c r="G70" s="630"/>
      <c r="H70" s="628"/>
      <c r="I70" s="630"/>
      <c r="J70" s="630"/>
      <c r="K70" s="824"/>
      <c r="L70" s="825"/>
      <c r="M70" s="826"/>
      <c r="N70" s="826"/>
      <c r="O70" s="630"/>
      <c r="P70" s="630"/>
      <c r="Q70" s="630"/>
      <c r="R70" s="630"/>
      <c r="S70" s="630"/>
      <c r="T70" s="630"/>
      <c r="U70" s="630"/>
      <c r="V70" s="630"/>
    </row>
    <row r="71" ht="17.5" spans="1:22">
      <c r="A71" s="630">
        <v>58</v>
      </c>
      <c r="B71" s="630"/>
      <c r="C71" s="632"/>
      <c r="D71" s="632"/>
      <c r="E71" s="630"/>
      <c r="F71" s="630"/>
      <c r="G71" s="630"/>
      <c r="H71" s="628"/>
      <c r="I71" s="630"/>
      <c r="J71" s="630"/>
      <c r="K71" s="824"/>
      <c r="L71" s="825"/>
      <c r="M71" s="826"/>
      <c r="N71" s="826"/>
      <c r="O71" s="630"/>
      <c r="P71" s="630"/>
      <c r="Q71" s="630"/>
      <c r="R71" s="630"/>
      <c r="S71" s="630"/>
      <c r="T71" s="630"/>
      <c r="U71" s="630"/>
      <c r="V71" s="630"/>
    </row>
    <row r="72" ht="17.5" spans="1:22">
      <c r="A72" s="630">
        <v>59</v>
      </c>
      <c r="B72" s="630"/>
      <c r="C72" s="680"/>
      <c r="D72" s="680"/>
      <c r="E72" s="630"/>
      <c r="F72" s="630"/>
      <c r="G72" s="630"/>
      <c r="H72" s="628"/>
      <c r="I72" s="630"/>
      <c r="J72" s="630"/>
      <c r="K72" s="824"/>
      <c r="L72" s="825"/>
      <c r="M72" s="826"/>
      <c r="N72" s="826"/>
      <c r="O72" s="630"/>
      <c r="P72" s="630"/>
      <c r="Q72" s="630"/>
      <c r="R72" s="630"/>
      <c r="S72" s="630"/>
      <c r="T72" s="630"/>
      <c r="U72" s="630"/>
      <c r="V72" s="630"/>
    </row>
    <row r="73" spans="1:22">
      <c r="A73" s="630"/>
      <c r="B73" s="630"/>
      <c r="C73" s="630"/>
      <c r="D73" s="631"/>
      <c r="E73" s="630"/>
      <c r="F73" s="630"/>
      <c r="G73" s="630"/>
      <c r="H73" s="628"/>
      <c r="I73" s="630"/>
      <c r="J73" s="630"/>
      <c r="K73" s="824"/>
      <c r="L73" s="825"/>
      <c r="M73" s="826"/>
      <c r="N73" s="826"/>
      <c r="O73" s="630"/>
      <c r="P73" s="630"/>
      <c r="Q73" s="630"/>
      <c r="R73" s="630"/>
      <c r="S73" s="630"/>
      <c r="T73" s="630"/>
      <c r="U73" s="630"/>
      <c r="V73" s="630"/>
    </row>
    <row r="74" spans="1:22">
      <c r="A74" s="630"/>
      <c r="B74" s="630"/>
      <c r="C74" s="630"/>
      <c r="D74" s="631"/>
      <c r="E74" s="630"/>
      <c r="F74" s="630"/>
      <c r="G74" s="630"/>
      <c r="H74" s="628"/>
      <c r="I74" s="630"/>
      <c r="J74" s="630"/>
      <c r="K74" s="824"/>
      <c r="L74" s="825"/>
      <c r="M74" s="826"/>
      <c r="N74" s="826"/>
      <c r="O74" s="630"/>
      <c r="P74" s="630"/>
      <c r="Q74" s="630"/>
      <c r="R74" s="630"/>
      <c r="S74" s="630"/>
      <c r="T74" s="630"/>
      <c r="U74" s="630"/>
      <c r="V74" s="630"/>
    </row>
    <row r="75" spans="1:22">
      <c r="A75" s="630"/>
      <c r="B75" s="630"/>
      <c r="C75" s="630"/>
      <c r="D75" s="631"/>
      <c r="E75" s="630"/>
      <c r="F75" s="630"/>
      <c r="G75" s="630"/>
      <c r="H75" s="628"/>
      <c r="I75" s="630"/>
      <c r="J75" s="630"/>
      <c r="K75" s="824"/>
      <c r="L75" s="825"/>
      <c r="M75" s="826"/>
      <c r="N75" s="826"/>
      <c r="O75" s="630"/>
      <c r="P75" s="630"/>
      <c r="Q75" s="630"/>
      <c r="R75" s="630"/>
      <c r="S75" s="630"/>
      <c r="T75" s="630"/>
      <c r="U75" s="630"/>
      <c r="V75" s="630"/>
    </row>
    <row r="76" spans="1:22">
      <c r="A76" s="630"/>
      <c r="B76" s="630"/>
      <c r="C76" s="630"/>
      <c r="D76" s="631"/>
      <c r="E76" s="630"/>
      <c r="F76" s="630"/>
      <c r="G76" s="630"/>
      <c r="H76" s="628"/>
      <c r="I76" s="630"/>
      <c r="J76" s="630"/>
      <c r="K76" s="824"/>
      <c r="L76" s="825"/>
      <c r="M76" s="826"/>
      <c r="N76" s="826"/>
      <c r="O76" s="630"/>
      <c r="P76" s="630"/>
      <c r="Q76" s="630"/>
      <c r="R76" s="630"/>
      <c r="S76" s="630"/>
      <c r="T76" s="630"/>
      <c r="U76" s="630"/>
      <c r="V76" s="630"/>
    </row>
    <row r="77" spans="1:22">
      <c r="A77" s="630"/>
      <c r="B77" s="630"/>
      <c r="C77" s="630"/>
      <c r="D77" s="631"/>
      <c r="E77" s="630"/>
      <c r="F77" s="630"/>
      <c r="G77" s="630"/>
      <c r="H77" s="628"/>
      <c r="I77" s="630"/>
      <c r="J77" s="630"/>
      <c r="K77" s="824"/>
      <c r="L77" s="825"/>
      <c r="M77" s="826"/>
      <c r="N77" s="826"/>
      <c r="O77" s="630"/>
      <c r="P77" s="630"/>
      <c r="Q77" s="630"/>
      <c r="R77" s="630"/>
      <c r="S77" s="630"/>
      <c r="T77" s="630"/>
      <c r="U77" s="630"/>
      <c r="V77" s="630"/>
    </row>
    <row r="78" spans="9:22">
      <c r="I78" s="630"/>
      <c r="J78" s="630"/>
      <c r="K78" s="824"/>
      <c r="L78" s="825"/>
      <c r="M78" s="826"/>
      <c r="N78" s="826"/>
      <c r="O78" s="630"/>
      <c r="P78" s="630"/>
      <c r="Q78" s="630"/>
      <c r="R78" s="630"/>
      <c r="S78" s="630"/>
      <c r="T78" s="630"/>
      <c r="U78" s="630"/>
      <c r="V78" s="630"/>
    </row>
  </sheetData>
  <mergeCells count="168">
    <mergeCell ref="A1:B1"/>
    <mergeCell ref="C1:E1"/>
    <mergeCell ref="F1:M1"/>
    <mergeCell ref="E2:M2"/>
    <mergeCell ref="E3:N3"/>
    <mergeCell ref="P3:Q3"/>
    <mergeCell ref="E4:M4"/>
    <mergeCell ref="N4:O4"/>
    <mergeCell ref="P4:Q4"/>
    <mergeCell ref="A5:C5"/>
    <mergeCell ref="E5:F5"/>
    <mergeCell ref="G5:I5"/>
    <mergeCell ref="J5:O5"/>
    <mergeCell ref="P5:Q5"/>
    <mergeCell ref="R5:S5"/>
    <mergeCell ref="T5:V5"/>
    <mergeCell ref="E6:F6"/>
    <mergeCell ref="G6:I6"/>
    <mergeCell ref="J6:O6"/>
    <mergeCell ref="P6:Q6"/>
    <mergeCell ref="R6:S6"/>
    <mergeCell ref="T6:V6"/>
    <mergeCell ref="E7:F7"/>
    <mergeCell ref="G7:I7"/>
    <mergeCell ref="J7:O7"/>
    <mergeCell ref="P7:Q7"/>
    <mergeCell ref="R7:S7"/>
    <mergeCell ref="T7:V7"/>
    <mergeCell ref="E8:F8"/>
    <mergeCell ref="G8:I8"/>
    <mergeCell ref="J8:O8"/>
    <mergeCell ref="P8:Q8"/>
    <mergeCell ref="R8:S8"/>
    <mergeCell ref="T8:V8"/>
    <mergeCell ref="E9:F9"/>
    <mergeCell ref="G9:I9"/>
    <mergeCell ref="J9:O9"/>
    <mergeCell ref="P9:Q9"/>
    <mergeCell ref="R9:S9"/>
    <mergeCell ref="T9:V9"/>
    <mergeCell ref="E10:F10"/>
    <mergeCell ref="G10:I10"/>
    <mergeCell ref="J10:O10"/>
    <mergeCell ref="P10:Q10"/>
    <mergeCell ref="R10:S10"/>
    <mergeCell ref="T10:V10"/>
    <mergeCell ref="E11:F11"/>
    <mergeCell ref="G11:I11"/>
    <mergeCell ref="J11:O11"/>
    <mergeCell ref="P11:Q11"/>
    <mergeCell ref="R11:S11"/>
    <mergeCell ref="T11:V11"/>
    <mergeCell ref="A12:C12"/>
    <mergeCell ref="E12:F12"/>
    <mergeCell ref="G12:I12"/>
    <mergeCell ref="J12:O12"/>
    <mergeCell ref="P12:Q12"/>
    <mergeCell ref="R12:T12"/>
    <mergeCell ref="U12:V12"/>
    <mergeCell ref="K13:L13"/>
    <mergeCell ref="M13:N13"/>
    <mergeCell ref="P13:R13"/>
    <mergeCell ref="S13:T13"/>
    <mergeCell ref="U13:V13"/>
    <mergeCell ref="K14:L14"/>
    <mergeCell ref="M14:N14"/>
    <mergeCell ref="K15:L15"/>
    <mergeCell ref="M15:N15"/>
    <mergeCell ref="K16:L16"/>
    <mergeCell ref="M16:N16"/>
    <mergeCell ref="K17:L17"/>
    <mergeCell ref="M17:N17"/>
    <mergeCell ref="K18:L18"/>
    <mergeCell ref="M18:N18"/>
    <mergeCell ref="K19:L19"/>
    <mergeCell ref="M19:N19"/>
    <mergeCell ref="K20:L20"/>
    <mergeCell ref="M20:N20"/>
    <mergeCell ref="K21:L21"/>
    <mergeCell ref="M21:N21"/>
    <mergeCell ref="K22:L22"/>
    <mergeCell ref="M22:N22"/>
    <mergeCell ref="K23:L23"/>
    <mergeCell ref="M23:N23"/>
    <mergeCell ref="K24:L24"/>
    <mergeCell ref="M24:N24"/>
    <mergeCell ref="K25:L25"/>
    <mergeCell ref="M25:N25"/>
    <mergeCell ref="K26:L26"/>
    <mergeCell ref="M26:N26"/>
    <mergeCell ref="K27:L27"/>
    <mergeCell ref="M27:N27"/>
    <mergeCell ref="K28:L28"/>
    <mergeCell ref="M28:N28"/>
    <mergeCell ref="K29:L29"/>
    <mergeCell ref="M29:N29"/>
    <mergeCell ref="K30:L30"/>
    <mergeCell ref="M30:N30"/>
    <mergeCell ref="K31:L31"/>
    <mergeCell ref="M31:N31"/>
    <mergeCell ref="K32:L32"/>
    <mergeCell ref="M32:N32"/>
    <mergeCell ref="K33:L33"/>
    <mergeCell ref="M33:N33"/>
    <mergeCell ref="K34:L34"/>
    <mergeCell ref="M34:N34"/>
    <mergeCell ref="K35:L35"/>
    <mergeCell ref="M35:N35"/>
    <mergeCell ref="K36:L36"/>
    <mergeCell ref="M36:N36"/>
    <mergeCell ref="K37:L37"/>
    <mergeCell ref="M37:N37"/>
    <mergeCell ref="K38:L38"/>
    <mergeCell ref="M38:N38"/>
    <mergeCell ref="K39:L39"/>
    <mergeCell ref="M39:N39"/>
    <mergeCell ref="K40:L40"/>
    <mergeCell ref="M40:N40"/>
    <mergeCell ref="K41:L41"/>
    <mergeCell ref="M41:N41"/>
    <mergeCell ref="K42:L42"/>
    <mergeCell ref="M42:N42"/>
    <mergeCell ref="K43:L43"/>
    <mergeCell ref="M43:N43"/>
    <mergeCell ref="K44:L44"/>
    <mergeCell ref="M44:N44"/>
    <mergeCell ref="K45:L45"/>
    <mergeCell ref="M45:N45"/>
    <mergeCell ref="K46:L46"/>
    <mergeCell ref="M46:N46"/>
    <mergeCell ref="K47:L47"/>
    <mergeCell ref="M47:N47"/>
    <mergeCell ref="K48:L48"/>
    <mergeCell ref="M48:N48"/>
    <mergeCell ref="K49:L49"/>
    <mergeCell ref="M49:N49"/>
    <mergeCell ref="K50:L50"/>
    <mergeCell ref="M50:N50"/>
    <mergeCell ref="K51:L51"/>
    <mergeCell ref="M51:N51"/>
    <mergeCell ref="K52:L52"/>
    <mergeCell ref="M52:N52"/>
    <mergeCell ref="K53:L53"/>
    <mergeCell ref="M53:N53"/>
    <mergeCell ref="K54:L54"/>
    <mergeCell ref="M54:N54"/>
    <mergeCell ref="K55:L55"/>
    <mergeCell ref="M55:N55"/>
    <mergeCell ref="K56:L56"/>
    <mergeCell ref="M56:N56"/>
    <mergeCell ref="K57:L57"/>
    <mergeCell ref="M57:N57"/>
    <mergeCell ref="K58:L58"/>
    <mergeCell ref="M58:N58"/>
    <mergeCell ref="K59:L59"/>
    <mergeCell ref="M59:N59"/>
    <mergeCell ref="K60:L60"/>
    <mergeCell ref="M60:N60"/>
    <mergeCell ref="K61:L61"/>
    <mergeCell ref="M61:N61"/>
    <mergeCell ref="K78:L78"/>
    <mergeCell ref="M78:N78"/>
    <mergeCell ref="F14:F37"/>
    <mergeCell ref="F64:F67"/>
    <mergeCell ref="R1:V2"/>
    <mergeCell ref="A3:B4"/>
    <mergeCell ref="C3:D4"/>
    <mergeCell ref="A6:C11"/>
  </mergeCells>
  <conditionalFormatting sqref="C67">
    <cfRule type="duplicateValues" dxfId="2" priority="7"/>
  </conditionalFormatting>
  <conditionalFormatting sqref="C68">
    <cfRule type="duplicateValues" dxfId="2" priority="6"/>
  </conditionalFormatting>
  <conditionalFormatting sqref="C69">
    <cfRule type="duplicateValues" dxfId="2" priority="5"/>
  </conditionalFormatting>
  <conditionalFormatting sqref="C70">
    <cfRule type="duplicateValues" dxfId="2" priority="4"/>
  </conditionalFormatting>
  <conditionalFormatting sqref="C71">
    <cfRule type="duplicateValues" dxfId="2" priority="2"/>
  </conditionalFormatting>
  <conditionalFormatting sqref="C72">
    <cfRule type="duplicateValues" dxfId="2" priority="3"/>
  </conditionalFormatting>
  <conditionalFormatting sqref="C64:C66">
    <cfRule type="duplicateValues" dxfId="2" priority="8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Y203"/>
  <sheetViews>
    <sheetView view="pageBreakPreview" zoomScale="55" zoomScaleNormal="100" topLeftCell="A32" workbookViewId="0">
      <selection activeCell="F45" sqref="F45"/>
    </sheetView>
  </sheetViews>
  <sheetFormatPr defaultColWidth="9" defaultRowHeight="14"/>
  <cols>
    <col min="1" max="1" width="5.75454545454545" style="143" customWidth="1"/>
    <col min="2" max="2" width="5.37272727272727" style="143" customWidth="1"/>
    <col min="3" max="3" width="9.87272727272727" style="143" customWidth="1"/>
    <col min="4" max="4" width="21.4818181818182" style="143" customWidth="1"/>
    <col min="5" max="5" width="21.2545454545455" style="143" customWidth="1"/>
    <col min="6" max="6" width="24.8727272727273" style="143" customWidth="1"/>
    <col min="7" max="7" width="21.7545454545455" style="143" hidden="1" customWidth="1" outlineLevel="1"/>
    <col min="8" max="8" width="4.12727272727273" style="143" hidden="1" customWidth="1" outlineLevel="1"/>
    <col min="9" max="9" width="3.25454545454545" style="143" hidden="1" customWidth="1" outlineLevel="1"/>
    <col min="10" max="10" width="7.37272727272727" style="143" customWidth="1" collapsed="1"/>
    <col min="11" max="11" width="5.12727272727273" style="143" hidden="1" customWidth="1" outlineLevel="1"/>
    <col min="12" max="12" width="22.7545454545455" style="143" hidden="1" customWidth="1" outlineLevel="1"/>
    <col min="13" max="13" width="5.12727272727273" style="143" hidden="1" customWidth="1" outlineLevel="1"/>
    <col min="14" max="14" width="7.62727272727273" style="143" hidden="1" customWidth="1" outlineLevel="1"/>
    <col min="15" max="15" width="5.62727272727273" style="143" hidden="1" customWidth="1" outlineLevel="1"/>
    <col min="16" max="16" width="8.75454545454545" style="143" customWidth="1" collapsed="1"/>
    <col min="17" max="18" width="11.6272727272727" style="143" hidden="1" customWidth="1" outlineLevel="1"/>
    <col min="19" max="19" width="13.2545454545455" style="143" hidden="1" customWidth="1" outlineLevel="1"/>
    <col min="20" max="21" width="14.5" style="143" hidden="1" customWidth="1" outlineLevel="1"/>
    <col min="22" max="22" width="13" style="656" customWidth="1" collapsed="1"/>
    <col min="23" max="25" width="13" style="656" hidden="1" customWidth="1" outlineLevel="1"/>
    <col min="26" max="26" width="14.5454545454545" style="143" customWidth="1" collapsed="1"/>
    <col min="27" max="27" width="8.86363636363636" style="143" customWidth="1"/>
    <col min="28" max="28" width="8.86363636363636" style="143" hidden="1" customWidth="1" outlineLevel="1"/>
    <col min="29" max="29" width="9.90909090909091" style="657" hidden="1" customWidth="1" outlineLevel="1"/>
    <col min="30" max="30" width="10.2363636363636" style="657" hidden="1" customWidth="1" outlineLevel="1"/>
    <col min="31" max="32" width="8.86363636363636" style="657" hidden="1" customWidth="1" outlineLevel="1"/>
    <col min="33" max="33" width="8.86363636363636" style="568" hidden="1" customWidth="1" outlineLevel="1"/>
    <col min="34" max="35" width="8.86363636363636" style="143" hidden="1" customWidth="1" outlineLevel="1"/>
    <col min="36" max="36" width="8.86363636363636" style="658" customWidth="1" collapsed="1"/>
    <col min="37" max="37" width="8.86363636363636" style="658" customWidth="1"/>
    <col min="38" max="48" width="8.86363636363636" style="143" hidden="1" customWidth="1" outlineLevel="1"/>
    <col min="49" max="49" width="7.25454545454545" style="143" customWidth="1" collapsed="1"/>
    <col min="50" max="50" width="12.5" style="659" customWidth="1"/>
    <col min="51" max="51" width="17.8545454545455" style="143" customWidth="1"/>
    <col min="52" max="16384" width="9" style="143"/>
  </cols>
  <sheetData>
    <row r="1" hidden="1" outlineLevel="1" spans="1:50">
      <c r="A1" s="569"/>
      <c r="B1" s="569"/>
      <c r="C1" s="569"/>
      <c r="D1" s="569"/>
      <c r="E1" s="569"/>
      <c r="F1" s="569"/>
      <c r="G1" s="569"/>
      <c r="H1" s="569"/>
      <c r="I1" s="569"/>
      <c r="J1" s="569"/>
      <c r="K1" s="569"/>
      <c r="L1" s="569"/>
      <c r="M1" s="569"/>
      <c r="N1" s="569"/>
      <c r="O1" s="569"/>
      <c r="P1" s="569"/>
      <c r="Q1" s="569"/>
      <c r="R1" s="569"/>
      <c r="S1" s="569"/>
      <c r="T1" s="569"/>
      <c r="U1" s="569"/>
      <c r="V1" s="569"/>
      <c r="W1" s="569"/>
      <c r="X1" s="569"/>
      <c r="Y1" s="569"/>
      <c r="Z1" s="569"/>
      <c r="AA1" s="569"/>
      <c r="AB1" s="569"/>
      <c r="AC1" s="746"/>
      <c r="AD1" s="746"/>
      <c r="AE1" s="746"/>
      <c r="AF1" s="746"/>
      <c r="AG1" s="755"/>
      <c r="AH1" s="569"/>
      <c r="AI1" s="569"/>
      <c r="AJ1" s="756"/>
      <c r="AK1" s="756"/>
      <c r="AL1" s="569"/>
      <c r="AM1" s="569"/>
      <c r="AN1" s="569"/>
      <c r="AO1" s="569"/>
      <c r="AP1" s="569"/>
      <c r="AQ1" s="569"/>
      <c r="AR1" s="569"/>
      <c r="AS1" s="569"/>
      <c r="AT1" s="569"/>
      <c r="AU1" s="569"/>
      <c r="AV1" s="569"/>
      <c r="AW1" s="569"/>
      <c r="AX1" s="569"/>
    </row>
    <row r="2" ht="25.5" hidden="1" customHeight="1" outlineLevel="1" spans="1:50">
      <c r="A2" s="570" t="s">
        <v>496</v>
      </c>
      <c r="B2" s="570"/>
      <c r="C2" s="571" t="s">
        <v>497</v>
      </c>
      <c r="D2" s="571"/>
      <c r="E2" s="571"/>
      <c r="F2" s="571"/>
      <c r="G2" s="660" t="s">
        <v>498</v>
      </c>
      <c r="H2" s="660"/>
      <c r="I2" s="660"/>
      <c r="J2" s="660"/>
      <c r="K2" s="660"/>
      <c r="L2" s="660"/>
      <c r="M2" s="660"/>
      <c r="N2" s="660"/>
      <c r="O2" s="660"/>
      <c r="P2" s="660"/>
      <c r="Q2" s="660"/>
      <c r="R2" s="660"/>
      <c r="S2" s="660"/>
      <c r="T2" s="660"/>
      <c r="U2" s="660"/>
      <c r="V2" s="660"/>
      <c r="W2" s="660"/>
      <c r="X2" s="660"/>
      <c r="Y2" s="660"/>
      <c r="Z2" s="660"/>
      <c r="AA2" s="660"/>
      <c r="AB2" s="660"/>
      <c r="AC2" s="747"/>
      <c r="AD2" s="747"/>
      <c r="AE2" s="747"/>
      <c r="AF2" s="747"/>
      <c r="AG2" s="757"/>
      <c r="AH2" s="660"/>
      <c r="AI2" s="660"/>
      <c r="AJ2" s="758"/>
      <c r="AK2" s="758"/>
      <c r="AL2" s="660"/>
      <c r="AM2" s="660"/>
      <c r="AN2" s="660"/>
      <c r="AO2" s="660"/>
      <c r="AP2" s="660"/>
      <c r="AQ2" s="660"/>
      <c r="AR2" s="660"/>
      <c r="AS2" s="660"/>
      <c r="AT2" s="660"/>
      <c r="AU2" s="660"/>
      <c r="AV2" s="660"/>
      <c r="AW2" s="603" t="s">
        <v>85</v>
      </c>
      <c r="AX2" s="603"/>
    </row>
    <row r="3" ht="25.5" hidden="1" customHeight="1" outlineLevel="1" spans="1:50">
      <c r="A3" s="570"/>
      <c r="B3" s="570"/>
      <c r="C3" s="571"/>
      <c r="D3" s="571"/>
      <c r="E3" s="571"/>
      <c r="F3" s="571"/>
      <c r="G3" s="660"/>
      <c r="H3" s="660"/>
      <c r="I3" s="660"/>
      <c r="J3" s="660"/>
      <c r="K3" s="660"/>
      <c r="L3" s="660"/>
      <c r="M3" s="660"/>
      <c r="N3" s="660"/>
      <c r="O3" s="660"/>
      <c r="P3" s="660"/>
      <c r="Q3" s="660"/>
      <c r="R3" s="660"/>
      <c r="S3" s="660"/>
      <c r="T3" s="660"/>
      <c r="U3" s="660"/>
      <c r="V3" s="660"/>
      <c r="W3" s="660"/>
      <c r="X3" s="660"/>
      <c r="Y3" s="660"/>
      <c r="Z3" s="660"/>
      <c r="AA3" s="660"/>
      <c r="AB3" s="660"/>
      <c r="AC3" s="747"/>
      <c r="AD3" s="747"/>
      <c r="AE3" s="747"/>
      <c r="AF3" s="747"/>
      <c r="AG3" s="757"/>
      <c r="AH3" s="660"/>
      <c r="AI3" s="660"/>
      <c r="AJ3" s="758"/>
      <c r="AK3" s="758"/>
      <c r="AL3" s="660"/>
      <c r="AM3" s="660"/>
      <c r="AN3" s="660"/>
      <c r="AO3" s="660"/>
      <c r="AP3" s="660"/>
      <c r="AQ3" s="660"/>
      <c r="AR3" s="660"/>
      <c r="AS3" s="660"/>
      <c r="AT3" s="660"/>
      <c r="AU3" s="660"/>
      <c r="AV3" s="660"/>
      <c r="AW3" s="603" t="s">
        <v>499</v>
      </c>
      <c r="AX3" s="603"/>
    </row>
    <row r="4" ht="28" hidden="1" outlineLevel="1" spans="1:50">
      <c r="A4" s="661" t="s">
        <v>94</v>
      </c>
      <c r="B4" s="661"/>
      <c r="C4" s="661"/>
      <c r="D4" s="661"/>
      <c r="E4" s="661"/>
      <c r="F4" s="661"/>
      <c r="G4" s="660"/>
      <c r="H4" s="660"/>
      <c r="I4" s="660"/>
      <c r="J4" s="660"/>
      <c r="K4" s="660"/>
      <c r="L4" s="660"/>
      <c r="M4" s="660"/>
      <c r="N4" s="660"/>
      <c r="O4" s="660"/>
      <c r="P4" s="660"/>
      <c r="Q4" s="660"/>
      <c r="R4" s="660"/>
      <c r="S4" s="660"/>
      <c r="T4" s="660"/>
      <c r="U4" s="660"/>
      <c r="V4" s="660"/>
      <c r="W4" s="660"/>
      <c r="X4" s="660"/>
      <c r="Y4" s="660"/>
      <c r="Z4" s="660"/>
      <c r="AA4" s="660"/>
      <c r="AB4" s="660"/>
      <c r="AC4" s="747"/>
      <c r="AD4" s="747"/>
      <c r="AE4" s="747"/>
      <c r="AF4" s="747"/>
      <c r="AG4" s="757"/>
      <c r="AH4" s="660"/>
      <c r="AI4" s="660"/>
      <c r="AJ4" s="758"/>
      <c r="AK4" s="758"/>
      <c r="AL4" s="660"/>
      <c r="AM4" s="660"/>
      <c r="AN4" s="660"/>
      <c r="AO4" s="660"/>
      <c r="AP4" s="660"/>
      <c r="AQ4" s="660"/>
      <c r="AR4" s="660"/>
      <c r="AS4" s="660"/>
      <c r="AT4" s="660"/>
      <c r="AU4" s="660"/>
      <c r="AV4" s="660"/>
      <c r="AW4" s="603" t="s">
        <v>105</v>
      </c>
      <c r="AX4" s="603" t="s">
        <v>491</v>
      </c>
    </row>
    <row r="5" ht="28" hidden="1" outlineLevel="1" spans="1:50">
      <c r="A5" s="662" t="s">
        <v>500</v>
      </c>
      <c r="B5" s="662"/>
      <c r="C5" s="571" t="s">
        <v>96</v>
      </c>
      <c r="D5" s="571"/>
      <c r="E5" s="571"/>
      <c r="F5" s="662"/>
      <c r="G5" s="660"/>
      <c r="H5" s="660"/>
      <c r="I5" s="660"/>
      <c r="J5" s="660"/>
      <c r="K5" s="660"/>
      <c r="L5" s="660"/>
      <c r="M5" s="660"/>
      <c r="N5" s="660"/>
      <c r="O5" s="660"/>
      <c r="P5" s="660"/>
      <c r="Q5" s="660"/>
      <c r="R5" s="660"/>
      <c r="S5" s="660"/>
      <c r="T5" s="660"/>
      <c r="U5" s="660"/>
      <c r="V5" s="660"/>
      <c r="W5" s="660"/>
      <c r="X5" s="660"/>
      <c r="Y5" s="660"/>
      <c r="Z5" s="660"/>
      <c r="AA5" s="660"/>
      <c r="AB5" s="660"/>
      <c r="AC5" s="747"/>
      <c r="AD5" s="747"/>
      <c r="AE5" s="747"/>
      <c r="AF5" s="747"/>
      <c r="AG5" s="757"/>
      <c r="AH5" s="660"/>
      <c r="AI5" s="660"/>
      <c r="AJ5" s="758"/>
      <c r="AK5" s="758"/>
      <c r="AL5" s="660"/>
      <c r="AM5" s="660"/>
      <c r="AN5" s="660"/>
      <c r="AO5" s="660"/>
      <c r="AP5" s="660"/>
      <c r="AQ5" s="660"/>
      <c r="AR5" s="660"/>
      <c r="AS5" s="660"/>
      <c r="AT5" s="660"/>
      <c r="AU5" s="660"/>
      <c r="AV5" s="660"/>
      <c r="AW5" s="603" t="s">
        <v>97</v>
      </c>
      <c r="AX5" s="660" t="s">
        <v>501</v>
      </c>
    </row>
    <row r="6" ht="28" hidden="1" outlineLevel="1" spans="1:50">
      <c r="A6" s="571" t="s">
        <v>98</v>
      </c>
      <c r="B6" s="571"/>
      <c r="C6" s="571"/>
      <c r="D6" s="571"/>
      <c r="E6" s="571"/>
      <c r="F6" s="571"/>
      <c r="G6" s="660"/>
      <c r="H6" s="660"/>
      <c r="I6" s="660"/>
      <c r="J6" s="660"/>
      <c r="K6" s="660"/>
      <c r="L6" s="660"/>
      <c r="M6" s="660"/>
      <c r="N6" s="660"/>
      <c r="O6" s="660"/>
      <c r="P6" s="660"/>
      <c r="Q6" s="660"/>
      <c r="R6" s="660"/>
      <c r="S6" s="660"/>
      <c r="T6" s="660"/>
      <c r="U6" s="660"/>
      <c r="V6" s="660"/>
      <c r="W6" s="660"/>
      <c r="X6" s="660"/>
      <c r="Y6" s="660"/>
      <c r="Z6" s="660"/>
      <c r="AA6" s="660"/>
      <c r="AB6" s="660"/>
      <c r="AC6" s="747"/>
      <c r="AD6" s="747"/>
      <c r="AE6" s="747"/>
      <c r="AF6" s="747"/>
      <c r="AG6" s="757"/>
      <c r="AH6" s="660"/>
      <c r="AI6" s="660"/>
      <c r="AJ6" s="758"/>
      <c r="AK6" s="758"/>
      <c r="AL6" s="660"/>
      <c r="AM6" s="660"/>
      <c r="AN6" s="660"/>
      <c r="AO6" s="660"/>
      <c r="AP6" s="660"/>
      <c r="AQ6" s="660"/>
      <c r="AR6" s="660"/>
      <c r="AS6" s="660"/>
      <c r="AT6" s="660"/>
      <c r="AU6" s="660"/>
      <c r="AV6" s="660"/>
      <c r="AW6" s="603" t="s">
        <v>78</v>
      </c>
      <c r="AX6" s="603"/>
    </row>
    <row r="7" ht="25.5" hidden="1" outlineLevel="1" spans="1:50">
      <c r="A7" s="663" t="s">
        <v>99</v>
      </c>
      <c r="B7" s="663"/>
      <c r="C7" s="663"/>
      <c r="D7" s="663"/>
      <c r="E7" s="663"/>
      <c r="F7" s="663"/>
      <c r="G7" s="660"/>
      <c r="H7" s="660"/>
      <c r="I7" s="660"/>
      <c r="J7" s="660"/>
      <c r="K7" s="660"/>
      <c r="L7" s="660"/>
      <c r="M7" s="660"/>
      <c r="N7" s="660"/>
      <c r="O7" s="660"/>
      <c r="P7" s="660"/>
      <c r="Q7" s="660"/>
      <c r="R7" s="660"/>
      <c r="S7" s="660"/>
      <c r="T7" s="660"/>
      <c r="U7" s="660"/>
      <c r="V7" s="660"/>
      <c r="W7" s="660"/>
      <c r="X7" s="660"/>
      <c r="Y7" s="660"/>
      <c r="Z7" s="660"/>
      <c r="AA7" s="660"/>
      <c r="AB7" s="660"/>
      <c r="AC7" s="747"/>
      <c r="AD7" s="747"/>
      <c r="AE7" s="747"/>
      <c r="AF7" s="747"/>
      <c r="AG7" s="757"/>
      <c r="AH7" s="660"/>
      <c r="AI7" s="660"/>
      <c r="AJ7" s="758"/>
      <c r="AK7" s="758"/>
      <c r="AL7" s="660"/>
      <c r="AM7" s="660"/>
      <c r="AN7" s="660"/>
      <c r="AO7" s="660"/>
      <c r="AP7" s="660"/>
      <c r="AQ7" s="660"/>
      <c r="AR7" s="660"/>
      <c r="AS7" s="660"/>
      <c r="AT7" s="660"/>
      <c r="AU7" s="660"/>
      <c r="AV7" s="660"/>
      <c r="AW7" s="603" t="s">
        <v>502</v>
      </c>
      <c r="AX7" s="660"/>
    </row>
    <row r="8" ht="25.5" hidden="1" outlineLevel="1" spans="1:50">
      <c r="A8" s="663"/>
      <c r="B8" s="663"/>
      <c r="C8" s="663"/>
      <c r="D8" s="663"/>
      <c r="E8" s="663"/>
      <c r="F8" s="663"/>
      <c r="G8" s="660"/>
      <c r="H8" s="660"/>
      <c r="I8" s="660"/>
      <c r="J8" s="660"/>
      <c r="K8" s="660"/>
      <c r="L8" s="660"/>
      <c r="M8" s="660"/>
      <c r="N8" s="660"/>
      <c r="O8" s="660"/>
      <c r="P8" s="660"/>
      <c r="Q8" s="660"/>
      <c r="R8" s="660"/>
      <c r="S8" s="660"/>
      <c r="T8" s="660"/>
      <c r="U8" s="660"/>
      <c r="V8" s="660"/>
      <c r="W8" s="660"/>
      <c r="X8" s="660"/>
      <c r="Y8" s="660"/>
      <c r="Z8" s="660"/>
      <c r="AA8" s="660"/>
      <c r="AB8" s="660"/>
      <c r="AC8" s="747"/>
      <c r="AD8" s="747"/>
      <c r="AE8" s="747"/>
      <c r="AF8" s="747"/>
      <c r="AG8" s="757"/>
      <c r="AH8" s="660"/>
      <c r="AI8" s="660"/>
      <c r="AJ8" s="758"/>
      <c r="AK8" s="758"/>
      <c r="AL8" s="660"/>
      <c r="AM8" s="660"/>
      <c r="AN8" s="660"/>
      <c r="AO8" s="660"/>
      <c r="AP8" s="660"/>
      <c r="AQ8" s="660"/>
      <c r="AR8" s="660"/>
      <c r="AS8" s="660"/>
      <c r="AT8" s="660"/>
      <c r="AU8" s="660"/>
      <c r="AV8" s="660"/>
      <c r="AW8" s="603" t="s">
        <v>503</v>
      </c>
      <c r="AX8" s="660"/>
    </row>
    <row r="9" s="212" customFormat="1" ht="23.25" customHeight="1" collapsed="1" spans="1:50">
      <c r="A9" s="224" t="s">
        <v>1</v>
      </c>
      <c r="B9" s="224" t="s">
        <v>102</v>
      </c>
      <c r="C9" s="224" t="s">
        <v>504</v>
      </c>
      <c r="D9" s="224" t="s">
        <v>104</v>
      </c>
      <c r="E9" s="224" t="s">
        <v>85</v>
      </c>
      <c r="F9" s="224" t="s">
        <v>105</v>
      </c>
      <c r="G9" s="224" t="s">
        <v>106</v>
      </c>
      <c r="H9" s="224" t="s">
        <v>107</v>
      </c>
      <c r="I9" s="224" t="s">
        <v>108</v>
      </c>
      <c r="J9" s="224" t="s">
        <v>73</v>
      </c>
      <c r="K9" s="224" t="s">
        <v>109</v>
      </c>
      <c r="L9" s="224" t="s">
        <v>505</v>
      </c>
      <c r="M9" s="224" t="s">
        <v>506</v>
      </c>
      <c r="N9" s="224" t="s">
        <v>112</v>
      </c>
      <c r="O9" s="224" t="s">
        <v>507</v>
      </c>
      <c r="P9" s="224" t="s">
        <v>114</v>
      </c>
      <c r="Q9" s="224" t="s">
        <v>115</v>
      </c>
      <c r="R9" s="224" t="s">
        <v>116</v>
      </c>
      <c r="S9" s="224" t="s">
        <v>117</v>
      </c>
      <c r="T9" s="224" t="s">
        <v>118</v>
      </c>
      <c r="U9" s="224" t="s">
        <v>119</v>
      </c>
      <c r="V9" s="224" t="s">
        <v>508</v>
      </c>
      <c r="W9" s="224" t="s">
        <v>12</v>
      </c>
      <c r="X9" s="224" t="s">
        <v>121</v>
      </c>
      <c r="Y9" s="224" t="s">
        <v>122</v>
      </c>
      <c r="Z9" s="224" t="s">
        <v>123</v>
      </c>
      <c r="AA9" s="288" t="s">
        <v>124</v>
      </c>
      <c r="AB9" s="587" t="s">
        <v>125</v>
      </c>
      <c r="AC9" s="591" t="s">
        <v>126</v>
      </c>
      <c r="AD9" s="591"/>
      <c r="AE9" s="591"/>
      <c r="AF9" s="592" t="s">
        <v>127</v>
      </c>
      <c r="AG9" s="291" t="s">
        <v>128</v>
      </c>
      <c r="AH9" s="289" t="s">
        <v>129</v>
      </c>
      <c r="AI9" s="290" t="s">
        <v>130</v>
      </c>
      <c r="AJ9" s="595" t="s">
        <v>131</v>
      </c>
      <c r="AK9" s="595" t="s">
        <v>132</v>
      </c>
      <c r="AL9" s="322" t="s">
        <v>133</v>
      </c>
      <c r="AM9" s="596" t="s">
        <v>134</v>
      </c>
      <c r="AN9" s="597" t="s">
        <v>135</v>
      </c>
      <c r="AO9" s="597" t="s">
        <v>136</v>
      </c>
      <c r="AP9" s="598" t="s">
        <v>137</v>
      </c>
      <c r="AQ9" s="597" t="s">
        <v>138</v>
      </c>
      <c r="AR9" s="607" t="s">
        <v>139</v>
      </c>
      <c r="AS9" s="597" t="s">
        <v>140</v>
      </c>
      <c r="AT9" s="608" t="s">
        <v>141</v>
      </c>
      <c r="AU9" s="597" t="s">
        <v>142</v>
      </c>
      <c r="AV9" s="597" t="s">
        <v>143</v>
      </c>
      <c r="AW9" s="319" t="s">
        <v>79</v>
      </c>
      <c r="AX9" s="324" t="s">
        <v>509</v>
      </c>
    </row>
    <row r="10" s="212" customFormat="1" ht="23.25" customHeight="1" spans="1:50">
      <c r="A10" s="224"/>
      <c r="B10" s="224"/>
      <c r="C10" s="224"/>
      <c r="D10" s="224"/>
      <c r="E10" s="224"/>
      <c r="F10" s="224"/>
      <c r="G10" s="224"/>
      <c r="H10" s="224"/>
      <c r="I10" s="224"/>
      <c r="J10" s="224"/>
      <c r="K10" s="224"/>
      <c r="L10" s="224"/>
      <c r="M10" s="224"/>
      <c r="N10" s="224"/>
      <c r="O10" s="224"/>
      <c r="P10" s="224"/>
      <c r="Q10" s="224"/>
      <c r="R10" s="224"/>
      <c r="S10" s="224"/>
      <c r="T10" s="224"/>
      <c r="U10" s="224"/>
      <c r="V10" s="224"/>
      <c r="W10" s="224"/>
      <c r="X10" s="224"/>
      <c r="Y10" s="224"/>
      <c r="Z10" s="224"/>
      <c r="AA10" s="288"/>
      <c r="AB10" s="590"/>
      <c r="AC10" s="591" t="s">
        <v>145</v>
      </c>
      <c r="AD10" s="591" t="s">
        <v>146</v>
      </c>
      <c r="AE10" s="591" t="s">
        <v>147</v>
      </c>
      <c r="AF10" s="592"/>
      <c r="AG10" s="291"/>
      <c r="AH10" s="289"/>
      <c r="AI10" s="290"/>
      <c r="AJ10" s="599"/>
      <c r="AK10" s="599"/>
      <c r="AL10" s="323"/>
      <c r="AM10" s="600"/>
      <c r="AN10" s="601"/>
      <c r="AO10" s="601"/>
      <c r="AP10" s="602"/>
      <c r="AQ10" s="601"/>
      <c r="AR10" s="611"/>
      <c r="AS10" s="601"/>
      <c r="AT10" s="612"/>
      <c r="AU10" s="601"/>
      <c r="AV10" s="601"/>
      <c r="AW10" s="319"/>
      <c r="AX10" s="324"/>
    </row>
    <row r="11" s="651" customFormat="1" ht="39.95" customHeight="1" spans="1:50">
      <c r="A11" s="229">
        <f>ROW()-10</f>
        <v>1</v>
      </c>
      <c r="B11" s="664">
        <v>0</v>
      </c>
      <c r="C11" s="664" t="s">
        <v>148</v>
      </c>
      <c r="D11" s="664"/>
      <c r="E11" s="252" t="s">
        <v>149</v>
      </c>
      <c r="F11" s="252" t="s">
        <v>491</v>
      </c>
      <c r="G11" s="252" t="s">
        <v>510</v>
      </c>
      <c r="H11" s="252" t="s">
        <v>150</v>
      </c>
      <c r="I11" s="252" t="s">
        <v>479</v>
      </c>
      <c r="J11" s="252"/>
      <c r="K11" s="711" t="s">
        <v>150</v>
      </c>
      <c r="L11" s="252"/>
      <c r="M11" s="711" t="s">
        <v>150</v>
      </c>
      <c r="N11" s="579" t="s">
        <v>154</v>
      </c>
      <c r="O11" s="579" t="s">
        <v>153</v>
      </c>
      <c r="P11" s="272" t="s">
        <v>206</v>
      </c>
      <c r="Q11" s="272" t="s">
        <v>155</v>
      </c>
      <c r="R11" s="272" t="s">
        <v>44</v>
      </c>
      <c r="S11" s="272" t="s">
        <v>44</v>
      </c>
      <c r="T11" s="252" t="s">
        <v>511</v>
      </c>
      <c r="U11" s="272" t="s">
        <v>44</v>
      </c>
      <c r="V11" s="274">
        <v>22.678</v>
      </c>
      <c r="W11" s="272" t="s">
        <v>44</v>
      </c>
      <c r="X11" s="272" t="s">
        <v>44</v>
      </c>
      <c r="Y11" s="272" t="s">
        <v>44</v>
      </c>
      <c r="Z11" s="272" t="s">
        <v>44</v>
      </c>
      <c r="AA11" s="272" t="s">
        <v>157</v>
      </c>
      <c r="AB11" s="272"/>
      <c r="AC11" s="748"/>
      <c r="AD11" s="748"/>
      <c r="AE11" s="748"/>
      <c r="AF11" s="748"/>
      <c r="AG11" s="759"/>
      <c r="AH11" s="272"/>
      <c r="AI11" s="272"/>
      <c r="AJ11" s="760" t="s">
        <v>158</v>
      </c>
      <c r="AK11" s="760" t="s">
        <v>159</v>
      </c>
      <c r="AL11" s="272"/>
      <c r="AM11" s="272"/>
      <c r="AN11" s="272"/>
      <c r="AO11" s="272"/>
      <c r="AP11" s="272"/>
      <c r="AQ11" s="272"/>
      <c r="AR11" s="272"/>
      <c r="AS11" s="272"/>
      <c r="AT11" s="272"/>
      <c r="AU11" s="272"/>
      <c r="AV11" s="272"/>
      <c r="AW11" s="766"/>
      <c r="AX11" s="767">
        <v>1</v>
      </c>
    </row>
    <row r="12" s="615" customFormat="1" ht="39.95" customHeight="1" spans="1:50">
      <c r="A12" s="229">
        <f t="shared" ref="A12:A23" si="0">ROW()-10</f>
        <v>2</v>
      </c>
      <c r="B12" s="664">
        <v>1</v>
      </c>
      <c r="C12" s="664" t="s">
        <v>148</v>
      </c>
      <c r="D12" s="664"/>
      <c r="E12" s="252" t="s">
        <v>149</v>
      </c>
      <c r="F12" s="665" t="s">
        <v>512</v>
      </c>
      <c r="G12" s="233" t="s">
        <v>513</v>
      </c>
      <c r="H12" s="233" t="s">
        <v>232</v>
      </c>
      <c r="I12" s="252" t="s">
        <v>479</v>
      </c>
      <c r="J12" s="665"/>
      <c r="K12" s="254" t="s">
        <v>150</v>
      </c>
      <c r="L12" s="272" t="s">
        <v>44</v>
      </c>
      <c r="M12" s="254" t="s">
        <v>150</v>
      </c>
      <c r="N12" s="579" t="s">
        <v>154</v>
      </c>
      <c r="O12" s="579" t="s">
        <v>153</v>
      </c>
      <c r="P12" s="233" t="s">
        <v>514</v>
      </c>
      <c r="Q12" s="253" t="s">
        <v>155</v>
      </c>
      <c r="R12" s="272" t="s">
        <v>44</v>
      </c>
      <c r="S12" s="233" t="s">
        <v>44</v>
      </c>
      <c r="T12" s="233" t="s">
        <v>44</v>
      </c>
      <c r="U12" s="272" t="s">
        <v>44</v>
      </c>
      <c r="V12" s="729">
        <v>9.172</v>
      </c>
      <c r="W12" s="272" t="s">
        <v>44</v>
      </c>
      <c r="X12" s="272" t="s">
        <v>44</v>
      </c>
      <c r="Y12" s="272" t="s">
        <v>44</v>
      </c>
      <c r="Z12" s="272" t="s">
        <v>44</v>
      </c>
      <c r="AA12" s="272" t="s">
        <v>157</v>
      </c>
      <c r="AB12" s="272"/>
      <c r="AC12" s="748"/>
      <c r="AD12" s="748"/>
      <c r="AE12" s="748"/>
      <c r="AF12" s="748"/>
      <c r="AG12" s="759"/>
      <c r="AH12" s="272"/>
      <c r="AI12" s="272"/>
      <c r="AJ12" s="760" t="s">
        <v>164</v>
      </c>
      <c r="AK12" s="760"/>
      <c r="AL12" s="272"/>
      <c r="AM12" s="272"/>
      <c r="AN12" s="272"/>
      <c r="AO12" s="272"/>
      <c r="AP12" s="272"/>
      <c r="AQ12" s="272"/>
      <c r="AR12" s="272"/>
      <c r="AS12" s="272"/>
      <c r="AT12" s="272"/>
      <c r="AU12" s="272"/>
      <c r="AV12" s="272"/>
      <c r="AW12" s="665"/>
      <c r="AX12" s="767">
        <v>1</v>
      </c>
    </row>
    <row r="13" s="615" customFormat="1" ht="39.95" customHeight="1" spans="1:50">
      <c r="A13" s="229">
        <f t="shared" si="0"/>
        <v>3</v>
      </c>
      <c r="B13" s="233">
        <v>2</v>
      </c>
      <c r="C13" s="664" t="s">
        <v>148</v>
      </c>
      <c r="D13" s="664"/>
      <c r="E13" s="252" t="s">
        <v>149</v>
      </c>
      <c r="F13" s="233" t="s">
        <v>515</v>
      </c>
      <c r="G13" s="666"/>
      <c r="H13" s="233" t="s">
        <v>232</v>
      </c>
      <c r="I13" s="252" t="s">
        <v>479</v>
      </c>
      <c r="J13" s="253"/>
      <c r="K13" s="254" t="s">
        <v>150</v>
      </c>
      <c r="L13" s="272" t="s">
        <v>44</v>
      </c>
      <c r="M13" s="254" t="s">
        <v>150</v>
      </c>
      <c r="N13" s="579" t="s">
        <v>154</v>
      </c>
      <c r="O13" s="579" t="s">
        <v>153</v>
      </c>
      <c r="P13" s="233" t="s">
        <v>514</v>
      </c>
      <c r="Q13" s="730" t="s">
        <v>155</v>
      </c>
      <c r="R13" s="272" t="s">
        <v>44</v>
      </c>
      <c r="S13" s="233" t="s">
        <v>44</v>
      </c>
      <c r="T13" s="664" t="s">
        <v>516</v>
      </c>
      <c r="U13" s="272" t="s">
        <v>44</v>
      </c>
      <c r="V13" s="731">
        <v>1.01</v>
      </c>
      <c r="W13" s="272" t="s">
        <v>44</v>
      </c>
      <c r="X13" s="272" t="s">
        <v>44</v>
      </c>
      <c r="Y13" s="272" t="s">
        <v>44</v>
      </c>
      <c r="Z13" s="272" t="s">
        <v>44</v>
      </c>
      <c r="AA13" s="272" t="s">
        <v>517</v>
      </c>
      <c r="AB13" s="272"/>
      <c r="AC13" s="748"/>
      <c r="AD13" s="748"/>
      <c r="AE13" s="748"/>
      <c r="AF13" s="748"/>
      <c r="AG13" s="759"/>
      <c r="AH13" s="272"/>
      <c r="AI13" s="272"/>
      <c r="AJ13" s="760" t="s">
        <v>173</v>
      </c>
      <c r="AK13" s="760"/>
      <c r="AL13" s="272"/>
      <c r="AM13" s="272"/>
      <c r="AN13" s="272"/>
      <c r="AO13" s="272"/>
      <c r="AP13" s="272"/>
      <c r="AQ13" s="272"/>
      <c r="AR13" s="272"/>
      <c r="AS13" s="272"/>
      <c r="AT13" s="272"/>
      <c r="AU13" s="272"/>
      <c r="AV13" s="272"/>
      <c r="AW13" s="700"/>
      <c r="AX13" s="767">
        <v>1</v>
      </c>
    </row>
    <row r="14" s="563" customFormat="1" ht="39.95" customHeight="1" spans="1:51">
      <c r="A14" s="229">
        <f t="shared" si="0"/>
        <v>4</v>
      </c>
      <c r="B14" s="233">
        <v>2</v>
      </c>
      <c r="C14" s="664" t="s">
        <v>148</v>
      </c>
      <c r="D14" s="664"/>
      <c r="E14" s="252" t="s">
        <v>149</v>
      </c>
      <c r="F14" s="233" t="s">
        <v>518</v>
      </c>
      <c r="G14" s="233" t="s">
        <v>501</v>
      </c>
      <c r="H14" s="233" t="s">
        <v>232</v>
      </c>
      <c r="I14" s="252" t="s">
        <v>479</v>
      </c>
      <c r="J14" s="253"/>
      <c r="K14" s="254" t="s">
        <v>150</v>
      </c>
      <c r="L14" s="682" t="s">
        <v>519</v>
      </c>
      <c r="M14" s="254" t="s">
        <v>150</v>
      </c>
      <c r="N14" s="579" t="s">
        <v>154</v>
      </c>
      <c r="O14" s="579" t="s">
        <v>153</v>
      </c>
      <c r="P14" s="233" t="s">
        <v>44</v>
      </c>
      <c r="Q14" s="730" t="s">
        <v>155</v>
      </c>
      <c r="R14" s="272" t="s">
        <v>44</v>
      </c>
      <c r="S14" s="233" t="s">
        <v>44</v>
      </c>
      <c r="T14" s="664" t="s">
        <v>516</v>
      </c>
      <c r="U14" s="272" t="s">
        <v>44</v>
      </c>
      <c r="V14" s="731" t="s">
        <v>44</v>
      </c>
      <c r="W14" s="272" t="s">
        <v>44</v>
      </c>
      <c r="X14" s="272" t="s">
        <v>44</v>
      </c>
      <c r="Y14" s="272" t="s">
        <v>44</v>
      </c>
      <c r="Z14" s="272" t="s">
        <v>44</v>
      </c>
      <c r="AA14" s="272" t="s">
        <v>520</v>
      </c>
      <c r="AB14" s="272"/>
      <c r="AC14" s="748"/>
      <c r="AD14" s="748"/>
      <c r="AE14" s="748"/>
      <c r="AF14" s="748"/>
      <c r="AG14" s="759"/>
      <c r="AH14" s="272"/>
      <c r="AI14" s="272"/>
      <c r="AJ14" s="760" t="s">
        <v>158</v>
      </c>
      <c r="AK14" s="760" t="s">
        <v>200</v>
      </c>
      <c r="AL14" s="272"/>
      <c r="AM14" s="272"/>
      <c r="AN14" s="272"/>
      <c r="AO14" s="272"/>
      <c r="AP14" s="272"/>
      <c r="AQ14" s="272"/>
      <c r="AR14" s="272"/>
      <c r="AS14" s="272"/>
      <c r="AT14" s="272"/>
      <c r="AU14" s="272"/>
      <c r="AV14" s="272"/>
      <c r="AW14" s="700"/>
      <c r="AX14" s="700">
        <v>1</v>
      </c>
      <c r="AY14" s="768" t="s">
        <v>521</v>
      </c>
    </row>
    <row r="15" s="615" customFormat="1" ht="39.95" customHeight="1" spans="1:51">
      <c r="A15" s="229">
        <f t="shared" si="0"/>
        <v>5</v>
      </c>
      <c r="B15" s="233">
        <v>2</v>
      </c>
      <c r="C15" s="664" t="s">
        <v>148</v>
      </c>
      <c r="D15" s="664"/>
      <c r="E15" s="252" t="s">
        <v>149</v>
      </c>
      <c r="F15" s="667" t="s">
        <v>522</v>
      </c>
      <c r="G15" s="233" t="s">
        <v>501</v>
      </c>
      <c r="H15" s="233" t="s">
        <v>150</v>
      </c>
      <c r="I15" s="252" t="s">
        <v>479</v>
      </c>
      <c r="J15" s="712"/>
      <c r="K15" s="254" t="s">
        <v>150</v>
      </c>
      <c r="L15" s="712" t="s">
        <v>523</v>
      </c>
      <c r="M15" s="254" t="s">
        <v>150</v>
      </c>
      <c r="N15" s="579" t="s">
        <v>154</v>
      </c>
      <c r="O15" s="579" t="s">
        <v>153</v>
      </c>
      <c r="P15" s="233" t="s">
        <v>323</v>
      </c>
      <c r="Q15" s="712" t="s">
        <v>155</v>
      </c>
      <c r="R15" s="272" t="s">
        <v>44</v>
      </c>
      <c r="S15" s="664" t="s">
        <v>44</v>
      </c>
      <c r="T15" s="664" t="s">
        <v>516</v>
      </c>
      <c r="U15" s="272" t="s">
        <v>44</v>
      </c>
      <c r="V15" s="731" t="s">
        <v>44</v>
      </c>
      <c r="W15" s="272" t="s">
        <v>44</v>
      </c>
      <c r="X15" s="272" t="s">
        <v>170</v>
      </c>
      <c r="Y15" s="272" t="s">
        <v>44</v>
      </c>
      <c r="Z15" s="272" t="s">
        <v>524</v>
      </c>
      <c r="AA15" s="272" t="s">
        <v>524</v>
      </c>
      <c r="AB15" s="272"/>
      <c r="AC15" s="748"/>
      <c r="AD15" s="748"/>
      <c r="AE15" s="748"/>
      <c r="AF15" s="748"/>
      <c r="AG15" s="759"/>
      <c r="AH15" s="272"/>
      <c r="AI15" s="272"/>
      <c r="AJ15" s="760" t="s">
        <v>158</v>
      </c>
      <c r="AK15" s="760" t="s">
        <v>324</v>
      </c>
      <c r="AL15" s="272"/>
      <c r="AM15" s="272"/>
      <c r="AN15" s="272"/>
      <c r="AO15" s="272"/>
      <c r="AP15" s="272"/>
      <c r="AQ15" s="272"/>
      <c r="AR15" s="272"/>
      <c r="AS15" s="272"/>
      <c r="AT15" s="272"/>
      <c r="AU15" s="272"/>
      <c r="AV15" s="272"/>
      <c r="AW15" s="712"/>
      <c r="AX15" s="712">
        <v>1</v>
      </c>
      <c r="AY15" s="615" t="s">
        <v>525</v>
      </c>
    </row>
    <row r="16" s="615" customFormat="1" ht="39.95" customHeight="1" spans="1:50">
      <c r="A16" s="229">
        <f t="shared" si="0"/>
        <v>6</v>
      </c>
      <c r="B16" s="233">
        <v>2</v>
      </c>
      <c r="C16" s="664" t="s">
        <v>174</v>
      </c>
      <c r="D16" s="668" t="s">
        <v>526</v>
      </c>
      <c r="E16" s="252" t="s">
        <v>526</v>
      </c>
      <c r="F16" s="667" t="s">
        <v>527</v>
      </c>
      <c r="G16" s="233"/>
      <c r="H16" s="233" t="s">
        <v>232</v>
      </c>
      <c r="I16" s="252" t="s">
        <v>151</v>
      </c>
      <c r="J16" s="712"/>
      <c r="K16" s="254" t="s">
        <v>150</v>
      </c>
      <c r="L16" s="712" t="s">
        <v>526</v>
      </c>
      <c r="M16" s="254" t="s">
        <v>150</v>
      </c>
      <c r="N16" s="579" t="s">
        <v>153</v>
      </c>
      <c r="O16" s="579" t="s">
        <v>154</v>
      </c>
      <c r="P16" s="233" t="s">
        <v>168</v>
      </c>
      <c r="Q16" s="712" t="s">
        <v>257</v>
      </c>
      <c r="R16" s="272" t="s">
        <v>44</v>
      </c>
      <c r="S16" s="664" t="s">
        <v>528</v>
      </c>
      <c r="T16" s="664">
        <v>0.148</v>
      </c>
      <c r="U16" s="272"/>
      <c r="V16" s="731">
        <v>0.151</v>
      </c>
      <c r="W16" s="272" t="s">
        <v>44</v>
      </c>
      <c r="X16" s="272" t="s">
        <v>170</v>
      </c>
      <c r="Y16" s="272" t="s">
        <v>44</v>
      </c>
      <c r="Z16" s="272" t="s">
        <v>44</v>
      </c>
      <c r="AA16" s="272" t="s">
        <v>171</v>
      </c>
      <c r="AB16" s="272"/>
      <c r="AC16" s="748" t="s">
        <v>172</v>
      </c>
      <c r="AD16" s="748"/>
      <c r="AE16" s="748"/>
      <c r="AF16" s="748">
        <f t="shared" ref="AF16:AF20" si="1">V16*1.02</f>
        <v>0.15402</v>
      </c>
      <c r="AG16" s="759">
        <f t="shared" ref="AG16:AG20" si="2">V16/AF16</f>
        <v>0.980392156862745</v>
      </c>
      <c r="AH16" s="272"/>
      <c r="AI16" s="272"/>
      <c r="AJ16" s="760" t="s">
        <v>158</v>
      </c>
      <c r="AK16" s="760" t="s">
        <v>259</v>
      </c>
      <c r="AL16" s="272"/>
      <c r="AM16" s="272"/>
      <c r="AN16" s="272"/>
      <c r="AO16" s="272"/>
      <c r="AP16" s="272"/>
      <c r="AQ16" s="272"/>
      <c r="AR16" s="272"/>
      <c r="AS16" s="272"/>
      <c r="AT16" s="272"/>
      <c r="AU16" s="272"/>
      <c r="AV16" s="272"/>
      <c r="AW16" s="712"/>
      <c r="AX16" s="712">
        <v>1</v>
      </c>
    </row>
    <row r="17" s="615" customFormat="1" ht="39.95" customHeight="1" spans="1:50">
      <c r="A17" s="229">
        <f t="shared" si="0"/>
        <v>7</v>
      </c>
      <c r="B17" s="233">
        <v>2</v>
      </c>
      <c r="C17" s="664" t="s">
        <v>174</v>
      </c>
      <c r="D17" s="668" t="s">
        <v>447</v>
      </c>
      <c r="E17" s="252" t="s">
        <v>447</v>
      </c>
      <c r="F17" s="667" t="s">
        <v>529</v>
      </c>
      <c r="G17" s="233" t="s">
        <v>530</v>
      </c>
      <c r="H17" s="233" t="s">
        <v>161</v>
      </c>
      <c r="I17" s="252" t="s">
        <v>151</v>
      </c>
      <c r="J17" s="712"/>
      <c r="K17" s="254" t="s">
        <v>150</v>
      </c>
      <c r="L17" s="712" t="s">
        <v>447</v>
      </c>
      <c r="M17" s="254" t="s">
        <v>150</v>
      </c>
      <c r="N17" s="579" t="s">
        <v>153</v>
      </c>
      <c r="O17" s="579" t="s">
        <v>154</v>
      </c>
      <c r="P17" s="233" t="s">
        <v>178</v>
      </c>
      <c r="Q17" s="712"/>
      <c r="R17" s="272"/>
      <c r="S17" s="664"/>
      <c r="T17" s="664">
        <v>0.003</v>
      </c>
      <c r="U17" s="272" t="s">
        <v>451</v>
      </c>
      <c r="V17" s="731" t="s">
        <v>44</v>
      </c>
      <c r="W17" s="272" t="s">
        <v>44</v>
      </c>
      <c r="X17" s="272" t="s">
        <v>170</v>
      </c>
      <c r="Y17" s="272" t="s">
        <v>44</v>
      </c>
      <c r="Z17" s="272" t="s">
        <v>44</v>
      </c>
      <c r="AA17" s="272"/>
      <c r="AB17" s="272"/>
      <c r="AC17" s="748"/>
      <c r="AD17" s="748"/>
      <c r="AE17" s="748"/>
      <c r="AF17" s="748"/>
      <c r="AG17" s="759"/>
      <c r="AH17" s="272"/>
      <c r="AI17" s="272"/>
      <c r="AJ17" s="760" t="s">
        <v>173</v>
      </c>
      <c r="AK17" s="760" t="s">
        <v>531</v>
      </c>
      <c r="AL17" s="272"/>
      <c r="AM17" s="272"/>
      <c r="AN17" s="272"/>
      <c r="AO17" s="272"/>
      <c r="AP17" s="272"/>
      <c r="AQ17" s="272"/>
      <c r="AR17" s="272"/>
      <c r="AS17" s="272"/>
      <c r="AT17" s="272"/>
      <c r="AU17" s="272"/>
      <c r="AV17" s="272"/>
      <c r="AW17" s="712"/>
      <c r="AX17" s="712">
        <v>6</v>
      </c>
    </row>
    <row r="18" s="615" customFormat="1" ht="39.95" customHeight="1" spans="1:50">
      <c r="A18" s="229">
        <f t="shared" si="0"/>
        <v>8</v>
      </c>
      <c r="B18" s="233">
        <v>2</v>
      </c>
      <c r="C18" s="664" t="s">
        <v>174</v>
      </c>
      <c r="D18" s="668" t="s">
        <v>532</v>
      </c>
      <c r="E18" s="252" t="s">
        <v>532</v>
      </c>
      <c r="F18" s="667" t="s">
        <v>533</v>
      </c>
      <c r="G18" s="233"/>
      <c r="H18" s="233" t="s">
        <v>232</v>
      </c>
      <c r="I18" s="252" t="s">
        <v>151</v>
      </c>
      <c r="J18" s="712"/>
      <c r="K18" s="254" t="s">
        <v>150</v>
      </c>
      <c r="L18" s="712" t="s">
        <v>532</v>
      </c>
      <c r="M18" s="254" t="s">
        <v>150</v>
      </c>
      <c r="N18" s="579" t="s">
        <v>153</v>
      </c>
      <c r="O18" s="579" t="s">
        <v>154</v>
      </c>
      <c r="P18" s="233" t="s">
        <v>343</v>
      </c>
      <c r="Q18" s="712" t="s">
        <v>257</v>
      </c>
      <c r="R18" s="272"/>
      <c r="S18" s="664"/>
      <c r="T18" s="664">
        <v>0.8</v>
      </c>
      <c r="U18" s="272"/>
      <c r="V18" s="731">
        <v>0.08205</v>
      </c>
      <c r="W18" s="272" t="s">
        <v>44</v>
      </c>
      <c r="X18" s="272" t="s">
        <v>170</v>
      </c>
      <c r="Y18" s="272" t="s">
        <v>122</v>
      </c>
      <c r="Z18" s="272" t="s">
        <v>44</v>
      </c>
      <c r="AA18" s="272" t="s">
        <v>171</v>
      </c>
      <c r="AB18" s="272"/>
      <c r="AC18" s="748" t="s">
        <v>172</v>
      </c>
      <c r="AD18" s="748"/>
      <c r="AE18" s="748"/>
      <c r="AF18" s="748">
        <f t="shared" si="1"/>
        <v>0.083691</v>
      </c>
      <c r="AG18" s="759">
        <f t="shared" si="2"/>
        <v>0.980392156862745</v>
      </c>
      <c r="AH18" s="272"/>
      <c r="AI18" s="272"/>
      <c r="AJ18" s="760" t="s">
        <v>158</v>
      </c>
      <c r="AK18" s="760" t="s">
        <v>259</v>
      </c>
      <c r="AL18" s="272"/>
      <c r="AM18" s="272"/>
      <c r="AN18" s="272"/>
      <c r="AO18" s="272"/>
      <c r="AP18" s="272"/>
      <c r="AQ18" s="272"/>
      <c r="AR18" s="272"/>
      <c r="AS18" s="272"/>
      <c r="AT18" s="272"/>
      <c r="AU18" s="272"/>
      <c r="AV18" s="272"/>
      <c r="AW18" s="712"/>
      <c r="AX18" s="712">
        <v>1</v>
      </c>
    </row>
    <row r="19" s="615" customFormat="1" ht="45" customHeight="1" spans="1:50">
      <c r="A19" s="229">
        <f t="shared" si="0"/>
        <v>9</v>
      </c>
      <c r="B19" s="669">
        <v>1</v>
      </c>
      <c r="C19" s="235" t="s">
        <v>534</v>
      </c>
      <c r="D19" s="235" t="s">
        <v>535</v>
      </c>
      <c r="E19" s="670" t="s">
        <v>535</v>
      </c>
      <c r="F19" s="670" t="s">
        <v>536</v>
      </c>
      <c r="G19" s="235" t="s">
        <v>537</v>
      </c>
      <c r="H19" s="233" t="s">
        <v>232</v>
      </c>
      <c r="I19" s="252" t="s">
        <v>479</v>
      </c>
      <c r="J19" s="256"/>
      <c r="K19" s="713"/>
      <c r="L19" s="670" t="s">
        <v>535</v>
      </c>
      <c r="M19" s="714" t="s">
        <v>150</v>
      </c>
      <c r="N19" s="579" t="s">
        <v>154</v>
      </c>
      <c r="O19" s="579" t="s">
        <v>153</v>
      </c>
      <c r="P19" s="235" t="s">
        <v>206</v>
      </c>
      <c r="Q19" s="732" t="s">
        <v>155</v>
      </c>
      <c r="R19" s="272" t="s">
        <v>44</v>
      </c>
      <c r="S19" s="669" t="s">
        <v>44</v>
      </c>
      <c r="T19" s="669" t="s">
        <v>44</v>
      </c>
      <c r="U19" s="272" t="s">
        <v>44</v>
      </c>
      <c r="V19" s="731" t="s">
        <v>44</v>
      </c>
      <c r="W19" s="272" t="s">
        <v>44</v>
      </c>
      <c r="X19" s="272" t="s">
        <v>44</v>
      </c>
      <c r="Y19" s="272" t="s">
        <v>44</v>
      </c>
      <c r="Z19" s="272" t="s">
        <v>44</v>
      </c>
      <c r="AA19" s="272"/>
      <c r="AB19" s="272"/>
      <c r="AC19" s="748"/>
      <c r="AD19" s="748"/>
      <c r="AE19" s="748"/>
      <c r="AF19" s="748"/>
      <c r="AG19" s="759"/>
      <c r="AH19" s="272"/>
      <c r="AI19" s="272"/>
      <c r="AJ19" s="760" t="s">
        <v>173</v>
      </c>
      <c r="AK19" s="760" t="s">
        <v>46</v>
      </c>
      <c r="AL19" s="272"/>
      <c r="AM19" s="272"/>
      <c r="AN19" s="272"/>
      <c r="AO19" s="272"/>
      <c r="AP19" s="272"/>
      <c r="AQ19" s="272"/>
      <c r="AR19" s="272"/>
      <c r="AS19" s="272"/>
      <c r="AT19" s="272"/>
      <c r="AU19" s="272"/>
      <c r="AV19" s="272"/>
      <c r="AW19" s="769"/>
      <c r="AX19" s="769">
        <v>1</v>
      </c>
    </row>
    <row r="20" s="615" customFormat="1" ht="45" customHeight="1" spans="1:50">
      <c r="A20" s="229">
        <f t="shared" si="0"/>
        <v>10</v>
      </c>
      <c r="B20" s="669">
        <v>1</v>
      </c>
      <c r="C20" s="664" t="s">
        <v>148</v>
      </c>
      <c r="D20" s="664"/>
      <c r="E20" s="252" t="s">
        <v>149</v>
      </c>
      <c r="F20" s="670" t="s">
        <v>538</v>
      </c>
      <c r="G20" s="235"/>
      <c r="H20" s="233"/>
      <c r="I20" s="252"/>
      <c r="J20" s="256"/>
      <c r="K20" s="713"/>
      <c r="L20" s="670"/>
      <c r="M20" s="714" t="s">
        <v>150</v>
      </c>
      <c r="N20" s="579" t="s">
        <v>154</v>
      </c>
      <c r="O20" s="579" t="s">
        <v>153</v>
      </c>
      <c r="P20" s="235" t="s">
        <v>206</v>
      </c>
      <c r="Q20" s="732" t="s">
        <v>169</v>
      </c>
      <c r="R20" s="272" t="s">
        <v>44</v>
      </c>
      <c r="S20" s="669" t="s">
        <v>44</v>
      </c>
      <c r="T20" s="669" t="s">
        <v>44</v>
      </c>
      <c r="U20" s="272" t="s">
        <v>44</v>
      </c>
      <c r="V20" s="731">
        <v>0.002</v>
      </c>
      <c r="W20" s="272" t="s">
        <v>44</v>
      </c>
      <c r="X20" s="272" t="s">
        <v>44</v>
      </c>
      <c r="Y20" s="272" t="s">
        <v>44</v>
      </c>
      <c r="Z20" s="272" t="s">
        <v>44</v>
      </c>
      <c r="AA20" s="272" t="s">
        <v>171</v>
      </c>
      <c r="AB20" s="272"/>
      <c r="AC20" s="748" t="s">
        <v>172</v>
      </c>
      <c r="AD20" s="748"/>
      <c r="AE20" s="748"/>
      <c r="AF20" s="748">
        <f t="shared" si="1"/>
        <v>0.00204</v>
      </c>
      <c r="AG20" s="759">
        <f t="shared" si="2"/>
        <v>0.980392156862745</v>
      </c>
      <c r="AH20" s="272"/>
      <c r="AI20" s="272"/>
      <c r="AJ20" s="760" t="s">
        <v>173</v>
      </c>
      <c r="AK20" s="760"/>
      <c r="AL20" s="272"/>
      <c r="AM20" s="272"/>
      <c r="AN20" s="272"/>
      <c r="AO20" s="272"/>
      <c r="AP20" s="272"/>
      <c r="AQ20" s="272"/>
      <c r="AR20" s="272"/>
      <c r="AS20" s="272"/>
      <c r="AT20" s="272"/>
      <c r="AU20" s="272"/>
      <c r="AV20" s="272"/>
      <c r="AW20" s="769"/>
      <c r="AX20" s="769">
        <v>1</v>
      </c>
    </row>
    <row r="21" s="615" customFormat="1" ht="45" customHeight="1" spans="1:50">
      <c r="A21" s="229">
        <f t="shared" si="0"/>
        <v>11</v>
      </c>
      <c r="B21" s="669">
        <v>1</v>
      </c>
      <c r="C21" s="235" t="s">
        <v>539</v>
      </c>
      <c r="D21" s="581" t="s">
        <v>540</v>
      </c>
      <c r="E21" s="670" t="s">
        <v>541</v>
      </c>
      <c r="F21" s="670" t="s">
        <v>542</v>
      </c>
      <c r="G21" s="235" t="s">
        <v>537</v>
      </c>
      <c r="H21" s="233" t="s">
        <v>232</v>
      </c>
      <c r="I21" s="252" t="s">
        <v>479</v>
      </c>
      <c r="J21" s="256"/>
      <c r="K21" s="713"/>
      <c r="L21" s="670" t="s">
        <v>541</v>
      </c>
      <c r="M21" s="714" t="s">
        <v>150</v>
      </c>
      <c r="N21" s="579" t="s">
        <v>154</v>
      </c>
      <c r="O21" s="579" t="s">
        <v>153</v>
      </c>
      <c r="P21" s="235" t="s">
        <v>206</v>
      </c>
      <c r="Q21" s="732" t="s">
        <v>155</v>
      </c>
      <c r="R21" s="272" t="s">
        <v>44</v>
      </c>
      <c r="S21" s="669" t="s">
        <v>44</v>
      </c>
      <c r="T21" s="669" t="s">
        <v>44</v>
      </c>
      <c r="U21" s="272" t="s">
        <v>44</v>
      </c>
      <c r="V21" s="669" t="s">
        <v>44</v>
      </c>
      <c r="W21" s="272" t="s">
        <v>44</v>
      </c>
      <c r="X21" s="272" t="s">
        <v>44</v>
      </c>
      <c r="Y21" s="272" t="s">
        <v>44</v>
      </c>
      <c r="Z21" s="272" t="s">
        <v>44</v>
      </c>
      <c r="AA21" s="272"/>
      <c r="AB21" s="272"/>
      <c r="AC21" s="748"/>
      <c r="AD21" s="748"/>
      <c r="AE21" s="748"/>
      <c r="AF21" s="748"/>
      <c r="AG21" s="759"/>
      <c r="AH21" s="272"/>
      <c r="AI21" s="272"/>
      <c r="AJ21" s="760" t="s">
        <v>173</v>
      </c>
      <c r="AK21" s="760" t="s">
        <v>46</v>
      </c>
      <c r="AL21" s="272"/>
      <c r="AM21" s="272"/>
      <c r="AN21" s="272"/>
      <c r="AO21" s="272"/>
      <c r="AP21" s="272"/>
      <c r="AQ21" s="272"/>
      <c r="AR21" s="272"/>
      <c r="AS21" s="272"/>
      <c r="AT21" s="272"/>
      <c r="AU21" s="272"/>
      <c r="AV21" s="272"/>
      <c r="AW21" s="769"/>
      <c r="AX21" s="769">
        <v>1</v>
      </c>
    </row>
    <row r="22" s="615" customFormat="1" ht="39.95" customHeight="1" spans="1:50">
      <c r="A22" s="229">
        <f t="shared" si="0"/>
        <v>12</v>
      </c>
      <c r="B22" s="664">
        <v>1</v>
      </c>
      <c r="C22" s="671" t="s">
        <v>543</v>
      </c>
      <c r="D22" s="672" t="s">
        <v>544</v>
      </c>
      <c r="E22" s="667" t="s">
        <v>544</v>
      </c>
      <c r="F22" s="667" t="s">
        <v>545</v>
      </c>
      <c r="G22" s="673" t="s">
        <v>546</v>
      </c>
      <c r="H22" s="233" t="s">
        <v>232</v>
      </c>
      <c r="I22" s="252" t="s">
        <v>479</v>
      </c>
      <c r="J22" s="687"/>
      <c r="K22" s="715" t="s">
        <v>150</v>
      </c>
      <c r="L22" s="667" t="s">
        <v>544</v>
      </c>
      <c r="M22" s="252" t="s">
        <v>150</v>
      </c>
      <c r="N22" s="579" t="s">
        <v>154</v>
      </c>
      <c r="O22" s="579" t="s">
        <v>153</v>
      </c>
      <c r="P22" s="716" t="s">
        <v>206</v>
      </c>
      <c r="Q22" s="686" t="s">
        <v>155</v>
      </c>
      <c r="R22" s="272" t="s">
        <v>44</v>
      </c>
      <c r="S22" s="252" t="s">
        <v>44</v>
      </c>
      <c r="T22" s="686" t="s">
        <v>547</v>
      </c>
      <c r="U22" s="272" t="s">
        <v>44</v>
      </c>
      <c r="V22" s="733" t="s">
        <v>318</v>
      </c>
      <c r="W22" s="272" t="s">
        <v>44</v>
      </c>
      <c r="X22" s="272" t="s">
        <v>44</v>
      </c>
      <c r="Y22" s="272" t="s">
        <v>44</v>
      </c>
      <c r="Z22" s="272" t="s">
        <v>44</v>
      </c>
      <c r="AA22" s="272" t="s">
        <v>157</v>
      </c>
      <c r="AB22" s="272"/>
      <c r="AC22" s="748"/>
      <c r="AD22" s="748"/>
      <c r="AE22" s="748"/>
      <c r="AF22" s="748"/>
      <c r="AG22" s="759"/>
      <c r="AH22" s="272"/>
      <c r="AI22" s="272"/>
      <c r="AJ22" s="760" t="s">
        <v>158</v>
      </c>
      <c r="AK22" s="760" t="s">
        <v>319</v>
      </c>
      <c r="AL22" s="272"/>
      <c r="AM22" s="272"/>
      <c r="AN22" s="272"/>
      <c r="AO22" s="272"/>
      <c r="AP22" s="272"/>
      <c r="AQ22" s="272"/>
      <c r="AR22" s="272"/>
      <c r="AS22" s="272"/>
      <c r="AT22" s="272"/>
      <c r="AU22" s="272"/>
      <c r="AV22" s="272"/>
      <c r="AW22" s="686"/>
      <c r="AX22" s="632">
        <v>1</v>
      </c>
    </row>
    <row r="23" s="615" customFormat="1" ht="39.95" customHeight="1" spans="1:50">
      <c r="A23" s="229">
        <f t="shared" si="0"/>
        <v>13</v>
      </c>
      <c r="B23" s="674">
        <v>1</v>
      </c>
      <c r="C23" s="675" t="s">
        <v>534</v>
      </c>
      <c r="D23" s="676" t="s">
        <v>548</v>
      </c>
      <c r="E23" s="676" t="s">
        <v>548</v>
      </c>
      <c r="F23" s="632" t="s">
        <v>549</v>
      </c>
      <c r="G23" s="677"/>
      <c r="H23" s="678"/>
      <c r="I23" s="717"/>
      <c r="J23" s="718"/>
      <c r="K23" s="719"/>
      <c r="L23" s="720"/>
      <c r="M23" s="717"/>
      <c r="N23" s="579"/>
      <c r="O23" s="579"/>
      <c r="P23" s="681"/>
      <c r="Q23" s="734"/>
      <c r="R23" s="735"/>
      <c r="S23" s="717"/>
      <c r="T23" s="734"/>
      <c r="U23" s="735"/>
      <c r="V23" s="736"/>
      <c r="W23" s="272"/>
      <c r="X23" s="735"/>
      <c r="Y23" s="735"/>
      <c r="Z23" s="735"/>
      <c r="AA23" s="735" t="s">
        <v>524</v>
      </c>
      <c r="AB23" s="735"/>
      <c r="AC23" s="749"/>
      <c r="AD23" s="749"/>
      <c r="AE23" s="749"/>
      <c r="AF23" s="749"/>
      <c r="AG23" s="761"/>
      <c r="AH23" s="735"/>
      <c r="AI23" s="735"/>
      <c r="AJ23" s="760" t="s">
        <v>158</v>
      </c>
      <c r="AK23" s="760" t="s">
        <v>353</v>
      </c>
      <c r="AL23" s="735"/>
      <c r="AM23" s="735"/>
      <c r="AN23" s="735"/>
      <c r="AO23" s="735"/>
      <c r="AP23" s="735"/>
      <c r="AQ23" s="735"/>
      <c r="AR23" s="735"/>
      <c r="AS23" s="735"/>
      <c r="AT23" s="735"/>
      <c r="AU23" s="735"/>
      <c r="AV23" s="735"/>
      <c r="AW23" s="686"/>
      <c r="AX23" s="632"/>
    </row>
    <row r="24" s="615" customFormat="1" ht="39.95" customHeight="1" spans="1:50">
      <c r="A24" s="229">
        <f t="shared" ref="A24:A32" si="3">ROW()-10</f>
        <v>14</v>
      </c>
      <c r="B24" s="674">
        <v>2</v>
      </c>
      <c r="C24" s="675" t="s">
        <v>534</v>
      </c>
      <c r="D24" s="679" t="s">
        <v>550</v>
      </c>
      <c r="E24" s="632" t="s">
        <v>550</v>
      </c>
      <c r="F24" s="632" t="s">
        <v>551</v>
      </c>
      <c r="G24" s="680"/>
      <c r="H24" s="681" t="s">
        <v>232</v>
      </c>
      <c r="I24" s="674" t="s">
        <v>479</v>
      </c>
      <c r="J24" s="680"/>
      <c r="K24" s="719" t="s">
        <v>150</v>
      </c>
      <c r="L24" s="680" t="s">
        <v>550</v>
      </c>
      <c r="M24" s="719" t="s">
        <v>150</v>
      </c>
      <c r="N24" s="579" t="s">
        <v>154</v>
      </c>
      <c r="O24" s="579" t="s">
        <v>153</v>
      </c>
      <c r="P24" s="721" t="s">
        <v>323</v>
      </c>
      <c r="Q24" s="681" t="s">
        <v>155</v>
      </c>
      <c r="R24" s="737" t="s">
        <v>44</v>
      </c>
      <c r="S24" s="717" t="s">
        <v>44</v>
      </c>
      <c r="T24" s="717" t="s">
        <v>44</v>
      </c>
      <c r="U24" s="737" t="s">
        <v>44</v>
      </c>
      <c r="V24" s="738">
        <v>0.3824</v>
      </c>
      <c r="W24" s="272" t="s">
        <v>44</v>
      </c>
      <c r="X24" s="681" t="s">
        <v>170</v>
      </c>
      <c r="Y24" s="681" t="s">
        <v>44</v>
      </c>
      <c r="Z24" s="750" t="s">
        <v>524</v>
      </c>
      <c r="AA24" s="750" t="s">
        <v>552</v>
      </c>
      <c r="AB24" s="750"/>
      <c r="AC24" s="751"/>
      <c r="AD24" s="751"/>
      <c r="AE24" s="751"/>
      <c r="AF24" s="751"/>
      <c r="AG24" s="762"/>
      <c r="AH24" s="750"/>
      <c r="AI24" s="750"/>
      <c r="AJ24" s="760" t="s">
        <v>158</v>
      </c>
      <c r="AK24" s="760" t="s">
        <v>553</v>
      </c>
      <c r="AL24" s="750"/>
      <c r="AM24" s="750"/>
      <c r="AN24" s="750"/>
      <c r="AO24" s="750"/>
      <c r="AP24" s="750"/>
      <c r="AQ24" s="750"/>
      <c r="AR24" s="750"/>
      <c r="AS24" s="750"/>
      <c r="AT24" s="750"/>
      <c r="AU24" s="750"/>
      <c r="AV24" s="750"/>
      <c r="AW24" s="686"/>
      <c r="AX24" s="632">
        <v>1</v>
      </c>
    </row>
    <row r="25" s="615" customFormat="1" ht="39.95" customHeight="1" spans="1:50">
      <c r="A25" s="229">
        <f t="shared" si="3"/>
        <v>15</v>
      </c>
      <c r="B25" s="664">
        <v>1</v>
      </c>
      <c r="C25" s="682" t="s">
        <v>174</v>
      </c>
      <c r="D25" s="683" t="s">
        <v>305</v>
      </c>
      <c r="E25" s="684" t="s">
        <v>305</v>
      </c>
      <c r="F25" s="685" t="s">
        <v>306</v>
      </c>
      <c r="G25" s="686" t="s">
        <v>307</v>
      </c>
      <c r="H25" s="233" t="s">
        <v>232</v>
      </c>
      <c r="I25" s="252" t="s">
        <v>479</v>
      </c>
      <c r="J25" s="632"/>
      <c r="K25" s="715" t="s">
        <v>150</v>
      </c>
      <c r="L25" s="684" t="s">
        <v>305</v>
      </c>
      <c r="M25" s="252" t="s">
        <v>150</v>
      </c>
      <c r="N25" s="579" t="s">
        <v>154</v>
      </c>
      <c r="O25" s="579" t="s">
        <v>153</v>
      </c>
      <c r="P25" s="722" t="s">
        <v>554</v>
      </c>
      <c r="Q25" s="687" t="s">
        <v>275</v>
      </c>
      <c r="R25" s="272" t="s">
        <v>44</v>
      </c>
      <c r="S25" s="252" t="s">
        <v>44</v>
      </c>
      <c r="T25" s="687" t="s">
        <v>308</v>
      </c>
      <c r="U25" s="272" t="s">
        <v>44</v>
      </c>
      <c r="V25" s="733">
        <v>0.051</v>
      </c>
      <c r="W25" s="272" t="s">
        <v>44</v>
      </c>
      <c r="X25" s="272" t="s">
        <v>170</v>
      </c>
      <c r="Y25" s="272" t="s">
        <v>44</v>
      </c>
      <c r="Z25" s="272" t="s">
        <v>524</v>
      </c>
      <c r="AA25" s="272"/>
      <c r="AB25" s="272"/>
      <c r="AC25" s="748"/>
      <c r="AD25" s="748"/>
      <c r="AE25" s="748"/>
      <c r="AF25" s="748"/>
      <c r="AG25" s="759"/>
      <c r="AH25" s="272"/>
      <c r="AI25" s="272"/>
      <c r="AJ25" s="760" t="s">
        <v>173</v>
      </c>
      <c r="AK25" s="760" t="s">
        <v>555</v>
      </c>
      <c r="AL25" s="272"/>
      <c r="AM25" s="272"/>
      <c r="AN25" s="272"/>
      <c r="AO25" s="272"/>
      <c r="AP25" s="272"/>
      <c r="AQ25" s="272"/>
      <c r="AR25" s="272"/>
      <c r="AS25" s="272"/>
      <c r="AT25" s="272"/>
      <c r="AU25" s="272"/>
      <c r="AV25" s="272"/>
      <c r="AW25" s="686"/>
      <c r="AX25" s="632">
        <v>1</v>
      </c>
    </row>
    <row r="26" s="615" customFormat="1" ht="39.95" customHeight="1" spans="1:50">
      <c r="A26" s="229">
        <f t="shared" si="3"/>
        <v>16</v>
      </c>
      <c r="B26" s="664">
        <v>1</v>
      </c>
      <c r="C26" s="682" t="s">
        <v>174</v>
      </c>
      <c r="D26" s="683" t="s">
        <v>310</v>
      </c>
      <c r="E26" s="687" t="s">
        <v>310</v>
      </c>
      <c r="F26" s="685" t="s">
        <v>311</v>
      </c>
      <c r="G26" s="686" t="s">
        <v>307</v>
      </c>
      <c r="H26" s="233" t="s">
        <v>232</v>
      </c>
      <c r="I26" s="252" t="s">
        <v>479</v>
      </c>
      <c r="J26" s="632"/>
      <c r="K26" s="715" t="s">
        <v>150</v>
      </c>
      <c r="L26" s="687" t="s">
        <v>310</v>
      </c>
      <c r="M26" s="252" t="s">
        <v>150</v>
      </c>
      <c r="N26" s="579" t="s">
        <v>154</v>
      </c>
      <c r="O26" s="579" t="s">
        <v>153</v>
      </c>
      <c r="P26" s="723" t="s">
        <v>168</v>
      </c>
      <c r="Q26" s="687" t="s">
        <v>312</v>
      </c>
      <c r="R26" s="272" t="s">
        <v>44</v>
      </c>
      <c r="S26" s="252" t="s">
        <v>44</v>
      </c>
      <c r="T26" s="687" t="s">
        <v>313</v>
      </c>
      <c r="U26" s="272" t="s">
        <v>44</v>
      </c>
      <c r="V26" s="733">
        <v>0.013</v>
      </c>
      <c r="W26" s="272" t="s">
        <v>44</v>
      </c>
      <c r="X26" s="272" t="s">
        <v>170</v>
      </c>
      <c r="Y26" s="272" t="s">
        <v>44</v>
      </c>
      <c r="Z26" s="272" t="s">
        <v>44</v>
      </c>
      <c r="AA26" s="272" t="s">
        <v>171</v>
      </c>
      <c r="AB26" s="272"/>
      <c r="AC26" s="748" t="s">
        <v>172</v>
      </c>
      <c r="AD26" s="748"/>
      <c r="AE26" s="748"/>
      <c r="AF26" s="748">
        <f>V26*1.02</f>
        <v>0.01326</v>
      </c>
      <c r="AG26" s="759">
        <f>V26/AF26</f>
        <v>0.980392156862745</v>
      </c>
      <c r="AH26" s="272"/>
      <c r="AI26" s="272"/>
      <c r="AJ26" s="760" t="s">
        <v>158</v>
      </c>
      <c r="AK26" s="760" t="s">
        <v>259</v>
      </c>
      <c r="AL26" s="272"/>
      <c r="AM26" s="272"/>
      <c r="AN26" s="272"/>
      <c r="AO26" s="272"/>
      <c r="AP26" s="272"/>
      <c r="AQ26" s="272"/>
      <c r="AR26" s="272"/>
      <c r="AS26" s="272"/>
      <c r="AT26" s="272"/>
      <c r="AU26" s="272"/>
      <c r="AV26" s="272"/>
      <c r="AW26" s="686"/>
      <c r="AX26" s="632">
        <v>1</v>
      </c>
    </row>
    <row r="27" s="563" customFormat="1" ht="39.95" customHeight="1" spans="1:50">
      <c r="A27" s="229">
        <f t="shared" si="3"/>
        <v>17</v>
      </c>
      <c r="B27" s="664">
        <v>1</v>
      </c>
      <c r="C27" s="688" t="s">
        <v>44</v>
      </c>
      <c r="D27" s="688" t="s">
        <v>556</v>
      </c>
      <c r="E27" s="688" t="s">
        <v>556</v>
      </c>
      <c r="F27" s="689" t="s">
        <v>557</v>
      </c>
      <c r="G27" s="688" t="s">
        <v>558</v>
      </c>
      <c r="H27" s="233" t="s">
        <v>232</v>
      </c>
      <c r="I27" s="252" t="s">
        <v>479</v>
      </c>
      <c r="J27" s="724"/>
      <c r="K27" s="715" t="s">
        <v>150</v>
      </c>
      <c r="L27" s="688" t="s">
        <v>556</v>
      </c>
      <c r="M27" s="715" t="s">
        <v>559</v>
      </c>
      <c r="N27" s="579" t="s">
        <v>154</v>
      </c>
      <c r="O27" s="579" t="s">
        <v>153</v>
      </c>
      <c r="P27" s="689" t="s">
        <v>178</v>
      </c>
      <c r="Q27" s="689" t="s">
        <v>44</v>
      </c>
      <c r="R27" s="272" t="s">
        <v>44</v>
      </c>
      <c r="S27" s="689" t="s">
        <v>44</v>
      </c>
      <c r="T27" s="739" t="s">
        <v>560</v>
      </c>
      <c r="U27" s="272" t="s">
        <v>44</v>
      </c>
      <c r="V27" s="739">
        <v>0.001</v>
      </c>
      <c r="W27" s="272" t="s">
        <v>44</v>
      </c>
      <c r="X27" s="272" t="s">
        <v>44</v>
      </c>
      <c r="Y27" s="272" t="s">
        <v>44</v>
      </c>
      <c r="Z27" s="272" t="s">
        <v>44</v>
      </c>
      <c r="AA27" s="272"/>
      <c r="AB27" s="272"/>
      <c r="AC27" s="748"/>
      <c r="AD27" s="748"/>
      <c r="AE27" s="748"/>
      <c r="AF27" s="748"/>
      <c r="AG27" s="759"/>
      <c r="AH27" s="272"/>
      <c r="AI27" s="272"/>
      <c r="AJ27" s="760" t="s">
        <v>173</v>
      </c>
      <c r="AK27" s="760" t="s">
        <v>561</v>
      </c>
      <c r="AL27" s="272"/>
      <c r="AM27" s="272"/>
      <c r="AN27" s="272"/>
      <c r="AO27" s="272"/>
      <c r="AP27" s="272"/>
      <c r="AQ27" s="272"/>
      <c r="AR27" s="272"/>
      <c r="AS27" s="272"/>
      <c r="AT27" s="272"/>
      <c r="AU27" s="272"/>
      <c r="AV27" s="272"/>
      <c r="AW27" s="686"/>
      <c r="AX27" s="632">
        <v>2</v>
      </c>
    </row>
    <row r="28" s="615" customFormat="1" ht="39.95" customHeight="1" spans="1:50">
      <c r="A28" s="229">
        <f t="shared" si="3"/>
        <v>18</v>
      </c>
      <c r="B28" s="664">
        <v>1</v>
      </c>
      <c r="C28" s="231" t="s">
        <v>543</v>
      </c>
      <c r="D28" s="231" t="s">
        <v>562</v>
      </c>
      <c r="E28" s="669" t="s">
        <v>562</v>
      </c>
      <c r="F28" s="690" t="s">
        <v>563</v>
      </c>
      <c r="G28" s="233" t="s">
        <v>537</v>
      </c>
      <c r="H28" s="233" t="s">
        <v>150</v>
      </c>
      <c r="I28" s="252" t="s">
        <v>479</v>
      </c>
      <c r="J28" s="253"/>
      <c r="K28" s="254" t="s">
        <v>150</v>
      </c>
      <c r="L28" s="669" t="s">
        <v>562</v>
      </c>
      <c r="M28" s="254" t="s">
        <v>150</v>
      </c>
      <c r="N28" s="579" t="s">
        <v>154</v>
      </c>
      <c r="O28" s="579" t="s">
        <v>153</v>
      </c>
      <c r="P28" s="233" t="s">
        <v>514</v>
      </c>
      <c r="Q28" s="664" t="s">
        <v>155</v>
      </c>
      <c r="R28" s="272" t="s">
        <v>44</v>
      </c>
      <c r="S28" s="233" t="s">
        <v>44</v>
      </c>
      <c r="T28" s="664" t="s">
        <v>564</v>
      </c>
      <c r="U28" s="272" t="s">
        <v>44</v>
      </c>
      <c r="V28" s="740">
        <v>2.106</v>
      </c>
      <c r="W28" s="272" t="s">
        <v>44</v>
      </c>
      <c r="X28" s="272" t="s">
        <v>44</v>
      </c>
      <c r="Y28" s="272" t="s">
        <v>44</v>
      </c>
      <c r="Z28" s="272" t="s">
        <v>44</v>
      </c>
      <c r="AA28" s="272" t="s">
        <v>157</v>
      </c>
      <c r="AB28" s="272"/>
      <c r="AC28" s="748"/>
      <c r="AD28" s="748"/>
      <c r="AE28" s="748"/>
      <c r="AF28" s="748"/>
      <c r="AG28" s="759"/>
      <c r="AH28" s="272"/>
      <c r="AI28" s="272"/>
      <c r="AJ28" s="760" t="s">
        <v>158</v>
      </c>
      <c r="AK28" s="760" t="s">
        <v>324</v>
      </c>
      <c r="AL28" s="272"/>
      <c r="AM28" s="272"/>
      <c r="AN28" s="272"/>
      <c r="AO28" s="272"/>
      <c r="AP28" s="272"/>
      <c r="AQ28" s="272"/>
      <c r="AR28" s="272"/>
      <c r="AS28" s="272"/>
      <c r="AT28" s="272"/>
      <c r="AU28" s="272"/>
      <c r="AV28" s="272"/>
      <c r="AW28" s="253"/>
      <c r="AX28" s="253" t="s">
        <v>565</v>
      </c>
    </row>
    <row r="29" s="563" customFormat="1" ht="39.95" customHeight="1" spans="1:50">
      <c r="A29" s="229">
        <f t="shared" si="3"/>
        <v>19</v>
      </c>
      <c r="B29" s="669">
        <v>1</v>
      </c>
      <c r="C29" s="669" t="s">
        <v>543</v>
      </c>
      <c r="D29" s="691" t="s">
        <v>566</v>
      </c>
      <c r="E29" s="692" t="s">
        <v>566</v>
      </c>
      <c r="F29" s="234" t="s">
        <v>567</v>
      </c>
      <c r="G29" s="234" t="s">
        <v>568</v>
      </c>
      <c r="H29" s="234"/>
      <c r="I29" s="252" t="s">
        <v>479</v>
      </c>
      <c r="J29" s="725"/>
      <c r="K29" s="726" t="s">
        <v>150</v>
      </c>
      <c r="L29" s="692" t="s">
        <v>569</v>
      </c>
      <c r="M29" s="714" t="s">
        <v>232</v>
      </c>
      <c r="N29" s="579" t="s">
        <v>154</v>
      </c>
      <c r="O29" s="579" t="s">
        <v>153</v>
      </c>
      <c r="P29" s="234" t="s">
        <v>568</v>
      </c>
      <c r="Q29" s="669" t="s">
        <v>570</v>
      </c>
      <c r="R29" s="741" t="s">
        <v>571</v>
      </c>
      <c r="S29" s="669" t="s">
        <v>572</v>
      </c>
      <c r="T29" s="669" t="s">
        <v>573</v>
      </c>
      <c r="U29" s="741" t="s">
        <v>44</v>
      </c>
      <c r="V29" s="742">
        <v>0.028</v>
      </c>
      <c r="W29" s="272" t="s">
        <v>44</v>
      </c>
      <c r="X29" s="235" t="s">
        <v>170</v>
      </c>
      <c r="Y29" s="235" t="s">
        <v>44</v>
      </c>
      <c r="Z29" s="235" t="s">
        <v>524</v>
      </c>
      <c r="AA29" s="235" t="s">
        <v>358</v>
      </c>
      <c r="AB29" s="235" t="s">
        <v>574</v>
      </c>
      <c r="AC29" s="752">
        <v>39</v>
      </c>
      <c r="AD29" s="752">
        <v>25</v>
      </c>
      <c r="AE29" s="752">
        <v>6</v>
      </c>
      <c r="AF29" s="752">
        <f>AC29*AD29*AE29*7860/1000000000</f>
        <v>0.045981</v>
      </c>
      <c r="AG29" s="763">
        <f>V29/AF29</f>
        <v>0.60894717383267</v>
      </c>
      <c r="AH29" s="235"/>
      <c r="AI29" s="235">
        <v>0.002</v>
      </c>
      <c r="AJ29" s="760" t="s">
        <v>173</v>
      </c>
      <c r="AK29" s="760"/>
      <c r="AL29" s="235"/>
      <c r="AM29" s="235"/>
      <c r="AN29" s="235"/>
      <c r="AO29" s="235"/>
      <c r="AP29" s="235"/>
      <c r="AQ29" s="235"/>
      <c r="AR29" s="235"/>
      <c r="AS29" s="235"/>
      <c r="AT29" s="235"/>
      <c r="AU29" s="235"/>
      <c r="AV29" s="235"/>
      <c r="AW29" s="253"/>
      <c r="AX29" s="253" t="s">
        <v>565</v>
      </c>
    </row>
    <row r="30" s="615" customFormat="1" ht="39.95" customHeight="1" spans="1:50">
      <c r="A30" s="229">
        <f t="shared" si="3"/>
        <v>20</v>
      </c>
      <c r="B30" s="669">
        <v>1</v>
      </c>
      <c r="C30" s="669" t="s">
        <v>174</v>
      </c>
      <c r="D30" s="691" t="s">
        <v>575</v>
      </c>
      <c r="E30" s="692" t="s">
        <v>575</v>
      </c>
      <c r="F30" s="234" t="s">
        <v>576</v>
      </c>
      <c r="G30" s="234" t="s">
        <v>44</v>
      </c>
      <c r="H30" s="234"/>
      <c r="I30" s="252" t="s">
        <v>479</v>
      </c>
      <c r="J30" s="725"/>
      <c r="K30" s="726" t="s">
        <v>150</v>
      </c>
      <c r="L30" s="692" t="s">
        <v>575</v>
      </c>
      <c r="M30" s="714" t="s">
        <v>150</v>
      </c>
      <c r="N30" s="579" t="s">
        <v>154</v>
      </c>
      <c r="O30" s="579" t="s">
        <v>153</v>
      </c>
      <c r="P30" s="234" t="s">
        <v>178</v>
      </c>
      <c r="Q30" s="234" t="s">
        <v>275</v>
      </c>
      <c r="R30" s="741" t="s">
        <v>44</v>
      </c>
      <c r="S30" s="669" t="s">
        <v>44</v>
      </c>
      <c r="T30" s="669" t="s">
        <v>577</v>
      </c>
      <c r="U30" s="741" t="s">
        <v>44</v>
      </c>
      <c r="V30" s="742">
        <v>0.001</v>
      </c>
      <c r="W30" s="272" t="s">
        <v>44</v>
      </c>
      <c r="X30" s="235" t="s">
        <v>44</v>
      </c>
      <c r="Y30" s="235" t="s">
        <v>44</v>
      </c>
      <c r="Z30" s="235" t="s">
        <v>44</v>
      </c>
      <c r="AA30" s="235"/>
      <c r="AB30" s="235"/>
      <c r="AC30" s="752"/>
      <c r="AD30" s="752"/>
      <c r="AE30" s="752"/>
      <c r="AF30" s="752"/>
      <c r="AG30" s="763"/>
      <c r="AH30" s="235"/>
      <c r="AI30" s="235"/>
      <c r="AJ30" s="760" t="s">
        <v>173</v>
      </c>
      <c r="AK30" s="760" t="s">
        <v>278</v>
      </c>
      <c r="AL30" s="235"/>
      <c r="AM30" s="235"/>
      <c r="AN30" s="235"/>
      <c r="AO30" s="235"/>
      <c r="AP30" s="235"/>
      <c r="AQ30" s="235"/>
      <c r="AR30" s="235"/>
      <c r="AS30" s="235"/>
      <c r="AT30" s="235"/>
      <c r="AU30" s="235"/>
      <c r="AV30" s="235"/>
      <c r="AW30" s="253"/>
      <c r="AX30" s="253" t="s">
        <v>565</v>
      </c>
    </row>
    <row r="31" s="615" customFormat="1" ht="39.95" customHeight="1" spans="1:50">
      <c r="A31" s="229">
        <f t="shared" si="3"/>
        <v>21</v>
      </c>
      <c r="B31" s="669">
        <v>1</v>
      </c>
      <c r="C31" s="669" t="s">
        <v>174</v>
      </c>
      <c r="D31" s="691" t="s">
        <v>578</v>
      </c>
      <c r="E31" s="692" t="s">
        <v>578</v>
      </c>
      <c r="F31" s="234" t="s">
        <v>579</v>
      </c>
      <c r="G31" s="234" t="s">
        <v>178</v>
      </c>
      <c r="H31" s="234"/>
      <c r="I31" s="252" t="s">
        <v>479</v>
      </c>
      <c r="J31" s="725"/>
      <c r="K31" s="726" t="s">
        <v>150</v>
      </c>
      <c r="L31" s="692" t="s">
        <v>578</v>
      </c>
      <c r="M31" s="714" t="s">
        <v>150</v>
      </c>
      <c r="N31" s="579" t="s">
        <v>154</v>
      </c>
      <c r="O31" s="579" t="s">
        <v>153</v>
      </c>
      <c r="P31" s="234" t="s">
        <v>178</v>
      </c>
      <c r="Q31" s="235" t="s">
        <v>44</v>
      </c>
      <c r="R31" s="741" t="s">
        <v>580</v>
      </c>
      <c r="S31" s="669" t="s">
        <v>44</v>
      </c>
      <c r="T31" s="669" t="s">
        <v>581</v>
      </c>
      <c r="U31" s="741" t="s">
        <v>44</v>
      </c>
      <c r="V31" s="742">
        <v>0.003</v>
      </c>
      <c r="W31" s="272" t="s">
        <v>44</v>
      </c>
      <c r="X31" s="235" t="s">
        <v>44</v>
      </c>
      <c r="Y31" s="235" t="s">
        <v>44</v>
      </c>
      <c r="Z31" s="235" t="s">
        <v>44</v>
      </c>
      <c r="AA31" s="235"/>
      <c r="AB31" s="235"/>
      <c r="AC31" s="752"/>
      <c r="AD31" s="752"/>
      <c r="AE31" s="752"/>
      <c r="AF31" s="752"/>
      <c r="AG31" s="763"/>
      <c r="AH31" s="235"/>
      <c r="AI31" s="235"/>
      <c r="AJ31" s="760" t="s">
        <v>173</v>
      </c>
      <c r="AK31" s="760" t="s">
        <v>582</v>
      </c>
      <c r="AL31" s="235"/>
      <c r="AM31" s="235"/>
      <c r="AN31" s="235"/>
      <c r="AO31" s="235"/>
      <c r="AP31" s="235"/>
      <c r="AQ31" s="235"/>
      <c r="AR31" s="235"/>
      <c r="AS31" s="235"/>
      <c r="AT31" s="235"/>
      <c r="AU31" s="235"/>
      <c r="AV31" s="235"/>
      <c r="AW31" s="253"/>
      <c r="AX31" s="253" t="s">
        <v>565</v>
      </c>
    </row>
    <row r="32" s="563" customFormat="1" ht="39.95" customHeight="1" spans="1:50">
      <c r="A32" s="229">
        <f t="shared" si="3"/>
        <v>22</v>
      </c>
      <c r="B32" s="669">
        <v>1</v>
      </c>
      <c r="C32" s="669" t="s">
        <v>174</v>
      </c>
      <c r="D32" s="691" t="s">
        <v>583</v>
      </c>
      <c r="E32" s="692" t="s">
        <v>583</v>
      </c>
      <c r="F32" s="234" t="s">
        <v>371</v>
      </c>
      <c r="G32" s="234" t="s">
        <v>178</v>
      </c>
      <c r="H32" s="234"/>
      <c r="I32" s="252" t="s">
        <v>479</v>
      </c>
      <c r="J32" s="725"/>
      <c r="K32" s="726" t="s">
        <v>150</v>
      </c>
      <c r="L32" s="692" t="s">
        <v>583</v>
      </c>
      <c r="M32" s="714" t="s">
        <v>150</v>
      </c>
      <c r="N32" s="579" t="s">
        <v>154</v>
      </c>
      <c r="O32" s="579" t="s">
        <v>153</v>
      </c>
      <c r="P32" s="234" t="s">
        <v>178</v>
      </c>
      <c r="Q32" s="235" t="s">
        <v>44</v>
      </c>
      <c r="R32" s="741" t="s">
        <v>44</v>
      </c>
      <c r="S32" s="669" t="s">
        <v>44</v>
      </c>
      <c r="T32" s="669" t="s">
        <v>584</v>
      </c>
      <c r="U32" s="741" t="s">
        <v>44</v>
      </c>
      <c r="V32" s="742">
        <v>0.001</v>
      </c>
      <c r="W32" s="272" t="s">
        <v>44</v>
      </c>
      <c r="X32" s="235" t="s">
        <v>44</v>
      </c>
      <c r="Y32" s="235" t="s">
        <v>44</v>
      </c>
      <c r="Z32" s="235" t="s">
        <v>44</v>
      </c>
      <c r="AA32" s="235"/>
      <c r="AB32" s="235"/>
      <c r="AC32" s="752"/>
      <c r="AD32" s="752"/>
      <c r="AE32" s="752"/>
      <c r="AF32" s="752"/>
      <c r="AG32" s="763"/>
      <c r="AH32" s="235"/>
      <c r="AI32" s="235"/>
      <c r="AJ32" s="760" t="s">
        <v>173</v>
      </c>
      <c r="AK32" s="760" t="s">
        <v>531</v>
      </c>
      <c r="AL32" s="235"/>
      <c r="AM32" s="235"/>
      <c r="AN32" s="235"/>
      <c r="AO32" s="235"/>
      <c r="AP32" s="235"/>
      <c r="AQ32" s="235"/>
      <c r="AR32" s="235"/>
      <c r="AS32" s="235"/>
      <c r="AT32" s="235"/>
      <c r="AU32" s="235"/>
      <c r="AV32" s="235"/>
      <c r="AW32" s="770"/>
      <c r="AX32" s="581">
        <v>1</v>
      </c>
    </row>
    <row r="33" s="563" customFormat="1" ht="39.95" customHeight="1" spans="1:50">
      <c r="A33" s="229">
        <f t="shared" ref="A33:A48" si="4">ROW()-10</f>
        <v>23</v>
      </c>
      <c r="B33" s="664">
        <v>1</v>
      </c>
      <c r="C33" s="231" t="s">
        <v>543</v>
      </c>
      <c r="D33" s="231" t="s">
        <v>585</v>
      </c>
      <c r="E33" s="693" t="s">
        <v>586</v>
      </c>
      <c r="F33" s="693" t="s">
        <v>587</v>
      </c>
      <c r="G33" s="231" t="s">
        <v>588</v>
      </c>
      <c r="H33" s="233" t="s">
        <v>232</v>
      </c>
      <c r="I33" s="252" t="s">
        <v>479</v>
      </c>
      <c r="J33" s="727"/>
      <c r="K33" s="254" t="s">
        <v>150</v>
      </c>
      <c r="L33" s="692" t="s">
        <v>44</v>
      </c>
      <c r="M33" s="254" t="s">
        <v>150</v>
      </c>
      <c r="N33" s="579" t="s">
        <v>154</v>
      </c>
      <c r="O33" s="579" t="s">
        <v>153</v>
      </c>
      <c r="P33" s="231" t="s">
        <v>178</v>
      </c>
      <c r="Q33" s="664" t="s">
        <v>44</v>
      </c>
      <c r="R33" s="272" t="s">
        <v>44</v>
      </c>
      <c r="S33" s="664" t="s">
        <v>44</v>
      </c>
      <c r="T33" s="664" t="s">
        <v>589</v>
      </c>
      <c r="U33" s="272" t="s">
        <v>44</v>
      </c>
      <c r="V33" s="740"/>
      <c r="W33" s="272" t="s">
        <v>44</v>
      </c>
      <c r="X33" s="272" t="s">
        <v>44</v>
      </c>
      <c r="Y33" s="272" t="s">
        <v>44</v>
      </c>
      <c r="Z33" s="272" t="s">
        <v>44</v>
      </c>
      <c r="AA33" s="272"/>
      <c r="AB33" s="272"/>
      <c r="AC33" s="748"/>
      <c r="AD33" s="748"/>
      <c r="AE33" s="748"/>
      <c r="AF33" s="748"/>
      <c r="AG33" s="759"/>
      <c r="AH33" s="272"/>
      <c r="AI33" s="272"/>
      <c r="AJ33" s="760" t="s">
        <v>173</v>
      </c>
      <c r="AK33" s="760" t="s">
        <v>582</v>
      </c>
      <c r="AL33" s="272"/>
      <c r="AM33" s="272"/>
      <c r="AN33" s="272"/>
      <c r="AO33" s="272"/>
      <c r="AP33" s="272"/>
      <c r="AQ33" s="272"/>
      <c r="AR33" s="272"/>
      <c r="AS33" s="272"/>
      <c r="AT33" s="272"/>
      <c r="AU33" s="272"/>
      <c r="AV33" s="272"/>
      <c r="AW33" s="771"/>
      <c r="AX33" s="700">
        <v>8</v>
      </c>
    </row>
    <row r="34" s="652" customFormat="1" ht="39.95" customHeight="1" spans="1:50">
      <c r="A34" s="229">
        <f t="shared" si="4"/>
        <v>24</v>
      </c>
      <c r="B34" s="664">
        <v>1</v>
      </c>
      <c r="C34" s="664" t="s">
        <v>590</v>
      </c>
      <c r="D34" s="255" t="s">
        <v>591</v>
      </c>
      <c r="E34" s="694" t="s">
        <v>592</v>
      </c>
      <c r="F34" s="231" t="s">
        <v>593</v>
      </c>
      <c r="G34" s="231" t="s">
        <v>588</v>
      </c>
      <c r="H34" s="233" t="s">
        <v>232</v>
      </c>
      <c r="I34" s="252" t="s">
        <v>479</v>
      </c>
      <c r="J34" s="727"/>
      <c r="K34" s="254" t="s">
        <v>150</v>
      </c>
      <c r="L34" s="692" t="s">
        <v>44</v>
      </c>
      <c r="M34" s="254" t="s">
        <v>150</v>
      </c>
      <c r="N34" s="579" t="s">
        <v>154</v>
      </c>
      <c r="O34" s="579" t="s">
        <v>153</v>
      </c>
      <c r="P34" s="231" t="s">
        <v>178</v>
      </c>
      <c r="Q34" s="664" t="s">
        <v>44</v>
      </c>
      <c r="R34" s="272" t="s">
        <v>44</v>
      </c>
      <c r="S34" s="664" t="s">
        <v>44</v>
      </c>
      <c r="T34" s="664" t="s">
        <v>594</v>
      </c>
      <c r="U34" s="272" t="s">
        <v>44</v>
      </c>
      <c r="V34" s="740"/>
      <c r="W34" s="272" t="s">
        <v>44</v>
      </c>
      <c r="X34" s="272" t="s">
        <v>44</v>
      </c>
      <c r="Y34" s="272" t="s">
        <v>44</v>
      </c>
      <c r="Z34" s="272" t="s">
        <v>44</v>
      </c>
      <c r="AA34" s="272"/>
      <c r="AB34" s="272"/>
      <c r="AC34" s="748"/>
      <c r="AD34" s="748"/>
      <c r="AE34" s="748"/>
      <c r="AF34" s="748"/>
      <c r="AG34" s="759"/>
      <c r="AH34" s="272"/>
      <c r="AI34" s="272"/>
      <c r="AJ34" s="760" t="s">
        <v>173</v>
      </c>
      <c r="AK34" s="760" t="s">
        <v>582</v>
      </c>
      <c r="AL34" s="272"/>
      <c r="AM34" s="272"/>
      <c r="AN34" s="272"/>
      <c r="AO34" s="272"/>
      <c r="AP34" s="272"/>
      <c r="AQ34" s="272"/>
      <c r="AR34" s="272"/>
      <c r="AS34" s="272"/>
      <c r="AT34" s="272"/>
      <c r="AU34" s="272"/>
      <c r="AV34" s="272"/>
      <c r="AW34" s="771"/>
      <c r="AX34" s="700">
        <v>8</v>
      </c>
    </row>
    <row r="35" s="652" customFormat="1" ht="39.95" customHeight="1" spans="1:50">
      <c r="A35" s="229">
        <f t="shared" si="4"/>
        <v>25</v>
      </c>
      <c r="B35" s="664">
        <v>1</v>
      </c>
      <c r="C35" s="664" t="s">
        <v>590</v>
      </c>
      <c r="D35" s="583" t="s">
        <v>595</v>
      </c>
      <c r="E35" s="694" t="s">
        <v>596</v>
      </c>
      <c r="F35" s="231" t="s">
        <v>597</v>
      </c>
      <c r="G35" s="231" t="s">
        <v>588</v>
      </c>
      <c r="H35" s="233" t="s">
        <v>232</v>
      </c>
      <c r="I35" s="252" t="s">
        <v>479</v>
      </c>
      <c r="J35" s="727"/>
      <c r="K35" s="254" t="s">
        <v>150</v>
      </c>
      <c r="L35" s="692" t="s">
        <v>44</v>
      </c>
      <c r="M35" s="254" t="s">
        <v>150</v>
      </c>
      <c r="N35" s="579" t="s">
        <v>154</v>
      </c>
      <c r="O35" s="579" t="s">
        <v>153</v>
      </c>
      <c r="P35" s="231" t="s">
        <v>178</v>
      </c>
      <c r="Q35" s="664" t="s">
        <v>44</v>
      </c>
      <c r="R35" s="272" t="s">
        <v>44</v>
      </c>
      <c r="S35" s="664" t="s">
        <v>44</v>
      </c>
      <c r="T35" s="664" t="s">
        <v>598</v>
      </c>
      <c r="U35" s="272" t="s">
        <v>44</v>
      </c>
      <c r="V35" s="740"/>
      <c r="W35" s="272" t="s">
        <v>44</v>
      </c>
      <c r="X35" s="272" t="s">
        <v>44</v>
      </c>
      <c r="Y35" s="272" t="s">
        <v>44</v>
      </c>
      <c r="Z35" s="272" t="s">
        <v>44</v>
      </c>
      <c r="AA35" s="272"/>
      <c r="AB35" s="272"/>
      <c r="AC35" s="748"/>
      <c r="AD35" s="748"/>
      <c r="AE35" s="748"/>
      <c r="AF35" s="748"/>
      <c r="AG35" s="759"/>
      <c r="AH35" s="272"/>
      <c r="AI35" s="272"/>
      <c r="AJ35" s="760" t="s">
        <v>173</v>
      </c>
      <c r="AK35" s="760" t="s">
        <v>582</v>
      </c>
      <c r="AL35" s="272"/>
      <c r="AM35" s="272"/>
      <c r="AN35" s="272"/>
      <c r="AO35" s="272"/>
      <c r="AP35" s="272"/>
      <c r="AQ35" s="272"/>
      <c r="AR35" s="272"/>
      <c r="AS35" s="272"/>
      <c r="AT35" s="272"/>
      <c r="AU35" s="272"/>
      <c r="AV35" s="272"/>
      <c r="AW35" s="771"/>
      <c r="AX35" s="700">
        <v>8</v>
      </c>
    </row>
    <row r="36" s="615" customFormat="1" ht="39.95" customHeight="1" spans="1:50">
      <c r="A36" s="229">
        <f t="shared" si="4"/>
        <v>26</v>
      </c>
      <c r="B36" s="233">
        <v>1</v>
      </c>
      <c r="C36" s="664" t="s">
        <v>599</v>
      </c>
      <c r="D36" s="664"/>
      <c r="E36" s="252" t="s">
        <v>149</v>
      </c>
      <c r="F36" s="632" t="s">
        <v>600</v>
      </c>
      <c r="G36" s="664" t="s">
        <v>537</v>
      </c>
      <c r="H36" s="233" t="s">
        <v>232</v>
      </c>
      <c r="I36" s="252" t="s">
        <v>479</v>
      </c>
      <c r="J36" s="253"/>
      <c r="K36" s="254" t="s">
        <v>150</v>
      </c>
      <c r="L36" s="694" t="s">
        <v>601</v>
      </c>
      <c r="M36" s="254" t="s">
        <v>150</v>
      </c>
      <c r="N36" s="579" t="s">
        <v>154</v>
      </c>
      <c r="O36" s="579" t="s">
        <v>153</v>
      </c>
      <c r="P36" s="664" t="s">
        <v>537</v>
      </c>
      <c r="Q36" s="253" t="s">
        <v>155</v>
      </c>
      <c r="R36" s="272" t="s">
        <v>44</v>
      </c>
      <c r="S36" s="253"/>
      <c r="T36" s="253"/>
      <c r="U36" s="272" t="s">
        <v>44</v>
      </c>
      <c r="V36" s="729"/>
      <c r="W36" s="272" t="s">
        <v>44</v>
      </c>
      <c r="X36" s="272" t="s">
        <v>44</v>
      </c>
      <c r="Y36" s="272" t="s">
        <v>44</v>
      </c>
      <c r="Z36" s="272" t="s">
        <v>44</v>
      </c>
      <c r="AA36" s="272"/>
      <c r="AB36" s="272"/>
      <c r="AC36" s="748"/>
      <c r="AD36" s="748"/>
      <c r="AE36" s="748"/>
      <c r="AF36" s="748"/>
      <c r="AG36" s="759"/>
      <c r="AH36" s="272"/>
      <c r="AI36" s="272"/>
      <c r="AJ36" s="760" t="s">
        <v>164</v>
      </c>
      <c r="AK36" s="760"/>
      <c r="AL36" s="272"/>
      <c r="AM36" s="272"/>
      <c r="AN36" s="272"/>
      <c r="AO36" s="272"/>
      <c r="AP36" s="272"/>
      <c r="AQ36" s="272"/>
      <c r="AR36" s="272"/>
      <c r="AS36" s="272"/>
      <c r="AT36" s="272"/>
      <c r="AU36" s="272"/>
      <c r="AV36" s="272"/>
      <c r="AW36" s="743"/>
      <c r="AX36" s="700">
        <v>1</v>
      </c>
    </row>
    <row r="37" s="652" customFormat="1" ht="39.95" customHeight="1" spans="1:50">
      <c r="A37" s="229">
        <f t="shared" si="4"/>
        <v>27</v>
      </c>
      <c r="B37" s="664">
        <v>2</v>
      </c>
      <c r="C37" s="664" t="s">
        <v>599</v>
      </c>
      <c r="D37" s="664"/>
      <c r="E37" s="252" t="s">
        <v>149</v>
      </c>
      <c r="F37" s="689" t="s">
        <v>602</v>
      </c>
      <c r="G37" s="666"/>
      <c r="H37" s="233" t="s">
        <v>232</v>
      </c>
      <c r="I37" s="252" t="s">
        <v>479</v>
      </c>
      <c r="J37" s="688"/>
      <c r="K37" s="254" t="s">
        <v>150</v>
      </c>
      <c r="L37" s="694" t="s">
        <v>603</v>
      </c>
      <c r="M37" s="254" t="s">
        <v>150</v>
      </c>
      <c r="N37" s="579" t="s">
        <v>154</v>
      </c>
      <c r="O37" s="579" t="s">
        <v>153</v>
      </c>
      <c r="P37" s="233" t="s">
        <v>182</v>
      </c>
      <c r="Q37" s="233" t="s">
        <v>155</v>
      </c>
      <c r="R37" s="272" t="s">
        <v>44</v>
      </c>
      <c r="S37" s="233" t="s">
        <v>44</v>
      </c>
      <c r="T37" s="743" t="s">
        <v>44</v>
      </c>
      <c r="U37" s="272" t="s">
        <v>44</v>
      </c>
      <c r="V37" s="740"/>
      <c r="W37" s="272" t="s">
        <v>44</v>
      </c>
      <c r="X37" s="272" t="s">
        <v>44</v>
      </c>
      <c r="Y37" s="272" t="s">
        <v>44</v>
      </c>
      <c r="Z37" s="272" t="s">
        <v>44</v>
      </c>
      <c r="AA37" s="272"/>
      <c r="AB37" s="272"/>
      <c r="AC37" s="748"/>
      <c r="AD37" s="748"/>
      <c r="AE37" s="748"/>
      <c r="AF37" s="748"/>
      <c r="AG37" s="759"/>
      <c r="AH37" s="272"/>
      <c r="AI37" s="272"/>
      <c r="AJ37" s="760" t="s">
        <v>173</v>
      </c>
      <c r="AK37" s="760"/>
      <c r="AL37" s="272"/>
      <c r="AM37" s="272"/>
      <c r="AN37" s="272"/>
      <c r="AO37" s="272"/>
      <c r="AP37" s="272"/>
      <c r="AQ37" s="272"/>
      <c r="AR37" s="272"/>
      <c r="AS37" s="272"/>
      <c r="AT37" s="272"/>
      <c r="AU37" s="272"/>
      <c r="AV37" s="272"/>
      <c r="AW37" s="664"/>
      <c r="AX37" s="700">
        <v>1</v>
      </c>
    </row>
    <row r="38" s="563" customFormat="1" ht="39.95" customHeight="1" spans="1:51">
      <c r="A38" s="229">
        <f t="shared" si="4"/>
        <v>28</v>
      </c>
      <c r="B38" s="233">
        <v>2</v>
      </c>
      <c r="C38" s="664" t="s">
        <v>599</v>
      </c>
      <c r="D38" s="664"/>
      <c r="E38" s="252" t="s">
        <v>149</v>
      </c>
      <c r="F38" s="632" t="s">
        <v>604</v>
      </c>
      <c r="G38" s="664" t="s">
        <v>44</v>
      </c>
      <c r="H38" s="233" t="s">
        <v>232</v>
      </c>
      <c r="I38" s="252" t="s">
        <v>479</v>
      </c>
      <c r="J38" s="253"/>
      <c r="K38" s="254" t="s">
        <v>150</v>
      </c>
      <c r="L38" s="670" t="s">
        <v>605</v>
      </c>
      <c r="M38" s="254" t="s">
        <v>150</v>
      </c>
      <c r="N38" s="579" t="s">
        <v>154</v>
      </c>
      <c r="O38" s="579" t="s">
        <v>153</v>
      </c>
      <c r="P38" s="233" t="s">
        <v>537</v>
      </c>
      <c r="Q38" s="253" t="s">
        <v>155</v>
      </c>
      <c r="R38" s="272" t="s">
        <v>44</v>
      </c>
      <c r="S38" s="664" t="s">
        <v>44</v>
      </c>
      <c r="T38" s="664" t="s">
        <v>606</v>
      </c>
      <c r="U38" s="272" t="s">
        <v>44</v>
      </c>
      <c r="V38" s="729">
        <v>0.6939</v>
      </c>
      <c r="W38" s="272" t="s">
        <v>44</v>
      </c>
      <c r="X38" s="272" t="s">
        <v>44</v>
      </c>
      <c r="Y38" s="272" t="s">
        <v>44</v>
      </c>
      <c r="Z38" s="272" t="s">
        <v>44</v>
      </c>
      <c r="AA38" s="272"/>
      <c r="AB38" s="272"/>
      <c r="AC38" s="748"/>
      <c r="AD38" s="748"/>
      <c r="AE38" s="748"/>
      <c r="AF38" s="748"/>
      <c r="AG38" s="759"/>
      <c r="AH38" s="272"/>
      <c r="AI38" s="272"/>
      <c r="AJ38" s="760" t="s">
        <v>158</v>
      </c>
      <c r="AK38" s="760" t="s">
        <v>200</v>
      </c>
      <c r="AL38" s="272"/>
      <c r="AM38" s="272"/>
      <c r="AN38" s="272"/>
      <c r="AO38" s="272"/>
      <c r="AP38" s="272"/>
      <c r="AQ38" s="272"/>
      <c r="AR38" s="272"/>
      <c r="AS38" s="272"/>
      <c r="AT38" s="272"/>
      <c r="AU38" s="272"/>
      <c r="AV38" s="272"/>
      <c r="AW38" s="743"/>
      <c r="AX38" s="700">
        <v>1</v>
      </c>
      <c r="AY38" s="614" t="s">
        <v>607</v>
      </c>
    </row>
    <row r="39" s="563" customFormat="1" ht="39.95" customHeight="1" spans="1:50">
      <c r="A39" s="229">
        <f t="shared" si="4"/>
        <v>29</v>
      </c>
      <c r="B39" s="233">
        <v>2</v>
      </c>
      <c r="C39" s="688" t="s">
        <v>543</v>
      </c>
      <c r="D39" s="695" t="s">
        <v>608</v>
      </c>
      <c r="E39" s="695"/>
      <c r="F39" s="696" t="s">
        <v>609</v>
      </c>
      <c r="G39" s="664"/>
      <c r="H39" s="233"/>
      <c r="I39" s="252"/>
      <c r="J39" s="253"/>
      <c r="K39" s="254"/>
      <c r="L39" s="670"/>
      <c r="M39" s="254"/>
      <c r="N39" s="579"/>
      <c r="O39" s="579"/>
      <c r="P39" s="233"/>
      <c r="Q39" s="253"/>
      <c r="R39" s="272"/>
      <c r="S39" s="664"/>
      <c r="T39" s="664"/>
      <c r="U39" s="272"/>
      <c r="V39" s="729"/>
      <c r="W39" s="272"/>
      <c r="X39" s="272"/>
      <c r="Y39" s="272"/>
      <c r="Z39" s="272"/>
      <c r="AA39" s="272" t="s">
        <v>524</v>
      </c>
      <c r="AB39" s="272"/>
      <c r="AC39" s="748"/>
      <c r="AD39" s="748"/>
      <c r="AE39" s="748"/>
      <c r="AF39" s="748"/>
      <c r="AG39" s="759"/>
      <c r="AH39" s="272"/>
      <c r="AI39" s="272"/>
      <c r="AJ39" s="760" t="s">
        <v>158</v>
      </c>
      <c r="AK39" s="760" t="s">
        <v>353</v>
      </c>
      <c r="AL39" s="272"/>
      <c r="AM39" s="272"/>
      <c r="AN39" s="272"/>
      <c r="AO39" s="272"/>
      <c r="AP39" s="272"/>
      <c r="AQ39" s="272"/>
      <c r="AR39" s="272"/>
      <c r="AS39" s="272"/>
      <c r="AT39" s="272"/>
      <c r="AU39" s="272"/>
      <c r="AV39" s="272"/>
      <c r="AW39" s="743"/>
      <c r="AX39" s="700">
        <v>1</v>
      </c>
    </row>
    <row r="40" s="652" customFormat="1" ht="39.95" customHeight="1" spans="1:50">
      <c r="A40" s="229">
        <f t="shared" si="4"/>
        <v>30</v>
      </c>
      <c r="B40" s="664">
        <v>3</v>
      </c>
      <c r="C40" s="688" t="s">
        <v>543</v>
      </c>
      <c r="D40" s="697" t="s">
        <v>610</v>
      </c>
      <c r="E40" s="632" t="s">
        <v>610</v>
      </c>
      <c r="F40" s="632" t="s">
        <v>611</v>
      </c>
      <c r="G40" s="664" t="s">
        <v>537</v>
      </c>
      <c r="H40" s="233" t="s">
        <v>150</v>
      </c>
      <c r="I40" s="252" t="s">
        <v>479</v>
      </c>
      <c r="J40" s="688"/>
      <c r="K40" s="254" t="s">
        <v>150</v>
      </c>
      <c r="L40" s="632" t="s">
        <v>610</v>
      </c>
      <c r="M40" s="254" t="s">
        <v>150</v>
      </c>
      <c r="N40" s="579" t="s">
        <v>154</v>
      </c>
      <c r="O40" s="579" t="s">
        <v>153</v>
      </c>
      <c r="P40" s="233" t="s">
        <v>537</v>
      </c>
      <c r="Q40" s="688" t="s">
        <v>155</v>
      </c>
      <c r="R40" s="272" t="s">
        <v>44</v>
      </c>
      <c r="S40" s="664" t="s">
        <v>155</v>
      </c>
      <c r="T40" s="664" t="s">
        <v>612</v>
      </c>
      <c r="U40" s="272" t="s">
        <v>44</v>
      </c>
      <c r="V40" s="740" t="e">
        <f>#REF!*2+#REF!*2+#REF!+#REF!+#REF!+#REF!*2</f>
        <v>#REF!</v>
      </c>
      <c r="W40" s="272" t="s">
        <v>44</v>
      </c>
      <c r="X40" s="272" t="s">
        <v>170</v>
      </c>
      <c r="Y40" s="272" t="s">
        <v>44</v>
      </c>
      <c r="Z40" s="272" t="s">
        <v>524</v>
      </c>
      <c r="AA40" s="272" t="s">
        <v>552</v>
      </c>
      <c r="AB40" s="272"/>
      <c r="AC40" s="748"/>
      <c r="AD40" s="748"/>
      <c r="AE40" s="748"/>
      <c r="AF40" s="748"/>
      <c r="AG40" s="759"/>
      <c r="AH40" s="272"/>
      <c r="AI40" s="272"/>
      <c r="AJ40" s="760" t="s">
        <v>158</v>
      </c>
      <c r="AK40" s="760" t="s">
        <v>553</v>
      </c>
      <c r="AL40" s="272"/>
      <c r="AM40" s="272"/>
      <c r="AN40" s="272"/>
      <c r="AO40" s="272"/>
      <c r="AP40" s="272"/>
      <c r="AQ40" s="272"/>
      <c r="AR40" s="272"/>
      <c r="AS40" s="272"/>
      <c r="AT40" s="272"/>
      <c r="AU40" s="272"/>
      <c r="AV40" s="272"/>
      <c r="AW40" s="664"/>
      <c r="AX40" s="664">
        <v>1</v>
      </c>
    </row>
    <row r="41" s="652" customFormat="1" ht="39.95" customHeight="1" spans="1:50">
      <c r="A41" s="229">
        <f t="shared" si="4"/>
        <v>31</v>
      </c>
      <c r="B41" s="664">
        <v>2</v>
      </c>
      <c r="C41" s="688" t="s">
        <v>590</v>
      </c>
      <c r="D41" s="698" t="s">
        <v>613</v>
      </c>
      <c r="E41" s="632" t="s">
        <v>614</v>
      </c>
      <c r="F41" s="632" t="s">
        <v>615</v>
      </c>
      <c r="G41" s="664" t="s">
        <v>616</v>
      </c>
      <c r="H41" s="233" t="s">
        <v>232</v>
      </c>
      <c r="I41" s="252" t="s">
        <v>479</v>
      </c>
      <c r="J41" s="688"/>
      <c r="K41" s="254" t="s">
        <v>150</v>
      </c>
      <c r="L41" s="632" t="s">
        <v>614</v>
      </c>
      <c r="M41" s="254" t="s">
        <v>150</v>
      </c>
      <c r="N41" s="579" t="s">
        <v>154</v>
      </c>
      <c r="O41" s="579" t="s">
        <v>153</v>
      </c>
      <c r="P41" s="233" t="s">
        <v>343</v>
      </c>
      <c r="Q41" s="688" t="s">
        <v>617</v>
      </c>
      <c r="R41" s="272" t="s">
        <v>44</v>
      </c>
      <c r="S41" s="664"/>
      <c r="T41" s="664"/>
      <c r="U41" s="272" t="s">
        <v>44</v>
      </c>
      <c r="V41" s="740">
        <v>0.02</v>
      </c>
      <c r="W41" s="272" t="s">
        <v>44</v>
      </c>
      <c r="X41" s="272" t="s">
        <v>44</v>
      </c>
      <c r="Y41" s="272" t="s">
        <v>44</v>
      </c>
      <c r="Z41" s="272" t="s">
        <v>44</v>
      </c>
      <c r="AA41" s="272" t="s">
        <v>171</v>
      </c>
      <c r="AB41" s="272"/>
      <c r="AC41" s="748" t="s">
        <v>369</v>
      </c>
      <c r="AD41" s="748"/>
      <c r="AE41" s="748"/>
      <c r="AF41" s="748">
        <f>V41*1.05</f>
        <v>0.021</v>
      </c>
      <c r="AG41" s="759">
        <f>V41/AF41</f>
        <v>0.952380952380952</v>
      </c>
      <c r="AH41" s="272"/>
      <c r="AI41" s="272"/>
      <c r="AJ41" s="760" t="s">
        <v>173</v>
      </c>
      <c r="AK41" s="760" t="s">
        <v>618</v>
      </c>
      <c r="AL41" s="272"/>
      <c r="AM41" s="272"/>
      <c r="AN41" s="272"/>
      <c r="AO41" s="272"/>
      <c r="AP41" s="272"/>
      <c r="AQ41" s="272"/>
      <c r="AR41" s="272"/>
      <c r="AS41" s="272"/>
      <c r="AT41" s="272"/>
      <c r="AU41" s="272"/>
      <c r="AV41" s="272"/>
      <c r="AW41" s="664"/>
      <c r="AX41" s="664">
        <v>2</v>
      </c>
    </row>
    <row r="42" s="652" customFormat="1" ht="39.95" customHeight="1" spans="1:50">
      <c r="A42" s="229">
        <f t="shared" si="4"/>
        <v>32</v>
      </c>
      <c r="B42" s="664">
        <v>2</v>
      </c>
      <c r="C42" s="688" t="s">
        <v>44</v>
      </c>
      <c r="D42" s="632" t="s">
        <v>619</v>
      </c>
      <c r="E42" s="632" t="s">
        <v>619</v>
      </c>
      <c r="F42" s="632" t="s">
        <v>620</v>
      </c>
      <c r="G42" s="664" t="s">
        <v>621</v>
      </c>
      <c r="H42" s="233" t="s">
        <v>232</v>
      </c>
      <c r="I42" s="252" t="s">
        <v>479</v>
      </c>
      <c r="J42" s="688"/>
      <c r="K42" s="254" t="s">
        <v>150</v>
      </c>
      <c r="L42" s="632" t="s">
        <v>619</v>
      </c>
      <c r="M42" s="254" t="s">
        <v>150</v>
      </c>
      <c r="N42" s="579" t="s">
        <v>154</v>
      </c>
      <c r="O42" s="579" t="s">
        <v>153</v>
      </c>
      <c r="P42" s="233" t="s">
        <v>178</v>
      </c>
      <c r="Q42" s="664" t="s">
        <v>44</v>
      </c>
      <c r="R42" s="272" t="s">
        <v>44</v>
      </c>
      <c r="S42" s="664"/>
      <c r="T42" s="664"/>
      <c r="U42" s="272" t="s">
        <v>44</v>
      </c>
      <c r="V42" s="740">
        <v>0.0025</v>
      </c>
      <c r="W42" s="272" t="s">
        <v>44</v>
      </c>
      <c r="X42" s="272" t="s">
        <v>44</v>
      </c>
      <c r="Y42" s="272" t="s">
        <v>44</v>
      </c>
      <c r="Z42" s="272" t="s">
        <v>44</v>
      </c>
      <c r="AA42" s="272"/>
      <c r="AB42" s="272"/>
      <c r="AC42" s="748"/>
      <c r="AD42" s="748"/>
      <c r="AE42" s="748"/>
      <c r="AF42" s="748"/>
      <c r="AG42" s="759"/>
      <c r="AH42" s="272"/>
      <c r="AI42" s="272"/>
      <c r="AJ42" s="760" t="s">
        <v>173</v>
      </c>
      <c r="AK42" s="760" t="s">
        <v>582</v>
      </c>
      <c r="AL42" s="272"/>
      <c r="AM42" s="272"/>
      <c r="AN42" s="272"/>
      <c r="AO42" s="272"/>
      <c r="AP42" s="272"/>
      <c r="AQ42" s="272"/>
      <c r="AR42" s="272"/>
      <c r="AS42" s="272"/>
      <c r="AT42" s="272"/>
      <c r="AU42" s="272"/>
      <c r="AV42" s="272"/>
      <c r="AW42" s="664"/>
      <c r="AX42" s="664">
        <v>2</v>
      </c>
    </row>
    <row r="43" s="615" customFormat="1" ht="39.95" customHeight="1" spans="1:50">
      <c r="A43" s="229">
        <f t="shared" si="4"/>
        <v>33</v>
      </c>
      <c r="B43" s="664">
        <v>1</v>
      </c>
      <c r="C43" s="688" t="s">
        <v>543</v>
      </c>
      <c r="D43" s="632" t="s">
        <v>622</v>
      </c>
      <c r="E43" s="632"/>
      <c r="F43" s="699" t="s">
        <v>623</v>
      </c>
      <c r="G43" s="233" t="s">
        <v>537</v>
      </c>
      <c r="H43" s="233" t="s">
        <v>150</v>
      </c>
      <c r="I43" s="252" t="s">
        <v>479</v>
      </c>
      <c r="J43" s="253"/>
      <c r="K43" s="254" t="s">
        <v>150</v>
      </c>
      <c r="L43" s="632" t="s">
        <v>624</v>
      </c>
      <c r="M43" s="254" t="s">
        <v>150</v>
      </c>
      <c r="N43" s="579" t="s">
        <v>154</v>
      </c>
      <c r="O43" s="579" t="s">
        <v>153</v>
      </c>
      <c r="P43" s="233" t="s">
        <v>537</v>
      </c>
      <c r="Q43" s="664" t="s">
        <v>155</v>
      </c>
      <c r="R43" s="272" t="s">
        <v>44</v>
      </c>
      <c r="S43" s="253" t="s">
        <v>44</v>
      </c>
      <c r="T43" s="664" t="s">
        <v>625</v>
      </c>
      <c r="U43" s="272" t="s">
        <v>44</v>
      </c>
      <c r="V43" s="740" t="e">
        <f>#REF!+#REF!+#REF!*2+#REF!+#REF!+#REF!*4+#REF!*2+#REF!+#REF!+#REF!+#REF!+#REF!+#REF!*2+#REF!</f>
        <v>#REF!</v>
      </c>
      <c r="W43" s="272" t="s">
        <v>44</v>
      </c>
      <c r="X43" s="272" t="s">
        <v>170</v>
      </c>
      <c r="Y43" s="272" t="s">
        <v>44</v>
      </c>
      <c r="Z43" s="272" t="s">
        <v>524</v>
      </c>
      <c r="AA43" s="272" t="s">
        <v>524</v>
      </c>
      <c r="AB43" s="272"/>
      <c r="AC43" s="748"/>
      <c r="AD43" s="748"/>
      <c r="AE43" s="748"/>
      <c r="AF43" s="748"/>
      <c r="AG43" s="759"/>
      <c r="AH43" s="272"/>
      <c r="AI43" s="272"/>
      <c r="AJ43" s="760" t="s">
        <v>158</v>
      </c>
      <c r="AK43" s="760" t="s">
        <v>353</v>
      </c>
      <c r="AL43" s="272"/>
      <c r="AM43" s="272"/>
      <c r="AN43" s="272"/>
      <c r="AO43" s="272"/>
      <c r="AP43" s="272"/>
      <c r="AQ43" s="272"/>
      <c r="AR43" s="272"/>
      <c r="AS43" s="272"/>
      <c r="AT43" s="272"/>
      <c r="AU43" s="272"/>
      <c r="AV43" s="272"/>
      <c r="AW43" s="743"/>
      <c r="AX43" s="700">
        <v>1</v>
      </c>
    </row>
    <row r="44" s="615" customFormat="1" ht="39.95" customHeight="1" spans="1:50">
      <c r="A44" s="229">
        <f t="shared" si="4"/>
        <v>34</v>
      </c>
      <c r="B44" s="664">
        <v>2</v>
      </c>
      <c r="C44" s="688" t="s">
        <v>543</v>
      </c>
      <c r="D44" s="697" t="s">
        <v>624</v>
      </c>
      <c r="E44" s="632" t="s">
        <v>624</v>
      </c>
      <c r="F44" s="632" t="s">
        <v>626</v>
      </c>
      <c r="G44" s="233" t="s">
        <v>537</v>
      </c>
      <c r="H44" s="233" t="s">
        <v>150</v>
      </c>
      <c r="I44" s="252" t="s">
        <v>479</v>
      </c>
      <c r="J44" s="253"/>
      <c r="K44" s="254" t="s">
        <v>150</v>
      </c>
      <c r="L44" s="632" t="s">
        <v>624</v>
      </c>
      <c r="M44" s="254" t="s">
        <v>150</v>
      </c>
      <c r="N44" s="579" t="s">
        <v>154</v>
      </c>
      <c r="O44" s="579" t="s">
        <v>153</v>
      </c>
      <c r="P44" s="233" t="s">
        <v>537</v>
      </c>
      <c r="Q44" s="664" t="s">
        <v>155</v>
      </c>
      <c r="R44" s="272" t="s">
        <v>44</v>
      </c>
      <c r="S44" s="253" t="s">
        <v>44</v>
      </c>
      <c r="T44" s="664" t="s">
        <v>625</v>
      </c>
      <c r="U44" s="272" t="s">
        <v>44</v>
      </c>
      <c r="V44" s="740" t="e">
        <f>#REF!+#REF!+#REF!*2+#REF!+#REF!+#REF!*4+#REF!*2+#REF!+#REF!+#REF!+#REF!+#REF!+#REF!*2+#REF!</f>
        <v>#REF!</v>
      </c>
      <c r="W44" s="272" t="s">
        <v>44</v>
      </c>
      <c r="X44" s="272" t="s">
        <v>170</v>
      </c>
      <c r="Y44" s="272" t="s">
        <v>44</v>
      </c>
      <c r="Z44" s="272" t="s">
        <v>524</v>
      </c>
      <c r="AA44" s="272" t="s">
        <v>552</v>
      </c>
      <c r="AB44" s="272"/>
      <c r="AC44" s="748"/>
      <c r="AD44" s="748"/>
      <c r="AE44" s="748"/>
      <c r="AF44" s="748"/>
      <c r="AG44" s="759"/>
      <c r="AH44" s="272"/>
      <c r="AI44" s="272"/>
      <c r="AJ44" s="760" t="s">
        <v>158</v>
      </c>
      <c r="AK44" s="760" t="s">
        <v>553</v>
      </c>
      <c r="AL44" s="272"/>
      <c r="AM44" s="272"/>
      <c r="AN44" s="272"/>
      <c r="AO44" s="272"/>
      <c r="AP44" s="272"/>
      <c r="AQ44" s="272"/>
      <c r="AR44" s="272"/>
      <c r="AS44" s="272"/>
      <c r="AT44" s="272"/>
      <c r="AU44" s="272"/>
      <c r="AV44" s="272"/>
      <c r="AW44" s="743"/>
      <c r="AX44" s="700">
        <v>1</v>
      </c>
    </row>
    <row r="45" s="615" customFormat="1" ht="39.95" customHeight="1" spans="1:50">
      <c r="A45" s="229">
        <f t="shared" si="4"/>
        <v>35</v>
      </c>
      <c r="B45" s="233">
        <v>1</v>
      </c>
      <c r="C45" s="233" t="s">
        <v>543</v>
      </c>
      <c r="D45" s="233" t="s">
        <v>627</v>
      </c>
      <c r="E45" s="632" t="s">
        <v>627</v>
      </c>
      <c r="F45" s="632" t="s">
        <v>628</v>
      </c>
      <c r="G45" s="233" t="s">
        <v>629</v>
      </c>
      <c r="H45" s="233" t="s">
        <v>150</v>
      </c>
      <c r="I45" s="252" t="s">
        <v>479</v>
      </c>
      <c r="J45" s="724"/>
      <c r="K45" s="254" t="s">
        <v>150</v>
      </c>
      <c r="L45" s="632" t="s">
        <v>627</v>
      </c>
      <c r="M45" s="254" t="s">
        <v>150</v>
      </c>
      <c r="N45" s="579" t="s">
        <v>154</v>
      </c>
      <c r="O45" s="579" t="s">
        <v>153</v>
      </c>
      <c r="P45" s="233" t="s">
        <v>537</v>
      </c>
      <c r="Q45" s="723" t="s">
        <v>155</v>
      </c>
      <c r="R45" s="272" t="s">
        <v>44</v>
      </c>
      <c r="S45" s="664" t="s">
        <v>44</v>
      </c>
      <c r="T45" s="253" t="s">
        <v>630</v>
      </c>
      <c r="U45" s="272" t="s">
        <v>44</v>
      </c>
      <c r="V45" s="729" t="s">
        <v>44</v>
      </c>
      <c r="W45" s="272" t="s">
        <v>44</v>
      </c>
      <c r="X45" s="272" t="s">
        <v>170</v>
      </c>
      <c r="Y45" s="272" t="s">
        <v>44</v>
      </c>
      <c r="Z45" s="272" t="s">
        <v>524</v>
      </c>
      <c r="AA45" s="272"/>
      <c r="AB45" s="272"/>
      <c r="AC45" s="748"/>
      <c r="AD45" s="748"/>
      <c r="AE45" s="748"/>
      <c r="AF45" s="748"/>
      <c r="AG45" s="759"/>
      <c r="AH45" s="272"/>
      <c r="AI45" s="272"/>
      <c r="AJ45" s="760" t="s">
        <v>173</v>
      </c>
      <c r="AK45" s="760" t="s">
        <v>631</v>
      </c>
      <c r="AL45" s="272"/>
      <c r="AM45" s="272"/>
      <c r="AN45" s="272"/>
      <c r="AO45" s="272"/>
      <c r="AP45" s="272"/>
      <c r="AQ45" s="272"/>
      <c r="AR45" s="272"/>
      <c r="AS45" s="272"/>
      <c r="AT45" s="272"/>
      <c r="AU45" s="272"/>
      <c r="AV45" s="272"/>
      <c r="AW45" s="743"/>
      <c r="AX45" s="700">
        <v>1</v>
      </c>
    </row>
    <row r="46" s="615" customFormat="1" ht="39.95" customHeight="1" spans="1:50">
      <c r="A46" s="229">
        <f t="shared" si="4"/>
        <v>36</v>
      </c>
      <c r="B46" s="233">
        <v>1</v>
      </c>
      <c r="C46" s="233" t="s">
        <v>539</v>
      </c>
      <c r="D46" s="700" t="s">
        <v>460</v>
      </c>
      <c r="E46" s="632" t="s">
        <v>461</v>
      </c>
      <c r="F46" s="701" t="s">
        <v>557</v>
      </c>
      <c r="G46" s="692" t="s">
        <v>632</v>
      </c>
      <c r="H46" s="233" t="s">
        <v>232</v>
      </c>
      <c r="I46" s="252" t="s">
        <v>479</v>
      </c>
      <c r="J46" s="296"/>
      <c r="K46" s="713" t="s">
        <v>150</v>
      </c>
      <c r="L46" s="632" t="s">
        <v>461</v>
      </c>
      <c r="M46" s="713" t="s">
        <v>559</v>
      </c>
      <c r="N46" s="579" t="s">
        <v>154</v>
      </c>
      <c r="O46" s="579" t="s">
        <v>153</v>
      </c>
      <c r="P46" s="701" t="s">
        <v>178</v>
      </c>
      <c r="Q46" s="669" t="s">
        <v>463</v>
      </c>
      <c r="R46" s="272" t="s">
        <v>44</v>
      </c>
      <c r="S46" s="701" t="s">
        <v>44</v>
      </c>
      <c r="T46" s="669" t="s">
        <v>560</v>
      </c>
      <c r="U46" s="272" t="s">
        <v>44</v>
      </c>
      <c r="V46" s="742">
        <v>0.015</v>
      </c>
      <c r="W46" s="272" t="s">
        <v>44</v>
      </c>
      <c r="X46" s="272" t="s">
        <v>44</v>
      </c>
      <c r="Y46" s="272" t="s">
        <v>44</v>
      </c>
      <c r="Z46" s="272" t="s">
        <v>44</v>
      </c>
      <c r="AA46" s="272"/>
      <c r="AB46" s="272"/>
      <c r="AC46" s="748"/>
      <c r="AD46" s="748"/>
      <c r="AE46" s="748"/>
      <c r="AF46" s="748"/>
      <c r="AG46" s="759"/>
      <c r="AH46" s="272"/>
      <c r="AI46" s="272"/>
      <c r="AJ46" s="760" t="s">
        <v>173</v>
      </c>
      <c r="AK46" s="760" t="s">
        <v>582</v>
      </c>
      <c r="AL46" s="272"/>
      <c r="AM46" s="272"/>
      <c r="AN46" s="272"/>
      <c r="AO46" s="272"/>
      <c r="AP46" s="272"/>
      <c r="AQ46" s="272"/>
      <c r="AR46" s="272"/>
      <c r="AS46" s="272"/>
      <c r="AT46" s="272"/>
      <c r="AU46" s="272"/>
      <c r="AV46" s="272"/>
      <c r="AW46" s="743"/>
      <c r="AX46" s="700">
        <v>4</v>
      </c>
    </row>
    <row r="47" s="615" customFormat="1" ht="39.95" customHeight="1" spans="1:50">
      <c r="A47" s="229">
        <f t="shared" si="4"/>
        <v>37</v>
      </c>
      <c r="B47" s="664">
        <v>1</v>
      </c>
      <c r="C47" s="664" t="s">
        <v>633</v>
      </c>
      <c r="D47" s="583" t="s">
        <v>634</v>
      </c>
      <c r="E47" s="632" t="s">
        <v>635</v>
      </c>
      <c r="F47" s="632" t="s">
        <v>636</v>
      </c>
      <c r="G47" s="233" t="s">
        <v>343</v>
      </c>
      <c r="H47" s="233" t="s">
        <v>232</v>
      </c>
      <c r="I47" s="252" t="s">
        <v>479</v>
      </c>
      <c r="J47" s="253"/>
      <c r="K47" s="254" t="s">
        <v>150</v>
      </c>
      <c r="L47" s="632" t="s">
        <v>635</v>
      </c>
      <c r="M47" s="254" t="s">
        <v>150</v>
      </c>
      <c r="N47" s="579" t="s">
        <v>154</v>
      </c>
      <c r="O47" s="579" t="s">
        <v>153</v>
      </c>
      <c r="P47" s="233" t="s">
        <v>343</v>
      </c>
      <c r="Q47" s="632" t="s">
        <v>637</v>
      </c>
      <c r="R47" s="272" t="s">
        <v>44</v>
      </c>
      <c r="S47" s="632" t="s">
        <v>44</v>
      </c>
      <c r="T47" s="632" t="s">
        <v>638</v>
      </c>
      <c r="U47" s="272" t="s">
        <v>44</v>
      </c>
      <c r="V47" s="744">
        <v>0.185</v>
      </c>
      <c r="W47" s="272" t="s">
        <v>44</v>
      </c>
      <c r="X47" s="272" t="s">
        <v>170</v>
      </c>
      <c r="Y47" s="272" t="s">
        <v>122</v>
      </c>
      <c r="Z47" s="272" t="s">
        <v>44</v>
      </c>
      <c r="AA47" s="272" t="s">
        <v>171</v>
      </c>
      <c r="AB47" s="272"/>
      <c r="AC47" s="748" t="s">
        <v>172</v>
      </c>
      <c r="AD47" s="748"/>
      <c r="AE47" s="748"/>
      <c r="AF47" s="748">
        <f t="shared" ref="AF47:AF49" si="5">V47*1.02</f>
        <v>0.1887</v>
      </c>
      <c r="AG47" s="759">
        <f t="shared" ref="AG47:AG49" si="6">V47/AF47</f>
        <v>0.980392156862745</v>
      </c>
      <c r="AH47" s="272"/>
      <c r="AI47" s="272"/>
      <c r="AJ47" s="760" t="s">
        <v>158</v>
      </c>
      <c r="AK47" s="760" t="s">
        <v>259</v>
      </c>
      <c r="AL47" s="272"/>
      <c r="AM47" s="272"/>
      <c r="AN47" s="272"/>
      <c r="AO47" s="272"/>
      <c r="AP47" s="272"/>
      <c r="AQ47" s="272"/>
      <c r="AR47" s="272"/>
      <c r="AS47" s="272"/>
      <c r="AT47" s="272"/>
      <c r="AU47" s="272"/>
      <c r="AV47" s="272"/>
      <c r="AW47" s="743"/>
      <c r="AX47" s="700">
        <v>1</v>
      </c>
    </row>
    <row r="48" s="615" customFormat="1" ht="39.95" customHeight="1" spans="1:50">
      <c r="A48" s="229">
        <f t="shared" si="4"/>
        <v>38</v>
      </c>
      <c r="B48" s="664">
        <v>1</v>
      </c>
      <c r="C48" s="664" t="s">
        <v>633</v>
      </c>
      <c r="D48" s="583" t="s">
        <v>639</v>
      </c>
      <c r="E48" s="632" t="s">
        <v>640</v>
      </c>
      <c r="F48" s="632" t="s">
        <v>641</v>
      </c>
      <c r="G48" s="233" t="s">
        <v>343</v>
      </c>
      <c r="H48" s="233" t="s">
        <v>232</v>
      </c>
      <c r="I48" s="252" t="s">
        <v>479</v>
      </c>
      <c r="J48" s="253"/>
      <c r="K48" s="254" t="s">
        <v>150</v>
      </c>
      <c r="L48" s="632" t="s">
        <v>640</v>
      </c>
      <c r="M48" s="254" t="s">
        <v>150</v>
      </c>
      <c r="N48" s="579" t="s">
        <v>154</v>
      </c>
      <c r="O48" s="579" t="s">
        <v>153</v>
      </c>
      <c r="P48" s="233" t="s">
        <v>343</v>
      </c>
      <c r="Q48" s="632" t="s">
        <v>637</v>
      </c>
      <c r="R48" s="272" t="s">
        <v>44</v>
      </c>
      <c r="S48" s="632" t="s">
        <v>44</v>
      </c>
      <c r="T48" s="632" t="s">
        <v>642</v>
      </c>
      <c r="U48" s="272" t="s">
        <v>44</v>
      </c>
      <c r="V48" s="744">
        <v>0.184</v>
      </c>
      <c r="W48" s="272" t="s">
        <v>44</v>
      </c>
      <c r="X48" s="272" t="s">
        <v>170</v>
      </c>
      <c r="Y48" s="272" t="s">
        <v>122</v>
      </c>
      <c r="Z48" s="272" t="s">
        <v>44</v>
      </c>
      <c r="AA48" s="272" t="s">
        <v>171</v>
      </c>
      <c r="AB48" s="272"/>
      <c r="AC48" s="748" t="s">
        <v>172</v>
      </c>
      <c r="AD48" s="748"/>
      <c r="AE48" s="748"/>
      <c r="AF48" s="748">
        <f t="shared" si="5"/>
        <v>0.18768</v>
      </c>
      <c r="AG48" s="759">
        <f t="shared" si="6"/>
        <v>0.980392156862745</v>
      </c>
      <c r="AH48" s="272"/>
      <c r="AI48" s="272"/>
      <c r="AJ48" s="760" t="s">
        <v>158</v>
      </c>
      <c r="AK48" s="760" t="s">
        <v>259</v>
      </c>
      <c r="AL48" s="272"/>
      <c r="AM48" s="272"/>
      <c r="AN48" s="272"/>
      <c r="AO48" s="272"/>
      <c r="AP48" s="272"/>
      <c r="AQ48" s="272"/>
      <c r="AR48" s="272"/>
      <c r="AS48" s="272"/>
      <c r="AT48" s="272"/>
      <c r="AU48" s="272"/>
      <c r="AV48" s="272"/>
      <c r="AW48" s="743"/>
      <c r="AX48" s="700">
        <v>1</v>
      </c>
    </row>
    <row r="49" s="615" customFormat="1" ht="39.95" customHeight="1" spans="1:50">
      <c r="A49" s="229">
        <f t="shared" ref="A49:A55" si="7">ROW()-10</f>
        <v>39</v>
      </c>
      <c r="B49" s="664">
        <v>1</v>
      </c>
      <c r="C49" s="664" t="s">
        <v>590</v>
      </c>
      <c r="D49" s="668" t="s">
        <v>643</v>
      </c>
      <c r="E49" s="632" t="s">
        <v>643</v>
      </c>
      <c r="F49" s="632" t="s">
        <v>644</v>
      </c>
      <c r="G49" s="233" t="s">
        <v>343</v>
      </c>
      <c r="H49" s="233" t="s">
        <v>232</v>
      </c>
      <c r="I49" s="252" t="s">
        <v>479</v>
      </c>
      <c r="J49" s="253"/>
      <c r="K49" s="254" t="s">
        <v>150</v>
      </c>
      <c r="L49" s="632" t="s">
        <v>643</v>
      </c>
      <c r="M49" s="254" t="s">
        <v>150</v>
      </c>
      <c r="N49" s="579" t="s">
        <v>154</v>
      </c>
      <c r="O49" s="579" t="s">
        <v>153</v>
      </c>
      <c r="P49" s="233" t="s">
        <v>343</v>
      </c>
      <c r="Q49" s="632" t="s">
        <v>645</v>
      </c>
      <c r="R49" s="272" t="s">
        <v>44</v>
      </c>
      <c r="S49" s="632" t="s">
        <v>44</v>
      </c>
      <c r="T49" s="632" t="s">
        <v>44</v>
      </c>
      <c r="U49" s="272" t="s">
        <v>44</v>
      </c>
      <c r="V49" s="744">
        <v>0.034</v>
      </c>
      <c r="W49" s="272" t="s">
        <v>44</v>
      </c>
      <c r="X49" s="272" t="s">
        <v>170</v>
      </c>
      <c r="Y49" s="272" t="s">
        <v>122</v>
      </c>
      <c r="Z49" s="272" t="s">
        <v>44</v>
      </c>
      <c r="AA49" s="272" t="s">
        <v>171</v>
      </c>
      <c r="AB49" s="272"/>
      <c r="AC49" s="748" t="s">
        <v>172</v>
      </c>
      <c r="AD49" s="748"/>
      <c r="AE49" s="748"/>
      <c r="AF49" s="748">
        <f t="shared" si="5"/>
        <v>0.03468</v>
      </c>
      <c r="AG49" s="759">
        <f t="shared" si="6"/>
        <v>0.980392156862745</v>
      </c>
      <c r="AH49" s="272"/>
      <c r="AI49" s="272"/>
      <c r="AJ49" s="760" t="s">
        <v>158</v>
      </c>
      <c r="AK49" s="760" t="s">
        <v>259</v>
      </c>
      <c r="AL49" s="272"/>
      <c r="AM49" s="272"/>
      <c r="AN49" s="272"/>
      <c r="AO49" s="272"/>
      <c r="AP49" s="272"/>
      <c r="AQ49" s="272"/>
      <c r="AR49" s="272"/>
      <c r="AS49" s="272"/>
      <c r="AT49" s="272"/>
      <c r="AU49" s="272"/>
      <c r="AV49" s="272"/>
      <c r="AW49" s="743"/>
      <c r="AX49" s="700">
        <v>1</v>
      </c>
    </row>
    <row r="50" s="652" customFormat="1" ht="39.95" customHeight="1" spans="1:50">
      <c r="A50" s="229">
        <f t="shared" si="7"/>
        <v>40</v>
      </c>
      <c r="B50" s="664">
        <v>1</v>
      </c>
      <c r="C50" s="233" t="s">
        <v>590</v>
      </c>
      <c r="D50" s="700" t="s">
        <v>646</v>
      </c>
      <c r="E50" s="233" t="s">
        <v>647</v>
      </c>
      <c r="F50" s="702" t="s">
        <v>648</v>
      </c>
      <c r="G50" s="233" t="s">
        <v>649</v>
      </c>
      <c r="H50" s="233" t="s">
        <v>232</v>
      </c>
      <c r="I50" s="252" t="s">
        <v>479</v>
      </c>
      <c r="J50" s="664"/>
      <c r="K50" s="254" t="s">
        <v>150</v>
      </c>
      <c r="L50" s="233" t="s">
        <v>647</v>
      </c>
      <c r="M50" s="254" t="s">
        <v>150</v>
      </c>
      <c r="N50" s="579" t="s">
        <v>154</v>
      </c>
      <c r="O50" s="579" t="s">
        <v>153</v>
      </c>
      <c r="P50" s="233" t="s">
        <v>178</v>
      </c>
      <c r="Q50" s="664" t="s">
        <v>44</v>
      </c>
      <c r="R50" s="272" t="s">
        <v>44</v>
      </c>
      <c r="S50" s="632" t="s">
        <v>44</v>
      </c>
      <c r="T50" s="664" t="s">
        <v>44</v>
      </c>
      <c r="U50" s="272" t="s">
        <v>44</v>
      </c>
      <c r="V50" s="740" t="s">
        <v>44</v>
      </c>
      <c r="W50" s="272" t="s">
        <v>44</v>
      </c>
      <c r="X50" s="272" t="s">
        <v>44</v>
      </c>
      <c r="Y50" s="272" t="s">
        <v>44</v>
      </c>
      <c r="Z50" s="272" t="s">
        <v>44</v>
      </c>
      <c r="AA50" s="272"/>
      <c r="AB50" s="272"/>
      <c r="AC50" s="748"/>
      <c r="AD50" s="748"/>
      <c r="AE50" s="748"/>
      <c r="AF50" s="748"/>
      <c r="AG50" s="759"/>
      <c r="AH50" s="272"/>
      <c r="AI50" s="272"/>
      <c r="AJ50" s="760" t="s">
        <v>173</v>
      </c>
      <c r="AK50" s="760" t="s">
        <v>582</v>
      </c>
      <c r="AL50" s="272"/>
      <c r="AM50" s="272"/>
      <c r="AN50" s="272"/>
      <c r="AO50" s="272"/>
      <c r="AP50" s="272"/>
      <c r="AQ50" s="272"/>
      <c r="AR50" s="272"/>
      <c r="AS50" s="272"/>
      <c r="AT50" s="272"/>
      <c r="AU50" s="272"/>
      <c r="AV50" s="272"/>
      <c r="AW50" s="772"/>
      <c r="AX50" s="772">
        <v>5</v>
      </c>
    </row>
    <row r="51" s="652" customFormat="1" ht="39.95" customHeight="1" spans="1:50">
      <c r="A51" s="229">
        <f t="shared" si="7"/>
        <v>41</v>
      </c>
      <c r="B51" s="664">
        <v>1</v>
      </c>
      <c r="C51" s="686" t="s">
        <v>543</v>
      </c>
      <c r="D51" s="703" t="s">
        <v>650</v>
      </c>
      <c r="E51" s="704" t="s">
        <v>650</v>
      </c>
      <c r="F51" s="704" t="s">
        <v>651</v>
      </c>
      <c r="G51" s="689" t="s">
        <v>652</v>
      </c>
      <c r="H51" s="233" t="s">
        <v>232</v>
      </c>
      <c r="I51" s="252" t="s">
        <v>479</v>
      </c>
      <c r="J51" s="728"/>
      <c r="K51" s="715" t="s">
        <v>150</v>
      </c>
      <c r="L51" s="704" t="s">
        <v>650</v>
      </c>
      <c r="M51" s="689" t="s">
        <v>44</v>
      </c>
      <c r="N51" s="579" t="s">
        <v>154</v>
      </c>
      <c r="O51" s="579" t="s">
        <v>153</v>
      </c>
      <c r="P51" s="664" t="s">
        <v>653</v>
      </c>
      <c r="Q51" s="664" t="s">
        <v>653</v>
      </c>
      <c r="R51" s="272" t="s">
        <v>44</v>
      </c>
      <c r="S51" s="632" t="s">
        <v>44</v>
      </c>
      <c r="T51" s="689" t="s">
        <v>44</v>
      </c>
      <c r="U51" s="272" t="s">
        <v>44</v>
      </c>
      <c r="V51" s="689" t="s">
        <v>44</v>
      </c>
      <c r="W51" s="272" t="s">
        <v>44</v>
      </c>
      <c r="X51" s="272" t="s">
        <v>44</v>
      </c>
      <c r="Y51" s="272" t="s">
        <v>44</v>
      </c>
      <c r="Z51" s="272" t="s">
        <v>44</v>
      </c>
      <c r="AA51" s="272"/>
      <c r="AB51" s="272"/>
      <c r="AC51" s="748"/>
      <c r="AD51" s="748"/>
      <c r="AE51" s="748"/>
      <c r="AF51" s="748"/>
      <c r="AG51" s="759"/>
      <c r="AH51" s="272"/>
      <c r="AI51" s="272"/>
      <c r="AJ51" s="760" t="s">
        <v>173</v>
      </c>
      <c r="AK51" s="760" t="s">
        <v>654</v>
      </c>
      <c r="AL51" s="272"/>
      <c r="AM51" s="272"/>
      <c r="AN51" s="272"/>
      <c r="AO51" s="272"/>
      <c r="AP51" s="272"/>
      <c r="AQ51" s="272"/>
      <c r="AR51" s="272"/>
      <c r="AS51" s="272"/>
      <c r="AT51" s="272"/>
      <c r="AU51" s="272"/>
      <c r="AV51" s="272"/>
      <c r="AW51" s="728"/>
      <c r="AX51" s="727">
        <v>1</v>
      </c>
    </row>
    <row r="52" s="653" customFormat="1" ht="39.95" customHeight="1" spans="1:50">
      <c r="A52" s="229">
        <f t="shared" si="7"/>
        <v>42</v>
      </c>
      <c r="B52" s="664">
        <v>1</v>
      </c>
      <c r="C52" s="686" t="s">
        <v>543</v>
      </c>
      <c r="D52" s="703" t="s">
        <v>655</v>
      </c>
      <c r="E52" s="632" t="s">
        <v>655</v>
      </c>
      <c r="F52" s="632" t="s">
        <v>656</v>
      </c>
      <c r="G52" s="231" t="s">
        <v>657</v>
      </c>
      <c r="H52" s="233" t="s">
        <v>232</v>
      </c>
      <c r="I52" s="252" t="s">
        <v>479</v>
      </c>
      <c r="J52" s="728"/>
      <c r="K52" s="254" t="s">
        <v>150</v>
      </c>
      <c r="L52" s="632" t="s">
        <v>658</v>
      </c>
      <c r="M52" s="254" t="s">
        <v>150</v>
      </c>
      <c r="N52" s="579" t="s">
        <v>154</v>
      </c>
      <c r="O52" s="579" t="s">
        <v>153</v>
      </c>
      <c r="P52" s="664" t="s">
        <v>653</v>
      </c>
      <c r="Q52" s="664" t="s">
        <v>653</v>
      </c>
      <c r="R52" s="272" t="s">
        <v>44</v>
      </c>
      <c r="S52" s="632" t="s">
        <v>44</v>
      </c>
      <c r="T52" s="664" t="s">
        <v>44</v>
      </c>
      <c r="U52" s="272" t="s">
        <v>44</v>
      </c>
      <c r="V52" s="740" t="s">
        <v>44</v>
      </c>
      <c r="W52" s="272" t="s">
        <v>44</v>
      </c>
      <c r="X52" s="272" t="s">
        <v>44</v>
      </c>
      <c r="Y52" s="272" t="s">
        <v>44</v>
      </c>
      <c r="Z52" s="272" t="s">
        <v>44</v>
      </c>
      <c r="AA52" s="272"/>
      <c r="AB52" s="272"/>
      <c r="AC52" s="748"/>
      <c r="AD52" s="748"/>
      <c r="AE52" s="748"/>
      <c r="AF52" s="748"/>
      <c r="AG52" s="759"/>
      <c r="AH52" s="272"/>
      <c r="AI52" s="272"/>
      <c r="AJ52" s="760" t="s">
        <v>173</v>
      </c>
      <c r="AK52" s="760" t="s">
        <v>654</v>
      </c>
      <c r="AL52" s="272"/>
      <c r="AM52" s="272"/>
      <c r="AN52" s="272"/>
      <c r="AO52" s="272"/>
      <c r="AP52" s="272"/>
      <c r="AQ52" s="272"/>
      <c r="AR52" s="272"/>
      <c r="AS52" s="272"/>
      <c r="AT52" s="272"/>
      <c r="AU52" s="272"/>
      <c r="AV52" s="272"/>
      <c r="AW52" s="728"/>
      <c r="AX52" s="700">
        <v>1</v>
      </c>
    </row>
    <row r="53" s="563" customFormat="1" ht="39.95" customHeight="1" spans="1:50">
      <c r="A53" s="229">
        <f t="shared" si="7"/>
        <v>43</v>
      </c>
      <c r="B53" s="233">
        <v>1</v>
      </c>
      <c r="C53" s="686" t="s">
        <v>543</v>
      </c>
      <c r="D53" s="703" t="s">
        <v>659</v>
      </c>
      <c r="E53" s="632" t="s">
        <v>659</v>
      </c>
      <c r="F53" s="632" t="s">
        <v>660</v>
      </c>
      <c r="G53" s="231" t="s">
        <v>657</v>
      </c>
      <c r="H53" s="233" t="s">
        <v>232</v>
      </c>
      <c r="I53" s="252" t="s">
        <v>479</v>
      </c>
      <c r="J53" s="728"/>
      <c r="K53" s="254" t="s">
        <v>150</v>
      </c>
      <c r="L53" s="632" t="s">
        <v>661</v>
      </c>
      <c r="M53" s="254" t="s">
        <v>150</v>
      </c>
      <c r="N53" s="579" t="s">
        <v>154</v>
      </c>
      <c r="O53" s="579" t="s">
        <v>153</v>
      </c>
      <c r="P53" s="664" t="s">
        <v>653</v>
      </c>
      <c r="Q53" s="664" t="s">
        <v>653</v>
      </c>
      <c r="R53" s="272" t="s">
        <v>44</v>
      </c>
      <c r="S53" s="632" t="s">
        <v>44</v>
      </c>
      <c r="T53" s="664" t="s">
        <v>44</v>
      </c>
      <c r="U53" s="272" t="s">
        <v>44</v>
      </c>
      <c r="V53" s="740" t="s">
        <v>44</v>
      </c>
      <c r="W53" s="272" t="s">
        <v>44</v>
      </c>
      <c r="X53" s="272" t="s">
        <v>44</v>
      </c>
      <c r="Y53" s="272" t="s">
        <v>44</v>
      </c>
      <c r="Z53" s="272" t="s">
        <v>44</v>
      </c>
      <c r="AA53" s="272"/>
      <c r="AB53" s="272"/>
      <c r="AC53" s="748"/>
      <c r="AD53" s="748"/>
      <c r="AE53" s="748"/>
      <c r="AF53" s="748"/>
      <c r="AG53" s="759"/>
      <c r="AH53" s="272"/>
      <c r="AI53" s="272"/>
      <c r="AJ53" s="760" t="s">
        <v>173</v>
      </c>
      <c r="AK53" s="760" t="s">
        <v>654</v>
      </c>
      <c r="AL53" s="272"/>
      <c r="AM53" s="272"/>
      <c r="AN53" s="272"/>
      <c r="AO53" s="272"/>
      <c r="AP53" s="272"/>
      <c r="AQ53" s="272"/>
      <c r="AR53" s="272"/>
      <c r="AS53" s="272"/>
      <c r="AT53" s="272"/>
      <c r="AU53" s="272"/>
      <c r="AV53" s="272"/>
      <c r="AW53" s="728"/>
      <c r="AX53" s="700">
        <v>1</v>
      </c>
    </row>
    <row r="54" s="615" customFormat="1" ht="39.95" customHeight="1" spans="1:50">
      <c r="A54" s="229">
        <f t="shared" si="7"/>
        <v>44</v>
      </c>
      <c r="B54" s="233">
        <v>1</v>
      </c>
      <c r="C54" s="664" t="s">
        <v>148</v>
      </c>
      <c r="D54" s="664"/>
      <c r="E54" s="252" t="s">
        <v>149</v>
      </c>
      <c r="F54" s="632" t="s">
        <v>662</v>
      </c>
      <c r="G54" s="231" t="s">
        <v>478</v>
      </c>
      <c r="H54" s="233" t="s">
        <v>232</v>
      </c>
      <c r="I54" s="252" t="s">
        <v>479</v>
      </c>
      <c r="J54" s="728"/>
      <c r="K54" s="254" t="s">
        <v>150</v>
      </c>
      <c r="L54" s="632" t="s">
        <v>663</v>
      </c>
      <c r="M54" s="254" t="s">
        <v>150</v>
      </c>
      <c r="N54" s="579" t="s">
        <v>154</v>
      </c>
      <c r="O54" s="579" t="s">
        <v>153</v>
      </c>
      <c r="P54" s="632" t="s">
        <v>44</v>
      </c>
      <c r="Q54" s="632" t="s">
        <v>44</v>
      </c>
      <c r="R54" s="272" t="s">
        <v>44</v>
      </c>
      <c r="S54" s="632" t="s">
        <v>44</v>
      </c>
      <c r="T54" s="664" t="s">
        <v>44</v>
      </c>
      <c r="U54" s="272" t="s">
        <v>44</v>
      </c>
      <c r="V54" s="740" t="s">
        <v>44</v>
      </c>
      <c r="W54" s="272" t="s">
        <v>44</v>
      </c>
      <c r="X54" s="272" t="s">
        <v>44</v>
      </c>
      <c r="Y54" s="272" t="s">
        <v>44</v>
      </c>
      <c r="Z54" s="272" t="s">
        <v>44</v>
      </c>
      <c r="AA54" s="272"/>
      <c r="AB54" s="272"/>
      <c r="AC54" s="748"/>
      <c r="AD54" s="748"/>
      <c r="AE54" s="748"/>
      <c r="AF54" s="748"/>
      <c r="AG54" s="759"/>
      <c r="AH54" s="272"/>
      <c r="AI54" s="272"/>
      <c r="AJ54" s="760" t="s">
        <v>173</v>
      </c>
      <c r="AK54" s="760"/>
      <c r="AL54" s="272"/>
      <c r="AM54" s="272"/>
      <c r="AN54" s="272"/>
      <c r="AO54" s="272"/>
      <c r="AP54" s="272"/>
      <c r="AQ54" s="272"/>
      <c r="AR54" s="272"/>
      <c r="AS54" s="272"/>
      <c r="AT54" s="272"/>
      <c r="AU54" s="272"/>
      <c r="AV54" s="272"/>
      <c r="AW54" s="728"/>
      <c r="AX54" s="700">
        <v>1</v>
      </c>
    </row>
    <row r="55" s="654" customFormat="1" ht="39.95" customHeight="1" spans="1:50">
      <c r="A55" s="229">
        <f t="shared" si="7"/>
        <v>45</v>
      </c>
      <c r="B55" s="670">
        <v>1</v>
      </c>
      <c r="C55" s="670" t="s">
        <v>481</v>
      </c>
      <c r="D55" s="670" t="s">
        <v>482</v>
      </c>
      <c r="E55" s="670" t="s">
        <v>483</v>
      </c>
      <c r="F55" s="705" t="s">
        <v>484</v>
      </c>
      <c r="G55" s="670" t="s">
        <v>485</v>
      </c>
      <c r="H55" s="706" t="s">
        <v>232</v>
      </c>
      <c r="I55" s="669" t="s">
        <v>479</v>
      </c>
      <c r="J55" s="691" t="s">
        <v>44</v>
      </c>
      <c r="K55" s="713" t="s">
        <v>150</v>
      </c>
      <c r="L55" s="670" t="s">
        <v>44</v>
      </c>
      <c r="M55" s="713" t="s">
        <v>150</v>
      </c>
      <c r="N55" s="579" t="s">
        <v>154</v>
      </c>
      <c r="O55" s="579" t="s">
        <v>153</v>
      </c>
      <c r="P55" s="693" t="s">
        <v>44</v>
      </c>
      <c r="Q55" s="693" t="s">
        <v>44</v>
      </c>
      <c r="R55" s="693" t="s">
        <v>44</v>
      </c>
      <c r="S55" s="693" t="s">
        <v>44</v>
      </c>
      <c r="T55" s="693" t="s">
        <v>44</v>
      </c>
      <c r="U55" s="693" t="s">
        <v>44</v>
      </c>
      <c r="V55" s="693" t="s">
        <v>44</v>
      </c>
      <c r="W55" s="272" t="s">
        <v>44</v>
      </c>
      <c r="X55" s="693" t="s">
        <v>44</v>
      </c>
      <c r="Y55" s="693" t="s">
        <v>44</v>
      </c>
      <c r="Z55" s="693" t="s">
        <v>44</v>
      </c>
      <c r="AA55" s="693"/>
      <c r="AB55" s="693"/>
      <c r="AC55" s="753"/>
      <c r="AD55" s="753"/>
      <c r="AE55" s="753"/>
      <c r="AF55" s="753"/>
      <c r="AG55" s="764"/>
      <c r="AH55" s="693"/>
      <c r="AI55" s="693"/>
      <c r="AJ55" s="760" t="s">
        <v>173</v>
      </c>
      <c r="AK55" s="760" t="s">
        <v>664</v>
      </c>
      <c r="AL55" s="693"/>
      <c r="AM55" s="693"/>
      <c r="AN55" s="693"/>
      <c r="AO55" s="693"/>
      <c r="AP55" s="693"/>
      <c r="AQ55" s="693"/>
      <c r="AR55" s="693"/>
      <c r="AS55" s="693"/>
      <c r="AT55" s="693"/>
      <c r="AU55" s="693"/>
      <c r="AV55" s="693"/>
      <c r="AW55" s="693" t="s">
        <v>44</v>
      </c>
      <c r="AX55" s="706">
        <v>2</v>
      </c>
    </row>
    <row r="56" ht="24" customHeight="1" spans="1:50">
      <c r="A56" s="707"/>
      <c r="B56" s="707"/>
      <c r="C56" s="708"/>
      <c r="D56" s="708"/>
      <c r="E56" s="245"/>
      <c r="F56" s="245"/>
      <c r="G56" s="245"/>
      <c r="H56" s="245"/>
      <c r="I56" s="707"/>
      <c r="J56" s="265"/>
      <c r="K56" s="263"/>
      <c r="L56" s="263"/>
      <c r="M56" s="263"/>
      <c r="N56" s="265"/>
      <c r="O56" s="265"/>
      <c r="P56" s="245"/>
      <c r="Q56" s="707"/>
      <c r="R56" s="707"/>
      <c r="S56" s="265"/>
      <c r="T56" s="707"/>
      <c r="U56" s="707"/>
      <c r="V56" s="745"/>
      <c r="W56" s="745"/>
      <c r="X56" s="745"/>
      <c r="Y56" s="745"/>
      <c r="Z56" s="335"/>
      <c r="AA56" s="335"/>
      <c r="AB56" s="335"/>
      <c r="AC56" s="754"/>
      <c r="AD56" s="754"/>
      <c r="AE56" s="754"/>
      <c r="AF56" s="754"/>
      <c r="AG56" s="315"/>
      <c r="AH56" s="335"/>
      <c r="AI56" s="335"/>
      <c r="AJ56" s="765"/>
      <c r="AK56" s="765"/>
      <c r="AL56" s="335"/>
      <c r="AM56" s="335"/>
      <c r="AN56" s="335"/>
      <c r="AO56" s="335"/>
      <c r="AP56" s="335"/>
      <c r="AQ56" s="335"/>
      <c r="AR56" s="335"/>
      <c r="AS56" s="335"/>
      <c r="AT56" s="335"/>
      <c r="AU56" s="335"/>
      <c r="AV56" s="335"/>
      <c r="AW56" s="335"/>
      <c r="AX56" s="337"/>
    </row>
    <row r="57" ht="24" customHeight="1" spans="1:50">
      <c r="A57" s="707"/>
      <c r="B57" s="707"/>
      <c r="C57" s="708"/>
      <c r="D57" s="708"/>
      <c r="E57" s="245"/>
      <c r="F57" s="245"/>
      <c r="G57" s="245"/>
      <c r="H57" s="245"/>
      <c r="I57" s="707"/>
      <c r="J57" s="265"/>
      <c r="K57" s="263"/>
      <c r="L57" s="263"/>
      <c r="M57" s="263"/>
      <c r="N57" s="265"/>
      <c r="O57" s="265"/>
      <c r="P57" s="245"/>
      <c r="Q57" s="707"/>
      <c r="R57" s="707"/>
      <c r="S57" s="707"/>
      <c r="T57" s="707"/>
      <c r="U57" s="707"/>
      <c r="V57" s="745"/>
      <c r="W57" s="745"/>
      <c r="X57" s="745"/>
      <c r="Y57" s="745"/>
      <c r="Z57" s="248"/>
      <c r="AA57" s="248"/>
      <c r="AB57" s="248"/>
      <c r="AC57" s="754"/>
      <c r="AD57" s="754"/>
      <c r="AE57" s="754"/>
      <c r="AF57" s="754"/>
      <c r="AG57" s="315"/>
      <c r="AH57" s="248"/>
      <c r="AI57" s="248"/>
      <c r="AJ57" s="765"/>
      <c r="AK57" s="765"/>
      <c r="AL57" s="248"/>
      <c r="AM57" s="248"/>
      <c r="AN57" s="248"/>
      <c r="AO57" s="248"/>
      <c r="AP57" s="248"/>
      <c r="AQ57" s="248"/>
      <c r="AR57" s="248"/>
      <c r="AS57" s="248"/>
      <c r="AT57" s="248"/>
      <c r="AU57" s="248"/>
      <c r="AV57" s="248"/>
      <c r="AW57" s="335"/>
      <c r="AX57" s="337"/>
    </row>
    <row r="58" ht="24" customHeight="1" spans="1:50">
      <c r="A58" s="707"/>
      <c r="B58" s="707"/>
      <c r="C58" s="708"/>
      <c r="D58" s="708"/>
      <c r="E58" s="707"/>
      <c r="F58" s="245"/>
      <c r="G58" s="707"/>
      <c r="H58" s="245"/>
      <c r="I58" s="707"/>
      <c r="J58" s="265"/>
      <c r="K58" s="263"/>
      <c r="L58" s="263"/>
      <c r="M58" s="263"/>
      <c r="N58" s="707"/>
      <c r="O58" s="265"/>
      <c r="P58" s="245"/>
      <c r="Q58" s="707"/>
      <c r="R58" s="707"/>
      <c r="S58" s="707"/>
      <c r="T58" s="707"/>
      <c r="U58" s="707"/>
      <c r="V58" s="745"/>
      <c r="W58" s="745"/>
      <c r="X58" s="745"/>
      <c r="Y58" s="745"/>
      <c r="Z58" s="335"/>
      <c r="AA58" s="335"/>
      <c r="AB58" s="335"/>
      <c r="AC58" s="754"/>
      <c r="AD58" s="754"/>
      <c r="AE58" s="754"/>
      <c r="AF58" s="754"/>
      <c r="AG58" s="315"/>
      <c r="AH58" s="335"/>
      <c r="AI58" s="335"/>
      <c r="AJ58" s="765"/>
      <c r="AK58" s="765"/>
      <c r="AL58" s="335"/>
      <c r="AM58" s="335"/>
      <c r="AN58" s="335"/>
      <c r="AO58" s="335"/>
      <c r="AP58" s="335"/>
      <c r="AQ58" s="335"/>
      <c r="AR58" s="335"/>
      <c r="AS58" s="335"/>
      <c r="AT58" s="335"/>
      <c r="AU58" s="335"/>
      <c r="AV58" s="335"/>
      <c r="AW58" s="335"/>
      <c r="AX58" s="337"/>
    </row>
    <row r="59" ht="24" customHeight="1" spans="1:50">
      <c r="A59" s="707"/>
      <c r="B59" s="707"/>
      <c r="C59" s="707"/>
      <c r="D59" s="707"/>
      <c r="E59" s="709"/>
      <c r="F59" s="710"/>
      <c r="G59" s="708"/>
      <c r="H59" s="245"/>
      <c r="I59" s="707"/>
      <c r="J59" s="265"/>
      <c r="K59" s="263"/>
      <c r="L59" s="263"/>
      <c r="M59" s="263"/>
      <c r="N59" s="265"/>
      <c r="O59" s="265"/>
      <c r="P59" s="245"/>
      <c r="Q59" s="707"/>
      <c r="R59" s="707"/>
      <c r="S59" s="265"/>
      <c r="T59" s="245"/>
      <c r="U59" s="245"/>
      <c r="V59" s="745"/>
      <c r="W59" s="745"/>
      <c r="X59" s="745"/>
      <c r="Y59" s="745"/>
      <c r="Z59" s="335"/>
      <c r="AA59" s="335"/>
      <c r="AB59" s="335"/>
      <c r="AC59" s="754"/>
      <c r="AD59" s="754"/>
      <c r="AE59" s="754"/>
      <c r="AF59" s="754"/>
      <c r="AG59" s="315"/>
      <c r="AH59" s="335"/>
      <c r="AI59" s="335"/>
      <c r="AJ59" s="765"/>
      <c r="AK59" s="765"/>
      <c r="AL59" s="335"/>
      <c r="AM59" s="335"/>
      <c r="AN59" s="335"/>
      <c r="AO59" s="335"/>
      <c r="AP59" s="335"/>
      <c r="AQ59" s="335"/>
      <c r="AR59" s="335"/>
      <c r="AS59" s="335"/>
      <c r="AT59" s="335"/>
      <c r="AU59" s="335"/>
      <c r="AV59" s="335"/>
      <c r="AW59" s="335"/>
      <c r="AX59" s="337"/>
    </row>
    <row r="60" s="655" customFormat="1" ht="24" customHeight="1" spans="1:50">
      <c r="A60" s="707"/>
      <c r="B60" s="245"/>
      <c r="C60" s="245"/>
      <c r="D60" s="245"/>
      <c r="E60" s="245"/>
      <c r="F60" s="245"/>
      <c r="G60" s="245"/>
      <c r="H60" s="245"/>
      <c r="I60" s="707"/>
      <c r="J60" s="265"/>
      <c r="K60" s="263"/>
      <c r="L60" s="263"/>
      <c r="M60" s="263"/>
      <c r="N60" s="265"/>
      <c r="O60" s="265"/>
      <c r="P60" s="245"/>
      <c r="Q60" s="707"/>
      <c r="R60" s="707"/>
      <c r="S60" s="707"/>
      <c r="T60" s="245"/>
      <c r="U60" s="245"/>
      <c r="V60" s="283"/>
      <c r="W60" s="283"/>
      <c r="X60" s="283"/>
      <c r="Y60" s="283"/>
      <c r="Z60" s="248"/>
      <c r="AA60" s="248"/>
      <c r="AB60" s="248"/>
      <c r="AC60" s="754"/>
      <c r="AD60" s="754"/>
      <c r="AE60" s="754"/>
      <c r="AF60" s="754"/>
      <c r="AG60" s="315"/>
      <c r="AH60" s="248"/>
      <c r="AI60" s="248"/>
      <c r="AJ60" s="765"/>
      <c r="AK60" s="765"/>
      <c r="AL60" s="248"/>
      <c r="AM60" s="248"/>
      <c r="AN60" s="248"/>
      <c r="AO60" s="248"/>
      <c r="AP60" s="248"/>
      <c r="AQ60" s="248"/>
      <c r="AR60" s="248"/>
      <c r="AS60" s="248"/>
      <c r="AT60" s="248"/>
      <c r="AU60" s="248"/>
      <c r="AV60" s="248"/>
      <c r="AW60" s="335"/>
      <c r="AX60" s="337"/>
    </row>
    <row r="61" s="655" customFormat="1" ht="24" customHeight="1" spans="1:50">
      <c r="A61" s="707"/>
      <c r="B61" s="245"/>
      <c r="C61" s="708"/>
      <c r="D61" s="708"/>
      <c r="E61" s="245"/>
      <c r="F61" s="245"/>
      <c r="G61" s="245"/>
      <c r="H61" s="245"/>
      <c r="I61" s="707"/>
      <c r="J61" s="265"/>
      <c r="K61" s="263"/>
      <c r="L61" s="263"/>
      <c r="M61" s="263"/>
      <c r="N61" s="265"/>
      <c r="O61" s="265"/>
      <c r="P61" s="245"/>
      <c r="Q61" s="707"/>
      <c r="R61" s="707"/>
      <c r="S61" s="707"/>
      <c r="T61" s="245"/>
      <c r="U61" s="245"/>
      <c r="V61" s="283"/>
      <c r="W61" s="283"/>
      <c r="X61" s="283"/>
      <c r="Y61" s="283"/>
      <c r="Z61" s="248"/>
      <c r="AA61" s="248"/>
      <c r="AB61" s="248"/>
      <c r="AC61" s="754"/>
      <c r="AD61" s="754"/>
      <c r="AE61" s="754"/>
      <c r="AF61" s="754"/>
      <c r="AG61" s="315"/>
      <c r="AH61" s="248"/>
      <c r="AI61" s="248"/>
      <c r="AJ61" s="765"/>
      <c r="AK61" s="765"/>
      <c r="AL61" s="248"/>
      <c r="AM61" s="248"/>
      <c r="AN61" s="248"/>
      <c r="AO61" s="248"/>
      <c r="AP61" s="248"/>
      <c r="AQ61" s="248"/>
      <c r="AR61" s="248"/>
      <c r="AS61" s="248"/>
      <c r="AT61" s="248"/>
      <c r="AU61" s="248"/>
      <c r="AV61" s="248"/>
      <c r="AW61" s="335"/>
      <c r="AX61" s="337"/>
    </row>
    <row r="62" s="655" customFormat="1" ht="24" customHeight="1" spans="1:50">
      <c r="A62" s="707"/>
      <c r="B62" s="245"/>
      <c r="C62" s="708"/>
      <c r="D62" s="708"/>
      <c r="E62" s="708"/>
      <c r="F62" s="245"/>
      <c r="G62" s="245"/>
      <c r="H62" s="245"/>
      <c r="I62" s="707"/>
      <c r="J62" s="265"/>
      <c r="K62" s="263"/>
      <c r="L62" s="263"/>
      <c r="M62" s="263"/>
      <c r="N62" s="265"/>
      <c r="O62" s="265"/>
      <c r="P62" s="245"/>
      <c r="Q62" s="707"/>
      <c r="R62" s="707"/>
      <c r="S62" s="707"/>
      <c r="T62" s="265"/>
      <c r="U62" s="265"/>
      <c r="V62" s="283"/>
      <c r="W62" s="283"/>
      <c r="X62" s="283"/>
      <c r="Y62" s="283"/>
      <c r="Z62" s="248"/>
      <c r="AA62" s="248"/>
      <c r="AB62" s="248"/>
      <c r="AC62" s="754"/>
      <c r="AD62" s="754"/>
      <c r="AE62" s="754"/>
      <c r="AF62" s="754"/>
      <c r="AG62" s="315"/>
      <c r="AH62" s="248"/>
      <c r="AI62" s="248"/>
      <c r="AJ62" s="765"/>
      <c r="AK62" s="765"/>
      <c r="AL62" s="248"/>
      <c r="AM62" s="248"/>
      <c r="AN62" s="248"/>
      <c r="AO62" s="248"/>
      <c r="AP62" s="248"/>
      <c r="AQ62" s="248"/>
      <c r="AR62" s="248"/>
      <c r="AS62" s="248"/>
      <c r="AT62" s="248"/>
      <c r="AU62" s="248"/>
      <c r="AV62" s="248"/>
      <c r="AW62" s="335"/>
      <c r="AX62" s="337"/>
    </row>
    <row r="63" s="655" customFormat="1" ht="24" customHeight="1" spans="1:50">
      <c r="A63" s="707"/>
      <c r="B63" s="245"/>
      <c r="C63" s="245"/>
      <c r="D63" s="245"/>
      <c r="E63" s="245"/>
      <c r="F63" s="245"/>
      <c r="G63" s="245"/>
      <c r="H63" s="245"/>
      <c r="I63" s="707"/>
      <c r="J63" s="265"/>
      <c r="K63" s="263"/>
      <c r="L63" s="263"/>
      <c r="M63" s="263"/>
      <c r="N63" s="707"/>
      <c r="O63" s="265"/>
      <c r="P63" s="245"/>
      <c r="Q63" s="707"/>
      <c r="R63" s="707"/>
      <c r="S63" s="265"/>
      <c r="T63" s="265"/>
      <c r="U63" s="265"/>
      <c r="V63" s="283"/>
      <c r="W63" s="283"/>
      <c r="X63" s="283"/>
      <c r="Y63" s="283"/>
      <c r="Z63" s="335"/>
      <c r="AA63" s="335"/>
      <c r="AB63" s="335"/>
      <c r="AC63" s="754"/>
      <c r="AD63" s="754"/>
      <c r="AE63" s="754"/>
      <c r="AF63" s="754"/>
      <c r="AG63" s="315"/>
      <c r="AH63" s="335"/>
      <c r="AI63" s="335"/>
      <c r="AJ63" s="765"/>
      <c r="AK63" s="765"/>
      <c r="AL63" s="335"/>
      <c r="AM63" s="335"/>
      <c r="AN63" s="335"/>
      <c r="AO63" s="335"/>
      <c r="AP63" s="335"/>
      <c r="AQ63" s="335"/>
      <c r="AR63" s="335"/>
      <c r="AS63" s="335"/>
      <c r="AT63" s="335"/>
      <c r="AU63" s="335"/>
      <c r="AV63" s="335"/>
      <c r="AW63" s="335"/>
      <c r="AX63" s="337"/>
    </row>
    <row r="64" ht="24" customHeight="1" spans="1:50">
      <c r="A64" s="707"/>
      <c r="B64" s="707"/>
      <c r="C64" s="708"/>
      <c r="D64" s="708"/>
      <c r="E64" s="707"/>
      <c r="F64" s="245"/>
      <c r="G64" s="707"/>
      <c r="H64" s="245"/>
      <c r="I64" s="707"/>
      <c r="J64" s="265"/>
      <c r="K64" s="263"/>
      <c r="L64" s="263"/>
      <c r="M64" s="263"/>
      <c r="N64" s="265"/>
      <c r="O64" s="265"/>
      <c r="P64" s="245"/>
      <c r="Q64" s="707"/>
      <c r="R64" s="707"/>
      <c r="S64" s="265"/>
      <c r="T64" s="707"/>
      <c r="U64" s="707"/>
      <c r="V64" s="745"/>
      <c r="W64" s="745"/>
      <c r="X64" s="745"/>
      <c r="Y64" s="745"/>
      <c r="Z64" s="335"/>
      <c r="AA64" s="335"/>
      <c r="AB64" s="335"/>
      <c r="AC64" s="754"/>
      <c r="AD64" s="754"/>
      <c r="AE64" s="754"/>
      <c r="AF64" s="754"/>
      <c r="AG64" s="315"/>
      <c r="AH64" s="335"/>
      <c r="AI64" s="335"/>
      <c r="AJ64" s="765"/>
      <c r="AK64" s="765"/>
      <c r="AL64" s="335"/>
      <c r="AM64" s="335"/>
      <c r="AN64" s="335"/>
      <c r="AO64" s="335"/>
      <c r="AP64" s="335"/>
      <c r="AQ64" s="335"/>
      <c r="AR64" s="335"/>
      <c r="AS64" s="335"/>
      <c r="AT64" s="335"/>
      <c r="AU64" s="335"/>
      <c r="AV64" s="335"/>
      <c r="AW64" s="335"/>
      <c r="AX64" s="337"/>
    </row>
    <row r="65" ht="24" customHeight="1" spans="1:50">
      <c r="A65" s="707"/>
      <c r="B65" s="707"/>
      <c r="C65" s="708"/>
      <c r="D65" s="708"/>
      <c r="E65" s="245"/>
      <c r="F65" s="245"/>
      <c r="G65" s="245"/>
      <c r="H65" s="245"/>
      <c r="I65" s="707"/>
      <c r="J65" s="265"/>
      <c r="K65" s="263"/>
      <c r="L65" s="263"/>
      <c r="M65" s="263"/>
      <c r="N65" s="265"/>
      <c r="O65" s="265"/>
      <c r="P65" s="245"/>
      <c r="Q65" s="707"/>
      <c r="R65" s="707"/>
      <c r="S65" s="707"/>
      <c r="T65" s="707"/>
      <c r="U65" s="707"/>
      <c r="V65" s="745"/>
      <c r="W65" s="745"/>
      <c r="X65" s="745"/>
      <c r="Y65" s="745"/>
      <c r="Z65" s="248"/>
      <c r="AA65" s="248"/>
      <c r="AB65" s="248"/>
      <c r="AC65" s="754"/>
      <c r="AD65" s="754"/>
      <c r="AE65" s="754"/>
      <c r="AF65" s="754"/>
      <c r="AG65" s="315"/>
      <c r="AH65" s="248"/>
      <c r="AI65" s="248"/>
      <c r="AJ65" s="765"/>
      <c r="AK65" s="765"/>
      <c r="AL65" s="248"/>
      <c r="AM65" s="248"/>
      <c r="AN65" s="248"/>
      <c r="AO65" s="248"/>
      <c r="AP65" s="248"/>
      <c r="AQ65" s="248"/>
      <c r="AR65" s="248"/>
      <c r="AS65" s="248"/>
      <c r="AT65" s="248"/>
      <c r="AU65" s="248"/>
      <c r="AV65" s="248"/>
      <c r="AW65" s="335"/>
      <c r="AX65" s="337"/>
    </row>
    <row r="66" s="655" customFormat="1" ht="24" customHeight="1" spans="1:50">
      <c r="A66" s="707"/>
      <c r="B66" s="707"/>
      <c r="C66" s="708"/>
      <c r="D66" s="708"/>
      <c r="E66" s="707"/>
      <c r="F66" s="245"/>
      <c r="G66" s="707"/>
      <c r="H66" s="245"/>
      <c r="I66" s="707"/>
      <c r="J66" s="265"/>
      <c r="K66" s="263"/>
      <c r="L66" s="263"/>
      <c r="M66" s="263"/>
      <c r="N66" s="265"/>
      <c r="O66" s="265"/>
      <c r="P66" s="245"/>
      <c r="Q66" s="707"/>
      <c r="R66" s="707"/>
      <c r="S66" s="707"/>
      <c r="T66" s="707"/>
      <c r="U66" s="707"/>
      <c r="V66" s="745"/>
      <c r="W66" s="745"/>
      <c r="X66" s="745"/>
      <c r="Y66" s="745"/>
      <c r="Z66" s="335"/>
      <c r="AA66" s="335"/>
      <c r="AB66" s="335"/>
      <c r="AC66" s="754"/>
      <c r="AD66" s="754"/>
      <c r="AE66" s="754"/>
      <c r="AF66" s="754"/>
      <c r="AG66" s="315"/>
      <c r="AH66" s="335"/>
      <c r="AI66" s="335"/>
      <c r="AJ66" s="765"/>
      <c r="AK66" s="765"/>
      <c r="AL66" s="335"/>
      <c r="AM66" s="335"/>
      <c r="AN66" s="335"/>
      <c r="AO66" s="335"/>
      <c r="AP66" s="335"/>
      <c r="AQ66" s="335"/>
      <c r="AR66" s="335"/>
      <c r="AS66" s="335"/>
      <c r="AT66" s="335"/>
      <c r="AU66" s="335"/>
      <c r="AV66" s="335"/>
      <c r="AW66" s="335"/>
      <c r="AX66" s="337"/>
    </row>
    <row r="67" ht="24" customHeight="1" spans="1:50">
      <c r="A67" s="707"/>
      <c r="B67" s="707"/>
      <c r="C67" s="707"/>
      <c r="D67" s="707"/>
      <c r="E67" s="245"/>
      <c r="F67" s="245"/>
      <c r="G67" s="245"/>
      <c r="H67" s="245"/>
      <c r="I67" s="707"/>
      <c r="J67" s="265"/>
      <c r="K67" s="268"/>
      <c r="L67" s="268"/>
      <c r="M67" s="268"/>
      <c r="N67" s="707"/>
      <c r="O67" s="707"/>
      <c r="P67" s="245"/>
      <c r="Q67" s="707"/>
      <c r="R67" s="707"/>
      <c r="S67" s="707"/>
      <c r="T67" s="707"/>
      <c r="U67" s="707"/>
      <c r="V67" s="745"/>
      <c r="W67" s="745"/>
      <c r="X67" s="745"/>
      <c r="Y67" s="745"/>
      <c r="Z67" s="245"/>
      <c r="AA67" s="245"/>
      <c r="AB67" s="245"/>
      <c r="AC67" s="754"/>
      <c r="AD67" s="754"/>
      <c r="AE67" s="754"/>
      <c r="AF67" s="754"/>
      <c r="AG67" s="315"/>
      <c r="AH67" s="245"/>
      <c r="AI67" s="245"/>
      <c r="AJ67" s="765"/>
      <c r="AK67" s="765"/>
      <c r="AL67" s="245"/>
      <c r="AM67" s="245"/>
      <c r="AN67" s="245"/>
      <c r="AO67" s="245"/>
      <c r="AP67" s="245"/>
      <c r="AQ67" s="245"/>
      <c r="AR67" s="245"/>
      <c r="AS67" s="245"/>
      <c r="AT67" s="245"/>
      <c r="AU67" s="245"/>
      <c r="AV67" s="245"/>
      <c r="AW67" s="335"/>
      <c r="AX67" s="265"/>
    </row>
    <row r="68" ht="24" customHeight="1" spans="1:50">
      <c r="A68" s="707"/>
      <c r="B68" s="707"/>
      <c r="C68" s="707"/>
      <c r="D68" s="707"/>
      <c r="E68" s="245"/>
      <c r="F68" s="245"/>
      <c r="G68" s="245"/>
      <c r="H68" s="245"/>
      <c r="I68" s="707"/>
      <c r="J68" s="265"/>
      <c r="K68" s="268"/>
      <c r="L68" s="268"/>
      <c r="M68" s="268"/>
      <c r="N68" s="707"/>
      <c r="O68" s="707"/>
      <c r="P68" s="245"/>
      <c r="Q68" s="707"/>
      <c r="R68" s="707"/>
      <c r="S68" s="707"/>
      <c r="T68" s="707"/>
      <c r="U68" s="707"/>
      <c r="V68" s="745"/>
      <c r="W68" s="745"/>
      <c r="X68" s="745"/>
      <c r="Y68" s="745"/>
      <c r="Z68" s="245"/>
      <c r="AA68" s="245"/>
      <c r="AB68" s="245"/>
      <c r="AC68" s="754"/>
      <c r="AD68" s="754"/>
      <c r="AE68" s="754"/>
      <c r="AF68" s="754"/>
      <c r="AG68" s="315"/>
      <c r="AH68" s="245"/>
      <c r="AI68" s="245"/>
      <c r="AJ68" s="765"/>
      <c r="AK68" s="765"/>
      <c r="AL68" s="245"/>
      <c r="AM68" s="245"/>
      <c r="AN68" s="245"/>
      <c r="AO68" s="245"/>
      <c r="AP68" s="245"/>
      <c r="AQ68" s="245"/>
      <c r="AR68" s="245"/>
      <c r="AS68" s="245"/>
      <c r="AT68" s="245"/>
      <c r="AU68" s="245"/>
      <c r="AV68" s="245"/>
      <c r="AW68" s="335"/>
      <c r="AX68" s="265"/>
    </row>
    <row r="69" ht="24" customHeight="1" spans="1:50">
      <c r="A69" s="707"/>
      <c r="B69" s="707"/>
      <c r="C69" s="245"/>
      <c r="D69" s="245"/>
      <c r="E69" s="245"/>
      <c r="F69" s="245"/>
      <c r="G69" s="245"/>
      <c r="H69" s="245"/>
      <c r="I69" s="707"/>
      <c r="J69" s="265"/>
      <c r="K69" s="268"/>
      <c r="L69" s="268"/>
      <c r="M69" s="268"/>
      <c r="N69" s="707"/>
      <c r="O69" s="707"/>
      <c r="P69" s="245"/>
      <c r="Q69" s="707"/>
      <c r="R69" s="707"/>
      <c r="S69" s="707"/>
      <c r="T69" s="707"/>
      <c r="U69" s="707"/>
      <c r="V69" s="745"/>
      <c r="W69" s="745"/>
      <c r="X69" s="745"/>
      <c r="Y69" s="745"/>
      <c r="Z69" s="245"/>
      <c r="AA69" s="245"/>
      <c r="AB69" s="245"/>
      <c r="AC69" s="754"/>
      <c r="AD69" s="754"/>
      <c r="AE69" s="754"/>
      <c r="AF69" s="754"/>
      <c r="AG69" s="315"/>
      <c r="AH69" s="245"/>
      <c r="AI69" s="245"/>
      <c r="AJ69" s="765"/>
      <c r="AK69" s="765"/>
      <c r="AL69" s="245"/>
      <c r="AM69" s="245"/>
      <c r="AN69" s="245"/>
      <c r="AO69" s="245"/>
      <c r="AP69" s="245"/>
      <c r="AQ69" s="245"/>
      <c r="AR69" s="245"/>
      <c r="AS69" s="245"/>
      <c r="AT69" s="245"/>
      <c r="AU69" s="245"/>
      <c r="AV69" s="245"/>
      <c r="AW69" s="335"/>
      <c r="AX69" s="265"/>
    </row>
    <row r="70" ht="24" customHeight="1" spans="1:50">
      <c r="A70" s="707"/>
      <c r="B70" s="707"/>
      <c r="C70" s="245"/>
      <c r="D70" s="245"/>
      <c r="E70" s="245"/>
      <c r="F70" s="245"/>
      <c r="G70" s="245"/>
      <c r="H70" s="245"/>
      <c r="I70" s="707"/>
      <c r="J70" s="265"/>
      <c r="K70" s="268"/>
      <c r="L70" s="268"/>
      <c r="M70" s="268"/>
      <c r="N70" s="707"/>
      <c r="O70" s="707"/>
      <c r="P70" s="245"/>
      <c r="Q70" s="707"/>
      <c r="R70" s="707"/>
      <c r="S70" s="707"/>
      <c r="T70" s="707"/>
      <c r="U70" s="707"/>
      <c r="V70" s="745"/>
      <c r="W70" s="745"/>
      <c r="X70" s="745"/>
      <c r="Y70" s="745"/>
      <c r="Z70" s="245"/>
      <c r="AA70" s="245"/>
      <c r="AB70" s="245"/>
      <c r="AC70" s="754"/>
      <c r="AD70" s="754"/>
      <c r="AE70" s="754"/>
      <c r="AF70" s="754"/>
      <c r="AG70" s="315"/>
      <c r="AH70" s="245"/>
      <c r="AI70" s="245"/>
      <c r="AJ70" s="765"/>
      <c r="AK70" s="765"/>
      <c r="AL70" s="245"/>
      <c r="AM70" s="245"/>
      <c r="AN70" s="245"/>
      <c r="AO70" s="245"/>
      <c r="AP70" s="245"/>
      <c r="AQ70" s="245"/>
      <c r="AR70" s="245"/>
      <c r="AS70" s="245"/>
      <c r="AT70" s="245"/>
      <c r="AU70" s="245"/>
      <c r="AV70" s="245"/>
      <c r="AW70" s="335"/>
      <c r="AX70" s="265"/>
    </row>
    <row r="71" ht="24" customHeight="1" spans="1:50">
      <c r="A71" s="707"/>
      <c r="B71" s="707"/>
      <c r="C71" s="245"/>
      <c r="D71" s="245"/>
      <c r="E71" s="245"/>
      <c r="F71" s="245"/>
      <c r="G71" s="245"/>
      <c r="H71" s="245"/>
      <c r="I71" s="707"/>
      <c r="J71" s="265"/>
      <c r="K71" s="268"/>
      <c r="L71" s="268"/>
      <c r="M71" s="268"/>
      <c r="N71" s="707"/>
      <c r="O71" s="707"/>
      <c r="P71" s="245"/>
      <c r="Q71" s="707"/>
      <c r="R71" s="707"/>
      <c r="S71" s="707"/>
      <c r="T71" s="707"/>
      <c r="U71" s="707"/>
      <c r="V71" s="745"/>
      <c r="W71" s="745"/>
      <c r="X71" s="745"/>
      <c r="Y71" s="745"/>
      <c r="Z71" s="245"/>
      <c r="AA71" s="245"/>
      <c r="AB71" s="245"/>
      <c r="AC71" s="754"/>
      <c r="AD71" s="754"/>
      <c r="AE71" s="754"/>
      <c r="AF71" s="754"/>
      <c r="AG71" s="315"/>
      <c r="AH71" s="245"/>
      <c r="AI71" s="245"/>
      <c r="AJ71" s="765"/>
      <c r="AK71" s="765"/>
      <c r="AL71" s="245"/>
      <c r="AM71" s="245"/>
      <c r="AN71" s="245"/>
      <c r="AO71" s="245"/>
      <c r="AP71" s="245"/>
      <c r="AQ71" s="245"/>
      <c r="AR71" s="245"/>
      <c r="AS71" s="245"/>
      <c r="AT71" s="245"/>
      <c r="AU71" s="245"/>
      <c r="AV71" s="245"/>
      <c r="AW71" s="335"/>
      <c r="AX71" s="265"/>
    </row>
    <row r="72" ht="24" customHeight="1" spans="1:50">
      <c r="A72" s="707"/>
      <c r="B72" s="707"/>
      <c r="C72" s="245"/>
      <c r="D72" s="245"/>
      <c r="E72" s="245"/>
      <c r="F72" s="245"/>
      <c r="G72" s="245"/>
      <c r="H72" s="245"/>
      <c r="I72" s="707"/>
      <c r="J72" s="265"/>
      <c r="K72" s="268"/>
      <c r="L72" s="268"/>
      <c r="M72" s="268"/>
      <c r="N72" s="707"/>
      <c r="O72" s="707"/>
      <c r="P72" s="245"/>
      <c r="Q72" s="707"/>
      <c r="R72" s="707"/>
      <c r="S72" s="707"/>
      <c r="T72" s="707"/>
      <c r="U72" s="707"/>
      <c r="V72" s="745"/>
      <c r="W72" s="745"/>
      <c r="X72" s="745"/>
      <c r="Y72" s="745"/>
      <c r="Z72" s="245"/>
      <c r="AA72" s="245"/>
      <c r="AB72" s="245"/>
      <c r="AC72" s="754"/>
      <c r="AD72" s="754"/>
      <c r="AE72" s="754"/>
      <c r="AF72" s="754"/>
      <c r="AG72" s="315"/>
      <c r="AH72" s="245"/>
      <c r="AI72" s="245"/>
      <c r="AJ72" s="765"/>
      <c r="AK72" s="765"/>
      <c r="AL72" s="245"/>
      <c r="AM72" s="245"/>
      <c r="AN72" s="245"/>
      <c r="AO72" s="245"/>
      <c r="AP72" s="245"/>
      <c r="AQ72" s="245"/>
      <c r="AR72" s="245"/>
      <c r="AS72" s="245"/>
      <c r="AT72" s="245"/>
      <c r="AU72" s="245"/>
      <c r="AV72" s="245"/>
      <c r="AW72" s="335"/>
      <c r="AX72" s="265"/>
    </row>
    <row r="73" ht="24" customHeight="1" spans="1:50">
      <c r="A73" s="707"/>
      <c r="B73" s="707"/>
      <c r="C73" s="708"/>
      <c r="D73" s="708"/>
      <c r="E73" s="245"/>
      <c r="F73" s="245"/>
      <c r="G73" s="245"/>
      <c r="H73" s="245"/>
      <c r="I73" s="707"/>
      <c r="J73" s="265"/>
      <c r="K73" s="268"/>
      <c r="L73" s="268"/>
      <c r="M73" s="268"/>
      <c r="N73" s="707"/>
      <c r="O73" s="707"/>
      <c r="P73" s="245"/>
      <c r="Q73" s="707"/>
      <c r="R73" s="707"/>
      <c r="S73" s="707"/>
      <c r="T73" s="707"/>
      <c r="U73" s="707"/>
      <c r="V73" s="745"/>
      <c r="W73" s="745"/>
      <c r="X73" s="745"/>
      <c r="Y73" s="745"/>
      <c r="Z73" s="245"/>
      <c r="AA73" s="245"/>
      <c r="AB73" s="245"/>
      <c r="AC73" s="754"/>
      <c r="AD73" s="754"/>
      <c r="AE73" s="754"/>
      <c r="AF73" s="754"/>
      <c r="AG73" s="315"/>
      <c r="AH73" s="245"/>
      <c r="AI73" s="245"/>
      <c r="AJ73" s="765"/>
      <c r="AK73" s="765"/>
      <c r="AL73" s="245"/>
      <c r="AM73" s="245"/>
      <c r="AN73" s="245"/>
      <c r="AO73" s="245"/>
      <c r="AP73" s="245"/>
      <c r="AQ73" s="245"/>
      <c r="AR73" s="245"/>
      <c r="AS73" s="245"/>
      <c r="AT73" s="245"/>
      <c r="AU73" s="245"/>
      <c r="AV73" s="245"/>
      <c r="AW73" s="335"/>
      <c r="AX73" s="265"/>
    </row>
    <row r="74" s="655" customFormat="1" ht="24" customHeight="1" spans="1:50">
      <c r="A74" s="707"/>
      <c r="B74" s="245"/>
      <c r="C74" s="245"/>
      <c r="D74" s="245"/>
      <c r="E74" s="245"/>
      <c r="F74" s="245"/>
      <c r="G74" s="245"/>
      <c r="H74" s="245"/>
      <c r="I74" s="707"/>
      <c r="J74" s="265"/>
      <c r="K74" s="268"/>
      <c r="L74" s="268"/>
      <c r="M74" s="268"/>
      <c r="N74" s="707"/>
      <c r="O74" s="707"/>
      <c r="P74" s="245"/>
      <c r="Q74" s="265"/>
      <c r="R74" s="265"/>
      <c r="S74" s="265"/>
      <c r="T74" s="265"/>
      <c r="U74" s="265"/>
      <c r="V74" s="283"/>
      <c r="W74" s="283"/>
      <c r="X74" s="283"/>
      <c r="Y74" s="283"/>
      <c r="Z74" s="335"/>
      <c r="AA74" s="335"/>
      <c r="AB74" s="335"/>
      <c r="AC74" s="754"/>
      <c r="AD74" s="754"/>
      <c r="AE74" s="754"/>
      <c r="AF74" s="754"/>
      <c r="AG74" s="315"/>
      <c r="AH74" s="335"/>
      <c r="AI74" s="335"/>
      <c r="AJ74" s="765"/>
      <c r="AK74" s="765"/>
      <c r="AL74" s="335"/>
      <c r="AM74" s="335"/>
      <c r="AN74" s="335"/>
      <c r="AO74" s="335"/>
      <c r="AP74" s="335"/>
      <c r="AQ74" s="335"/>
      <c r="AR74" s="335"/>
      <c r="AS74" s="335"/>
      <c r="AT74" s="335"/>
      <c r="AU74" s="335"/>
      <c r="AV74" s="335"/>
      <c r="AW74" s="335"/>
      <c r="AX74" s="337"/>
    </row>
    <row r="75" s="655" customFormat="1" ht="24" customHeight="1" spans="1:50">
      <c r="A75" s="707"/>
      <c r="B75" s="245"/>
      <c r="C75" s="245"/>
      <c r="D75" s="245"/>
      <c r="E75" s="773"/>
      <c r="F75" s="774"/>
      <c r="G75" s="245"/>
      <c r="H75" s="245"/>
      <c r="I75" s="707"/>
      <c r="J75" s="265"/>
      <c r="K75" s="268"/>
      <c r="L75" s="268"/>
      <c r="M75" s="268"/>
      <c r="N75" s="707"/>
      <c r="O75" s="707"/>
      <c r="P75" s="245"/>
      <c r="Q75" s="265"/>
      <c r="R75" s="265"/>
      <c r="S75" s="265"/>
      <c r="T75" s="265"/>
      <c r="U75" s="265"/>
      <c r="V75" s="283"/>
      <c r="W75" s="283"/>
      <c r="X75" s="283"/>
      <c r="Y75" s="283"/>
      <c r="Z75" s="335"/>
      <c r="AA75" s="335"/>
      <c r="AB75" s="335"/>
      <c r="AC75" s="754"/>
      <c r="AD75" s="754"/>
      <c r="AE75" s="754"/>
      <c r="AF75" s="754"/>
      <c r="AG75" s="315"/>
      <c r="AH75" s="335"/>
      <c r="AI75" s="335"/>
      <c r="AJ75" s="765"/>
      <c r="AK75" s="765"/>
      <c r="AL75" s="335"/>
      <c r="AM75" s="335"/>
      <c r="AN75" s="335"/>
      <c r="AO75" s="335"/>
      <c r="AP75" s="335"/>
      <c r="AQ75" s="335"/>
      <c r="AR75" s="335"/>
      <c r="AS75" s="335"/>
      <c r="AT75" s="335"/>
      <c r="AU75" s="335"/>
      <c r="AV75" s="335"/>
      <c r="AW75" s="335"/>
      <c r="AX75" s="337"/>
    </row>
    <row r="76" s="655" customFormat="1" ht="24" customHeight="1" spans="1:50">
      <c r="A76" s="707"/>
      <c r="B76" s="245"/>
      <c r="C76" s="245"/>
      <c r="D76" s="245"/>
      <c r="E76" s="245"/>
      <c r="F76" s="245"/>
      <c r="G76" s="245"/>
      <c r="H76" s="245"/>
      <c r="I76" s="707"/>
      <c r="J76" s="265"/>
      <c r="K76" s="268"/>
      <c r="L76" s="268"/>
      <c r="M76" s="268"/>
      <c r="N76" s="707"/>
      <c r="O76" s="707"/>
      <c r="P76" s="245"/>
      <c r="Q76" s="265"/>
      <c r="R76" s="265"/>
      <c r="S76" s="265"/>
      <c r="T76" s="265"/>
      <c r="U76" s="265"/>
      <c r="V76" s="283"/>
      <c r="W76" s="283"/>
      <c r="X76" s="283"/>
      <c r="Y76" s="283"/>
      <c r="Z76" s="335"/>
      <c r="AA76" s="335"/>
      <c r="AB76" s="335"/>
      <c r="AC76" s="754"/>
      <c r="AD76" s="754"/>
      <c r="AE76" s="754"/>
      <c r="AF76" s="754"/>
      <c r="AG76" s="315"/>
      <c r="AH76" s="335"/>
      <c r="AI76" s="335"/>
      <c r="AJ76" s="765"/>
      <c r="AK76" s="765"/>
      <c r="AL76" s="335"/>
      <c r="AM76" s="335"/>
      <c r="AN76" s="335"/>
      <c r="AO76" s="335"/>
      <c r="AP76" s="335"/>
      <c r="AQ76" s="335"/>
      <c r="AR76" s="335"/>
      <c r="AS76" s="335"/>
      <c r="AT76" s="335"/>
      <c r="AU76" s="335"/>
      <c r="AV76" s="335"/>
      <c r="AW76" s="335"/>
      <c r="AX76" s="337"/>
    </row>
    <row r="77" s="655" customFormat="1" ht="24" customHeight="1" spans="1:50">
      <c r="A77" s="707"/>
      <c r="B77" s="245"/>
      <c r="C77" s="245"/>
      <c r="D77" s="245"/>
      <c r="E77" s="245"/>
      <c r="F77" s="245"/>
      <c r="G77" s="245"/>
      <c r="H77" s="245"/>
      <c r="I77" s="707"/>
      <c r="J77" s="265"/>
      <c r="K77" s="268"/>
      <c r="L77" s="268"/>
      <c r="M77" s="268"/>
      <c r="N77" s="707"/>
      <c r="O77" s="707"/>
      <c r="P77" s="245"/>
      <c r="Q77" s="265"/>
      <c r="R77" s="265"/>
      <c r="S77" s="265"/>
      <c r="T77" s="265"/>
      <c r="U77" s="265"/>
      <c r="V77" s="283"/>
      <c r="W77" s="283"/>
      <c r="X77" s="283"/>
      <c r="Y77" s="283"/>
      <c r="Z77" s="335"/>
      <c r="AA77" s="335"/>
      <c r="AB77" s="335"/>
      <c r="AC77" s="754"/>
      <c r="AD77" s="754"/>
      <c r="AE77" s="754"/>
      <c r="AF77" s="754"/>
      <c r="AG77" s="315"/>
      <c r="AH77" s="335"/>
      <c r="AI77" s="335"/>
      <c r="AJ77" s="765"/>
      <c r="AK77" s="765"/>
      <c r="AL77" s="335"/>
      <c r="AM77" s="335"/>
      <c r="AN77" s="335"/>
      <c r="AO77" s="335"/>
      <c r="AP77" s="335"/>
      <c r="AQ77" s="335"/>
      <c r="AR77" s="335"/>
      <c r="AS77" s="335"/>
      <c r="AT77" s="335"/>
      <c r="AU77" s="335"/>
      <c r="AV77" s="335"/>
      <c r="AW77" s="335"/>
      <c r="AX77" s="337"/>
    </row>
    <row r="78" ht="24" customHeight="1" spans="1:50">
      <c r="A78" s="707"/>
      <c r="B78" s="707"/>
      <c r="C78" s="708"/>
      <c r="D78" s="708"/>
      <c r="E78" s="709"/>
      <c r="F78" s="245"/>
      <c r="G78" s="245"/>
      <c r="H78" s="245"/>
      <c r="I78" s="707"/>
      <c r="J78" s="265"/>
      <c r="K78" s="268"/>
      <c r="L78" s="268"/>
      <c r="M78" s="268"/>
      <c r="N78" s="707"/>
      <c r="O78" s="707"/>
      <c r="P78" s="245"/>
      <c r="Q78" s="265"/>
      <c r="R78" s="265"/>
      <c r="S78" s="707"/>
      <c r="T78" s="265"/>
      <c r="U78" s="265"/>
      <c r="V78" s="745"/>
      <c r="W78" s="745"/>
      <c r="X78" s="745"/>
      <c r="Y78" s="745"/>
      <c r="Z78" s="245"/>
      <c r="AA78" s="245"/>
      <c r="AB78" s="245"/>
      <c r="AC78" s="754"/>
      <c r="AD78" s="754"/>
      <c r="AE78" s="754"/>
      <c r="AF78" s="754"/>
      <c r="AG78" s="315"/>
      <c r="AH78" s="245"/>
      <c r="AI78" s="245"/>
      <c r="AJ78" s="765"/>
      <c r="AK78" s="765"/>
      <c r="AL78" s="245"/>
      <c r="AM78" s="245"/>
      <c r="AN78" s="245"/>
      <c r="AO78" s="245"/>
      <c r="AP78" s="245"/>
      <c r="AQ78" s="245"/>
      <c r="AR78" s="245"/>
      <c r="AS78" s="245"/>
      <c r="AT78" s="245"/>
      <c r="AU78" s="245"/>
      <c r="AV78" s="245"/>
      <c r="AW78" s="335"/>
      <c r="AX78" s="265"/>
    </row>
    <row r="79" s="655" customFormat="1" ht="24" customHeight="1" spans="1:50">
      <c r="A79" s="707"/>
      <c r="B79" s="245"/>
      <c r="C79" s="245"/>
      <c r="D79" s="245"/>
      <c r="E79" s="245"/>
      <c r="F79" s="245"/>
      <c r="G79" s="245"/>
      <c r="H79" s="245"/>
      <c r="I79" s="707"/>
      <c r="J79" s="265"/>
      <c r="K79" s="268"/>
      <c r="L79" s="268"/>
      <c r="M79" s="268"/>
      <c r="N79" s="707"/>
      <c r="O79" s="265"/>
      <c r="P79" s="245"/>
      <c r="Q79" s="265"/>
      <c r="R79" s="265"/>
      <c r="S79" s="707"/>
      <c r="T79" s="265"/>
      <c r="U79" s="265"/>
      <c r="V79" s="283"/>
      <c r="W79" s="283"/>
      <c r="X79" s="283"/>
      <c r="Y79" s="283"/>
      <c r="Z79" s="248"/>
      <c r="AA79" s="248"/>
      <c r="AB79" s="248"/>
      <c r="AC79" s="754"/>
      <c r="AD79" s="754"/>
      <c r="AE79" s="754"/>
      <c r="AF79" s="754"/>
      <c r="AG79" s="315"/>
      <c r="AH79" s="248"/>
      <c r="AI79" s="248"/>
      <c r="AJ79" s="765"/>
      <c r="AK79" s="765"/>
      <c r="AL79" s="248"/>
      <c r="AM79" s="248"/>
      <c r="AN79" s="248"/>
      <c r="AO79" s="248"/>
      <c r="AP79" s="248"/>
      <c r="AQ79" s="248"/>
      <c r="AR79" s="248"/>
      <c r="AS79" s="248"/>
      <c r="AT79" s="248"/>
      <c r="AU79" s="248"/>
      <c r="AV79" s="248"/>
      <c r="AW79" s="335"/>
      <c r="AX79" s="265"/>
    </row>
    <row r="80" ht="24" customHeight="1" spans="1:50">
      <c r="A80" s="707"/>
      <c r="B80" s="707"/>
      <c r="C80" s="245"/>
      <c r="D80" s="245"/>
      <c r="E80" s="245"/>
      <c r="F80" s="245"/>
      <c r="G80" s="245"/>
      <c r="H80" s="245"/>
      <c r="I80" s="707"/>
      <c r="J80" s="265"/>
      <c r="K80" s="268"/>
      <c r="L80" s="268"/>
      <c r="M80" s="268"/>
      <c r="N80" s="707"/>
      <c r="O80" s="265"/>
      <c r="P80" s="245"/>
      <c r="Q80" s="707"/>
      <c r="R80" s="707"/>
      <c r="S80" s="707"/>
      <c r="T80" s="707"/>
      <c r="U80" s="707"/>
      <c r="V80" s="745"/>
      <c r="W80" s="745"/>
      <c r="X80" s="745"/>
      <c r="Y80" s="745"/>
      <c r="Z80" s="248"/>
      <c r="AA80" s="248"/>
      <c r="AB80" s="248"/>
      <c r="AC80" s="754"/>
      <c r="AD80" s="754"/>
      <c r="AE80" s="754"/>
      <c r="AF80" s="754"/>
      <c r="AG80" s="315"/>
      <c r="AH80" s="248"/>
      <c r="AI80" s="248"/>
      <c r="AJ80" s="765"/>
      <c r="AK80" s="765"/>
      <c r="AL80" s="248"/>
      <c r="AM80" s="248"/>
      <c r="AN80" s="248"/>
      <c r="AO80" s="248"/>
      <c r="AP80" s="248"/>
      <c r="AQ80" s="248"/>
      <c r="AR80" s="248"/>
      <c r="AS80" s="248"/>
      <c r="AT80" s="248"/>
      <c r="AU80" s="248"/>
      <c r="AV80" s="248"/>
      <c r="AW80" s="335"/>
      <c r="AX80" s="265"/>
    </row>
    <row r="81" ht="24" customHeight="1" spans="1:50">
      <c r="A81" s="707"/>
      <c r="B81" s="707"/>
      <c r="C81" s="245"/>
      <c r="D81" s="245"/>
      <c r="E81" s="245"/>
      <c r="F81" s="245"/>
      <c r="G81" s="245"/>
      <c r="H81" s="245"/>
      <c r="I81" s="707"/>
      <c r="J81" s="265"/>
      <c r="K81" s="268"/>
      <c r="L81" s="268"/>
      <c r="M81" s="268"/>
      <c r="N81" s="707"/>
      <c r="O81" s="265"/>
      <c r="P81" s="245"/>
      <c r="Q81" s="707"/>
      <c r="R81" s="707"/>
      <c r="S81" s="707"/>
      <c r="T81" s="707"/>
      <c r="U81" s="707"/>
      <c r="V81" s="745"/>
      <c r="W81" s="745"/>
      <c r="X81" s="745"/>
      <c r="Y81" s="745"/>
      <c r="Z81" s="248"/>
      <c r="AA81" s="248"/>
      <c r="AB81" s="248"/>
      <c r="AC81" s="754"/>
      <c r="AD81" s="754"/>
      <c r="AE81" s="754"/>
      <c r="AF81" s="754"/>
      <c r="AG81" s="315"/>
      <c r="AH81" s="248"/>
      <c r="AI81" s="248"/>
      <c r="AJ81" s="765"/>
      <c r="AK81" s="765"/>
      <c r="AL81" s="248"/>
      <c r="AM81" s="248"/>
      <c r="AN81" s="248"/>
      <c r="AO81" s="248"/>
      <c r="AP81" s="248"/>
      <c r="AQ81" s="248"/>
      <c r="AR81" s="248"/>
      <c r="AS81" s="248"/>
      <c r="AT81" s="248"/>
      <c r="AU81" s="248"/>
      <c r="AV81" s="248"/>
      <c r="AW81" s="335"/>
      <c r="AX81" s="265"/>
    </row>
    <row r="82" ht="24" customHeight="1" spans="1:50">
      <c r="A82" s="707"/>
      <c r="B82" s="707"/>
      <c r="C82" s="245"/>
      <c r="D82" s="245"/>
      <c r="E82" s="245"/>
      <c r="F82" s="245"/>
      <c r="G82" s="245"/>
      <c r="H82" s="245"/>
      <c r="I82" s="707"/>
      <c r="J82" s="265"/>
      <c r="K82" s="268"/>
      <c r="L82" s="268"/>
      <c r="M82" s="268"/>
      <c r="N82" s="707"/>
      <c r="O82" s="265"/>
      <c r="P82" s="245"/>
      <c r="Q82" s="707"/>
      <c r="R82" s="707"/>
      <c r="S82" s="707"/>
      <c r="T82" s="707"/>
      <c r="U82" s="707"/>
      <c r="V82" s="745"/>
      <c r="W82" s="745"/>
      <c r="X82" s="745"/>
      <c r="Y82" s="745"/>
      <c r="Z82" s="248"/>
      <c r="AA82" s="248"/>
      <c r="AB82" s="248"/>
      <c r="AC82" s="754"/>
      <c r="AD82" s="754"/>
      <c r="AE82" s="754"/>
      <c r="AF82" s="754"/>
      <c r="AG82" s="315"/>
      <c r="AH82" s="248"/>
      <c r="AI82" s="248"/>
      <c r="AJ82" s="765"/>
      <c r="AK82" s="765"/>
      <c r="AL82" s="248"/>
      <c r="AM82" s="248"/>
      <c r="AN82" s="248"/>
      <c r="AO82" s="248"/>
      <c r="AP82" s="248"/>
      <c r="AQ82" s="248"/>
      <c r="AR82" s="248"/>
      <c r="AS82" s="248"/>
      <c r="AT82" s="248"/>
      <c r="AU82" s="248"/>
      <c r="AV82" s="248"/>
      <c r="AW82" s="335"/>
      <c r="AX82" s="265"/>
    </row>
    <row r="83" ht="24" customHeight="1" spans="1:50">
      <c r="A83" s="707"/>
      <c r="B83" s="707"/>
      <c r="C83" s="245"/>
      <c r="D83" s="245"/>
      <c r="E83" s="245"/>
      <c r="F83" s="245"/>
      <c r="G83" s="245"/>
      <c r="H83" s="245"/>
      <c r="I83" s="707"/>
      <c r="J83" s="265"/>
      <c r="K83" s="268"/>
      <c r="L83" s="268"/>
      <c r="M83" s="268"/>
      <c r="N83" s="707"/>
      <c r="O83" s="265"/>
      <c r="P83" s="245"/>
      <c r="Q83" s="707"/>
      <c r="R83" s="707"/>
      <c r="S83" s="707"/>
      <c r="T83" s="707"/>
      <c r="U83" s="707"/>
      <c r="V83" s="745"/>
      <c r="W83" s="745"/>
      <c r="X83" s="745"/>
      <c r="Y83" s="745"/>
      <c r="Z83" s="248"/>
      <c r="AA83" s="248"/>
      <c r="AB83" s="248"/>
      <c r="AC83" s="754"/>
      <c r="AD83" s="754"/>
      <c r="AE83" s="754"/>
      <c r="AF83" s="754"/>
      <c r="AG83" s="315"/>
      <c r="AH83" s="248"/>
      <c r="AI83" s="248"/>
      <c r="AJ83" s="765"/>
      <c r="AK83" s="765"/>
      <c r="AL83" s="248"/>
      <c r="AM83" s="248"/>
      <c r="AN83" s="248"/>
      <c r="AO83" s="248"/>
      <c r="AP83" s="248"/>
      <c r="AQ83" s="248"/>
      <c r="AR83" s="248"/>
      <c r="AS83" s="248"/>
      <c r="AT83" s="248"/>
      <c r="AU83" s="248"/>
      <c r="AV83" s="248"/>
      <c r="AW83" s="335"/>
      <c r="AX83" s="265"/>
    </row>
    <row r="84" ht="24" customHeight="1" spans="1:50">
      <c r="A84" s="707"/>
      <c r="B84" s="707"/>
      <c r="C84" s="708"/>
      <c r="D84" s="708"/>
      <c r="E84" s="245"/>
      <c r="F84" s="245"/>
      <c r="G84" s="245"/>
      <c r="H84" s="245"/>
      <c r="I84" s="707"/>
      <c r="J84" s="265"/>
      <c r="K84" s="268"/>
      <c r="L84" s="268"/>
      <c r="M84" s="268"/>
      <c r="N84" s="707"/>
      <c r="O84" s="707"/>
      <c r="P84" s="245"/>
      <c r="Q84" s="707"/>
      <c r="R84" s="707"/>
      <c r="S84" s="707"/>
      <c r="T84" s="707"/>
      <c r="U84" s="707"/>
      <c r="V84" s="745"/>
      <c r="W84" s="745"/>
      <c r="X84" s="745"/>
      <c r="Y84" s="745"/>
      <c r="Z84" s="245"/>
      <c r="AA84" s="245"/>
      <c r="AB84" s="245"/>
      <c r="AC84" s="754"/>
      <c r="AD84" s="754"/>
      <c r="AE84" s="754"/>
      <c r="AF84" s="754"/>
      <c r="AG84" s="315"/>
      <c r="AH84" s="245"/>
      <c r="AI84" s="245"/>
      <c r="AJ84" s="765"/>
      <c r="AK84" s="765"/>
      <c r="AL84" s="245"/>
      <c r="AM84" s="245"/>
      <c r="AN84" s="245"/>
      <c r="AO84" s="245"/>
      <c r="AP84" s="245"/>
      <c r="AQ84" s="245"/>
      <c r="AR84" s="245"/>
      <c r="AS84" s="245"/>
      <c r="AT84" s="245"/>
      <c r="AU84" s="245"/>
      <c r="AV84" s="245"/>
      <c r="AW84" s="335"/>
      <c r="AX84" s="265"/>
    </row>
    <row r="85" s="655" customFormat="1" ht="24" customHeight="1" spans="1:50">
      <c r="A85" s="707"/>
      <c r="B85" s="707"/>
      <c r="C85" s="708"/>
      <c r="D85" s="708"/>
      <c r="E85" s="708"/>
      <c r="F85" s="245"/>
      <c r="G85" s="708"/>
      <c r="H85" s="245"/>
      <c r="I85" s="707"/>
      <c r="J85" s="265"/>
      <c r="K85" s="268"/>
      <c r="L85" s="268"/>
      <c r="M85" s="268"/>
      <c r="N85" s="707"/>
      <c r="O85" s="707"/>
      <c r="P85" s="245"/>
      <c r="Q85" s="707"/>
      <c r="R85" s="707"/>
      <c r="S85" s="707"/>
      <c r="T85" s="707"/>
      <c r="U85" s="707"/>
      <c r="V85" s="745"/>
      <c r="W85" s="745"/>
      <c r="X85" s="745"/>
      <c r="Y85" s="745"/>
      <c r="Z85" s="248"/>
      <c r="AA85" s="248"/>
      <c r="AB85" s="248"/>
      <c r="AC85" s="754"/>
      <c r="AD85" s="754"/>
      <c r="AE85" s="754"/>
      <c r="AF85" s="754"/>
      <c r="AG85" s="315"/>
      <c r="AH85" s="248"/>
      <c r="AI85" s="248"/>
      <c r="AJ85" s="765"/>
      <c r="AK85" s="765"/>
      <c r="AL85" s="248"/>
      <c r="AM85" s="248"/>
      <c r="AN85" s="248"/>
      <c r="AO85" s="248"/>
      <c r="AP85" s="248"/>
      <c r="AQ85" s="248"/>
      <c r="AR85" s="248"/>
      <c r="AS85" s="248"/>
      <c r="AT85" s="248"/>
      <c r="AU85" s="248"/>
      <c r="AV85" s="248"/>
      <c r="AW85" s="335"/>
      <c r="AX85" s="337"/>
    </row>
    <row r="86" s="655" customFormat="1" ht="24" customHeight="1" spans="1:50">
      <c r="A86" s="707"/>
      <c r="B86" s="707"/>
      <c r="C86" s="707"/>
      <c r="D86" s="707"/>
      <c r="E86" s="707"/>
      <c r="F86" s="245"/>
      <c r="G86" s="707"/>
      <c r="H86" s="245"/>
      <c r="I86" s="707"/>
      <c r="J86" s="265"/>
      <c r="K86" s="268"/>
      <c r="L86" s="268"/>
      <c r="M86" s="268"/>
      <c r="N86" s="707"/>
      <c r="O86" s="707"/>
      <c r="P86" s="245"/>
      <c r="Q86" s="707"/>
      <c r="R86" s="707"/>
      <c r="S86" s="707"/>
      <c r="T86" s="707"/>
      <c r="U86" s="707"/>
      <c r="V86" s="745"/>
      <c r="W86" s="745"/>
      <c r="X86" s="745"/>
      <c r="Y86" s="745"/>
      <c r="Z86" s="248"/>
      <c r="AA86" s="248"/>
      <c r="AB86" s="248"/>
      <c r="AC86" s="754"/>
      <c r="AD86" s="754"/>
      <c r="AE86" s="754"/>
      <c r="AF86" s="754"/>
      <c r="AG86" s="315"/>
      <c r="AH86" s="248"/>
      <c r="AI86" s="248"/>
      <c r="AJ86" s="765"/>
      <c r="AK86" s="765"/>
      <c r="AL86" s="248"/>
      <c r="AM86" s="248"/>
      <c r="AN86" s="248"/>
      <c r="AO86" s="248"/>
      <c r="AP86" s="248"/>
      <c r="AQ86" s="248"/>
      <c r="AR86" s="248"/>
      <c r="AS86" s="248"/>
      <c r="AT86" s="248"/>
      <c r="AU86" s="248"/>
      <c r="AV86" s="248"/>
      <c r="AW86" s="335"/>
      <c r="AX86" s="337"/>
    </row>
    <row r="87" s="655" customFormat="1" ht="24" customHeight="1" spans="1:50">
      <c r="A87" s="707"/>
      <c r="B87" s="707"/>
      <c r="C87" s="245"/>
      <c r="D87" s="245"/>
      <c r="E87" s="707"/>
      <c r="F87" s="245"/>
      <c r="G87" s="707"/>
      <c r="H87" s="245"/>
      <c r="I87" s="707"/>
      <c r="J87" s="265"/>
      <c r="K87" s="268"/>
      <c r="L87" s="268"/>
      <c r="M87" s="268"/>
      <c r="N87" s="707"/>
      <c r="O87" s="707"/>
      <c r="P87" s="245"/>
      <c r="Q87" s="707"/>
      <c r="R87" s="707"/>
      <c r="S87" s="707"/>
      <c r="T87" s="707"/>
      <c r="U87" s="707"/>
      <c r="V87" s="745"/>
      <c r="W87" s="745"/>
      <c r="X87" s="745"/>
      <c r="Y87" s="745"/>
      <c r="Z87" s="248"/>
      <c r="AA87" s="248"/>
      <c r="AB87" s="248"/>
      <c r="AC87" s="754"/>
      <c r="AD87" s="754"/>
      <c r="AE87" s="754"/>
      <c r="AF87" s="754"/>
      <c r="AG87" s="315"/>
      <c r="AH87" s="248"/>
      <c r="AI87" s="248"/>
      <c r="AJ87" s="765"/>
      <c r="AK87" s="765"/>
      <c r="AL87" s="248"/>
      <c r="AM87" s="248"/>
      <c r="AN87" s="248"/>
      <c r="AO87" s="248"/>
      <c r="AP87" s="248"/>
      <c r="AQ87" s="248"/>
      <c r="AR87" s="248"/>
      <c r="AS87" s="248"/>
      <c r="AT87" s="248"/>
      <c r="AU87" s="248"/>
      <c r="AV87" s="248"/>
      <c r="AW87" s="335"/>
      <c r="AX87" s="337"/>
    </row>
    <row r="88" s="655" customFormat="1" ht="24" customHeight="1" spans="1:50">
      <c r="A88" s="707"/>
      <c r="B88" s="707"/>
      <c r="C88" s="245"/>
      <c r="D88" s="245"/>
      <c r="E88" s="707"/>
      <c r="F88" s="245"/>
      <c r="G88" s="707"/>
      <c r="H88" s="245"/>
      <c r="I88" s="707"/>
      <c r="J88" s="265"/>
      <c r="K88" s="268"/>
      <c r="L88" s="268"/>
      <c r="M88" s="268"/>
      <c r="N88" s="707"/>
      <c r="O88" s="707"/>
      <c r="P88" s="245"/>
      <c r="Q88" s="707"/>
      <c r="R88" s="707"/>
      <c r="S88" s="707"/>
      <c r="T88" s="707"/>
      <c r="U88" s="707"/>
      <c r="V88" s="745"/>
      <c r="W88" s="745"/>
      <c r="X88" s="745"/>
      <c r="Y88" s="745"/>
      <c r="Z88" s="248"/>
      <c r="AA88" s="248"/>
      <c r="AB88" s="248"/>
      <c r="AC88" s="754"/>
      <c r="AD88" s="754"/>
      <c r="AE88" s="754"/>
      <c r="AF88" s="754"/>
      <c r="AG88" s="315"/>
      <c r="AH88" s="248"/>
      <c r="AI88" s="248"/>
      <c r="AJ88" s="765"/>
      <c r="AK88" s="765"/>
      <c r="AL88" s="248"/>
      <c r="AM88" s="248"/>
      <c r="AN88" s="248"/>
      <c r="AO88" s="248"/>
      <c r="AP88" s="248"/>
      <c r="AQ88" s="248"/>
      <c r="AR88" s="248"/>
      <c r="AS88" s="248"/>
      <c r="AT88" s="248"/>
      <c r="AU88" s="248"/>
      <c r="AV88" s="248"/>
      <c r="AW88" s="335"/>
      <c r="AX88" s="337"/>
    </row>
    <row r="89" s="655" customFormat="1" ht="24" customHeight="1" spans="1:50">
      <c r="A89" s="707"/>
      <c r="B89" s="707"/>
      <c r="C89" s="707"/>
      <c r="D89" s="707"/>
      <c r="E89" s="707"/>
      <c r="F89" s="245"/>
      <c r="G89" s="707"/>
      <c r="H89" s="245"/>
      <c r="I89" s="707"/>
      <c r="J89" s="265"/>
      <c r="K89" s="268"/>
      <c r="L89" s="268"/>
      <c r="M89" s="268"/>
      <c r="N89" s="707"/>
      <c r="O89" s="707"/>
      <c r="P89" s="245"/>
      <c r="Q89" s="707"/>
      <c r="R89" s="707"/>
      <c r="S89" s="707"/>
      <c r="T89" s="707"/>
      <c r="U89" s="707"/>
      <c r="V89" s="745"/>
      <c r="W89" s="745"/>
      <c r="X89" s="745"/>
      <c r="Y89" s="745"/>
      <c r="Z89" s="248"/>
      <c r="AA89" s="248"/>
      <c r="AB89" s="248"/>
      <c r="AC89" s="754"/>
      <c r="AD89" s="754"/>
      <c r="AE89" s="754"/>
      <c r="AF89" s="754"/>
      <c r="AG89" s="315"/>
      <c r="AH89" s="248"/>
      <c r="AI89" s="248"/>
      <c r="AJ89" s="765"/>
      <c r="AK89" s="765"/>
      <c r="AL89" s="248"/>
      <c r="AM89" s="248"/>
      <c r="AN89" s="248"/>
      <c r="AO89" s="248"/>
      <c r="AP89" s="248"/>
      <c r="AQ89" s="248"/>
      <c r="AR89" s="248"/>
      <c r="AS89" s="248"/>
      <c r="AT89" s="248"/>
      <c r="AU89" s="248"/>
      <c r="AV89" s="248"/>
      <c r="AW89" s="335"/>
      <c r="AX89" s="337"/>
    </row>
    <row r="90" s="655" customFormat="1" ht="24" customHeight="1" spans="1:50">
      <c r="A90" s="707"/>
      <c r="B90" s="707"/>
      <c r="C90" s="707"/>
      <c r="D90" s="707"/>
      <c r="E90" s="773"/>
      <c r="F90" s="774"/>
      <c r="G90" s="707"/>
      <c r="H90" s="245"/>
      <c r="I90" s="707"/>
      <c r="J90" s="265"/>
      <c r="K90" s="268"/>
      <c r="L90" s="268"/>
      <c r="M90" s="268"/>
      <c r="N90" s="707"/>
      <c r="O90" s="707"/>
      <c r="P90" s="245"/>
      <c r="Q90" s="707"/>
      <c r="R90" s="707"/>
      <c r="S90" s="707"/>
      <c r="T90" s="707"/>
      <c r="U90" s="707"/>
      <c r="V90" s="745"/>
      <c r="W90" s="745"/>
      <c r="X90" s="745"/>
      <c r="Y90" s="745"/>
      <c r="Z90" s="248"/>
      <c r="AA90" s="248"/>
      <c r="AB90" s="248"/>
      <c r="AC90" s="754"/>
      <c r="AD90" s="754"/>
      <c r="AE90" s="754"/>
      <c r="AF90" s="754"/>
      <c r="AG90" s="315"/>
      <c r="AH90" s="248"/>
      <c r="AI90" s="248"/>
      <c r="AJ90" s="765"/>
      <c r="AK90" s="765"/>
      <c r="AL90" s="248"/>
      <c r="AM90" s="248"/>
      <c r="AN90" s="248"/>
      <c r="AO90" s="248"/>
      <c r="AP90" s="248"/>
      <c r="AQ90" s="248"/>
      <c r="AR90" s="248"/>
      <c r="AS90" s="248"/>
      <c r="AT90" s="248"/>
      <c r="AU90" s="248"/>
      <c r="AV90" s="248"/>
      <c r="AW90" s="335"/>
      <c r="AX90" s="337"/>
    </row>
    <row r="91" s="655" customFormat="1" ht="24" customHeight="1" spans="1:50">
      <c r="A91" s="707"/>
      <c r="B91" s="707"/>
      <c r="C91" s="707"/>
      <c r="D91" s="707"/>
      <c r="E91" s="773"/>
      <c r="F91" s="774"/>
      <c r="G91" s="773"/>
      <c r="H91" s="248"/>
      <c r="I91" s="707"/>
      <c r="J91" s="776"/>
      <c r="K91" s="268"/>
      <c r="L91" s="268"/>
      <c r="M91" s="268"/>
      <c r="N91" s="707"/>
      <c r="O91" s="707"/>
      <c r="P91" s="245"/>
      <c r="Q91" s="707"/>
      <c r="R91" s="707"/>
      <c r="S91" s="707"/>
      <c r="T91" s="707"/>
      <c r="U91" s="707"/>
      <c r="V91" s="745"/>
      <c r="W91" s="745"/>
      <c r="X91" s="745"/>
      <c r="Y91" s="745"/>
      <c r="Z91" s="248"/>
      <c r="AA91" s="248"/>
      <c r="AB91" s="248"/>
      <c r="AC91" s="754"/>
      <c r="AD91" s="754"/>
      <c r="AE91" s="754"/>
      <c r="AF91" s="754"/>
      <c r="AG91" s="315"/>
      <c r="AH91" s="248"/>
      <c r="AI91" s="248"/>
      <c r="AJ91" s="765"/>
      <c r="AK91" s="765"/>
      <c r="AL91" s="248"/>
      <c r="AM91" s="248"/>
      <c r="AN91" s="248"/>
      <c r="AO91" s="248"/>
      <c r="AP91" s="248"/>
      <c r="AQ91" s="248"/>
      <c r="AR91" s="248"/>
      <c r="AS91" s="248"/>
      <c r="AT91" s="248"/>
      <c r="AU91" s="248"/>
      <c r="AV91" s="248"/>
      <c r="AW91" s="335"/>
      <c r="AX91" s="337"/>
    </row>
    <row r="92" s="655" customFormat="1" ht="24" customHeight="1" spans="1:50">
      <c r="A92" s="707"/>
      <c r="B92" s="707"/>
      <c r="C92" s="707"/>
      <c r="D92" s="707"/>
      <c r="E92" s="773"/>
      <c r="F92" s="774"/>
      <c r="G92" s="773"/>
      <c r="H92" s="248"/>
      <c r="I92" s="707"/>
      <c r="J92" s="248"/>
      <c r="K92" s="268"/>
      <c r="L92" s="268"/>
      <c r="M92" s="268"/>
      <c r="N92" s="707"/>
      <c r="O92" s="707"/>
      <c r="P92" s="245"/>
      <c r="Q92" s="707"/>
      <c r="R92" s="707"/>
      <c r="S92" s="707"/>
      <c r="T92" s="707"/>
      <c r="U92" s="707"/>
      <c r="V92" s="745"/>
      <c r="W92" s="745"/>
      <c r="X92" s="745"/>
      <c r="Y92" s="745"/>
      <c r="Z92" s="248"/>
      <c r="AA92" s="248"/>
      <c r="AB92" s="248"/>
      <c r="AC92" s="754"/>
      <c r="AD92" s="754"/>
      <c r="AE92" s="754"/>
      <c r="AF92" s="754"/>
      <c r="AG92" s="315"/>
      <c r="AH92" s="248"/>
      <c r="AI92" s="248"/>
      <c r="AJ92" s="765"/>
      <c r="AK92" s="765"/>
      <c r="AL92" s="248"/>
      <c r="AM92" s="248"/>
      <c r="AN92" s="248"/>
      <c r="AO92" s="248"/>
      <c r="AP92" s="248"/>
      <c r="AQ92" s="248"/>
      <c r="AR92" s="248"/>
      <c r="AS92" s="248"/>
      <c r="AT92" s="248"/>
      <c r="AU92" s="248"/>
      <c r="AV92" s="248"/>
      <c r="AW92" s="335"/>
      <c r="AX92" s="337"/>
    </row>
    <row r="93" s="655" customFormat="1" ht="24" customHeight="1" spans="1:50">
      <c r="A93" s="707"/>
      <c r="B93" s="707"/>
      <c r="C93" s="707"/>
      <c r="D93" s="707"/>
      <c r="E93" s="773"/>
      <c r="F93" s="774"/>
      <c r="G93" s="773"/>
      <c r="H93" s="248"/>
      <c r="I93" s="707"/>
      <c r="J93" s="776"/>
      <c r="K93" s="268"/>
      <c r="L93" s="268"/>
      <c r="M93" s="268"/>
      <c r="N93" s="707"/>
      <c r="O93" s="707"/>
      <c r="P93" s="245"/>
      <c r="Q93" s="707"/>
      <c r="R93" s="707"/>
      <c r="S93" s="707"/>
      <c r="T93" s="707"/>
      <c r="U93" s="707"/>
      <c r="V93" s="745"/>
      <c r="W93" s="745"/>
      <c r="X93" s="745"/>
      <c r="Y93" s="745"/>
      <c r="Z93" s="248"/>
      <c r="AA93" s="248"/>
      <c r="AB93" s="248"/>
      <c r="AC93" s="754"/>
      <c r="AD93" s="754"/>
      <c r="AE93" s="754"/>
      <c r="AF93" s="754"/>
      <c r="AG93" s="315"/>
      <c r="AH93" s="248"/>
      <c r="AI93" s="248"/>
      <c r="AJ93" s="765"/>
      <c r="AK93" s="765"/>
      <c r="AL93" s="248"/>
      <c r="AM93" s="248"/>
      <c r="AN93" s="248"/>
      <c r="AO93" s="248"/>
      <c r="AP93" s="248"/>
      <c r="AQ93" s="248"/>
      <c r="AR93" s="248"/>
      <c r="AS93" s="248"/>
      <c r="AT93" s="248"/>
      <c r="AU93" s="248"/>
      <c r="AV93" s="248"/>
      <c r="AW93" s="335"/>
      <c r="AX93" s="337"/>
    </row>
    <row r="94" s="655" customFormat="1" ht="24" customHeight="1" spans="1:50">
      <c r="A94" s="707"/>
      <c r="B94" s="707"/>
      <c r="C94" s="707"/>
      <c r="D94" s="707"/>
      <c r="E94" s="773"/>
      <c r="F94" s="774"/>
      <c r="G94" s="773"/>
      <c r="H94" s="248"/>
      <c r="I94" s="707"/>
      <c r="J94" s="776"/>
      <c r="K94" s="268"/>
      <c r="L94" s="268"/>
      <c r="M94" s="268"/>
      <c r="N94" s="707"/>
      <c r="O94" s="707"/>
      <c r="P94" s="245"/>
      <c r="Q94" s="707"/>
      <c r="R94" s="707"/>
      <c r="S94" s="707"/>
      <c r="T94" s="707"/>
      <c r="U94" s="707"/>
      <c r="V94" s="745"/>
      <c r="W94" s="745"/>
      <c r="X94" s="745"/>
      <c r="Y94" s="745"/>
      <c r="Z94" s="248"/>
      <c r="AA94" s="248"/>
      <c r="AB94" s="248"/>
      <c r="AC94" s="754"/>
      <c r="AD94" s="754"/>
      <c r="AE94" s="754"/>
      <c r="AF94" s="754"/>
      <c r="AG94" s="315"/>
      <c r="AH94" s="248"/>
      <c r="AI94" s="248"/>
      <c r="AJ94" s="765"/>
      <c r="AK94" s="765"/>
      <c r="AL94" s="248"/>
      <c r="AM94" s="248"/>
      <c r="AN94" s="248"/>
      <c r="AO94" s="248"/>
      <c r="AP94" s="248"/>
      <c r="AQ94" s="248"/>
      <c r="AR94" s="248"/>
      <c r="AS94" s="248"/>
      <c r="AT94" s="248"/>
      <c r="AU94" s="248"/>
      <c r="AV94" s="248"/>
      <c r="AW94" s="335"/>
      <c r="AX94" s="337"/>
    </row>
    <row r="95" s="655" customFormat="1" ht="24" customHeight="1" spans="1:50">
      <c r="A95" s="707"/>
      <c r="B95" s="707"/>
      <c r="C95" s="707"/>
      <c r="D95" s="707"/>
      <c r="E95" s="773"/>
      <c r="F95" s="774"/>
      <c r="G95" s="773"/>
      <c r="H95" s="248"/>
      <c r="I95" s="707"/>
      <c r="J95" s="776"/>
      <c r="K95" s="268"/>
      <c r="L95" s="268"/>
      <c r="M95" s="268"/>
      <c r="N95" s="707"/>
      <c r="O95" s="707"/>
      <c r="P95" s="245"/>
      <c r="Q95" s="707"/>
      <c r="R95" s="707"/>
      <c r="S95" s="707"/>
      <c r="T95" s="707"/>
      <c r="U95" s="707"/>
      <c r="V95" s="745"/>
      <c r="W95" s="745"/>
      <c r="X95" s="745"/>
      <c r="Y95" s="745"/>
      <c r="Z95" s="248"/>
      <c r="AA95" s="248"/>
      <c r="AB95" s="248"/>
      <c r="AC95" s="754"/>
      <c r="AD95" s="754"/>
      <c r="AE95" s="754"/>
      <c r="AF95" s="754"/>
      <c r="AG95" s="315"/>
      <c r="AH95" s="248"/>
      <c r="AI95" s="248"/>
      <c r="AJ95" s="765"/>
      <c r="AK95" s="765"/>
      <c r="AL95" s="248"/>
      <c r="AM95" s="248"/>
      <c r="AN95" s="248"/>
      <c r="AO95" s="248"/>
      <c r="AP95" s="248"/>
      <c r="AQ95" s="248"/>
      <c r="AR95" s="248"/>
      <c r="AS95" s="248"/>
      <c r="AT95" s="248"/>
      <c r="AU95" s="248"/>
      <c r="AV95" s="248"/>
      <c r="AW95" s="335"/>
      <c r="AX95" s="337"/>
    </row>
    <row r="96" s="655" customFormat="1" ht="24" customHeight="1" spans="1:50">
      <c r="A96" s="707"/>
      <c r="B96" s="707"/>
      <c r="C96" s="707"/>
      <c r="D96" s="707"/>
      <c r="E96" s="773"/>
      <c r="F96" s="774"/>
      <c r="G96" s="773"/>
      <c r="H96" s="248"/>
      <c r="I96" s="707"/>
      <c r="J96" s="776"/>
      <c r="K96" s="268"/>
      <c r="L96" s="268"/>
      <c r="M96" s="268"/>
      <c r="N96" s="707"/>
      <c r="O96" s="707"/>
      <c r="P96" s="245"/>
      <c r="Q96" s="707"/>
      <c r="R96" s="707"/>
      <c r="S96" s="707"/>
      <c r="T96" s="707"/>
      <c r="U96" s="707"/>
      <c r="V96" s="745"/>
      <c r="W96" s="745"/>
      <c r="X96" s="745"/>
      <c r="Y96" s="745"/>
      <c r="Z96" s="248"/>
      <c r="AA96" s="248"/>
      <c r="AB96" s="248"/>
      <c r="AC96" s="754"/>
      <c r="AD96" s="754"/>
      <c r="AE96" s="754"/>
      <c r="AF96" s="754"/>
      <c r="AG96" s="315"/>
      <c r="AH96" s="248"/>
      <c r="AI96" s="248"/>
      <c r="AJ96" s="765"/>
      <c r="AK96" s="765"/>
      <c r="AL96" s="248"/>
      <c r="AM96" s="248"/>
      <c r="AN96" s="248"/>
      <c r="AO96" s="248"/>
      <c r="AP96" s="248"/>
      <c r="AQ96" s="248"/>
      <c r="AR96" s="248"/>
      <c r="AS96" s="248"/>
      <c r="AT96" s="248"/>
      <c r="AU96" s="248"/>
      <c r="AV96" s="248"/>
      <c r="AW96" s="335"/>
      <c r="AX96" s="337"/>
    </row>
    <row r="97" s="655" customFormat="1" ht="24" customHeight="1" spans="1:50">
      <c r="A97" s="707"/>
      <c r="B97" s="707"/>
      <c r="C97" s="707"/>
      <c r="D97" s="707"/>
      <c r="E97" s="773"/>
      <c r="F97" s="774"/>
      <c r="G97" s="773"/>
      <c r="H97" s="248"/>
      <c r="I97" s="707"/>
      <c r="J97" s="776"/>
      <c r="K97" s="268"/>
      <c r="L97" s="268"/>
      <c r="M97" s="268"/>
      <c r="N97" s="707"/>
      <c r="O97" s="707"/>
      <c r="P97" s="245"/>
      <c r="Q97" s="707"/>
      <c r="R97" s="707"/>
      <c r="S97" s="707"/>
      <c r="T97" s="707"/>
      <c r="U97" s="707"/>
      <c r="V97" s="745"/>
      <c r="W97" s="745"/>
      <c r="X97" s="745"/>
      <c r="Y97" s="745"/>
      <c r="Z97" s="248"/>
      <c r="AA97" s="248"/>
      <c r="AB97" s="248"/>
      <c r="AC97" s="754"/>
      <c r="AD97" s="754"/>
      <c r="AE97" s="754"/>
      <c r="AF97" s="754"/>
      <c r="AG97" s="315"/>
      <c r="AH97" s="248"/>
      <c r="AI97" s="248"/>
      <c r="AJ97" s="765"/>
      <c r="AK97" s="765"/>
      <c r="AL97" s="248"/>
      <c r="AM97" s="248"/>
      <c r="AN97" s="248"/>
      <c r="AO97" s="248"/>
      <c r="AP97" s="248"/>
      <c r="AQ97" s="248"/>
      <c r="AR97" s="248"/>
      <c r="AS97" s="248"/>
      <c r="AT97" s="248"/>
      <c r="AU97" s="248"/>
      <c r="AV97" s="248"/>
      <c r="AW97" s="335"/>
      <c r="AX97" s="337"/>
    </row>
    <row r="98" s="655" customFormat="1" ht="24" customHeight="1" spans="1:50">
      <c r="A98" s="707"/>
      <c r="B98" s="707"/>
      <c r="C98" s="707"/>
      <c r="D98" s="707"/>
      <c r="E98" s="773"/>
      <c r="F98" s="774"/>
      <c r="G98" s="773"/>
      <c r="H98" s="248"/>
      <c r="I98" s="707"/>
      <c r="J98" s="776"/>
      <c r="K98" s="268"/>
      <c r="L98" s="268"/>
      <c r="M98" s="268"/>
      <c r="N98" s="707"/>
      <c r="O98" s="707"/>
      <c r="P98" s="245"/>
      <c r="Q98" s="707"/>
      <c r="R98" s="707"/>
      <c r="S98" s="707"/>
      <c r="T98" s="707"/>
      <c r="U98" s="707"/>
      <c r="V98" s="745"/>
      <c r="W98" s="745"/>
      <c r="X98" s="745"/>
      <c r="Y98" s="745"/>
      <c r="Z98" s="248"/>
      <c r="AA98" s="248"/>
      <c r="AB98" s="248"/>
      <c r="AC98" s="754"/>
      <c r="AD98" s="754"/>
      <c r="AE98" s="754"/>
      <c r="AF98" s="754"/>
      <c r="AG98" s="315"/>
      <c r="AH98" s="248"/>
      <c r="AI98" s="248"/>
      <c r="AJ98" s="765"/>
      <c r="AK98" s="765"/>
      <c r="AL98" s="248"/>
      <c r="AM98" s="248"/>
      <c r="AN98" s="248"/>
      <c r="AO98" s="248"/>
      <c r="AP98" s="248"/>
      <c r="AQ98" s="248"/>
      <c r="AR98" s="248"/>
      <c r="AS98" s="248"/>
      <c r="AT98" s="248"/>
      <c r="AU98" s="248"/>
      <c r="AV98" s="248"/>
      <c r="AW98" s="335"/>
      <c r="AX98" s="337"/>
    </row>
    <row r="99" s="655" customFormat="1" ht="24" customHeight="1" spans="1:50">
      <c r="A99" s="707"/>
      <c r="B99" s="707"/>
      <c r="C99" s="707"/>
      <c r="D99" s="707"/>
      <c r="E99" s="773"/>
      <c r="F99" s="774"/>
      <c r="G99" s="773"/>
      <c r="H99" s="248"/>
      <c r="I99" s="707"/>
      <c r="J99" s="776"/>
      <c r="K99" s="268"/>
      <c r="L99" s="268"/>
      <c r="M99" s="268"/>
      <c r="N99" s="707"/>
      <c r="O99" s="707"/>
      <c r="P99" s="245"/>
      <c r="Q99" s="707"/>
      <c r="R99" s="707"/>
      <c r="S99" s="707"/>
      <c r="T99" s="707"/>
      <c r="U99" s="707"/>
      <c r="V99" s="745"/>
      <c r="W99" s="745"/>
      <c r="X99" s="745"/>
      <c r="Y99" s="745"/>
      <c r="Z99" s="248"/>
      <c r="AA99" s="248"/>
      <c r="AB99" s="248"/>
      <c r="AC99" s="754"/>
      <c r="AD99" s="754"/>
      <c r="AE99" s="754"/>
      <c r="AF99" s="754"/>
      <c r="AG99" s="315"/>
      <c r="AH99" s="248"/>
      <c r="AI99" s="248"/>
      <c r="AJ99" s="765"/>
      <c r="AK99" s="765"/>
      <c r="AL99" s="248"/>
      <c r="AM99" s="248"/>
      <c r="AN99" s="248"/>
      <c r="AO99" s="248"/>
      <c r="AP99" s="248"/>
      <c r="AQ99" s="248"/>
      <c r="AR99" s="248"/>
      <c r="AS99" s="248"/>
      <c r="AT99" s="248"/>
      <c r="AU99" s="248"/>
      <c r="AV99" s="248"/>
      <c r="AW99" s="335"/>
      <c r="AX99" s="337"/>
    </row>
    <row r="100" s="655" customFormat="1" ht="24" customHeight="1" spans="1:50">
      <c r="A100" s="707"/>
      <c r="B100" s="707"/>
      <c r="C100" s="707"/>
      <c r="D100" s="707"/>
      <c r="E100" s="773"/>
      <c r="F100" s="774"/>
      <c r="G100" s="773"/>
      <c r="H100" s="248"/>
      <c r="I100" s="707"/>
      <c r="J100" s="776"/>
      <c r="K100" s="268"/>
      <c r="L100" s="268"/>
      <c r="M100" s="268"/>
      <c r="N100" s="707"/>
      <c r="O100" s="707"/>
      <c r="P100" s="245"/>
      <c r="Q100" s="707"/>
      <c r="R100" s="707"/>
      <c r="S100" s="707"/>
      <c r="T100" s="707"/>
      <c r="U100" s="707"/>
      <c r="V100" s="745"/>
      <c r="W100" s="745"/>
      <c r="X100" s="745"/>
      <c r="Y100" s="745"/>
      <c r="Z100" s="248"/>
      <c r="AA100" s="248"/>
      <c r="AB100" s="248"/>
      <c r="AC100" s="754"/>
      <c r="AD100" s="754"/>
      <c r="AE100" s="754"/>
      <c r="AF100" s="754"/>
      <c r="AG100" s="315"/>
      <c r="AH100" s="248"/>
      <c r="AI100" s="248"/>
      <c r="AJ100" s="765"/>
      <c r="AK100" s="765"/>
      <c r="AL100" s="248"/>
      <c r="AM100" s="248"/>
      <c r="AN100" s="248"/>
      <c r="AO100" s="248"/>
      <c r="AP100" s="248"/>
      <c r="AQ100" s="248"/>
      <c r="AR100" s="248"/>
      <c r="AS100" s="248"/>
      <c r="AT100" s="248"/>
      <c r="AU100" s="248"/>
      <c r="AV100" s="248"/>
      <c r="AW100" s="335"/>
      <c r="AX100" s="337"/>
    </row>
    <row r="101" s="655" customFormat="1" ht="24" customHeight="1" spans="1:50">
      <c r="A101" s="707"/>
      <c r="B101" s="707"/>
      <c r="C101" s="707"/>
      <c r="D101" s="707"/>
      <c r="E101" s="773"/>
      <c r="F101" s="774"/>
      <c r="G101" s="773"/>
      <c r="H101" s="248"/>
      <c r="I101" s="707"/>
      <c r="J101" s="773"/>
      <c r="K101" s="268"/>
      <c r="L101" s="268"/>
      <c r="M101" s="268"/>
      <c r="N101" s="707"/>
      <c r="O101" s="707"/>
      <c r="P101" s="245"/>
      <c r="Q101" s="707"/>
      <c r="R101" s="707"/>
      <c r="S101" s="707"/>
      <c r="T101" s="707"/>
      <c r="U101" s="707"/>
      <c r="V101" s="745"/>
      <c r="W101" s="745"/>
      <c r="X101" s="745"/>
      <c r="Y101" s="745"/>
      <c r="Z101" s="248"/>
      <c r="AA101" s="248"/>
      <c r="AB101" s="248"/>
      <c r="AC101" s="754"/>
      <c r="AD101" s="754"/>
      <c r="AE101" s="754"/>
      <c r="AF101" s="754"/>
      <c r="AG101" s="315"/>
      <c r="AH101" s="248"/>
      <c r="AI101" s="248"/>
      <c r="AJ101" s="765"/>
      <c r="AK101" s="765"/>
      <c r="AL101" s="248"/>
      <c r="AM101" s="248"/>
      <c r="AN101" s="248"/>
      <c r="AO101" s="248"/>
      <c r="AP101" s="248"/>
      <c r="AQ101" s="248"/>
      <c r="AR101" s="248"/>
      <c r="AS101" s="248"/>
      <c r="AT101" s="248"/>
      <c r="AU101" s="248"/>
      <c r="AV101" s="248"/>
      <c r="AW101" s="335"/>
      <c r="AX101" s="337"/>
    </row>
    <row r="102" s="655" customFormat="1" ht="24" customHeight="1" spans="1:50">
      <c r="A102" s="707"/>
      <c r="B102" s="707"/>
      <c r="C102" s="707"/>
      <c r="D102" s="707"/>
      <c r="E102" s="773"/>
      <c r="F102" s="774"/>
      <c r="G102" s="773"/>
      <c r="H102" s="248"/>
      <c r="I102" s="707"/>
      <c r="J102" s="776"/>
      <c r="K102" s="268"/>
      <c r="L102" s="268"/>
      <c r="M102" s="268"/>
      <c r="N102" s="707"/>
      <c r="O102" s="707"/>
      <c r="P102" s="245"/>
      <c r="Q102" s="707"/>
      <c r="R102" s="707"/>
      <c r="S102" s="707"/>
      <c r="T102" s="707"/>
      <c r="U102" s="707"/>
      <c r="V102" s="745"/>
      <c r="W102" s="745"/>
      <c r="X102" s="745"/>
      <c r="Y102" s="745"/>
      <c r="Z102" s="248"/>
      <c r="AA102" s="248"/>
      <c r="AB102" s="248"/>
      <c r="AC102" s="754"/>
      <c r="AD102" s="754"/>
      <c r="AE102" s="754"/>
      <c r="AF102" s="754"/>
      <c r="AG102" s="315"/>
      <c r="AH102" s="248"/>
      <c r="AI102" s="248"/>
      <c r="AJ102" s="765"/>
      <c r="AK102" s="765"/>
      <c r="AL102" s="248"/>
      <c r="AM102" s="248"/>
      <c r="AN102" s="248"/>
      <c r="AO102" s="248"/>
      <c r="AP102" s="248"/>
      <c r="AQ102" s="248"/>
      <c r="AR102" s="248"/>
      <c r="AS102" s="248"/>
      <c r="AT102" s="248"/>
      <c r="AU102" s="248"/>
      <c r="AV102" s="248"/>
      <c r="AW102" s="335"/>
      <c r="AX102" s="337"/>
    </row>
    <row r="103" s="655" customFormat="1" ht="24" customHeight="1" spans="1:50">
      <c r="A103" s="707"/>
      <c r="B103" s="707"/>
      <c r="C103" s="707"/>
      <c r="D103" s="707"/>
      <c r="E103" s="773"/>
      <c r="F103" s="774"/>
      <c r="G103" s="773"/>
      <c r="H103" s="248"/>
      <c r="I103" s="707"/>
      <c r="J103" s="776"/>
      <c r="K103" s="268"/>
      <c r="L103" s="268"/>
      <c r="M103" s="268"/>
      <c r="N103" s="707"/>
      <c r="O103" s="707"/>
      <c r="P103" s="245"/>
      <c r="Q103" s="777"/>
      <c r="R103" s="777"/>
      <c r="S103" s="707"/>
      <c r="T103" s="707"/>
      <c r="U103" s="707"/>
      <c r="V103" s="745"/>
      <c r="W103" s="745"/>
      <c r="X103" s="745"/>
      <c r="Y103" s="745"/>
      <c r="Z103" s="248"/>
      <c r="AA103" s="248"/>
      <c r="AB103" s="248"/>
      <c r="AC103" s="754"/>
      <c r="AD103" s="754"/>
      <c r="AE103" s="754"/>
      <c r="AF103" s="754"/>
      <c r="AG103" s="315"/>
      <c r="AH103" s="248"/>
      <c r="AI103" s="248"/>
      <c r="AJ103" s="765"/>
      <c r="AK103" s="765"/>
      <c r="AL103" s="248"/>
      <c r="AM103" s="248"/>
      <c r="AN103" s="248"/>
      <c r="AO103" s="248"/>
      <c r="AP103" s="248"/>
      <c r="AQ103" s="248"/>
      <c r="AR103" s="248"/>
      <c r="AS103" s="248"/>
      <c r="AT103" s="248"/>
      <c r="AU103" s="248"/>
      <c r="AV103" s="248"/>
      <c r="AW103" s="335"/>
      <c r="AX103" s="337"/>
    </row>
    <row r="104" s="655" customFormat="1" ht="24" customHeight="1" spans="1:50">
      <c r="A104" s="707"/>
      <c r="B104" s="707"/>
      <c r="C104" s="707"/>
      <c r="D104" s="707"/>
      <c r="E104" s="773"/>
      <c r="F104" s="774"/>
      <c r="G104" s="773"/>
      <c r="H104" s="248"/>
      <c r="I104" s="707"/>
      <c r="J104" s="774"/>
      <c r="K104" s="268"/>
      <c r="L104" s="268"/>
      <c r="M104" s="268"/>
      <c r="N104" s="707"/>
      <c r="O104" s="707"/>
      <c r="P104" s="245"/>
      <c r="Q104" s="707"/>
      <c r="R104" s="707"/>
      <c r="S104" s="707"/>
      <c r="T104" s="707"/>
      <c r="U104" s="707"/>
      <c r="V104" s="745"/>
      <c r="W104" s="745"/>
      <c r="X104" s="745"/>
      <c r="Y104" s="745"/>
      <c r="Z104" s="248"/>
      <c r="AA104" s="248"/>
      <c r="AB104" s="248"/>
      <c r="AC104" s="754"/>
      <c r="AD104" s="754"/>
      <c r="AE104" s="754"/>
      <c r="AF104" s="754"/>
      <c r="AG104" s="315"/>
      <c r="AH104" s="248"/>
      <c r="AI104" s="248"/>
      <c r="AJ104" s="765"/>
      <c r="AK104" s="765"/>
      <c r="AL104" s="248"/>
      <c r="AM104" s="248"/>
      <c r="AN104" s="248"/>
      <c r="AO104" s="248"/>
      <c r="AP104" s="248"/>
      <c r="AQ104" s="248"/>
      <c r="AR104" s="248"/>
      <c r="AS104" s="248"/>
      <c r="AT104" s="248"/>
      <c r="AU104" s="248"/>
      <c r="AV104" s="248"/>
      <c r="AW104" s="335"/>
      <c r="AX104" s="337"/>
    </row>
    <row r="105" s="655" customFormat="1" ht="24" customHeight="1" spans="1:50">
      <c r="A105" s="707"/>
      <c r="B105" s="707"/>
      <c r="C105" s="707"/>
      <c r="D105" s="707"/>
      <c r="E105" s="773"/>
      <c r="F105" s="774"/>
      <c r="G105" s="773"/>
      <c r="H105" s="248"/>
      <c r="I105" s="707"/>
      <c r="J105" s="773"/>
      <c r="K105" s="268"/>
      <c r="L105" s="268"/>
      <c r="M105" s="268"/>
      <c r="N105" s="707"/>
      <c r="O105" s="707"/>
      <c r="P105" s="245"/>
      <c r="Q105" s="707"/>
      <c r="R105" s="707"/>
      <c r="S105" s="707"/>
      <c r="T105" s="707"/>
      <c r="U105" s="707"/>
      <c r="V105" s="745"/>
      <c r="W105" s="745"/>
      <c r="X105" s="745"/>
      <c r="Y105" s="745"/>
      <c r="Z105" s="248"/>
      <c r="AA105" s="248"/>
      <c r="AB105" s="248"/>
      <c r="AC105" s="754"/>
      <c r="AD105" s="754"/>
      <c r="AE105" s="754"/>
      <c r="AF105" s="754"/>
      <c r="AG105" s="315"/>
      <c r="AH105" s="248"/>
      <c r="AI105" s="248"/>
      <c r="AJ105" s="765"/>
      <c r="AK105" s="765"/>
      <c r="AL105" s="248"/>
      <c r="AM105" s="248"/>
      <c r="AN105" s="248"/>
      <c r="AO105" s="248"/>
      <c r="AP105" s="248"/>
      <c r="AQ105" s="248"/>
      <c r="AR105" s="248"/>
      <c r="AS105" s="248"/>
      <c r="AT105" s="248"/>
      <c r="AU105" s="248"/>
      <c r="AV105" s="248"/>
      <c r="AW105" s="335"/>
      <c r="AX105" s="337"/>
    </row>
    <row r="106" s="655" customFormat="1" ht="24" customHeight="1" spans="1:50">
      <c r="A106" s="707"/>
      <c r="B106" s="707"/>
      <c r="C106" s="707"/>
      <c r="D106" s="707"/>
      <c r="E106" s="774"/>
      <c r="F106" s="774"/>
      <c r="G106" s="774"/>
      <c r="H106" s="775"/>
      <c r="I106" s="707"/>
      <c r="J106" s="775"/>
      <c r="K106" s="268"/>
      <c r="L106" s="268"/>
      <c r="M106" s="268"/>
      <c r="N106" s="707"/>
      <c r="O106" s="707"/>
      <c r="P106" s="245"/>
      <c r="Q106" s="707"/>
      <c r="R106" s="707"/>
      <c r="S106" s="707"/>
      <c r="T106" s="707"/>
      <c r="U106" s="707"/>
      <c r="V106" s="745"/>
      <c r="W106" s="745"/>
      <c r="X106" s="745"/>
      <c r="Y106" s="745"/>
      <c r="Z106" s="248"/>
      <c r="AA106" s="248"/>
      <c r="AB106" s="248"/>
      <c r="AC106" s="754"/>
      <c r="AD106" s="754"/>
      <c r="AE106" s="754"/>
      <c r="AF106" s="754"/>
      <c r="AG106" s="315"/>
      <c r="AH106" s="248"/>
      <c r="AI106" s="248"/>
      <c r="AJ106" s="765"/>
      <c r="AK106" s="765"/>
      <c r="AL106" s="248"/>
      <c r="AM106" s="248"/>
      <c r="AN106" s="248"/>
      <c r="AO106" s="248"/>
      <c r="AP106" s="248"/>
      <c r="AQ106" s="248"/>
      <c r="AR106" s="248"/>
      <c r="AS106" s="248"/>
      <c r="AT106" s="248"/>
      <c r="AU106" s="248"/>
      <c r="AV106" s="248"/>
      <c r="AW106" s="335"/>
      <c r="AX106" s="337"/>
    </row>
    <row r="107" s="655" customFormat="1" ht="24" customHeight="1" spans="1:50">
      <c r="A107" s="707"/>
      <c r="B107" s="707"/>
      <c r="C107" s="707"/>
      <c r="D107" s="707"/>
      <c r="E107" s="774"/>
      <c r="F107" s="774"/>
      <c r="G107" s="774"/>
      <c r="H107" s="775"/>
      <c r="I107" s="707"/>
      <c r="J107" s="775"/>
      <c r="K107" s="268"/>
      <c r="L107" s="268"/>
      <c r="M107" s="268"/>
      <c r="N107" s="707"/>
      <c r="O107" s="707"/>
      <c r="P107" s="245"/>
      <c r="Q107" s="707"/>
      <c r="R107" s="707"/>
      <c r="S107" s="707"/>
      <c r="T107" s="707"/>
      <c r="U107" s="707"/>
      <c r="V107" s="745"/>
      <c r="W107" s="745"/>
      <c r="X107" s="745"/>
      <c r="Y107" s="745"/>
      <c r="Z107" s="248"/>
      <c r="AA107" s="248"/>
      <c r="AB107" s="248"/>
      <c r="AC107" s="754"/>
      <c r="AD107" s="754"/>
      <c r="AE107" s="754"/>
      <c r="AF107" s="754"/>
      <c r="AG107" s="315"/>
      <c r="AH107" s="248"/>
      <c r="AI107" s="248"/>
      <c r="AJ107" s="765"/>
      <c r="AK107" s="765"/>
      <c r="AL107" s="248"/>
      <c r="AM107" s="248"/>
      <c r="AN107" s="248"/>
      <c r="AO107" s="248"/>
      <c r="AP107" s="248"/>
      <c r="AQ107" s="248"/>
      <c r="AR107" s="248"/>
      <c r="AS107" s="248"/>
      <c r="AT107" s="248"/>
      <c r="AU107" s="248"/>
      <c r="AV107" s="248"/>
      <c r="AW107" s="335"/>
      <c r="AX107" s="337"/>
    </row>
    <row r="108" s="655" customFormat="1" ht="24" customHeight="1" spans="1:50">
      <c r="A108" s="707"/>
      <c r="B108" s="707"/>
      <c r="C108" s="707"/>
      <c r="D108" s="707"/>
      <c r="E108" s="774"/>
      <c r="F108" s="774"/>
      <c r="G108" s="774"/>
      <c r="H108" s="775"/>
      <c r="I108" s="707"/>
      <c r="J108" s="775"/>
      <c r="K108" s="268"/>
      <c r="L108" s="268"/>
      <c r="M108" s="268"/>
      <c r="N108" s="707"/>
      <c r="O108" s="707"/>
      <c r="P108" s="245"/>
      <c r="Q108" s="707"/>
      <c r="R108" s="707"/>
      <c r="S108" s="707"/>
      <c r="T108" s="707"/>
      <c r="U108" s="707"/>
      <c r="V108" s="745"/>
      <c r="W108" s="745"/>
      <c r="X108" s="745"/>
      <c r="Y108" s="745"/>
      <c r="Z108" s="248"/>
      <c r="AA108" s="248"/>
      <c r="AB108" s="248"/>
      <c r="AC108" s="754"/>
      <c r="AD108" s="754"/>
      <c r="AE108" s="754"/>
      <c r="AF108" s="754"/>
      <c r="AG108" s="315"/>
      <c r="AH108" s="248"/>
      <c r="AI108" s="248"/>
      <c r="AJ108" s="765"/>
      <c r="AK108" s="765"/>
      <c r="AL108" s="248"/>
      <c r="AM108" s="248"/>
      <c r="AN108" s="248"/>
      <c r="AO108" s="248"/>
      <c r="AP108" s="248"/>
      <c r="AQ108" s="248"/>
      <c r="AR108" s="248"/>
      <c r="AS108" s="248"/>
      <c r="AT108" s="248"/>
      <c r="AU108" s="248"/>
      <c r="AV108" s="248"/>
      <c r="AW108" s="335"/>
      <c r="AX108" s="337"/>
    </row>
    <row r="109" ht="24" customHeight="1" spans="1:50">
      <c r="A109" s="707"/>
      <c r="B109" s="707"/>
      <c r="C109" s="708"/>
      <c r="D109" s="708"/>
      <c r="E109" s="245"/>
      <c r="F109" s="245"/>
      <c r="G109" s="245"/>
      <c r="H109" s="245"/>
      <c r="I109" s="707"/>
      <c r="J109" s="265"/>
      <c r="K109" s="268"/>
      <c r="L109" s="268"/>
      <c r="M109" s="268"/>
      <c r="N109" s="707"/>
      <c r="O109" s="707"/>
      <c r="P109" s="245"/>
      <c r="Q109" s="707"/>
      <c r="R109" s="707"/>
      <c r="S109" s="707"/>
      <c r="T109" s="707"/>
      <c r="U109" s="707"/>
      <c r="V109" s="745"/>
      <c r="W109" s="745"/>
      <c r="X109" s="745"/>
      <c r="Y109" s="745"/>
      <c r="Z109" s="707"/>
      <c r="AA109" s="707"/>
      <c r="AB109" s="707"/>
      <c r="AC109" s="781"/>
      <c r="AD109" s="781"/>
      <c r="AE109" s="781"/>
      <c r="AF109" s="781"/>
      <c r="AG109" s="784"/>
      <c r="AH109" s="707"/>
      <c r="AI109" s="707"/>
      <c r="AJ109" s="785"/>
      <c r="AK109" s="785"/>
      <c r="AL109" s="707"/>
      <c r="AM109" s="707"/>
      <c r="AN109" s="707"/>
      <c r="AO109" s="707"/>
      <c r="AP109" s="707"/>
      <c r="AQ109" s="707"/>
      <c r="AR109" s="707"/>
      <c r="AS109" s="707"/>
      <c r="AT109" s="707"/>
      <c r="AU109" s="707"/>
      <c r="AV109" s="707"/>
      <c r="AW109" s="335"/>
      <c r="AX109" s="265"/>
    </row>
    <row r="110" ht="24" customHeight="1" spans="1:50">
      <c r="A110" s="707"/>
      <c r="B110" s="707"/>
      <c r="C110" s="708"/>
      <c r="D110" s="708"/>
      <c r="E110" s="707"/>
      <c r="F110" s="245"/>
      <c r="G110" s="245"/>
      <c r="H110" s="245"/>
      <c r="I110" s="707"/>
      <c r="J110" s="265"/>
      <c r="K110" s="268"/>
      <c r="L110" s="268"/>
      <c r="M110" s="268"/>
      <c r="N110" s="707"/>
      <c r="O110" s="707"/>
      <c r="P110" s="245"/>
      <c r="Q110" s="707"/>
      <c r="R110" s="707"/>
      <c r="S110" s="707"/>
      <c r="T110" s="707"/>
      <c r="U110" s="707"/>
      <c r="V110" s="745"/>
      <c r="W110" s="745"/>
      <c r="X110" s="745"/>
      <c r="Y110" s="745"/>
      <c r="Z110" s="782"/>
      <c r="AA110" s="782"/>
      <c r="AB110" s="782"/>
      <c r="AC110" s="783"/>
      <c r="AD110" s="783"/>
      <c r="AE110" s="783"/>
      <c r="AF110" s="783"/>
      <c r="AG110" s="786"/>
      <c r="AH110" s="782"/>
      <c r="AI110" s="782"/>
      <c r="AJ110" s="787"/>
      <c r="AK110" s="787"/>
      <c r="AL110" s="782"/>
      <c r="AM110" s="782"/>
      <c r="AN110" s="782"/>
      <c r="AO110" s="782"/>
      <c r="AP110" s="782"/>
      <c r="AQ110" s="782"/>
      <c r="AR110" s="782"/>
      <c r="AS110" s="782"/>
      <c r="AT110" s="782"/>
      <c r="AU110" s="782"/>
      <c r="AV110" s="782"/>
      <c r="AW110" s="335"/>
      <c r="AX110" s="265"/>
    </row>
    <row r="111" ht="24" customHeight="1" spans="1:50">
      <c r="A111" s="707"/>
      <c r="B111" s="707"/>
      <c r="C111" s="708"/>
      <c r="D111" s="708"/>
      <c r="E111" s="707"/>
      <c r="F111" s="245"/>
      <c r="G111" s="245"/>
      <c r="H111" s="245"/>
      <c r="I111" s="707"/>
      <c r="J111" s="265"/>
      <c r="K111" s="268"/>
      <c r="L111" s="268"/>
      <c r="M111" s="268"/>
      <c r="N111" s="707"/>
      <c r="O111" s="707"/>
      <c r="P111" s="245"/>
      <c r="Q111" s="707"/>
      <c r="R111" s="707"/>
      <c r="S111" s="707"/>
      <c r="T111" s="707"/>
      <c r="U111" s="707"/>
      <c r="V111" s="745"/>
      <c r="W111" s="745"/>
      <c r="X111" s="745"/>
      <c r="Y111" s="745"/>
      <c r="Z111" s="782"/>
      <c r="AA111" s="782"/>
      <c r="AB111" s="782"/>
      <c r="AC111" s="783"/>
      <c r="AD111" s="783"/>
      <c r="AE111" s="783"/>
      <c r="AF111" s="783"/>
      <c r="AG111" s="786"/>
      <c r="AH111" s="782"/>
      <c r="AI111" s="782"/>
      <c r="AJ111" s="787"/>
      <c r="AK111" s="787"/>
      <c r="AL111" s="782"/>
      <c r="AM111" s="782"/>
      <c r="AN111" s="782"/>
      <c r="AO111" s="782"/>
      <c r="AP111" s="782"/>
      <c r="AQ111" s="782"/>
      <c r="AR111" s="782"/>
      <c r="AS111" s="782"/>
      <c r="AT111" s="782"/>
      <c r="AU111" s="782"/>
      <c r="AV111" s="782"/>
      <c r="AW111" s="335"/>
      <c r="AX111" s="265"/>
    </row>
    <row r="112" ht="24" customHeight="1" spans="1:50">
      <c r="A112" s="707"/>
      <c r="B112" s="707"/>
      <c r="C112" s="708"/>
      <c r="D112" s="708"/>
      <c r="E112" s="707"/>
      <c r="F112" s="245"/>
      <c r="G112" s="245"/>
      <c r="H112" s="245"/>
      <c r="I112" s="707"/>
      <c r="J112" s="265"/>
      <c r="K112" s="268"/>
      <c r="L112" s="268"/>
      <c r="M112" s="268"/>
      <c r="N112" s="707"/>
      <c r="O112" s="707"/>
      <c r="P112" s="245"/>
      <c r="Q112" s="707"/>
      <c r="R112" s="707"/>
      <c r="S112" s="707"/>
      <c r="T112" s="707"/>
      <c r="U112" s="707"/>
      <c r="V112" s="745"/>
      <c r="W112" s="745"/>
      <c r="X112" s="745"/>
      <c r="Y112" s="745"/>
      <c r="Z112" s="782"/>
      <c r="AA112" s="782"/>
      <c r="AB112" s="782"/>
      <c r="AC112" s="783"/>
      <c r="AD112" s="783"/>
      <c r="AE112" s="783"/>
      <c r="AF112" s="783"/>
      <c r="AG112" s="786"/>
      <c r="AH112" s="782"/>
      <c r="AI112" s="782"/>
      <c r="AJ112" s="787"/>
      <c r="AK112" s="787"/>
      <c r="AL112" s="782"/>
      <c r="AM112" s="782"/>
      <c r="AN112" s="782"/>
      <c r="AO112" s="782"/>
      <c r="AP112" s="782"/>
      <c r="AQ112" s="782"/>
      <c r="AR112" s="782"/>
      <c r="AS112" s="782"/>
      <c r="AT112" s="782"/>
      <c r="AU112" s="782"/>
      <c r="AV112" s="782"/>
      <c r="AW112" s="335"/>
      <c r="AX112" s="265"/>
    </row>
    <row r="113" ht="24" customHeight="1" spans="1:50">
      <c r="A113" s="707"/>
      <c r="B113" s="707"/>
      <c r="C113" s="708"/>
      <c r="D113" s="708"/>
      <c r="E113" s="707"/>
      <c r="F113" s="245"/>
      <c r="G113" s="245"/>
      <c r="H113" s="245"/>
      <c r="I113" s="707"/>
      <c r="J113" s="265"/>
      <c r="K113" s="268"/>
      <c r="L113" s="268"/>
      <c r="M113" s="268"/>
      <c r="N113" s="707"/>
      <c r="O113" s="707"/>
      <c r="P113" s="245"/>
      <c r="Q113" s="707"/>
      <c r="R113" s="707"/>
      <c r="S113" s="707"/>
      <c r="T113" s="707"/>
      <c r="U113" s="707"/>
      <c r="V113" s="745"/>
      <c r="W113" s="745"/>
      <c r="X113" s="745"/>
      <c r="Y113" s="745"/>
      <c r="Z113" s="782"/>
      <c r="AA113" s="782"/>
      <c r="AB113" s="782"/>
      <c r="AC113" s="783"/>
      <c r="AD113" s="783"/>
      <c r="AE113" s="783"/>
      <c r="AF113" s="783"/>
      <c r="AG113" s="786"/>
      <c r="AH113" s="782"/>
      <c r="AI113" s="782"/>
      <c r="AJ113" s="787"/>
      <c r="AK113" s="787"/>
      <c r="AL113" s="782"/>
      <c r="AM113" s="782"/>
      <c r="AN113" s="782"/>
      <c r="AO113" s="782"/>
      <c r="AP113" s="782"/>
      <c r="AQ113" s="782"/>
      <c r="AR113" s="782"/>
      <c r="AS113" s="782"/>
      <c r="AT113" s="782"/>
      <c r="AU113" s="782"/>
      <c r="AV113" s="782"/>
      <c r="AW113" s="335"/>
      <c r="AX113" s="265"/>
    </row>
    <row r="114" ht="24" customHeight="1" spans="1:50">
      <c r="A114" s="707"/>
      <c r="B114" s="707"/>
      <c r="C114" s="708"/>
      <c r="D114" s="708"/>
      <c r="E114" s="707"/>
      <c r="F114" s="245"/>
      <c r="G114" s="245"/>
      <c r="H114" s="245"/>
      <c r="I114" s="707"/>
      <c r="J114" s="265"/>
      <c r="K114" s="268"/>
      <c r="L114" s="268"/>
      <c r="M114" s="268"/>
      <c r="N114" s="707"/>
      <c r="O114" s="707"/>
      <c r="P114" s="245"/>
      <c r="Q114" s="707"/>
      <c r="R114" s="707"/>
      <c r="S114" s="707"/>
      <c r="T114" s="707"/>
      <c r="U114" s="707"/>
      <c r="V114" s="745"/>
      <c r="W114" s="745"/>
      <c r="X114" s="745"/>
      <c r="Y114" s="745"/>
      <c r="Z114" s="782"/>
      <c r="AA114" s="782"/>
      <c r="AB114" s="782"/>
      <c r="AC114" s="783"/>
      <c r="AD114" s="783"/>
      <c r="AE114" s="783"/>
      <c r="AF114" s="783"/>
      <c r="AG114" s="786"/>
      <c r="AH114" s="782"/>
      <c r="AI114" s="782"/>
      <c r="AJ114" s="787"/>
      <c r="AK114" s="787"/>
      <c r="AL114" s="782"/>
      <c r="AM114" s="782"/>
      <c r="AN114" s="782"/>
      <c r="AO114" s="782"/>
      <c r="AP114" s="782"/>
      <c r="AQ114" s="782"/>
      <c r="AR114" s="782"/>
      <c r="AS114" s="782"/>
      <c r="AT114" s="782"/>
      <c r="AU114" s="782"/>
      <c r="AV114" s="782"/>
      <c r="AW114" s="335"/>
      <c r="AX114" s="265"/>
    </row>
    <row r="115" ht="24" customHeight="1" spans="1:50">
      <c r="A115" s="707"/>
      <c r="B115" s="707"/>
      <c r="C115" s="708"/>
      <c r="D115" s="708"/>
      <c r="E115" s="707"/>
      <c r="F115" s="245"/>
      <c r="G115" s="245"/>
      <c r="H115" s="245"/>
      <c r="I115" s="707"/>
      <c r="J115" s="265"/>
      <c r="K115" s="268"/>
      <c r="L115" s="268"/>
      <c r="M115" s="268"/>
      <c r="N115" s="707"/>
      <c r="O115" s="707"/>
      <c r="P115" s="245"/>
      <c r="Q115" s="707"/>
      <c r="R115" s="707"/>
      <c r="S115" s="707"/>
      <c r="T115" s="707"/>
      <c r="U115" s="707"/>
      <c r="V115" s="745"/>
      <c r="W115" s="745"/>
      <c r="X115" s="745"/>
      <c r="Y115" s="745"/>
      <c r="Z115" s="782"/>
      <c r="AA115" s="782"/>
      <c r="AB115" s="782"/>
      <c r="AC115" s="783"/>
      <c r="AD115" s="783"/>
      <c r="AE115" s="783"/>
      <c r="AF115" s="783"/>
      <c r="AG115" s="786"/>
      <c r="AH115" s="782"/>
      <c r="AI115" s="782"/>
      <c r="AJ115" s="787"/>
      <c r="AK115" s="787"/>
      <c r="AL115" s="782"/>
      <c r="AM115" s="782"/>
      <c r="AN115" s="782"/>
      <c r="AO115" s="782"/>
      <c r="AP115" s="782"/>
      <c r="AQ115" s="782"/>
      <c r="AR115" s="782"/>
      <c r="AS115" s="782"/>
      <c r="AT115" s="782"/>
      <c r="AU115" s="782"/>
      <c r="AV115" s="782"/>
      <c r="AW115" s="335"/>
      <c r="AX115" s="265"/>
    </row>
    <row r="116" s="655" customFormat="1" ht="24" customHeight="1" spans="1:50">
      <c r="A116" s="707"/>
      <c r="B116" s="707"/>
      <c r="C116" s="708"/>
      <c r="D116" s="708"/>
      <c r="E116" s="707"/>
      <c r="F116" s="245"/>
      <c r="G116" s="245"/>
      <c r="H116" s="245"/>
      <c r="I116" s="707"/>
      <c r="J116" s="265"/>
      <c r="K116" s="268"/>
      <c r="L116" s="268"/>
      <c r="M116" s="268"/>
      <c r="N116" s="707"/>
      <c r="O116" s="707"/>
      <c r="P116" s="245"/>
      <c r="Q116" s="778"/>
      <c r="R116" s="778"/>
      <c r="S116" s="707"/>
      <c r="T116" s="707"/>
      <c r="U116" s="707"/>
      <c r="V116" s="745"/>
      <c r="W116" s="745"/>
      <c r="X116" s="745"/>
      <c r="Y116" s="745"/>
      <c r="Z116" s="707"/>
      <c r="AA116" s="707"/>
      <c r="AB116" s="707"/>
      <c r="AC116" s="781"/>
      <c r="AD116" s="781"/>
      <c r="AE116" s="781"/>
      <c r="AF116" s="781"/>
      <c r="AG116" s="784"/>
      <c r="AH116" s="707"/>
      <c r="AI116" s="707"/>
      <c r="AJ116" s="785"/>
      <c r="AK116" s="785"/>
      <c r="AL116" s="707"/>
      <c r="AM116" s="707"/>
      <c r="AN116" s="707"/>
      <c r="AO116" s="707"/>
      <c r="AP116" s="707"/>
      <c r="AQ116" s="707"/>
      <c r="AR116" s="707"/>
      <c r="AS116" s="707"/>
      <c r="AT116" s="707"/>
      <c r="AU116" s="707"/>
      <c r="AV116" s="707"/>
      <c r="AW116" s="335"/>
      <c r="AX116" s="265"/>
    </row>
    <row r="117" s="655" customFormat="1" ht="24" customHeight="1" spans="1:50">
      <c r="A117" s="707"/>
      <c r="B117" s="707"/>
      <c r="C117" s="708"/>
      <c r="D117" s="708"/>
      <c r="E117" s="707"/>
      <c r="F117" s="245"/>
      <c r="G117" s="245"/>
      <c r="H117" s="245"/>
      <c r="I117" s="707"/>
      <c r="J117" s="265"/>
      <c r="K117" s="268"/>
      <c r="L117" s="268"/>
      <c r="M117" s="268"/>
      <c r="N117" s="707"/>
      <c r="O117" s="707"/>
      <c r="P117" s="245"/>
      <c r="Q117" s="778"/>
      <c r="R117" s="778"/>
      <c r="S117" s="707"/>
      <c r="T117" s="707"/>
      <c r="U117" s="707"/>
      <c r="V117" s="745"/>
      <c r="W117" s="745"/>
      <c r="X117" s="745"/>
      <c r="Y117" s="745"/>
      <c r="Z117" s="707"/>
      <c r="AA117" s="707"/>
      <c r="AB117" s="707"/>
      <c r="AC117" s="781"/>
      <c r="AD117" s="781"/>
      <c r="AE117" s="781"/>
      <c r="AF117" s="781"/>
      <c r="AG117" s="784"/>
      <c r="AH117" s="707"/>
      <c r="AI117" s="707"/>
      <c r="AJ117" s="785"/>
      <c r="AK117" s="785"/>
      <c r="AL117" s="707"/>
      <c r="AM117" s="707"/>
      <c r="AN117" s="707"/>
      <c r="AO117" s="707"/>
      <c r="AP117" s="707"/>
      <c r="AQ117" s="707"/>
      <c r="AR117" s="707"/>
      <c r="AS117" s="707"/>
      <c r="AT117" s="707"/>
      <c r="AU117" s="707"/>
      <c r="AV117" s="707"/>
      <c r="AW117" s="335"/>
      <c r="AX117" s="265"/>
    </row>
    <row r="118" s="655" customFormat="1" ht="24" customHeight="1" spans="1:50">
      <c r="A118" s="707"/>
      <c r="B118" s="707"/>
      <c r="C118" s="708"/>
      <c r="D118" s="708"/>
      <c r="E118" s="707"/>
      <c r="F118" s="245"/>
      <c r="G118" s="245"/>
      <c r="H118" s="245"/>
      <c r="I118" s="707"/>
      <c r="J118" s="265"/>
      <c r="K118" s="268"/>
      <c r="L118" s="268"/>
      <c r="M118" s="268"/>
      <c r="N118" s="707"/>
      <c r="O118" s="707"/>
      <c r="P118" s="245"/>
      <c r="Q118" s="707"/>
      <c r="R118" s="707"/>
      <c r="S118" s="707"/>
      <c r="T118" s="707"/>
      <c r="U118" s="707"/>
      <c r="V118" s="745"/>
      <c r="W118" s="745"/>
      <c r="X118" s="745"/>
      <c r="Y118" s="745"/>
      <c r="Z118" s="707"/>
      <c r="AA118" s="707"/>
      <c r="AB118" s="707"/>
      <c r="AC118" s="781"/>
      <c r="AD118" s="781"/>
      <c r="AE118" s="781"/>
      <c r="AF118" s="781"/>
      <c r="AG118" s="784"/>
      <c r="AH118" s="707"/>
      <c r="AI118" s="707"/>
      <c r="AJ118" s="785"/>
      <c r="AK118" s="785"/>
      <c r="AL118" s="707"/>
      <c r="AM118" s="707"/>
      <c r="AN118" s="707"/>
      <c r="AO118" s="707"/>
      <c r="AP118" s="707"/>
      <c r="AQ118" s="707"/>
      <c r="AR118" s="707"/>
      <c r="AS118" s="707"/>
      <c r="AT118" s="707"/>
      <c r="AU118" s="707"/>
      <c r="AV118" s="707"/>
      <c r="AW118" s="335"/>
      <c r="AX118" s="265"/>
    </row>
    <row r="119" s="655" customFormat="1" ht="24" customHeight="1" spans="1:50">
      <c r="A119" s="707"/>
      <c r="B119" s="707"/>
      <c r="C119" s="708"/>
      <c r="D119" s="708"/>
      <c r="E119" s="707"/>
      <c r="F119" s="245"/>
      <c r="G119" s="245"/>
      <c r="H119" s="245"/>
      <c r="I119" s="707"/>
      <c r="J119" s="265"/>
      <c r="K119" s="268"/>
      <c r="L119" s="268"/>
      <c r="M119" s="268"/>
      <c r="N119" s="707"/>
      <c r="O119" s="707"/>
      <c r="P119" s="245"/>
      <c r="Q119" s="778"/>
      <c r="R119" s="778"/>
      <c r="S119" s="707"/>
      <c r="T119" s="707"/>
      <c r="U119" s="707"/>
      <c r="V119" s="745"/>
      <c r="W119" s="745"/>
      <c r="X119" s="745"/>
      <c r="Y119" s="745"/>
      <c r="Z119" s="707"/>
      <c r="AA119" s="707"/>
      <c r="AB119" s="707"/>
      <c r="AC119" s="781"/>
      <c r="AD119" s="781"/>
      <c r="AE119" s="781"/>
      <c r="AF119" s="781"/>
      <c r="AG119" s="784"/>
      <c r="AH119" s="707"/>
      <c r="AI119" s="707"/>
      <c r="AJ119" s="785"/>
      <c r="AK119" s="785"/>
      <c r="AL119" s="707"/>
      <c r="AM119" s="707"/>
      <c r="AN119" s="707"/>
      <c r="AO119" s="707"/>
      <c r="AP119" s="707"/>
      <c r="AQ119" s="707"/>
      <c r="AR119" s="707"/>
      <c r="AS119" s="707"/>
      <c r="AT119" s="707"/>
      <c r="AU119" s="707"/>
      <c r="AV119" s="707"/>
      <c r="AW119" s="335"/>
      <c r="AX119" s="265"/>
    </row>
    <row r="120" s="655" customFormat="1" ht="24" customHeight="1" spans="1:50">
      <c r="A120" s="707"/>
      <c r="B120" s="707"/>
      <c r="C120" s="708"/>
      <c r="D120" s="708"/>
      <c r="E120" s="707"/>
      <c r="F120" s="245"/>
      <c r="G120" s="245"/>
      <c r="H120" s="245"/>
      <c r="I120" s="707"/>
      <c r="J120" s="265"/>
      <c r="K120" s="268"/>
      <c r="L120" s="268"/>
      <c r="M120" s="268"/>
      <c r="N120" s="707"/>
      <c r="O120" s="707"/>
      <c r="P120" s="245"/>
      <c r="Q120" s="778"/>
      <c r="R120" s="778"/>
      <c r="S120" s="707"/>
      <c r="T120" s="707"/>
      <c r="U120" s="707"/>
      <c r="V120" s="745"/>
      <c r="W120" s="745"/>
      <c r="X120" s="745"/>
      <c r="Y120" s="745"/>
      <c r="Z120" s="707"/>
      <c r="AA120" s="707"/>
      <c r="AB120" s="707"/>
      <c r="AC120" s="781"/>
      <c r="AD120" s="781"/>
      <c r="AE120" s="781"/>
      <c r="AF120" s="781"/>
      <c r="AG120" s="784"/>
      <c r="AH120" s="707"/>
      <c r="AI120" s="707"/>
      <c r="AJ120" s="785"/>
      <c r="AK120" s="785"/>
      <c r="AL120" s="707"/>
      <c r="AM120" s="707"/>
      <c r="AN120" s="707"/>
      <c r="AO120" s="707"/>
      <c r="AP120" s="707"/>
      <c r="AQ120" s="707"/>
      <c r="AR120" s="707"/>
      <c r="AS120" s="707"/>
      <c r="AT120" s="707"/>
      <c r="AU120" s="707"/>
      <c r="AV120" s="707"/>
      <c r="AW120" s="335"/>
      <c r="AX120" s="265"/>
    </row>
    <row r="121" s="655" customFormat="1" ht="24" customHeight="1" spans="1:50">
      <c r="A121" s="707"/>
      <c r="B121" s="707"/>
      <c r="C121" s="708"/>
      <c r="D121" s="708"/>
      <c r="E121" s="707"/>
      <c r="F121" s="245"/>
      <c r="G121" s="245"/>
      <c r="H121" s="245"/>
      <c r="I121" s="707"/>
      <c r="J121" s="265"/>
      <c r="K121" s="268"/>
      <c r="L121" s="268"/>
      <c r="M121" s="268"/>
      <c r="N121" s="707"/>
      <c r="O121" s="707"/>
      <c r="P121" s="245"/>
      <c r="Q121" s="778"/>
      <c r="R121" s="778"/>
      <c r="S121" s="707"/>
      <c r="T121" s="707"/>
      <c r="U121" s="707"/>
      <c r="V121" s="745"/>
      <c r="W121" s="745"/>
      <c r="X121" s="745"/>
      <c r="Y121" s="745"/>
      <c r="Z121" s="707"/>
      <c r="AA121" s="707"/>
      <c r="AB121" s="707"/>
      <c r="AC121" s="781"/>
      <c r="AD121" s="781"/>
      <c r="AE121" s="781"/>
      <c r="AF121" s="781"/>
      <c r="AG121" s="784"/>
      <c r="AH121" s="707"/>
      <c r="AI121" s="707"/>
      <c r="AJ121" s="785"/>
      <c r="AK121" s="785"/>
      <c r="AL121" s="707"/>
      <c r="AM121" s="707"/>
      <c r="AN121" s="707"/>
      <c r="AO121" s="707"/>
      <c r="AP121" s="707"/>
      <c r="AQ121" s="707"/>
      <c r="AR121" s="707"/>
      <c r="AS121" s="707"/>
      <c r="AT121" s="707"/>
      <c r="AU121" s="707"/>
      <c r="AV121" s="707"/>
      <c r="AW121" s="335"/>
      <c r="AX121" s="265"/>
    </row>
    <row r="122" s="655" customFormat="1" ht="24" customHeight="1" spans="1:50">
      <c r="A122" s="707"/>
      <c r="B122" s="245"/>
      <c r="C122" s="245"/>
      <c r="D122" s="245"/>
      <c r="E122" s="245"/>
      <c r="F122" s="708"/>
      <c r="G122" s="708"/>
      <c r="H122" s="245"/>
      <c r="I122" s="707"/>
      <c r="J122" s="775"/>
      <c r="K122" s="268"/>
      <c r="L122" s="268"/>
      <c r="M122" s="268"/>
      <c r="N122" s="265"/>
      <c r="O122" s="265"/>
      <c r="P122" s="245"/>
      <c r="Q122" s="775"/>
      <c r="R122" s="775"/>
      <c r="S122" s="245"/>
      <c r="T122" s="245"/>
      <c r="U122" s="245"/>
      <c r="V122" s="779"/>
      <c r="W122" s="779"/>
      <c r="X122" s="779"/>
      <c r="Y122" s="779"/>
      <c r="Z122" s="707"/>
      <c r="AA122" s="707"/>
      <c r="AB122" s="707"/>
      <c r="AC122" s="781"/>
      <c r="AD122" s="781"/>
      <c r="AE122" s="781"/>
      <c r="AF122" s="781"/>
      <c r="AG122" s="784"/>
      <c r="AH122" s="707"/>
      <c r="AI122" s="707"/>
      <c r="AJ122" s="785"/>
      <c r="AK122" s="785"/>
      <c r="AL122" s="707"/>
      <c r="AM122" s="707"/>
      <c r="AN122" s="707"/>
      <c r="AO122" s="707"/>
      <c r="AP122" s="707"/>
      <c r="AQ122" s="707"/>
      <c r="AR122" s="707"/>
      <c r="AS122" s="707"/>
      <c r="AT122" s="707"/>
      <c r="AU122" s="707"/>
      <c r="AV122" s="707"/>
      <c r="AW122" s="335"/>
      <c r="AX122" s="775"/>
    </row>
    <row r="123" s="655" customFormat="1" ht="24" customHeight="1" spans="1:50">
      <c r="A123" s="707"/>
      <c r="B123" s="245"/>
      <c r="C123" s="245"/>
      <c r="D123" s="245"/>
      <c r="E123" s="774"/>
      <c r="F123" s="774"/>
      <c r="G123" s="708"/>
      <c r="H123" s="245"/>
      <c r="I123" s="707"/>
      <c r="J123" s="773"/>
      <c r="K123" s="268"/>
      <c r="L123" s="268"/>
      <c r="M123" s="268"/>
      <c r="N123" s="265"/>
      <c r="O123" s="265"/>
      <c r="P123" s="245"/>
      <c r="Q123" s="775"/>
      <c r="R123" s="775"/>
      <c r="S123" s="245"/>
      <c r="T123" s="245"/>
      <c r="U123" s="245"/>
      <c r="V123" s="779"/>
      <c r="W123" s="779"/>
      <c r="X123" s="779"/>
      <c r="Y123" s="779"/>
      <c r="Z123" s="707"/>
      <c r="AA123" s="707"/>
      <c r="AB123" s="707"/>
      <c r="AC123" s="781"/>
      <c r="AD123" s="781"/>
      <c r="AE123" s="781"/>
      <c r="AF123" s="781"/>
      <c r="AG123" s="784"/>
      <c r="AH123" s="707"/>
      <c r="AI123" s="707"/>
      <c r="AJ123" s="785"/>
      <c r="AK123" s="785"/>
      <c r="AL123" s="707"/>
      <c r="AM123" s="707"/>
      <c r="AN123" s="707"/>
      <c r="AO123" s="707"/>
      <c r="AP123" s="707"/>
      <c r="AQ123" s="707"/>
      <c r="AR123" s="707"/>
      <c r="AS123" s="707"/>
      <c r="AT123" s="707"/>
      <c r="AU123" s="707"/>
      <c r="AV123" s="707"/>
      <c r="AW123" s="335"/>
      <c r="AX123" s="775"/>
    </row>
    <row r="124" s="655" customFormat="1" ht="24" customHeight="1" spans="1:50">
      <c r="A124" s="707"/>
      <c r="B124" s="245"/>
      <c r="C124" s="245"/>
      <c r="D124" s="245"/>
      <c r="E124" s="245"/>
      <c r="F124" s="774"/>
      <c r="G124" s="708"/>
      <c r="H124" s="248"/>
      <c r="I124" s="707"/>
      <c r="J124" s="776"/>
      <c r="K124" s="268"/>
      <c r="L124" s="268"/>
      <c r="M124" s="268"/>
      <c r="N124" s="265"/>
      <c r="O124" s="265"/>
      <c r="P124" s="245"/>
      <c r="Q124" s="775"/>
      <c r="R124" s="775"/>
      <c r="S124" s="245"/>
      <c r="T124" s="245"/>
      <c r="U124" s="245"/>
      <c r="V124" s="779"/>
      <c r="W124" s="779"/>
      <c r="X124" s="779"/>
      <c r="Y124" s="779"/>
      <c r="Z124" s="707"/>
      <c r="AA124" s="707"/>
      <c r="AB124" s="707"/>
      <c r="AC124" s="781"/>
      <c r="AD124" s="781"/>
      <c r="AE124" s="781"/>
      <c r="AF124" s="781"/>
      <c r="AG124" s="784"/>
      <c r="AH124" s="707"/>
      <c r="AI124" s="707"/>
      <c r="AJ124" s="785"/>
      <c r="AK124" s="785"/>
      <c r="AL124" s="707"/>
      <c r="AM124" s="707"/>
      <c r="AN124" s="707"/>
      <c r="AO124" s="707"/>
      <c r="AP124" s="707"/>
      <c r="AQ124" s="707"/>
      <c r="AR124" s="707"/>
      <c r="AS124" s="707"/>
      <c r="AT124" s="707"/>
      <c r="AU124" s="707"/>
      <c r="AV124" s="707"/>
      <c r="AW124" s="335"/>
      <c r="AX124" s="775"/>
    </row>
    <row r="125" s="655" customFormat="1" ht="24" customHeight="1" spans="1:50">
      <c r="A125" s="707"/>
      <c r="B125" s="245"/>
      <c r="C125" s="245"/>
      <c r="D125" s="245"/>
      <c r="E125" s="245"/>
      <c r="F125" s="774"/>
      <c r="G125" s="245"/>
      <c r="H125" s="248"/>
      <c r="I125" s="707"/>
      <c r="J125" s="265"/>
      <c r="K125" s="268"/>
      <c r="L125" s="268"/>
      <c r="M125" s="268"/>
      <c r="N125" s="265"/>
      <c r="O125" s="265"/>
      <c r="P125" s="245"/>
      <c r="Q125" s="775"/>
      <c r="R125" s="775"/>
      <c r="S125" s="245"/>
      <c r="T125" s="245"/>
      <c r="U125" s="245"/>
      <c r="V125" s="779"/>
      <c r="W125" s="779"/>
      <c r="X125" s="779"/>
      <c r="Y125" s="779"/>
      <c r="Z125" s="707"/>
      <c r="AA125" s="707"/>
      <c r="AB125" s="707"/>
      <c r="AC125" s="781"/>
      <c r="AD125" s="781"/>
      <c r="AE125" s="781"/>
      <c r="AF125" s="781"/>
      <c r="AG125" s="784"/>
      <c r="AH125" s="707"/>
      <c r="AI125" s="707"/>
      <c r="AJ125" s="785"/>
      <c r="AK125" s="785"/>
      <c r="AL125" s="707"/>
      <c r="AM125" s="707"/>
      <c r="AN125" s="707"/>
      <c r="AO125" s="707"/>
      <c r="AP125" s="707"/>
      <c r="AQ125" s="707"/>
      <c r="AR125" s="707"/>
      <c r="AS125" s="707"/>
      <c r="AT125" s="707"/>
      <c r="AU125" s="707"/>
      <c r="AV125" s="707"/>
      <c r="AW125" s="335"/>
      <c r="AX125" s="775"/>
    </row>
    <row r="126" s="655" customFormat="1" ht="24" customHeight="1" spans="1:50">
      <c r="A126" s="707"/>
      <c r="B126" s="245"/>
      <c r="C126" s="245"/>
      <c r="D126" s="245"/>
      <c r="E126" s="245"/>
      <c r="F126" s="245"/>
      <c r="G126" s="245"/>
      <c r="H126" s="245"/>
      <c r="I126" s="707"/>
      <c r="J126" s="775"/>
      <c r="K126" s="268"/>
      <c r="L126" s="268"/>
      <c r="M126" s="268"/>
      <c r="N126" s="265"/>
      <c r="O126" s="265"/>
      <c r="P126" s="245"/>
      <c r="Q126" s="775"/>
      <c r="R126" s="775"/>
      <c r="S126" s="245"/>
      <c r="T126" s="245"/>
      <c r="U126" s="245"/>
      <c r="V126" s="779"/>
      <c r="W126" s="779"/>
      <c r="X126" s="779"/>
      <c r="Y126" s="779"/>
      <c r="Z126" s="707"/>
      <c r="AA126" s="707"/>
      <c r="AB126" s="707"/>
      <c r="AC126" s="781"/>
      <c r="AD126" s="781"/>
      <c r="AE126" s="781"/>
      <c r="AF126" s="781"/>
      <c r="AG126" s="784"/>
      <c r="AH126" s="707"/>
      <c r="AI126" s="707"/>
      <c r="AJ126" s="785"/>
      <c r="AK126" s="785"/>
      <c r="AL126" s="707"/>
      <c r="AM126" s="707"/>
      <c r="AN126" s="707"/>
      <c r="AO126" s="707"/>
      <c r="AP126" s="707"/>
      <c r="AQ126" s="707"/>
      <c r="AR126" s="707"/>
      <c r="AS126" s="707"/>
      <c r="AT126" s="707"/>
      <c r="AU126" s="707"/>
      <c r="AV126" s="707"/>
      <c r="AW126" s="335"/>
      <c r="AX126" s="775"/>
    </row>
    <row r="127" s="655" customFormat="1" ht="24" customHeight="1" spans="1:50">
      <c r="A127" s="707"/>
      <c r="B127" s="245"/>
      <c r="C127" s="245"/>
      <c r="D127" s="245"/>
      <c r="E127" s="774"/>
      <c r="F127" s="774"/>
      <c r="G127" s="707"/>
      <c r="H127" s="245"/>
      <c r="I127" s="707"/>
      <c r="J127" s="775"/>
      <c r="K127" s="268"/>
      <c r="L127" s="268"/>
      <c r="M127" s="268"/>
      <c r="N127" s="265"/>
      <c r="O127" s="265"/>
      <c r="P127" s="245"/>
      <c r="Q127" s="774"/>
      <c r="R127" s="774"/>
      <c r="S127" s="245"/>
      <c r="T127" s="245"/>
      <c r="U127" s="245"/>
      <c r="V127" s="780"/>
      <c r="W127" s="780"/>
      <c r="X127" s="780"/>
      <c r="Y127" s="780"/>
      <c r="Z127" s="707"/>
      <c r="AA127" s="707"/>
      <c r="AB127" s="707"/>
      <c r="AC127" s="781"/>
      <c r="AD127" s="781"/>
      <c r="AE127" s="781"/>
      <c r="AF127" s="781"/>
      <c r="AG127" s="784"/>
      <c r="AH127" s="707"/>
      <c r="AI127" s="707"/>
      <c r="AJ127" s="785"/>
      <c r="AK127" s="785"/>
      <c r="AL127" s="707"/>
      <c r="AM127" s="707"/>
      <c r="AN127" s="707"/>
      <c r="AO127" s="707"/>
      <c r="AP127" s="707"/>
      <c r="AQ127" s="707"/>
      <c r="AR127" s="707"/>
      <c r="AS127" s="707"/>
      <c r="AT127" s="707"/>
      <c r="AU127" s="707"/>
      <c r="AV127" s="707"/>
      <c r="AW127" s="335"/>
      <c r="AX127" s="775"/>
    </row>
    <row r="128" s="655" customFormat="1" ht="24" customHeight="1" spans="1:50">
      <c r="A128" s="707"/>
      <c r="B128" s="245"/>
      <c r="C128" s="245"/>
      <c r="D128" s="245"/>
      <c r="E128" s="774"/>
      <c r="F128" s="774"/>
      <c r="G128" s="707"/>
      <c r="H128" s="245"/>
      <c r="I128" s="707"/>
      <c r="J128" s="775"/>
      <c r="K128" s="268"/>
      <c r="L128" s="268"/>
      <c r="M128" s="268"/>
      <c r="N128" s="265"/>
      <c r="O128" s="265"/>
      <c r="P128" s="245"/>
      <c r="Q128" s="774"/>
      <c r="R128" s="774"/>
      <c r="S128" s="245"/>
      <c r="T128" s="245"/>
      <c r="U128" s="245"/>
      <c r="V128" s="779"/>
      <c r="W128" s="779"/>
      <c r="X128" s="779"/>
      <c r="Y128" s="779"/>
      <c r="Z128" s="707"/>
      <c r="AA128" s="707"/>
      <c r="AB128" s="707"/>
      <c r="AC128" s="781"/>
      <c r="AD128" s="781"/>
      <c r="AE128" s="781"/>
      <c r="AF128" s="781"/>
      <c r="AG128" s="784"/>
      <c r="AH128" s="707"/>
      <c r="AI128" s="707"/>
      <c r="AJ128" s="785"/>
      <c r="AK128" s="785"/>
      <c r="AL128" s="707"/>
      <c r="AM128" s="707"/>
      <c r="AN128" s="707"/>
      <c r="AO128" s="707"/>
      <c r="AP128" s="707"/>
      <c r="AQ128" s="707"/>
      <c r="AR128" s="707"/>
      <c r="AS128" s="707"/>
      <c r="AT128" s="707"/>
      <c r="AU128" s="707"/>
      <c r="AV128" s="707"/>
      <c r="AW128" s="335"/>
      <c r="AX128" s="775"/>
    </row>
    <row r="129" s="655" customFormat="1" ht="24" customHeight="1" spans="1:50">
      <c r="A129" s="707"/>
      <c r="B129" s="245"/>
      <c r="C129" s="245"/>
      <c r="D129" s="245"/>
      <c r="E129" s="245"/>
      <c r="F129" s="245"/>
      <c r="G129" s="245"/>
      <c r="H129" s="248"/>
      <c r="I129" s="707"/>
      <c r="J129" s="265"/>
      <c r="K129" s="268"/>
      <c r="L129" s="268"/>
      <c r="M129" s="268"/>
      <c r="N129" s="707"/>
      <c r="O129" s="707"/>
      <c r="P129" s="245"/>
      <c r="Q129" s="265"/>
      <c r="R129" s="265"/>
      <c r="S129" s="265"/>
      <c r="T129" s="265"/>
      <c r="U129" s="265"/>
      <c r="V129" s="283"/>
      <c r="W129" s="283"/>
      <c r="X129" s="283"/>
      <c r="Y129" s="283"/>
      <c r="Z129" s="245"/>
      <c r="AA129" s="245"/>
      <c r="AB129" s="245"/>
      <c r="AC129" s="754"/>
      <c r="AD129" s="754"/>
      <c r="AE129" s="754"/>
      <c r="AF129" s="754"/>
      <c r="AG129" s="315"/>
      <c r="AH129" s="245"/>
      <c r="AI129" s="245"/>
      <c r="AJ129" s="765"/>
      <c r="AK129" s="765"/>
      <c r="AL129" s="245"/>
      <c r="AM129" s="245"/>
      <c r="AN129" s="245"/>
      <c r="AO129" s="245"/>
      <c r="AP129" s="245"/>
      <c r="AQ129" s="245"/>
      <c r="AR129" s="245"/>
      <c r="AS129" s="245"/>
      <c r="AT129" s="245"/>
      <c r="AU129" s="245"/>
      <c r="AV129" s="245"/>
      <c r="AW129" s="335"/>
      <c r="AX129" s="337"/>
    </row>
    <row r="130" s="655" customFormat="1" ht="33.75" customHeight="1" spans="1:50">
      <c r="A130" s="707"/>
      <c r="B130" s="245"/>
      <c r="C130" s="245"/>
      <c r="D130" s="245"/>
      <c r="E130" s="245"/>
      <c r="F130" s="708"/>
      <c r="G130" s="245"/>
      <c r="H130" s="248"/>
      <c r="I130" s="707"/>
      <c r="J130" s="775"/>
      <c r="K130" s="268"/>
      <c r="L130" s="268"/>
      <c r="M130" s="268"/>
      <c r="N130" s="265"/>
      <c r="O130" s="265"/>
      <c r="P130" s="245"/>
      <c r="Q130" s="775"/>
      <c r="R130" s="775"/>
      <c r="S130" s="245"/>
      <c r="T130" s="245"/>
      <c r="U130" s="245"/>
      <c r="V130" s="779"/>
      <c r="W130" s="779"/>
      <c r="X130" s="779"/>
      <c r="Y130" s="779"/>
      <c r="Z130" s="707"/>
      <c r="AA130" s="707"/>
      <c r="AB130" s="707"/>
      <c r="AC130" s="781"/>
      <c r="AD130" s="781"/>
      <c r="AE130" s="781"/>
      <c r="AF130" s="781"/>
      <c r="AG130" s="784"/>
      <c r="AH130" s="707"/>
      <c r="AI130" s="707"/>
      <c r="AJ130" s="785"/>
      <c r="AK130" s="785"/>
      <c r="AL130" s="707"/>
      <c r="AM130" s="707"/>
      <c r="AN130" s="707"/>
      <c r="AO130" s="707"/>
      <c r="AP130" s="707"/>
      <c r="AQ130" s="707"/>
      <c r="AR130" s="707"/>
      <c r="AS130" s="707"/>
      <c r="AT130" s="707"/>
      <c r="AU130" s="707"/>
      <c r="AV130" s="707"/>
      <c r="AW130" s="335"/>
      <c r="AX130" s="775"/>
    </row>
    <row r="131" s="655" customFormat="1" ht="24" customHeight="1" spans="1:50">
      <c r="A131" s="707"/>
      <c r="B131" s="245"/>
      <c r="C131" s="245"/>
      <c r="D131" s="245"/>
      <c r="E131" s="708"/>
      <c r="F131" s="774"/>
      <c r="G131" s="245"/>
      <c r="H131" s="248"/>
      <c r="I131" s="707"/>
      <c r="J131" s="775"/>
      <c r="K131" s="268"/>
      <c r="L131" s="268"/>
      <c r="M131" s="268"/>
      <c r="N131" s="265"/>
      <c r="O131" s="265"/>
      <c r="P131" s="245"/>
      <c r="Q131" s="774"/>
      <c r="R131" s="774"/>
      <c r="S131" s="245"/>
      <c r="T131" s="245"/>
      <c r="U131" s="245"/>
      <c r="V131" s="780"/>
      <c r="W131" s="780"/>
      <c r="X131" s="780"/>
      <c r="Y131" s="780"/>
      <c r="Z131" s="707"/>
      <c r="AA131" s="707"/>
      <c r="AB131" s="707"/>
      <c r="AC131" s="781"/>
      <c r="AD131" s="781"/>
      <c r="AE131" s="781"/>
      <c r="AF131" s="781"/>
      <c r="AG131" s="784"/>
      <c r="AH131" s="707"/>
      <c r="AI131" s="707"/>
      <c r="AJ131" s="785"/>
      <c r="AK131" s="785"/>
      <c r="AL131" s="707"/>
      <c r="AM131" s="707"/>
      <c r="AN131" s="707"/>
      <c r="AO131" s="707"/>
      <c r="AP131" s="707"/>
      <c r="AQ131" s="707"/>
      <c r="AR131" s="707"/>
      <c r="AS131" s="707"/>
      <c r="AT131" s="707"/>
      <c r="AU131" s="707"/>
      <c r="AV131" s="707"/>
      <c r="AW131" s="335"/>
      <c r="AX131" s="775"/>
    </row>
    <row r="132" s="655" customFormat="1" ht="24" customHeight="1" spans="1:50">
      <c r="A132" s="707"/>
      <c r="B132" s="245"/>
      <c r="C132" s="245"/>
      <c r="D132" s="245"/>
      <c r="E132" s="708"/>
      <c r="F132" s="774"/>
      <c r="G132" s="245"/>
      <c r="H132" s="248"/>
      <c r="I132" s="707"/>
      <c r="J132" s="775"/>
      <c r="K132" s="268"/>
      <c r="L132" s="268"/>
      <c r="M132" s="268"/>
      <c r="N132" s="265"/>
      <c r="O132" s="265"/>
      <c r="P132" s="245"/>
      <c r="Q132" s="774"/>
      <c r="R132" s="774"/>
      <c r="S132" s="245"/>
      <c r="T132" s="245"/>
      <c r="U132" s="245"/>
      <c r="V132" s="780"/>
      <c r="W132" s="780"/>
      <c r="X132" s="780"/>
      <c r="Y132" s="780"/>
      <c r="Z132" s="707"/>
      <c r="AA132" s="707"/>
      <c r="AB132" s="707"/>
      <c r="AC132" s="781"/>
      <c r="AD132" s="781"/>
      <c r="AE132" s="781"/>
      <c r="AF132" s="781"/>
      <c r="AG132" s="784"/>
      <c r="AH132" s="707"/>
      <c r="AI132" s="707"/>
      <c r="AJ132" s="785"/>
      <c r="AK132" s="785"/>
      <c r="AL132" s="707"/>
      <c r="AM132" s="707"/>
      <c r="AN132" s="707"/>
      <c r="AO132" s="707"/>
      <c r="AP132" s="707"/>
      <c r="AQ132" s="707"/>
      <c r="AR132" s="707"/>
      <c r="AS132" s="707"/>
      <c r="AT132" s="707"/>
      <c r="AU132" s="707"/>
      <c r="AV132" s="707"/>
      <c r="AW132" s="335"/>
      <c r="AX132" s="775"/>
    </row>
    <row r="133" s="655" customFormat="1" ht="24" customHeight="1" spans="1:50">
      <c r="A133" s="707"/>
      <c r="B133" s="245"/>
      <c r="C133" s="245"/>
      <c r="D133" s="245"/>
      <c r="E133" s="708"/>
      <c r="F133" s="774"/>
      <c r="G133" s="245"/>
      <c r="H133" s="248"/>
      <c r="I133" s="707"/>
      <c r="J133" s="775"/>
      <c r="K133" s="268"/>
      <c r="L133" s="268"/>
      <c r="M133" s="268"/>
      <c r="N133" s="265"/>
      <c r="O133" s="265"/>
      <c r="P133" s="245"/>
      <c r="Q133" s="774"/>
      <c r="R133" s="774"/>
      <c r="S133" s="245"/>
      <c r="T133" s="245"/>
      <c r="U133" s="245"/>
      <c r="V133" s="780"/>
      <c r="W133" s="780"/>
      <c r="X133" s="780"/>
      <c r="Y133" s="780"/>
      <c r="Z133" s="707"/>
      <c r="AA133" s="707"/>
      <c r="AB133" s="707"/>
      <c r="AC133" s="781"/>
      <c r="AD133" s="781"/>
      <c r="AE133" s="781"/>
      <c r="AF133" s="781"/>
      <c r="AG133" s="784"/>
      <c r="AH133" s="707"/>
      <c r="AI133" s="707"/>
      <c r="AJ133" s="785"/>
      <c r="AK133" s="785"/>
      <c r="AL133" s="707"/>
      <c r="AM133" s="707"/>
      <c r="AN133" s="707"/>
      <c r="AO133" s="707"/>
      <c r="AP133" s="707"/>
      <c r="AQ133" s="707"/>
      <c r="AR133" s="707"/>
      <c r="AS133" s="707"/>
      <c r="AT133" s="707"/>
      <c r="AU133" s="707"/>
      <c r="AV133" s="707"/>
      <c r="AW133" s="335"/>
      <c r="AX133" s="775"/>
    </row>
    <row r="134" s="655" customFormat="1" ht="24" customHeight="1" spans="1:50">
      <c r="A134" s="707"/>
      <c r="B134" s="245"/>
      <c r="C134" s="245"/>
      <c r="D134" s="245"/>
      <c r="E134" s="775"/>
      <c r="F134" s="775"/>
      <c r="G134" s="245"/>
      <c r="H134" s="248"/>
      <c r="I134" s="707"/>
      <c r="J134" s="775"/>
      <c r="K134" s="268"/>
      <c r="L134" s="268"/>
      <c r="M134" s="268"/>
      <c r="N134" s="265"/>
      <c r="O134" s="265"/>
      <c r="P134" s="245"/>
      <c r="Q134" s="775"/>
      <c r="R134" s="775"/>
      <c r="S134" s="245"/>
      <c r="T134" s="245"/>
      <c r="U134" s="245"/>
      <c r="V134" s="779"/>
      <c r="W134" s="779"/>
      <c r="X134" s="779"/>
      <c r="Y134" s="779"/>
      <c r="Z134" s="707"/>
      <c r="AA134" s="707"/>
      <c r="AB134" s="707"/>
      <c r="AC134" s="781"/>
      <c r="AD134" s="781"/>
      <c r="AE134" s="781"/>
      <c r="AF134" s="781"/>
      <c r="AG134" s="784"/>
      <c r="AH134" s="707"/>
      <c r="AI134" s="707"/>
      <c r="AJ134" s="785"/>
      <c r="AK134" s="785"/>
      <c r="AL134" s="707"/>
      <c r="AM134" s="707"/>
      <c r="AN134" s="707"/>
      <c r="AO134" s="707"/>
      <c r="AP134" s="707"/>
      <c r="AQ134" s="707"/>
      <c r="AR134" s="707"/>
      <c r="AS134" s="707"/>
      <c r="AT134" s="707"/>
      <c r="AU134" s="707"/>
      <c r="AV134" s="707"/>
      <c r="AW134" s="335"/>
      <c r="AX134" s="775"/>
    </row>
    <row r="135" s="655" customFormat="1" ht="24" customHeight="1" spans="1:50">
      <c r="A135" s="707"/>
      <c r="B135" s="245"/>
      <c r="C135" s="708"/>
      <c r="D135" s="708"/>
      <c r="E135" s="708"/>
      <c r="F135" s="774"/>
      <c r="G135" s="245"/>
      <c r="H135" s="248"/>
      <c r="I135" s="707"/>
      <c r="J135" s="775"/>
      <c r="K135" s="263"/>
      <c r="L135" s="263"/>
      <c r="M135" s="263"/>
      <c r="N135" s="265"/>
      <c r="O135" s="265"/>
      <c r="P135" s="245"/>
      <c r="Q135" s="774"/>
      <c r="R135" s="774"/>
      <c r="S135" s="707"/>
      <c r="T135" s="707"/>
      <c r="U135" s="707"/>
      <c r="V135" s="745"/>
      <c r="W135" s="745"/>
      <c r="X135" s="745"/>
      <c r="Y135" s="745"/>
      <c r="Z135" s="707"/>
      <c r="AA135" s="707"/>
      <c r="AB135" s="707"/>
      <c r="AC135" s="781"/>
      <c r="AD135" s="781"/>
      <c r="AE135" s="781"/>
      <c r="AF135" s="781"/>
      <c r="AG135" s="784"/>
      <c r="AH135" s="707"/>
      <c r="AI135" s="707"/>
      <c r="AJ135" s="785"/>
      <c r="AK135" s="785"/>
      <c r="AL135" s="707"/>
      <c r="AM135" s="707"/>
      <c r="AN135" s="707"/>
      <c r="AO135" s="707"/>
      <c r="AP135" s="707"/>
      <c r="AQ135" s="707"/>
      <c r="AR135" s="707"/>
      <c r="AS135" s="707"/>
      <c r="AT135" s="707"/>
      <c r="AU135" s="707"/>
      <c r="AV135" s="707"/>
      <c r="AW135" s="335"/>
      <c r="AX135" s="775"/>
    </row>
    <row r="136" s="655" customFormat="1" ht="27.75" customHeight="1" spans="1:50">
      <c r="A136" s="707"/>
      <c r="B136" s="245"/>
      <c r="C136" s="245"/>
      <c r="D136" s="245"/>
      <c r="E136" s="708"/>
      <c r="F136" s="708"/>
      <c r="G136" s="245"/>
      <c r="H136" s="248"/>
      <c r="I136" s="707"/>
      <c r="J136" s="776"/>
      <c r="K136" s="263"/>
      <c r="L136" s="263"/>
      <c r="M136" s="263"/>
      <c r="N136" s="707"/>
      <c r="O136" s="265"/>
      <c r="P136" s="245"/>
      <c r="Q136" s="774"/>
      <c r="R136" s="774"/>
      <c r="S136" s="245"/>
      <c r="T136" s="707"/>
      <c r="U136" s="707"/>
      <c r="V136" s="745"/>
      <c r="W136" s="745"/>
      <c r="X136" s="745"/>
      <c r="Y136" s="745"/>
      <c r="Z136" s="248"/>
      <c r="AA136" s="248"/>
      <c r="AB136" s="248"/>
      <c r="AC136" s="754"/>
      <c r="AD136" s="754"/>
      <c r="AE136" s="754"/>
      <c r="AF136" s="754"/>
      <c r="AG136" s="315"/>
      <c r="AH136" s="248"/>
      <c r="AI136" s="248"/>
      <c r="AJ136" s="765"/>
      <c r="AK136" s="765"/>
      <c r="AL136" s="248"/>
      <c r="AM136" s="248"/>
      <c r="AN136" s="248"/>
      <c r="AO136" s="248"/>
      <c r="AP136" s="248"/>
      <c r="AQ136" s="248"/>
      <c r="AR136" s="248"/>
      <c r="AS136" s="248"/>
      <c r="AT136" s="248"/>
      <c r="AU136" s="248"/>
      <c r="AV136" s="248"/>
      <c r="AW136" s="335"/>
      <c r="AX136" s="775"/>
    </row>
    <row r="137" s="655" customFormat="1" ht="24" customHeight="1" spans="1:50">
      <c r="A137" s="707"/>
      <c r="B137" s="245"/>
      <c r="C137" s="245"/>
      <c r="D137" s="245"/>
      <c r="E137" s="708"/>
      <c r="F137" s="774"/>
      <c r="G137" s="245"/>
      <c r="H137" s="248"/>
      <c r="I137" s="707"/>
      <c r="J137" s="775"/>
      <c r="K137" s="263"/>
      <c r="L137" s="263"/>
      <c r="M137" s="263"/>
      <c r="N137" s="707"/>
      <c r="O137" s="265"/>
      <c r="P137" s="245"/>
      <c r="Q137" s="774"/>
      <c r="R137" s="774"/>
      <c r="S137" s="707"/>
      <c r="T137" s="707"/>
      <c r="U137" s="707"/>
      <c r="V137" s="745"/>
      <c r="W137" s="745"/>
      <c r="X137" s="745"/>
      <c r="Y137" s="745"/>
      <c r="Z137" s="707"/>
      <c r="AA137" s="707"/>
      <c r="AB137" s="707"/>
      <c r="AC137" s="781"/>
      <c r="AD137" s="781"/>
      <c r="AE137" s="781"/>
      <c r="AF137" s="781"/>
      <c r="AG137" s="784"/>
      <c r="AH137" s="707"/>
      <c r="AI137" s="707"/>
      <c r="AJ137" s="785"/>
      <c r="AK137" s="785"/>
      <c r="AL137" s="707"/>
      <c r="AM137" s="707"/>
      <c r="AN137" s="707"/>
      <c r="AO137" s="707"/>
      <c r="AP137" s="707"/>
      <c r="AQ137" s="707"/>
      <c r="AR137" s="707"/>
      <c r="AS137" s="707"/>
      <c r="AT137" s="707"/>
      <c r="AU137" s="707"/>
      <c r="AV137" s="707"/>
      <c r="AW137" s="335"/>
      <c r="AX137" s="775"/>
    </row>
    <row r="138" s="655" customFormat="1" ht="24" customHeight="1" spans="1:50">
      <c r="A138" s="707"/>
      <c r="B138" s="245"/>
      <c r="C138" s="245"/>
      <c r="D138" s="245"/>
      <c r="E138" s="708"/>
      <c r="F138" s="708"/>
      <c r="G138" s="245"/>
      <c r="H138" s="248"/>
      <c r="I138" s="707"/>
      <c r="J138" s="775"/>
      <c r="K138" s="263"/>
      <c r="L138" s="263"/>
      <c r="M138" s="263"/>
      <c r="N138" s="707"/>
      <c r="O138" s="265"/>
      <c r="P138" s="245"/>
      <c r="Q138" s="793"/>
      <c r="R138" s="793"/>
      <c r="S138" s="707"/>
      <c r="T138" s="707"/>
      <c r="U138" s="707"/>
      <c r="V138" s="745"/>
      <c r="W138" s="745"/>
      <c r="X138" s="745"/>
      <c r="Y138" s="745"/>
      <c r="Z138" s="707"/>
      <c r="AA138" s="707"/>
      <c r="AB138" s="707"/>
      <c r="AC138" s="781"/>
      <c r="AD138" s="781"/>
      <c r="AE138" s="781"/>
      <c r="AF138" s="781"/>
      <c r="AG138" s="784"/>
      <c r="AH138" s="707"/>
      <c r="AI138" s="707"/>
      <c r="AJ138" s="785"/>
      <c r="AK138" s="785"/>
      <c r="AL138" s="707"/>
      <c r="AM138" s="707"/>
      <c r="AN138" s="707"/>
      <c r="AO138" s="707"/>
      <c r="AP138" s="707"/>
      <c r="AQ138" s="707"/>
      <c r="AR138" s="707"/>
      <c r="AS138" s="707"/>
      <c r="AT138" s="707"/>
      <c r="AU138" s="707"/>
      <c r="AV138" s="707"/>
      <c r="AW138" s="335"/>
      <c r="AX138" s="775"/>
    </row>
    <row r="139" s="655" customFormat="1" ht="24" customHeight="1" spans="1:50">
      <c r="A139" s="707"/>
      <c r="B139" s="245"/>
      <c r="C139" s="245"/>
      <c r="D139" s="245"/>
      <c r="E139" s="708"/>
      <c r="F139" s="708"/>
      <c r="G139" s="245"/>
      <c r="H139" s="248"/>
      <c r="I139" s="707"/>
      <c r="J139" s="775"/>
      <c r="K139" s="263"/>
      <c r="L139" s="263"/>
      <c r="M139" s="263"/>
      <c r="N139" s="707"/>
      <c r="O139" s="265"/>
      <c r="P139" s="245"/>
      <c r="Q139" s="707"/>
      <c r="R139" s="707"/>
      <c r="S139" s="245"/>
      <c r="T139" s="707"/>
      <c r="U139" s="707"/>
      <c r="V139" s="745"/>
      <c r="W139" s="745"/>
      <c r="X139" s="745"/>
      <c r="Y139" s="745"/>
      <c r="Z139" s="707"/>
      <c r="AA139" s="707"/>
      <c r="AB139" s="707"/>
      <c r="AC139" s="781"/>
      <c r="AD139" s="781"/>
      <c r="AE139" s="781"/>
      <c r="AF139" s="781"/>
      <c r="AG139" s="784"/>
      <c r="AH139" s="707"/>
      <c r="AI139" s="707"/>
      <c r="AJ139" s="785"/>
      <c r="AK139" s="785"/>
      <c r="AL139" s="707"/>
      <c r="AM139" s="707"/>
      <c r="AN139" s="707"/>
      <c r="AO139" s="707"/>
      <c r="AP139" s="707"/>
      <c r="AQ139" s="707"/>
      <c r="AR139" s="707"/>
      <c r="AS139" s="707"/>
      <c r="AT139" s="707"/>
      <c r="AU139" s="707"/>
      <c r="AV139" s="707"/>
      <c r="AW139" s="335"/>
      <c r="AX139" s="775"/>
    </row>
    <row r="140" s="655" customFormat="1" ht="24" customHeight="1" spans="1:50">
      <c r="A140" s="707"/>
      <c r="B140" s="245"/>
      <c r="C140" s="245"/>
      <c r="D140" s="245"/>
      <c r="E140" s="708"/>
      <c r="F140" s="774"/>
      <c r="G140" s="245"/>
      <c r="H140" s="248"/>
      <c r="I140" s="707"/>
      <c r="J140" s="775"/>
      <c r="K140" s="263"/>
      <c r="L140" s="263"/>
      <c r="M140" s="263"/>
      <c r="N140" s="265"/>
      <c r="O140" s="265"/>
      <c r="P140" s="245"/>
      <c r="Q140" s="775"/>
      <c r="R140" s="775"/>
      <c r="S140" s="707"/>
      <c r="T140" s="707"/>
      <c r="U140" s="707"/>
      <c r="V140" s="745"/>
      <c r="W140" s="745"/>
      <c r="X140" s="745"/>
      <c r="Y140" s="745"/>
      <c r="Z140" s="707"/>
      <c r="AA140" s="707"/>
      <c r="AB140" s="707"/>
      <c r="AC140" s="781"/>
      <c r="AD140" s="781"/>
      <c r="AE140" s="781"/>
      <c r="AF140" s="781"/>
      <c r="AG140" s="784"/>
      <c r="AH140" s="707"/>
      <c r="AI140" s="707"/>
      <c r="AJ140" s="785"/>
      <c r="AK140" s="785"/>
      <c r="AL140" s="707"/>
      <c r="AM140" s="707"/>
      <c r="AN140" s="707"/>
      <c r="AO140" s="707"/>
      <c r="AP140" s="707"/>
      <c r="AQ140" s="707"/>
      <c r="AR140" s="707"/>
      <c r="AS140" s="707"/>
      <c r="AT140" s="707"/>
      <c r="AU140" s="707"/>
      <c r="AV140" s="707"/>
      <c r="AW140" s="335"/>
      <c r="AX140" s="775"/>
    </row>
    <row r="141" s="655" customFormat="1" ht="24" customHeight="1" spans="1:50">
      <c r="A141" s="707"/>
      <c r="B141" s="245"/>
      <c r="C141" s="245"/>
      <c r="D141" s="245"/>
      <c r="E141" s="708"/>
      <c r="F141" s="708"/>
      <c r="G141" s="245"/>
      <c r="H141" s="248"/>
      <c r="I141" s="707"/>
      <c r="J141" s="776"/>
      <c r="K141" s="263"/>
      <c r="L141" s="263"/>
      <c r="M141" s="263"/>
      <c r="N141" s="707"/>
      <c r="O141" s="265"/>
      <c r="P141" s="245"/>
      <c r="Q141" s="774"/>
      <c r="R141" s="774"/>
      <c r="S141" s="245"/>
      <c r="T141" s="707"/>
      <c r="U141" s="707"/>
      <c r="V141" s="745"/>
      <c r="W141" s="745"/>
      <c r="X141" s="745"/>
      <c r="Y141" s="745"/>
      <c r="Z141" s="248"/>
      <c r="AA141" s="248"/>
      <c r="AB141" s="248"/>
      <c r="AC141" s="754"/>
      <c r="AD141" s="754"/>
      <c r="AE141" s="754"/>
      <c r="AF141" s="754"/>
      <c r="AG141" s="315"/>
      <c r="AH141" s="248"/>
      <c r="AI141" s="248"/>
      <c r="AJ141" s="765"/>
      <c r="AK141" s="765"/>
      <c r="AL141" s="248"/>
      <c r="AM141" s="248"/>
      <c r="AN141" s="248"/>
      <c r="AO141" s="248"/>
      <c r="AP141" s="248"/>
      <c r="AQ141" s="248"/>
      <c r="AR141" s="248"/>
      <c r="AS141" s="248"/>
      <c r="AT141" s="248"/>
      <c r="AU141" s="248"/>
      <c r="AV141" s="248"/>
      <c r="AW141" s="335"/>
      <c r="AX141" s="775"/>
    </row>
    <row r="142" s="655" customFormat="1" ht="24" customHeight="1" spans="1:50">
      <c r="A142" s="707"/>
      <c r="B142" s="245"/>
      <c r="C142" s="245"/>
      <c r="D142" s="245"/>
      <c r="E142" s="708"/>
      <c r="F142" s="708"/>
      <c r="G142" s="245"/>
      <c r="H142" s="248"/>
      <c r="I142" s="707"/>
      <c r="J142" s="775"/>
      <c r="K142" s="263"/>
      <c r="L142" s="263"/>
      <c r="M142" s="263"/>
      <c r="N142" s="707"/>
      <c r="O142" s="265"/>
      <c r="P142" s="245"/>
      <c r="Q142" s="775"/>
      <c r="R142" s="775"/>
      <c r="S142" s="707"/>
      <c r="T142" s="707"/>
      <c r="U142" s="707"/>
      <c r="V142" s="745"/>
      <c r="W142" s="745"/>
      <c r="X142" s="745"/>
      <c r="Y142" s="745"/>
      <c r="Z142" s="707"/>
      <c r="AA142" s="707"/>
      <c r="AB142" s="707"/>
      <c r="AC142" s="781"/>
      <c r="AD142" s="781"/>
      <c r="AE142" s="781"/>
      <c r="AF142" s="781"/>
      <c r="AG142" s="784"/>
      <c r="AH142" s="707"/>
      <c r="AI142" s="707"/>
      <c r="AJ142" s="785"/>
      <c r="AK142" s="785"/>
      <c r="AL142" s="707"/>
      <c r="AM142" s="707"/>
      <c r="AN142" s="707"/>
      <c r="AO142" s="707"/>
      <c r="AP142" s="707"/>
      <c r="AQ142" s="707"/>
      <c r="AR142" s="707"/>
      <c r="AS142" s="707"/>
      <c r="AT142" s="707"/>
      <c r="AU142" s="707"/>
      <c r="AV142" s="707"/>
      <c r="AW142" s="335"/>
      <c r="AX142" s="775"/>
    </row>
    <row r="143" s="655" customFormat="1" ht="24" customHeight="1" spans="1:50">
      <c r="A143" s="707"/>
      <c r="B143" s="245"/>
      <c r="C143" s="245"/>
      <c r="D143" s="245"/>
      <c r="E143" s="708"/>
      <c r="F143" s="708"/>
      <c r="G143" s="245"/>
      <c r="H143" s="248"/>
      <c r="I143" s="707"/>
      <c r="J143" s="775"/>
      <c r="K143" s="263"/>
      <c r="L143" s="263"/>
      <c r="M143" s="263"/>
      <c r="N143" s="707"/>
      <c r="O143" s="265"/>
      <c r="P143" s="245"/>
      <c r="Q143" s="793"/>
      <c r="R143" s="793"/>
      <c r="S143" s="707"/>
      <c r="T143" s="707"/>
      <c r="U143" s="707"/>
      <c r="V143" s="745"/>
      <c r="W143" s="745"/>
      <c r="X143" s="745"/>
      <c r="Y143" s="745"/>
      <c r="Z143" s="248"/>
      <c r="AA143" s="248"/>
      <c r="AB143" s="248"/>
      <c r="AC143" s="754"/>
      <c r="AD143" s="754"/>
      <c r="AE143" s="754"/>
      <c r="AF143" s="754"/>
      <c r="AG143" s="315"/>
      <c r="AH143" s="248"/>
      <c r="AI143" s="248"/>
      <c r="AJ143" s="765"/>
      <c r="AK143" s="765"/>
      <c r="AL143" s="248"/>
      <c r="AM143" s="248"/>
      <c r="AN143" s="248"/>
      <c r="AO143" s="248"/>
      <c r="AP143" s="248"/>
      <c r="AQ143" s="248"/>
      <c r="AR143" s="248"/>
      <c r="AS143" s="248"/>
      <c r="AT143" s="248"/>
      <c r="AU143" s="248"/>
      <c r="AV143" s="248"/>
      <c r="AW143" s="335"/>
      <c r="AX143" s="775"/>
    </row>
    <row r="144" s="655" customFormat="1" ht="24" customHeight="1" spans="1:50">
      <c r="A144" s="707"/>
      <c r="B144" s="245"/>
      <c r="C144" s="245"/>
      <c r="D144" s="245"/>
      <c r="E144" s="708"/>
      <c r="F144" s="708"/>
      <c r="G144" s="245"/>
      <c r="H144" s="248"/>
      <c r="I144" s="707"/>
      <c r="J144" s="775"/>
      <c r="K144" s="263"/>
      <c r="L144" s="263"/>
      <c r="M144" s="263"/>
      <c r="N144" s="707"/>
      <c r="O144" s="265"/>
      <c r="P144" s="245"/>
      <c r="Q144" s="707"/>
      <c r="R144" s="707"/>
      <c r="S144" s="245"/>
      <c r="T144" s="707"/>
      <c r="U144" s="707"/>
      <c r="V144" s="745"/>
      <c r="W144" s="745"/>
      <c r="X144" s="745"/>
      <c r="Y144" s="745"/>
      <c r="Z144" s="707"/>
      <c r="AA144" s="707"/>
      <c r="AB144" s="707"/>
      <c r="AC144" s="781"/>
      <c r="AD144" s="781"/>
      <c r="AE144" s="781"/>
      <c r="AF144" s="781"/>
      <c r="AG144" s="784"/>
      <c r="AH144" s="707"/>
      <c r="AI144" s="707"/>
      <c r="AJ144" s="785"/>
      <c r="AK144" s="785"/>
      <c r="AL144" s="707"/>
      <c r="AM144" s="707"/>
      <c r="AN144" s="707"/>
      <c r="AO144" s="707"/>
      <c r="AP144" s="707"/>
      <c r="AQ144" s="707"/>
      <c r="AR144" s="707"/>
      <c r="AS144" s="707"/>
      <c r="AT144" s="707"/>
      <c r="AU144" s="707"/>
      <c r="AV144" s="707"/>
      <c r="AW144" s="335"/>
      <c r="AX144" s="775"/>
    </row>
    <row r="145" s="655" customFormat="1" ht="27.75" customHeight="1" spans="1:50">
      <c r="A145" s="707"/>
      <c r="B145" s="245"/>
      <c r="C145" s="245"/>
      <c r="D145" s="245"/>
      <c r="E145" s="245"/>
      <c r="F145" s="245"/>
      <c r="G145" s="245"/>
      <c r="H145" s="248"/>
      <c r="I145" s="707"/>
      <c r="J145" s="791"/>
      <c r="K145" s="268"/>
      <c r="L145" s="268"/>
      <c r="M145" s="268"/>
      <c r="N145" s="264"/>
      <c r="O145" s="264"/>
      <c r="P145" s="265"/>
      <c r="Q145" s="265"/>
      <c r="R145" s="265"/>
      <c r="S145" s="245"/>
      <c r="T145" s="774"/>
      <c r="U145" s="774"/>
      <c r="V145" s="780"/>
      <c r="W145" s="780"/>
      <c r="X145" s="780"/>
      <c r="Y145" s="780"/>
      <c r="Z145" s="245"/>
      <c r="AA145" s="245"/>
      <c r="AB145" s="245"/>
      <c r="AC145" s="754"/>
      <c r="AD145" s="754"/>
      <c r="AE145" s="754"/>
      <c r="AF145" s="754"/>
      <c r="AG145" s="315"/>
      <c r="AH145" s="245"/>
      <c r="AI145" s="245"/>
      <c r="AJ145" s="765"/>
      <c r="AK145" s="765"/>
      <c r="AL145" s="245"/>
      <c r="AM145" s="245"/>
      <c r="AN145" s="245"/>
      <c r="AO145" s="245"/>
      <c r="AP145" s="245"/>
      <c r="AQ145" s="245"/>
      <c r="AR145" s="245"/>
      <c r="AS145" s="245"/>
      <c r="AT145" s="245"/>
      <c r="AU145" s="245"/>
      <c r="AV145" s="245"/>
      <c r="AW145" s="335"/>
      <c r="AX145" s="775"/>
    </row>
    <row r="146" s="655" customFormat="1" ht="27.75" customHeight="1" spans="1:50">
      <c r="A146" s="707"/>
      <c r="B146" s="245"/>
      <c r="C146" s="245"/>
      <c r="D146" s="245"/>
      <c r="E146" s="245"/>
      <c r="F146" s="245"/>
      <c r="G146" s="245"/>
      <c r="H146" s="248"/>
      <c r="I146" s="707"/>
      <c r="J146" s="776"/>
      <c r="K146" s="268"/>
      <c r="L146" s="268"/>
      <c r="M146" s="268"/>
      <c r="N146" s="264"/>
      <c r="O146" s="264"/>
      <c r="P146" s="265"/>
      <c r="Q146" s="265"/>
      <c r="R146" s="265"/>
      <c r="S146" s="245"/>
      <c r="T146" s="774"/>
      <c r="U146" s="774"/>
      <c r="V146" s="780"/>
      <c r="W146" s="780"/>
      <c r="X146" s="780"/>
      <c r="Y146" s="780"/>
      <c r="Z146" s="245"/>
      <c r="AA146" s="245"/>
      <c r="AB146" s="245"/>
      <c r="AC146" s="754"/>
      <c r="AD146" s="754"/>
      <c r="AE146" s="754"/>
      <c r="AF146" s="754"/>
      <c r="AG146" s="315"/>
      <c r="AH146" s="245"/>
      <c r="AI146" s="245"/>
      <c r="AJ146" s="765"/>
      <c r="AK146" s="765"/>
      <c r="AL146" s="245"/>
      <c r="AM146" s="245"/>
      <c r="AN146" s="245"/>
      <c r="AO146" s="245"/>
      <c r="AP146" s="245"/>
      <c r="AQ146" s="245"/>
      <c r="AR146" s="245"/>
      <c r="AS146" s="245"/>
      <c r="AT146" s="245"/>
      <c r="AU146" s="245"/>
      <c r="AV146" s="245"/>
      <c r="AW146" s="335"/>
      <c r="AX146" s="775"/>
    </row>
    <row r="147" s="655" customFormat="1" ht="27.75" customHeight="1" spans="1:50">
      <c r="A147" s="707"/>
      <c r="B147" s="245"/>
      <c r="C147" s="245"/>
      <c r="D147" s="245"/>
      <c r="E147" s="773"/>
      <c r="F147" s="774"/>
      <c r="G147" s="245"/>
      <c r="H147" s="248"/>
      <c r="I147" s="707"/>
      <c r="J147" s="776"/>
      <c r="K147" s="268"/>
      <c r="L147" s="268"/>
      <c r="M147" s="268"/>
      <c r="N147" s="264"/>
      <c r="O147" s="264"/>
      <c r="P147" s="265"/>
      <c r="Q147" s="265"/>
      <c r="R147" s="265"/>
      <c r="S147" s="245"/>
      <c r="T147" s="775"/>
      <c r="U147" s="775"/>
      <c r="V147" s="283"/>
      <c r="W147" s="283"/>
      <c r="X147" s="283"/>
      <c r="Y147" s="283"/>
      <c r="Z147" s="245"/>
      <c r="AA147" s="245"/>
      <c r="AB147" s="245"/>
      <c r="AC147" s="754"/>
      <c r="AD147" s="754"/>
      <c r="AE147" s="754"/>
      <c r="AF147" s="754"/>
      <c r="AG147" s="315"/>
      <c r="AH147" s="245"/>
      <c r="AI147" s="245"/>
      <c r="AJ147" s="765"/>
      <c r="AK147" s="765"/>
      <c r="AL147" s="245"/>
      <c r="AM147" s="245"/>
      <c r="AN147" s="245"/>
      <c r="AO147" s="245"/>
      <c r="AP147" s="245"/>
      <c r="AQ147" s="245"/>
      <c r="AR147" s="245"/>
      <c r="AS147" s="245"/>
      <c r="AT147" s="245"/>
      <c r="AU147" s="245"/>
      <c r="AV147" s="245"/>
      <c r="AW147" s="335"/>
      <c r="AX147" s="775"/>
    </row>
    <row r="148" s="655" customFormat="1" ht="24" customHeight="1" spans="1:50">
      <c r="A148" s="707"/>
      <c r="B148" s="245"/>
      <c r="C148" s="245"/>
      <c r="D148" s="245"/>
      <c r="E148" s="708"/>
      <c r="F148" s="708"/>
      <c r="G148" s="245"/>
      <c r="H148" s="248"/>
      <c r="I148" s="707"/>
      <c r="J148" s="775"/>
      <c r="K148" s="268"/>
      <c r="L148" s="268"/>
      <c r="M148" s="268"/>
      <c r="N148" s="265"/>
      <c r="O148" s="265"/>
      <c r="P148" s="245"/>
      <c r="Q148" s="775"/>
      <c r="R148" s="775"/>
      <c r="S148" s="245"/>
      <c r="T148" s="245"/>
      <c r="U148" s="245"/>
      <c r="V148" s="779"/>
      <c r="W148" s="779"/>
      <c r="X148" s="779"/>
      <c r="Y148" s="779"/>
      <c r="Z148" s="707"/>
      <c r="AA148" s="707"/>
      <c r="AB148" s="707"/>
      <c r="AC148" s="781"/>
      <c r="AD148" s="781"/>
      <c r="AE148" s="781"/>
      <c r="AF148" s="781"/>
      <c r="AG148" s="784"/>
      <c r="AH148" s="707"/>
      <c r="AI148" s="707"/>
      <c r="AJ148" s="785"/>
      <c r="AK148" s="785"/>
      <c r="AL148" s="707"/>
      <c r="AM148" s="707"/>
      <c r="AN148" s="707"/>
      <c r="AO148" s="707"/>
      <c r="AP148" s="707"/>
      <c r="AQ148" s="707"/>
      <c r="AR148" s="707"/>
      <c r="AS148" s="707"/>
      <c r="AT148" s="707"/>
      <c r="AU148" s="707"/>
      <c r="AV148" s="707"/>
      <c r="AW148" s="335"/>
      <c r="AX148" s="775"/>
    </row>
    <row r="149" s="655" customFormat="1" ht="24" customHeight="1" spans="1:50">
      <c r="A149" s="707"/>
      <c r="B149" s="245"/>
      <c r="C149" s="245"/>
      <c r="D149" s="245"/>
      <c r="E149" s="708"/>
      <c r="F149" s="708"/>
      <c r="G149" s="245"/>
      <c r="H149" s="248"/>
      <c r="I149" s="707"/>
      <c r="J149" s="775"/>
      <c r="K149" s="268"/>
      <c r="L149" s="268"/>
      <c r="M149" s="268"/>
      <c r="N149" s="265"/>
      <c r="O149" s="265"/>
      <c r="P149" s="245"/>
      <c r="Q149" s="775"/>
      <c r="R149" s="775"/>
      <c r="S149" s="245"/>
      <c r="T149" s="245"/>
      <c r="U149" s="245"/>
      <c r="V149" s="779"/>
      <c r="W149" s="779"/>
      <c r="X149" s="779"/>
      <c r="Y149" s="779"/>
      <c r="Z149" s="707"/>
      <c r="AA149" s="707"/>
      <c r="AB149" s="707"/>
      <c r="AC149" s="781"/>
      <c r="AD149" s="781"/>
      <c r="AE149" s="781"/>
      <c r="AF149" s="781"/>
      <c r="AG149" s="784"/>
      <c r="AH149" s="707"/>
      <c r="AI149" s="707"/>
      <c r="AJ149" s="785"/>
      <c r="AK149" s="785"/>
      <c r="AL149" s="707"/>
      <c r="AM149" s="707"/>
      <c r="AN149" s="707"/>
      <c r="AO149" s="707"/>
      <c r="AP149" s="707"/>
      <c r="AQ149" s="707"/>
      <c r="AR149" s="707"/>
      <c r="AS149" s="707"/>
      <c r="AT149" s="707"/>
      <c r="AU149" s="707"/>
      <c r="AV149" s="707"/>
      <c r="AW149" s="335"/>
      <c r="AX149" s="775"/>
    </row>
    <row r="150" s="655" customFormat="1" ht="27.75" customHeight="1" spans="1:50">
      <c r="A150" s="707"/>
      <c r="B150" s="245"/>
      <c r="C150" s="245"/>
      <c r="D150" s="245"/>
      <c r="E150" s="774"/>
      <c r="F150" s="774"/>
      <c r="G150" s="245"/>
      <c r="H150" s="248"/>
      <c r="I150" s="707"/>
      <c r="J150" s="775"/>
      <c r="K150" s="268"/>
      <c r="L150" s="268"/>
      <c r="M150" s="268"/>
      <c r="N150" s="265"/>
      <c r="O150" s="265"/>
      <c r="P150" s="245"/>
      <c r="Q150" s="775"/>
      <c r="R150" s="775"/>
      <c r="S150" s="245"/>
      <c r="T150" s="245"/>
      <c r="U150" s="245"/>
      <c r="V150" s="779"/>
      <c r="W150" s="779"/>
      <c r="X150" s="779"/>
      <c r="Y150" s="779"/>
      <c r="Z150" s="707"/>
      <c r="AA150" s="707"/>
      <c r="AB150" s="707"/>
      <c r="AC150" s="781"/>
      <c r="AD150" s="781"/>
      <c r="AE150" s="781"/>
      <c r="AF150" s="781"/>
      <c r="AG150" s="784"/>
      <c r="AH150" s="707"/>
      <c r="AI150" s="707"/>
      <c r="AJ150" s="785"/>
      <c r="AK150" s="785"/>
      <c r="AL150" s="707"/>
      <c r="AM150" s="707"/>
      <c r="AN150" s="707"/>
      <c r="AO150" s="707"/>
      <c r="AP150" s="707"/>
      <c r="AQ150" s="707"/>
      <c r="AR150" s="707"/>
      <c r="AS150" s="707"/>
      <c r="AT150" s="707"/>
      <c r="AU150" s="707"/>
      <c r="AV150" s="707"/>
      <c r="AW150" s="335"/>
      <c r="AX150" s="775"/>
    </row>
    <row r="151" s="655" customFormat="1" ht="27.75" customHeight="1" spans="1:50">
      <c r="A151" s="707"/>
      <c r="B151" s="245"/>
      <c r="C151" s="245"/>
      <c r="D151" s="245"/>
      <c r="E151" s="774"/>
      <c r="F151" s="774"/>
      <c r="G151" s="245"/>
      <c r="H151" s="248"/>
      <c r="I151" s="707"/>
      <c r="J151" s="775"/>
      <c r="K151" s="268"/>
      <c r="L151" s="268"/>
      <c r="M151" s="268"/>
      <c r="N151" s="265"/>
      <c r="O151" s="265"/>
      <c r="P151" s="245"/>
      <c r="Q151" s="774"/>
      <c r="R151" s="774"/>
      <c r="S151" s="245"/>
      <c r="T151" s="245"/>
      <c r="U151" s="245"/>
      <c r="V151" s="780"/>
      <c r="W151" s="780"/>
      <c r="X151" s="780"/>
      <c r="Y151" s="780"/>
      <c r="Z151" s="707"/>
      <c r="AA151" s="707"/>
      <c r="AB151" s="707"/>
      <c r="AC151" s="781"/>
      <c r="AD151" s="781"/>
      <c r="AE151" s="781"/>
      <c r="AF151" s="781"/>
      <c r="AG151" s="784"/>
      <c r="AH151" s="707"/>
      <c r="AI151" s="707"/>
      <c r="AJ151" s="785"/>
      <c r="AK151" s="785"/>
      <c r="AL151" s="707"/>
      <c r="AM151" s="707"/>
      <c r="AN151" s="707"/>
      <c r="AO151" s="707"/>
      <c r="AP151" s="707"/>
      <c r="AQ151" s="707"/>
      <c r="AR151" s="707"/>
      <c r="AS151" s="707"/>
      <c r="AT151" s="707"/>
      <c r="AU151" s="707"/>
      <c r="AV151" s="707"/>
      <c r="AW151" s="335"/>
      <c r="AX151" s="775"/>
    </row>
    <row r="152" s="655" customFormat="1" ht="24" customHeight="1" spans="1:50">
      <c r="A152" s="707"/>
      <c r="B152" s="245"/>
      <c r="C152" s="245"/>
      <c r="D152" s="245"/>
      <c r="E152" s="774"/>
      <c r="F152" s="774"/>
      <c r="G152" s="245"/>
      <c r="H152" s="248"/>
      <c r="I152" s="707"/>
      <c r="J152" s="775"/>
      <c r="K152" s="268"/>
      <c r="L152" s="268"/>
      <c r="M152" s="268"/>
      <c r="N152" s="265"/>
      <c r="O152" s="265"/>
      <c r="P152" s="245"/>
      <c r="Q152" s="774"/>
      <c r="R152" s="774"/>
      <c r="S152" s="245"/>
      <c r="T152" s="245"/>
      <c r="U152" s="245"/>
      <c r="V152" s="780"/>
      <c r="W152" s="780"/>
      <c r="X152" s="780"/>
      <c r="Y152" s="780"/>
      <c r="Z152" s="707"/>
      <c r="AA152" s="707"/>
      <c r="AB152" s="707"/>
      <c r="AC152" s="781"/>
      <c r="AD152" s="781"/>
      <c r="AE152" s="781"/>
      <c r="AF152" s="781"/>
      <c r="AG152" s="784"/>
      <c r="AH152" s="707"/>
      <c r="AI152" s="707"/>
      <c r="AJ152" s="785"/>
      <c r="AK152" s="785"/>
      <c r="AL152" s="707"/>
      <c r="AM152" s="707"/>
      <c r="AN152" s="707"/>
      <c r="AO152" s="707"/>
      <c r="AP152" s="707"/>
      <c r="AQ152" s="707"/>
      <c r="AR152" s="707"/>
      <c r="AS152" s="707"/>
      <c r="AT152" s="707"/>
      <c r="AU152" s="707"/>
      <c r="AV152" s="707"/>
      <c r="AW152" s="335"/>
      <c r="AX152" s="775"/>
    </row>
    <row r="153" s="655" customFormat="1" ht="24" customHeight="1" spans="1:50">
      <c r="A153" s="707"/>
      <c r="B153" s="245"/>
      <c r="C153" s="245"/>
      <c r="D153" s="245"/>
      <c r="E153" s="774"/>
      <c r="F153" s="774"/>
      <c r="G153" s="245"/>
      <c r="H153" s="248"/>
      <c r="I153" s="707"/>
      <c r="J153" s="775"/>
      <c r="K153" s="268"/>
      <c r="L153" s="268"/>
      <c r="M153" s="268"/>
      <c r="N153" s="265"/>
      <c r="O153" s="265"/>
      <c r="P153" s="245"/>
      <c r="Q153" s="774"/>
      <c r="R153" s="774"/>
      <c r="S153" s="245"/>
      <c r="T153" s="245"/>
      <c r="U153" s="245"/>
      <c r="V153" s="780"/>
      <c r="W153" s="780"/>
      <c r="X153" s="780"/>
      <c r="Y153" s="780"/>
      <c r="Z153" s="707"/>
      <c r="AA153" s="707"/>
      <c r="AB153" s="707"/>
      <c r="AC153" s="781"/>
      <c r="AD153" s="781"/>
      <c r="AE153" s="781"/>
      <c r="AF153" s="781"/>
      <c r="AG153" s="784"/>
      <c r="AH153" s="707"/>
      <c r="AI153" s="707"/>
      <c r="AJ153" s="785"/>
      <c r="AK153" s="785"/>
      <c r="AL153" s="707"/>
      <c r="AM153" s="707"/>
      <c r="AN153" s="707"/>
      <c r="AO153" s="707"/>
      <c r="AP153" s="707"/>
      <c r="AQ153" s="707"/>
      <c r="AR153" s="707"/>
      <c r="AS153" s="707"/>
      <c r="AT153" s="707"/>
      <c r="AU153" s="707"/>
      <c r="AV153" s="707"/>
      <c r="AW153" s="335"/>
      <c r="AX153" s="775"/>
    </row>
    <row r="154" s="655" customFormat="1" ht="24" customHeight="1" spans="1:50">
      <c r="A154" s="707"/>
      <c r="B154" s="245"/>
      <c r="C154" s="245"/>
      <c r="D154" s="245"/>
      <c r="E154" s="774"/>
      <c r="F154" s="774"/>
      <c r="G154" s="245"/>
      <c r="H154" s="248"/>
      <c r="I154" s="707"/>
      <c r="J154" s="775"/>
      <c r="K154" s="268"/>
      <c r="L154" s="268"/>
      <c r="M154" s="268"/>
      <c r="N154" s="265"/>
      <c r="O154" s="265"/>
      <c r="P154" s="245"/>
      <c r="Q154" s="774"/>
      <c r="R154" s="774"/>
      <c r="S154" s="245"/>
      <c r="T154" s="245"/>
      <c r="U154" s="245"/>
      <c r="V154" s="780"/>
      <c r="W154" s="780"/>
      <c r="X154" s="780"/>
      <c r="Y154" s="780"/>
      <c r="Z154" s="707"/>
      <c r="AA154" s="707"/>
      <c r="AB154" s="707"/>
      <c r="AC154" s="781"/>
      <c r="AD154" s="781"/>
      <c r="AE154" s="781"/>
      <c r="AF154" s="781"/>
      <c r="AG154" s="784"/>
      <c r="AH154" s="707"/>
      <c r="AI154" s="707"/>
      <c r="AJ154" s="785"/>
      <c r="AK154" s="785"/>
      <c r="AL154" s="707"/>
      <c r="AM154" s="707"/>
      <c r="AN154" s="707"/>
      <c r="AO154" s="707"/>
      <c r="AP154" s="707"/>
      <c r="AQ154" s="707"/>
      <c r="AR154" s="707"/>
      <c r="AS154" s="707"/>
      <c r="AT154" s="707"/>
      <c r="AU154" s="707"/>
      <c r="AV154" s="707"/>
      <c r="AW154" s="335"/>
      <c r="AX154" s="775"/>
    </row>
    <row r="155" s="655" customFormat="1" ht="24" customHeight="1" spans="1:50">
      <c r="A155" s="707"/>
      <c r="B155" s="245"/>
      <c r="C155" s="245"/>
      <c r="D155" s="245"/>
      <c r="E155" s="774"/>
      <c r="F155" s="774"/>
      <c r="G155" s="245"/>
      <c r="H155" s="248"/>
      <c r="I155" s="707"/>
      <c r="J155" s="775"/>
      <c r="K155" s="268"/>
      <c r="L155" s="268"/>
      <c r="M155" s="268"/>
      <c r="N155" s="265"/>
      <c r="O155" s="265"/>
      <c r="P155" s="245"/>
      <c r="Q155" s="774"/>
      <c r="R155" s="774"/>
      <c r="S155" s="245"/>
      <c r="T155" s="245"/>
      <c r="U155" s="245"/>
      <c r="V155" s="779"/>
      <c r="W155" s="779"/>
      <c r="X155" s="779"/>
      <c r="Y155" s="779"/>
      <c r="Z155" s="707"/>
      <c r="AA155" s="707"/>
      <c r="AB155" s="707"/>
      <c r="AC155" s="781"/>
      <c r="AD155" s="781"/>
      <c r="AE155" s="781"/>
      <c r="AF155" s="781"/>
      <c r="AG155" s="784"/>
      <c r="AH155" s="707"/>
      <c r="AI155" s="707"/>
      <c r="AJ155" s="785"/>
      <c r="AK155" s="785"/>
      <c r="AL155" s="707"/>
      <c r="AM155" s="707"/>
      <c r="AN155" s="707"/>
      <c r="AO155" s="707"/>
      <c r="AP155" s="707"/>
      <c r="AQ155" s="707"/>
      <c r="AR155" s="707"/>
      <c r="AS155" s="707"/>
      <c r="AT155" s="707"/>
      <c r="AU155" s="707"/>
      <c r="AV155" s="707"/>
      <c r="AW155" s="335"/>
      <c r="AX155" s="775"/>
    </row>
    <row r="156" s="655" customFormat="1" ht="27.75" customHeight="1" spans="1:50">
      <c r="A156" s="707"/>
      <c r="B156" s="245"/>
      <c r="C156" s="245"/>
      <c r="D156" s="245"/>
      <c r="E156" s="774"/>
      <c r="F156" s="774"/>
      <c r="G156" s="245"/>
      <c r="H156" s="248"/>
      <c r="I156" s="707"/>
      <c r="J156" s="773"/>
      <c r="K156" s="268"/>
      <c r="L156" s="268"/>
      <c r="M156" s="268"/>
      <c r="N156" s="265"/>
      <c r="O156" s="265"/>
      <c r="P156" s="245"/>
      <c r="Q156" s="774"/>
      <c r="R156" s="774"/>
      <c r="S156" s="774"/>
      <c r="T156" s="245"/>
      <c r="U156" s="245"/>
      <c r="V156" s="779"/>
      <c r="W156" s="779"/>
      <c r="X156" s="779"/>
      <c r="Y156" s="779"/>
      <c r="Z156" s="707"/>
      <c r="AA156" s="707"/>
      <c r="AB156" s="707"/>
      <c r="AC156" s="781"/>
      <c r="AD156" s="781"/>
      <c r="AE156" s="781"/>
      <c r="AF156" s="781"/>
      <c r="AG156" s="784"/>
      <c r="AH156" s="707"/>
      <c r="AI156" s="707"/>
      <c r="AJ156" s="785"/>
      <c r="AK156" s="785"/>
      <c r="AL156" s="707"/>
      <c r="AM156" s="707"/>
      <c r="AN156" s="707"/>
      <c r="AO156" s="707"/>
      <c r="AP156" s="707"/>
      <c r="AQ156" s="707"/>
      <c r="AR156" s="707"/>
      <c r="AS156" s="707"/>
      <c r="AT156" s="707"/>
      <c r="AU156" s="707"/>
      <c r="AV156" s="707"/>
      <c r="AW156" s="335"/>
      <c r="AX156" s="775"/>
    </row>
    <row r="157" s="655" customFormat="1" ht="24" customHeight="1" spans="1:50">
      <c r="A157" s="707"/>
      <c r="B157" s="245"/>
      <c r="C157" s="245"/>
      <c r="D157" s="245"/>
      <c r="E157" s="773"/>
      <c r="F157" s="774"/>
      <c r="G157" s="245"/>
      <c r="H157" s="248"/>
      <c r="I157" s="707"/>
      <c r="J157" s="776"/>
      <c r="K157" s="268"/>
      <c r="L157" s="268"/>
      <c r="M157" s="268"/>
      <c r="N157" s="265"/>
      <c r="O157" s="265"/>
      <c r="P157" s="245"/>
      <c r="Q157" s="774"/>
      <c r="R157" s="774"/>
      <c r="S157" s="245"/>
      <c r="T157" s="245"/>
      <c r="U157" s="245"/>
      <c r="V157" s="794"/>
      <c r="W157" s="794"/>
      <c r="X157" s="794"/>
      <c r="Y157" s="794"/>
      <c r="Z157" s="707"/>
      <c r="AA157" s="707"/>
      <c r="AB157" s="707"/>
      <c r="AC157" s="781"/>
      <c r="AD157" s="781"/>
      <c r="AE157" s="781"/>
      <c r="AF157" s="781"/>
      <c r="AG157" s="784"/>
      <c r="AH157" s="707"/>
      <c r="AI157" s="707"/>
      <c r="AJ157" s="785"/>
      <c r="AK157" s="785"/>
      <c r="AL157" s="707"/>
      <c r="AM157" s="707"/>
      <c r="AN157" s="707"/>
      <c r="AO157" s="707"/>
      <c r="AP157" s="707"/>
      <c r="AQ157" s="707"/>
      <c r="AR157" s="707"/>
      <c r="AS157" s="707"/>
      <c r="AT157" s="707"/>
      <c r="AU157" s="707"/>
      <c r="AV157" s="707"/>
      <c r="AW157" s="335"/>
      <c r="AX157" s="775"/>
    </row>
    <row r="158" s="655" customFormat="1" ht="27.75" customHeight="1" spans="1:50">
      <c r="A158" s="707"/>
      <c r="B158" s="245"/>
      <c r="C158" s="245"/>
      <c r="D158" s="245"/>
      <c r="E158" s="773"/>
      <c r="F158" s="774"/>
      <c r="G158" s="245"/>
      <c r="H158" s="248"/>
      <c r="I158" s="707"/>
      <c r="J158" s="265"/>
      <c r="K158" s="268"/>
      <c r="L158" s="268"/>
      <c r="M158" s="268"/>
      <c r="N158" s="265"/>
      <c r="O158" s="265"/>
      <c r="P158" s="245"/>
      <c r="Q158" s="774"/>
      <c r="R158" s="774"/>
      <c r="S158" s="245"/>
      <c r="T158" s="245"/>
      <c r="U158" s="245"/>
      <c r="V158" s="794"/>
      <c r="W158" s="794"/>
      <c r="X158" s="794"/>
      <c r="Y158" s="794"/>
      <c r="Z158" s="707"/>
      <c r="AA158" s="707"/>
      <c r="AB158" s="707"/>
      <c r="AC158" s="781"/>
      <c r="AD158" s="781"/>
      <c r="AE158" s="781"/>
      <c r="AF158" s="781"/>
      <c r="AG158" s="784"/>
      <c r="AH158" s="707"/>
      <c r="AI158" s="707"/>
      <c r="AJ158" s="785"/>
      <c r="AK158" s="785"/>
      <c r="AL158" s="707"/>
      <c r="AM158" s="707"/>
      <c r="AN158" s="707"/>
      <c r="AO158" s="707"/>
      <c r="AP158" s="707"/>
      <c r="AQ158" s="707"/>
      <c r="AR158" s="707"/>
      <c r="AS158" s="707"/>
      <c r="AT158" s="707"/>
      <c r="AU158" s="707"/>
      <c r="AV158" s="707"/>
      <c r="AW158" s="335"/>
      <c r="AX158" s="337"/>
    </row>
    <row r="159" s="655" customFormat="1" ht="24" customHeight="1" spans="1:50">
      <c r="A159" s="707"/>
      <c r="B159" s="245"/>
      <c r="C159" s="245"/>
      <c r="D159" s="245"/>
      <c r="E159" s="245"/>
      <c r="F159" s="245"/>
      <c r="G159" s="245"/>
      <c r="H159" s="248"/>
      <c r="I159" s="707"/>
      <c r="J159" s="265"/>
      <c r="K159" s="268"/>
      <c r="L159" s="268"/>
      <c r="M159" s="268"/>
      <c r="N159" s="707"/>
      <c r="O159" s="707"/>
      <c r="P159" s="245"/>
      <c r="Q159" s="265"/>
      <c r="R159" s="265"/>
      <c r="S159" s="265"/>
      <c r="T159" s="265"/>
      <c r="U159" s="265"/>
      <c r="V159" s="283"/>
      <c r="W159" s="283"/>
      <c r="X159" s="283"/>
      <c r="Y159" s="283"/>
      <c r="Z159" s="245"/>
      <c r="AA159" s="245"/>
      <c r="AB159" s="245"/>
      <c r="AC159" s="754"/>
      <c r="AD159" s="754"/>
      <c r="AE159" s="754"/>
      <c r="AF159" s="754"/>
      <c r="AG159" s="315"/>
      <c r="AH159" s="245"/>
      <c r="AI159" s="245"/>
      <c r="AJ159" s="765"/>
      <c r="AK159" s="765"/>
      <c r="AL159" s="245"/>
      <c r="AM159" s="245"/>
      <c r="AN159" s="245"/>
      <c r="AO159" s="245"/>
      <c r="AP159" s="245"/>
      <c r="AQ159" s="245"/>
      <c r="AR159" s="245"/>
      <c r="AS159" s="245"/>
      <c r="AT159" s="245"/>
      <c r="AU159" s="245"/>
      <c r="AV159" s="245"/>
      <c r="AW159" s="335"/>
      <c r="AX159" s="337"/>
    </row>
    <row r="160" s="655" customFormat="1" ht="27.75" customHeight="1" spans="1:50">
      <c r="A160" s="707"/>
      <c r="B160" s="245"/>
      <c r="C160" s="245"/>
      <c r="D160" s="245"/>
      <c r="E160" s="773"/>
      <c r="F160" s="774"/>
      <c r="G160" s="245"/>
      <c r="H160" s="248"/>
      <c r="I160" s="707"/>
      <c r="J160" s="265"/>
      <c r="K160" s="268"/>
      <c r="L160" s="268"/>
      <c r="M160" s="268"/>
      <c r="N160" s="265"/>
      <c r="O160" s="265"/>
      <c r="P160" s="245"/>
      <c r="Q160" s="773"/>
      <c r="R160" s="773"/>
      <c r="S160" s="245"/>
      <c r="T160" s="245"/>
      <c r="U160" s="245"/>
      <c r="V160" s="794"/>
      <c r="W160" s="794"/>
      <c r="X160" s="794"/>
      <c r="Y160" s="794"/>
      <c r="Z160" s="707"/>
      <c r="AA160" s="707"/>
      <c r="AB160" s="707"/>
      <c r="AC160" s="781"/>
      <c r="AD160" s="781"/>
      <c r="AE160" s="781"/>
      <c r="AF160" s="781"/>
      <c r="AG160" s="784"/>
      <c r="AH160" s="707"/>
      <c r="AI160" s="707"/>
      <c r="AJ160" s="785"/>
      <c r="AK160" s="785"/>
      <c r="AL160" s="707"/>
      <c r="AM160" s="707"/>
      <c r="AN160" s="707"/>
      <c r="AO160" s="707"/>
      <c r="AP160" s="707"/>
      <c r="AQ160" s="707"/>
      <c r="AR160" s="707"/>
      <c r="AS160" s="707"/>
      <c r="AT160" s="707"/>
      <c r="AU160" s="707"/>
      <c r="AV160" s="707"/>
      <c r="AW160" s="335"/>
      <c r="AX160" s="337"/>
    </row>
    <row r="161" s="655" customFormat="1" ht="29.25" customHeight="1" spans="1:50">
      <c r="A161" s="707"/>
      <c r="B161" s="245"/>
      <c r="C161" s="245"/>
      <c r="D161" s="245"/>
      <c r="E161" s="245"/>
      <c r="F161" s="245"/>
      <c r="G161" s="245"/>
      <c r="H161" s="248"/>
      <c r="I161" s="707"/>
      <c r="J161" s="265"/>
      <c r="K161" s="268"/>
      <c r="L161" s="268"/>
      <c r="M161" s="268"/>
      <c r="N161" s="707"/>
      <c r="O161" s="707"/>
      <c r="P161" s="245"/>
      <c r="Q161" s="774"/>
      <c r="R161" s="774"/>
      <c r="S161" s="265"/>
      <c r="T161" s="265"/>
      <c r="U161" s="265"/>
      <c r="V161" s="780"/>
      <c r="W161" s="780"/>
      <c r="X161" s="780"/>
      <c r="Y161" s="780"/>
      <c r="Z161" s="245"/>
      <c r="AA161" s="245"/>
      <c r="AB161" s="245"/>
      <c r="AC161" s="754"/>
      <c r="AD161" s="754"/>
      <c r="AE161" s="754"/>
      <c r="AF161" s="754"/>
      <c r="AG161" s="315"/>
      <c r="AH161" s="245"/>
      <c r="AI161" s="245"/>
      <c r="AJ161" s="765"/>
      <c r="AK161" s="765"/>
      <c r="AL161" s="245"/>
      <c r="AM161" s="245"/>
      <c r="AN161" s="245"/>
      <c r="AO161" s="245"/>
      <c r="AP161" s="245"/>
      <c r="AQ161" s="245"/>
      <c r="AR161" s="245"/>
      <c r="AS161" s="245"/>
      <c r="AT161" s="245"/>
      <c r="AU161" s="245"/>
      <c r="AV161" s="245"/>
      <c r="AW161" s="335"/>
      <c r="AX161" s="337"/>
    </row>
    <row r="162" s="655" customFormat="1" ht="24" customHeight="1" spans="1:50">
      <c r="A162" s="707"/>
      <c r="B162" s="245"/>
      <c r="C162" s="245"/>
      <c r="D162" s="245"/>
      <c r="E162" s="245"/>
      <c r="F162" s="245"/>
      <c r="G162" s="245"/>
      <c r="H162" s="248"/>
      <c r="I162" s="707"/>
      <c r="J162" s="265"/>
      <c r="K162" s="268"/>
      <c r="L162" s="268"/>
      <c r="M162" s="268"/>
      <c r="N162" s="707"/>
      <c r="O162" s="707"/>
      <c r="P162" s="245"/>
      <c r="Q162" s="774"/>
      <c r="R162" s="774"/>
      <c r="S162" s="265"/>
      <c r="T162" s="265"/>
      <c r="U162" s="265"/>
      <c r="V162" s="283"/>
      <c r="W162" s="283"/>
      <c r="X162" s="283"/>
      <c r="Y162" s="283"/>
      <c r="Z162" s="245"/>
      <c r="AA162" s="245"/>
      <c r="AB162" s="245"/>
      <c r="AC162" s="754"/>
      <c r="AD162" s="754"/>
      <c r="AE162" s="754"/>
      <c r="AF162" s="754"/>
      <c r="AG162" s="315"/>
      <c r="AH162" s="245"/>
      <c r="AI162" s="245"/>
      <c r="AJ162" s="765"/>
      <c r="AK162" s="765"/>
      <c r="AL162" s="245"/>
      <c r="AM162" s="245"/>
      <c r="AN162" s="245"/>
      <c r="AO162" s="245"/>
      <c r="AP162" s="245"/>
      <c r="AQ162" s="245"/>
      <c r="AR162" s="245"/>
      <c r="AS162" s="245"/>
      <c r="AT162" s="245"/>
      <c r="AU162" s="245"/>
      <c r="AV162" s="245"/>
      <c r="AW162" s="335"/>
      <c r="AX162" s="337"/>
    </row>
    <row r="163" s="655" customFormat="1" ht="24" customHeight="1" spans="1:50">
      <c r="A163" s="707"/>
      <c r="B163" s="245"/>
      <c r="C163" s="245"/>
      <c r="D163" s="245"/>
      <c r="E163" s="245"/>
      <c r="F163" s="245"/>
      <c r="G163" s="245"/>
      <c r="H163" s="248"/>
      <c r="I163" s="707"/>
      <c r="J163" s="265"/>
      <c r="K163" s="268"/>
      <c r="L163" s="268"/>
      <c r="M163" s="268"/>
      <c r="N163" s="707"/>
      <c r="O163" s="707"/>
      <c r="P163" s="245"/>
      <c r="Q163" s="774"/>
      <c r="R163" s="774"/>
      <c r="S163" s="265"/>
      <c r="T163" s="265"/>
      <c r="U163" s="265"/>
      <c r="V163" s="780"/>
      <c r="W163" s="780"/>
      <c r="X163" s="780"/>
      <c r="Y163" s="780"/>
      <c r="Z163" s="245"/>
      <c r="AA163" s="245"/>
      <c r="AB163" s="245"/>
      <c r="AC163" s="754"/>
      <c r="AD163" s="754"/>
      <c r="AE163" s="754"/>
      <c r="AF163" s="754"/>
      <c r="AG163" s="315"/>
      <c r="AH163" s="245"/>
      <c r="AI163" s="245"/>
      <c r="AJ163" s="765"/>
      <c r="AK163" s="765"/>
      <c r="AL163" s="245"/>
      <c r="AM163" s="245"/>
      <c r="AN163" s="245"/>
      <c r="AO163" s="245"/>
      <c r="AP163" s="245"/>
      <c r="AQ163" s="245"/>
      <c r="AR163" s="245"/>
      <c r="AS163" s="245"/>
      <c r="AT163" s="245"/>
      <c r="AU163" s="245"/>
      <c r="AV163" s="245"/>
      <c r="AW163" s="335"/>
      <c r="AX163" s="337"/>
    </row>
    <row r="164" s="655" customFormat="1" ht="27.75" customHeight="1" spans="1:50">
      <c r="A164" s="707"/>
      <c r="B164" s="245"/>
      <c r="C164" s="708"/>
      <c r="D164" s="708"/>
      <c r="E164" s="708"/>
      <c r="F164" s="708"/>
      <c r="G164" s="245"/>
      <c r="H164" s="248"/>
      <c r="I164" s="707"/>
      <c r="J164" s="265"/>
      <c r="K164" s="268"/>
      <c r="L164" s="268"/>
      <c r="M164" s="268"/>
      <c r="N164" s="265"/>
      <c r="O164" s="265"/>
      <c r="P164" s="245"/>
      <c r="Q164" s="773"/>
      <c r="R164" s="773"/>
      <c r="S164" s="245"/>
      <c r="T164" s="245"/>
      <c r="U164" s="245"/>
      <c r="V164" s="794"/>
      <c r="W164" s="794"/>
      <c r="X164" s="794"/>
      <c r="Y164" s="794"/>
      <c r="Z164" s="707"/>
      <c r="AA164" s="707"/>
      <c r="AB164" s="707"/>
      <c r="AC164" s="781"/>
      <c r="AD164" s="781"/>
      <c r="AE164" s="781"/>
      <c r="AF164" s="781"/>
      <c r="AG164" s="784"/>
      <c r="AH164" s="707"/>
      <c r="AI164" s="707"/>
      <c r="AJ164" s="785"/>
      <c r="AK164" s="785"/>
      <c r="AL164" s="707"/>
      <c r="AM164" s="707"/>
      <c r="AN164" s="707"/>
      <c r="AO164" s="707"/>
      <c r="AP164" s="707"/>
      <c r="AQ164" s="707"/>
      <c r="AR164" s="707"/>
      <c r="AS164" s="707"/>
      <c r="AT164" s="707"/>
      <c r="AU164" s="707"/>
      <c r="AV164" s="707"/>
      <c r="AW164" s="335"/>
      <c r="AX164" s="337"/>
    </row>
    <row r="165" s="655" customFormat="1" ht="27.75" customHeight="1" spans="1:50">
      <c r="A165" s="707"/>
      <c r="B165" s="245"/>
      <c r="C165" s="708"/>
      <c r="D165" s="708"/>
      <c r="E165" s="708"/>
      <c r="F165" s="708"/>
      <c r="G165" s="245"/>
      <c r="H165" s="248"/>
      <c r="I165" s="707"/>
      <c r="J165" s="265"/>
      <c r="K165" s="268"/>
      <c r="L165" s="268"/>
      <c r="M165" s="268"/>
      <c r="N165" s="265"/>
      <c r="O165" s="265"/>
      <c r="P165" s="245"/>
      <c r="Q165" s="773"/>
      <c r="R165" s="773"/>
      <c r="S165" s="245"/>
      <c r="T165" s="245"/>
      <c r="U165" s="245"/>
      <c r="V165" s="794"/>
      <c r="W165" s="794"/>
      <c r="X165" s="794"/>
      <c r="Y165" s="794"/>
      <c r="Z165" s="707"/>
      <c r="AA165" s="707"/>
      <c r="AB165" s="707"/>
      <c r="AC165" s="781"/>
      <c r="AD165" s="781"/>
      <c r="AE165" s="781"/>
      <c r="AF165" s="781"/>
      <c r="AG165" s="784"/>
      <c r="AH165" s="707"/>
      <c r="AI165" s="707"/>
      <c r="AJ165" s="785"/>
      <c r="AK165" s="785"/>
      <c r="AL165" s="707"/>
      <c r="AM165" s="707"/>
      <c r="AN165" s="707"/>
      <c r="AO165" s="707"/>
      <c r="AP165" s="707"/>
      <c r="AQ165" s="707"/>
      <c r="AR165" s="707"/>
      <c r="AS165" s="707"/>
      <c r="AT165" s="707"/>
      <c r="AU165" s="707"/>
      <c r="AV165" s="707"/>
      <c r="AW165" s="335"/>
      <c r="AX165" s="337"/>
    </row>
    <row r="166" s="655" customFormat="1" ht="27.75" customHeight="1" spans="1:50">
      <c r="A166" s="707"/>
      <c r="B166" s="245"/>
      <c r="C166" s="708"/>
      <c r="D166" s="708"/>
      <c r="E166" s="708"/>
      <c r="F166" s="774"/>
      <c r="G166" s="245"/>
      <c r="H166" s="248"/>
      <c r="I166" s="707"/>
      <c r="J166" s="265"/>
      <c r="K166" s="268"/>
      <c r="L166" s="268"/>
      <c r="M166" s="268"/>
      <c r="N166" s="265"/>
      <c r="O166" s="265"/>
      <c r="P166" s="245"/>
      <c r="Q166" s="774"/>
      <c r="R166" s="774"/>
      <c r="S166" s="245"/>
      <c r="V166" s="780"/>
      <c r="W166" s="780"/>
      <c r="X166" s="780"/>
      <c r="Y166" s="780"/>
      <c r="Z166" s="707"/>
      <c r="AA166" s="707"/>
      <c r="AB166" s="707"/>
      <c r="AC166" s="781"/>
      <c r="AD166" s="781"/>
      <c r="AE166" s="781"/>
      <c r="AF166" s="781"/>
      <c r="AG166" s="784"/>
      <c r="AH166" s="707"/>
      <c r="AI166" s="707"/>
      <c r="AJ166" s="785"/>
      <c r="AK166" s="785"/>
      <c r="AL166" s="707"/>
      <c r="AM166" s="707"/>
      <c r="AN166" s="707"/>
      <c r="AO166" s="707"/>
      <c r="AP166" s="707"/>
      <c r="AQ166" s="707"/>
      <c r="AR166" s="707"/>
      <c r="AS166" s="707"/>
      <c r="AT166" s="707"/>
      <c r="AU166" s="707"/>
      <c r="AV166" s="707"/>
      <c r="AW166" s="335"/>
      <c r="AX166" s="337"/>
    </row>
    <row r="167" s="655" customFormat="1" ht="27.75" customHeight="1" spans="1:50">
      <c r="A167" s="707"/>
      <c r="B167" s="245"/>
      <c r="C167" s="245"/>
      <c r="D167" s="245"/>
      <c r="E167" s="774"/>
      <c r="F167" s="774"/>
      <c r="G167" s="245"/>
      <c r="H167" s="248"/>
      <c r="I167" s="707"/>
      <c r="J167" s="265"/>
      <c r="K167" s="268"/>
      <c r="L167" s="268"/>
      <c r="M167" s="268"/>
      <c r="N167" s="265"/>
      <c r="O167" s="265"/>
      <c r="P167" s="245"/>
      <c r="Q167" s="774"/>
      <c r="R167" s="774"/>
      <c r="S167" s="245"/>
      <c r="V167" s="780"/>
      <c r="W167" s="780"/>
      <c r="X167" s="780"/>
      <c r="Y167" s="780"/>
      <c r="Z167" s="707"/>
      <c r="AA167" s="707"/>
      <c r="AB167" s="707"/>
      <c r="AC167" s="781"/>
      <c r="AD167" s="781"/>
      <c r="AE167" s="781"/>
      <c r="AF167" s="781"/>
      <c r="AG167" s="784"/>
      <c r="AH167" s="707"/>
      <c r="AI167" s="707"/>
      <c r="AJ167" s="785"/>
      <c r="AK167" s="785"/>
      <c r="AL167" s="707"/>
      <c r="AM167" s="707"/>
      <c r="AN167" s="707"/>
      <c r="AO167" s="707"/>
      <c r="AP167" s="707"/>
      <c r="AQ167" s="707"/>
      <c r="AR167" s="707"/>
      <c r="AS167" s="707"/>
      <c r="AT167" s="707"/>
      <c r="AU167" s="707"/>
      <c r="AV167" s="707"/>
      <c r="AW167" s="335"/>
      <c r="AX167" s="337"/>
    </row>
    <row r="168" s="655" customFormat="1" ht="27.75" customHeight="1" spans="1:50">
      <c r="A168" s="707"/>
      <c r="B168" s="245"/>
      <c r="C168" s="245"/>
      <c r="D168" s="245"/>
      <c r="E168" s="774"/>
      <c r="F168" s="774"/>
      <c r="G168" s="245"/>
      <c r="H168" s="248"/>
      <c r="I168" s="707"/>
      <c r="J168" s="265"/>
      <c r="K168" s="268"/>
      <c r="L168" s="268"/>
      <c r="M168" s="268"/>
      <c r="N168" s="265"/>
      <c r="O168" s="265"/>
      <c r="P168" s="245"/>
      <c r="Q168" s="707"/>
      <c r="R168" s="707"/>
      <c r="S168" s="245"/>
      <c r="V168" s="780"/>
      <c r="W168" s="780"/>
      <c r="X168" s="780"/>
      <c r="Y168" s="780"/>
      <c r="Z168" s="707"/>
      <c r="AA168" s="707"/>
      <c r="AB168" s="707"/>
      <c r="AC168" s="781"/>
      <c r="AD168" s="781"/>
      <c r="AE168" s="781"/>
      <c r="AF168" s="781"/>
      <c r="AG168" s="784"/>
      <c r="AH168" s="707"/>
      <c r="AI168" s="707"/>
      <c r="AJ168" s="785"/>
      <c r="AK168" s="785"/>
      <c r="AL168" s="707"/>
      <c r="AM168" s="707"/>
      <c r="AN168" s="707"/>
      <c r="AO168" s="707"/>
      <c r="AP168" s="707"/>
      <c r="AQ168" s="707"/>
      <c r="AR168" s="707"/>
      <c r="AS168" s="707"/>
      <c r="AT168" s="707"/>
      <c r="AU168" s="707"/>
      <c r="AV168" s="707"/>
      <c r="AW168" s="335"/>
      <c r="AX168" s="337"/>
    </row>
    <row r="169" s="655" customFormat="1" ht="27.75" customHeight="1" spans="1:50">
      <c r="A169" s="707"/>
      <c r="B169" s="245"/>
      <c r="C169" s="245"/>
      <c r="D169" s="245"/>
      <c r="E169" s="774"/>
      <c r="F169" s="774"/>
      <c r="G169" s="245"/>
      <c r="H169" s="248"/>
      <c r="I169" s="707"/>
      <c r="J169" s="265"/>
      <c r="K169" s="268"/>
      <c r="L169" s="268"/>
      <c r="M169" s="268"/>
      <c r="N169" s="265"/>
      <c r="O169" s="265"/>
      <c r="P169" s="245"/>
      <c r="Q169" s="707"/>
      <c r="R169" s="707"/>
      <c r="S169" s="245"/>
      <c r="V169" s="780"/>
      <c r="W169" s="780"/>
      <c r="X169" s="780"/>
      <c r="Y169" s="780"/>
      <c r="Z169" s="707"/>
      <c r="AA169" s="707"/>
      <c r="AB169" s="707"/>
      <c r="AC169" s="781"/>
      <c r="AD169" s="781"/>
      <c r="AE169" s="781"/>
      <c r="AF169" s="781"/>
      <c r="AG169" s="784"/>
      <c r="AH169" s="707"/>
      <c r="AI169" s="707"/>
      <c r="AJ169" s="785"/>
      <c r="AK169" s="785"/>
      <c r="AL169" s="707"/>
      <c r="AM169" s="707"/>
      <c r="AN169" s="707"/>
      <c r="AO169" s="707"/>
      <c r="AP169" s="707"/>
      <c r="AQ169" s="707"/>
      <c r="AR169" s="707"/>
      <c r="AS169" s="707"/>
      <c r="AT169" s="707"/>
      <c r="AU169" s="707"/>
      <c r="AV169" s="707"/>
      <c r="AW169" s="335"/>
      <c r="AX169" s="337"/>
    </row>
    <row r="170" s="655" customFormat="1" ht="27.75" customHeight="1" spans="1:50">
      <c r="A170" s="707"/>
      <c r="B170" s="245"/>
      <c r="C170" s="245"/>
      <c r="D170" s="245"/>
      <c r="E170" s="773"/>
      <c r="F170" s="774"/>
      <c r="G170" s="245"/>
      <c r="H170" s="248"/>
      <c r="I170" s="707"/>
      <c r="J170" s="265"/>
      <c r="K170" s="268"/>
      <c r="L170" s="268"/>
      <c r="M170" s="268"/>
      <c r="N170" s="265"/>
      <c r="O170" s="265"/>
      <c r="P170" s="245"/>
      <c r="Q170" s="707"/>
      <c r="R170" s="707"/>
      <c r="S170" s="245"/>
      <c r="V170" s="780"/>
      <c r="W170" s="780"/>
      <c r="X170" s="780"/>
      <c r="Y170" s="780"/>
      <c r="Z170" s="707"/>
      <c r="AA170" s="707"/>
      <c r="AB170" s="707"/>
      <c r="AC170" s="781"/>
      <c r="AD170" s="781"/>
      <c r="AE170" s="781"/>
      <c r="AF170" s="781"/>
      <c r="AG170" s="784"/>
      <c r="AH170" s="707"/>
      <c r="AI170" s="707"/>
      <c r="AJ170" s="785"/>
      <c r="AK170" s="785"/>
      <c r="AL170" s="707"/>
      <c r="AM170" s="707"/>
      <c r="AN170" s="707"/>
      <c r="AO170" s="707"/>
      <c r="AP170" s="707"/>
      <c r="AQ170" s="707"/>
      <c r="AR170" s="707"/>
      <c r="AS170" s="707"/>
      <c r="AT170" s="707"/>
      <c r="AU170" s="707"/>
      <c r="AV170" s="707"/>
      <c r="AW170" s="335"/>
      <c r="AX170" s="337"/>
    </row>
    <row r="171" s="655" customFormat="1" ht="27.75" customHeight="1" spans="1:50">
      <c r="A171" s="707"/>
      <c r="B171" s="245"/>
      <c r="C171" s="245"/>
      <c r="D171" s="245"/>
      <c r="E171" s="773"/>
      <c r="F171" s="774"/>
      <c r="G171" s="245"/>
      <c r="H171" s="248"/>
      <c r="I171" s="707"/>
      <c r="J171" s="265"/>
      <c r="K171" s="268"/>
      <c r="L171" s="268"/>
      <c r="M171" s="268"/>
      <c r="N171" s="265"/>
      <c r="O171" s="265"/>
      <c r="P171" s="245"/>
      <c r="Q171" s="707"/>
      <c r="R171" s="707"/>
      <c r="S171" s="245"/>
      <c r="V171" s="780"/>
      <c r="W171" s="780"/>
      <c r="X171" s="780"/>
      <c r="Y171" s="780"/>
      <c r="Z171" s="707"/>
      <c r="AA171" s="707"/>
      <c r="AB171" s="707"/>
      <c r="AC171" s="781"/>
      <c r="AD171" s="781"/>
      <c r="AE171" s="781"/>
      <c r="AF171" s="781"/>
      <c r="AG171" s="784"/>
      <c r="AH171" s="707"/>
      <c r="AI171" s="707"/>
      <c r="AJ171" s="785"/>
      <c r="AK171" s="785"/>
      <c r="AL171" s="707"/>
      <c r="AM171" s="707"/>
      <c r="AN171" s="707"/>
      <c r="AO171" s="707"/>
      <c r="AP171" s="707"/>
      <c r="AQ171" s="707"/>
      <c r="AR171" s="707"/>
      <c r="AS171" s="707"/>
      <c r="AT171" s="707"/>
      <c r="AU171" s="707"/>
      <c r="AV171" s="707"/>
      <c r="AW171" s="335"/>
      <c r="AX171" s="337"/>
    </row>
    <row r="172" s="655" customFormat="1" ht="27.75" customHeight="1" spans="1:50">
      <c r="A172" s="707"/>
      <c r="B172" s="245"/>
      <c r="C172" s="245"/>
      <c r="D172" s="245"/>
      <c r="E172" s="773"/>
      <c r="F172" s="774"/>
      <c r="G172" s="707"/>
      <c r="H172" s="248"/>
      <c r="I172" s="707"/>
      <c r="J172" s="265"/>
      <c r="K172" s="268"/>
      <c r="L172" s="268"/>
      <c r="M172" s="268"/>
      <c r="N172" s="265"/>
      <c r="O172" s="265"/>
      <c r="P172" s="245"/>
      <c r="Q172" s="707"/>
      <c r="R172" s="707"/>
      <c r="S172" s="245"/>
      <c r="V172" s="780"/>
      <c r="W172" s="780"/>
      <c r="X172" s="780"/>
      <c r="Y172" s="780"/>
      <c r="Z172" s="707"/>
      <c r="AA172" s="707"/>
      <c r="AB172" s="707"/>
      <c r="AC172" s="781"/>
      <c r="AD172" s="781"/>
      <c r="AE172" s="781"/>
      <c r="AF172" s="781"/>
      <c r="AG172" s="784"/>
      <c r="AH172" s="707"/>
      <c r="AI172" s="707"/>
      <c r="AJ172" s="785"/>
      <c r="AK172" s="785"/>
      <c r="AL172" s="707"/>
      <c r="AM172" s="707"/>
      <c r="AN172" s="707"/>
      <c r="AO172" s="707"/>
      <c r="AP172" s="707"/>
      <c r="AQ172" s="707"/>
      <c r="AR172" s="707"/>
      <c r="AS172" s="707"/>
      <c r="AT172" s="707"/>
      <c r="AU172" s="707"/>
      <c r="AV172" s="707"/>
      <c r="AW172" s="335"/>
      <c r="AX172" s="337"/>
    </row>
    <row r="173" s="655" customFormat="1" ht="27.75" customHeight="1" spans="1:50">
      <c r="A173" s="707"/>
      <c r="B173" s="245"/>
      <c r="C173" s="245"/>
      <c r="D173" s="245"/>
      <c r="E173" s="773"/>
      <c r="F173" s="774"/>
      <c r="G173" s="245"/>
      <c r="H173" s="248"/>
      <c r="I173" s="707"/>
      <c r="J173" s="265"/>
      <c r="K173" s="268"/>
      <c r="L173" s="268"/>
      <c r="M173" s="268"/>
      <c r="N173" s="265"/>
      <c r="O173" s="265"/>
      <c r="P173" s="245"/>
      <c r="Q173" s="707"/>
      <c r="R173" s="707"/>
      <c r="S173" s="245"/>
      <c r="V173" s="780"/>
      <c r="W173" s="780"/>
      <c r="X173" s="780"/>
      <c r="Y173" s="780"/>
      <c r="Z173" s="707"/>
      <c r="AA173" s="707"/>
      <c r="AB173" s="707"/>
      <c r="AC173" s="781"/>
      <c r="AD173" s="781"/>
      <c r="AE173" s="781"/>
      <c r="AF173" s="781"/>
      <c r="AG173" s="784"/>
      <c r="AH173" s="707"/>
      <c r="AI173" s="707"/>
      <c r="AJ173" s="785"/>
      <c r="AK173" s="785"/>
      <c r="AL173" s="707"/>
      <c r="AM173" s="707"/>
      <c r="AN173" s="707"/>
      <c r="AO173" s="707"/>
      <c r="AP173" s="707"/>
      <c r="AQ173" s="707"/>
      <c r="AR173" s="707"/>
      <c r="AS173" s="707"/>
      <c r="AT173" s="707"/>
      <c r="AU173" s="707"/>
      <c r="AV173" s="707"/>
      <c r="AW173" s="335"/>
      <c r="AX173" s="337"/>
    </row>
    <row r="174" ht="24" customHeight="1" spans="1:50">
      <c r="A174" s="707"/>
      <c r="B174" s="707"/>
      <c r="C174" s="707"/>
      <c r="D174" s="707"/>
      <c r="E174" s="774"/>
      <c r="F174" s="774"/>
      <c r="G174" s="245"/>
      <c r="H174" s="248"/>
      <c r="I174" s="707"/>
      <c r="J174" s="792"/>
      <c r="K174" s="268"/>
      <c r="L174" s="268"/>
      <c r="M174" s="268"/>
      <c r="N174" s="707"/>
      <c r="O174" s="707"/>
      <c r="P174" s="245"/>
      <c r="Q174" s="265"/>
      <c r="R174" s="265"/>
      <c r="S174" s="707"/>
      <c r="T174" s="707"/>
      <c r="U174" s="707"/>
      <c r="V174" s="745"/>
      <c r="W174" s="745"/>
      <c r="X174" s="745"/>
      <c r="Y174" s="745"/>
      <c r="Z174" s="245"/>
      <c r="AA174" s="245"/>
      <c r="AB174" s="245"/>
      <c r="AC174" s="754"/>
      <c r="AD174" s="754"/>
      <c r="AE174" s="754"/>
      <c r="AF174" s="754"/>
      <c r="AG174" s="315"/>
      <c r="AH174" s="245"/>
      <c r="AI174" s="245"/>
      <c r="AJ174" s="765"/>
      <c r="AK174" s="765"/>
      <c r="AL174" s="245"/>
      <c r="AM174" s="245"/>
      <c r="AN174" s="245"/>
      <c r="AO174" s="245"/>
      <c r="AP174" s="245"/>
      <c r="AQ174" s="245"/>
      <c r="AR174" s="245"/>
      <c r="AS174" s="245"/>
      <c r="AT174" s="245"/>
      <c r="AU174" s="245"/>
      <c r="AV174" s="245"/>
      <c r="AW174" s="335"/>
      <c r="AX174" s="797"/>
    </row>
    <row r="175" s="655" customFormat="1" ht="24" customHeight="1" spans="1:50">
      <c r="A175" s="707"/>
      <c r="B175" s="245"/>
      <c r="C175" s="245"/>
      <c r="D175" s="245"/>
      <c r="E175" s="774"/>
      <c r="F175" s="774"/>
      <c r="G175" s="245"/>
      <c r="H175" s="248"/>
      <c r="I175" s="707"/>
      <c r="J175" s="245"/>
      <c r="K175" s="268"/>
      <c r="L175" s="268"/>
      <c r="M175" s="268"/>
      <c r="N175" s="707"/>
      <c r="O175" s="265"/>
      <c r="P175" s="245"/>
      <c r="Q175" s="265"/>
      <c r="R175" s="265"/>
      <c r="S175" s="790"/>
      <c r="T175" s="245"/>
      <c r="U175" s="245"/>
      <c r="V175" s="283"/>
      <c r="W175" s="283"/>
      <c r="X175" s="283"/>
      <c r="Y175" s="283"/>
      <c r="Z175" s="245"/>
      <c r="AA175" s="245"/>
      <c r="AB175" s="245"/>
      <c r="AC175" s="754"/>
      <c r="AD175" s="754"/>
      <c r="AE175" s="754"/>
      <c r="AF175" s="754"/>
      <c r="AG175" s="315"/>
      <c r="AH175" s="245"/>
      <c r="AI175" s="245"/>
      <c r="AJ175" s="765"/>
      <c r="AK175" s="765"/>
      <c r="AL175" s="245"/>
      <c r="AM175" s="245"/>
      <c r="AN175" s="245"/>
      <c r="AO175" s="245"/>
      <c r="AP175" s="245"/>
      <c r="AQ175" s="245"/>
      <c r="AR175" s="245"/>
      <c r="AS175" s="245"/>
      <c r="AT175" s="245"/>
      <c r="AU175" s="245"/>
      <c r="AV175" s="245"/>
      <c r="AW175" s="335"/>
      <c r="AX175" s="337"/>
    </row>
    <row r="176" s="655" customFormat="1" ht="24" customHeight="1" spans="1:50">
      <c r="A176" s="707"/>
      <c r="B176" s="707"/>
      <c r="C176" s="707"/>
      <c r="D176" s="707"/>
      <c r="E176" s="774"/>
      <c r="F176" s="788"/>
      <c r="G176" s="245"/>
      <c r="H176" s="788"/>
      <c r="I176" s="707"/>
      <c r="J176" s="792"/>
      <c r="K176" s="268"/>
      <c r="L176" s="268"/>
      <c r="M176" s="268"/>
      <c r="N176" s="707"/>
      <c r="O176" s="707"/>
      <c r="P176" s="245"/>
      <c r="Q176" s="795"/>
      <c r="R176" s="795"/>
      <c r="S176" s="707"/>
      <c r="T176" s="707"/>
      <c r="U176" s="707"/>
      <c r="V176" s="745"/>
      <c r="W176" s="745"/>
      <c r="X176" s="745"/>
      <c r="Y176" s="745"/>
      <c r="Z176" s="265"/>
      <c r="AA176" s="265"/>
      <c r="AB176" s="265"/>
      <c r="AC176" s="754"/>
      <c r="AD176" s="754"/>
      <c r="AE176" s="754"/>
      <c r="AF176" s="754"/>
      <c r="AG176" s="315"/>
      <c r="AH176" s="265"/>
      <c r="AI176" s="265"/>
      <c r="AJ176" s="765"/>
      <c r="AK176" s="765"/>
      <c r="AL176" s="265"/>
      <c r="AM176" s="265"/>
      <c r="AN176" s="265"/>
      <c r="AO176" s="265"/>
      <c r="AP176" s="265"/>
      <c r="AQ176" s="265"/>
      <c r="AR176" s="265"/>
      <c r="AS176" s="265"/>
      <c r="AT176" s="265"/>
      <c r="AU176" s="265"/>
      <c r="AV176" s="265"/>
      <c r="AW176" s="335"/>
      <c r="AX176" s="792"/>
    </row>
    <row r="177" s="655" customFormat="1" ht="24" customHeight="1" spans="1:50">
      <c r="A177" s="707"/>
      <c r="B177" s="707"/>
      <c r="C177" s="707"/>
      <c r="D177" s="707"/>
      <c r="E177" s="245"/>
      <c r="F177" s="788"/>
      <c r="G177" s="245"/>
      <c r="H177" s="248"/>
      <c r="I177" s="707"/>
      <c r="J177" s="707"/>
      <c r="K177" s="268"/>
      <c r="L177" s="268"/>
      <c r="M177" s="268"/>
      <c r="N177" s="707"/>
      <c r="O177" s="707"/>
      <c r="P177" s="245"/>
      <c r="Q177" s="795"/>
      <c r="R177" s="795"/>
      <c r="S177" s="707"/>
      <c r="T177" s="707"/>
      <c r="U177" s="707"/>
      <c r="V177" s="745"/>
      <c r="W177" s="745"/>
      <c r="X177" s="745"/>
      <c r="Y177" s="745"/>
      <c r="Z177" s="245"/>
      <c r="AA177" s="245"/>
      <c r="AB177" s="245"/>
      <c r="AC177" s="754"/>
      <c r="AD177" s="754"/>
      <c r="AE177" s="754"/>
      <c r="AF177" s="754"/>
      <c r="AG177" s="315"/>
      <c r="AH177" s="245"/>
      <c r="AI177" s="245"/>
      <c r="AJ177" s="765"/>
      <c r="AK177" s="765"/>
      <c r="AL177" s="245"/>
      <c r="AM177" s="245"/>
      <c r="AN177" s="245"/>
      <c r="AO177" s="245"/>
      <c r="AP177" s="245"/>
      <c r="AQ177" s="245"/>
      <c r="AR177" s="245"/>
      <c r="AS177" s="245"/>
      <c r="AT177" s="245"/>
      <c r="AU177" s="245"/>
      <c r="AV177" s="245"/>
      <c r="AW177" s="335"/>
      <c r="AX177" s="797"/>
    </row>
    <row r="178" ht="24" customHeight="1" spans="1:50">
      <c r="A178" s="707"/>
      <c r="B178" s="707"/>
      <c r="C178" s="245"/>
      <c r="D178" s="245"/>
      <c r="E178" s="245"/>
      <c r="F178" s="707"/>
      <c r="G178" s="245"/>
      <c r="H178" s="248"/>
      <c r="I178" s="707"/>
      <c r="J178" s="792"/>
      <c r="K178" s="268"/>
      <c r="L178" s="268"/>
      <c r="M178" s="268"/>
      <c r="N178" s="707"/>
      <c r="O178" s="707"/>
      <c r="P178" s="245"/>
      <c r="Q178" s="796"/>
      <c r="R178" s="796"/>
      <c r="S178" s="707"/>
      <c r="T178" s="707"/>
      <c r="U178" s="707"/>
      <c r="V178" s="745"/>
      <c r="W178" s="745"/>
      <c r="X178" s="745"/>
      <c r="Y178" s="745"/>
      <c r="Z178" s="245"/>
      <c r="AA178" s="245"/>
      <c r="AB178" s="245"/>
      <c r="AC178" s="754"/>
      <c r="AD178" s="754"/>
      <c r="AE178" s="754"/>
      <c r="AF178" s="754"/>
      <c r="AG178" s="315"/>
      <c r="AH178" s="245"/>
      <c r="AI178" s="245"/>
      <c r="AJ178" s="765"/>
      <c r="AK178" s="765"/>
      <c r="AL178" s="245"/>
      <c r="AM178" s="245"/>
      <c r="AN178" s="245"/>
      <c r="AO178" s="245"/>
      <c r="AP178" s="245"/>
      <c r="AQ178" s="245"/>
      <c r="AR178" s="245"/>
      <c r="AS178" s="245"/>
      <c r="AT178" s="245"/>
      <c r="AU178" s="245"/>
      <c r="AV178" s="245"/>
      <c r="AW178" s="335"/>
      <c r="AX178" s="337"/>
    </row>
    <row r="179" ht="24" customHeight="1" spans="1:50">
      <c r="A179" s="707"/>
      <c r="B179" s="707"/>
      <c r="C179" s="707"/>
      <c r="D179" s="707"/>
      <c r="E179" s="774"/>
      <c r="F179" s="774"/>
      <c r="G179" s="245"/>
      <c r="H179" s="248"/>
      <c r="I179" s="707"/>
      <c r="J179" s="773"/>
      <c r="K179" s="268"/>
      <c r="L179" s="268"/>
      <c r="M179" s="268"/>
      <c r="N179" s="707"/>
      <c r="O179" s="707"/>
      <c r="P179" s="245"/>
      <c r="Q179" s="265"/>
      <c r="R179" s="265"/>
      <c r="S179" s="707"/>
      <c r="T179" s="707"/>
      <c r="U179" s="707"/>
      <c r="V179" s="745"/>
      <c r="W179" s="745"/>
      <c r="X179" s="745"/>
      <c r="Y179" s="745"/>
      <c r="Z179" s="245"/>
      <c r="AA179" s="245"/>
      <c r="AB179" s="245"/>
      <c r="AC179" s="754"/>
      <c r="AD179" s="754"/>
      <c r="AE179" s="754"/>
      <c r="AF179" s="754"/>
      <c r="AG179" s="315"/>
      <c r="AH179" s="245"/>
      <c r="AI179" s="245"/>
      <c r="AJ179" s="765"/>
      <c r="AK179" s="765"/>
      <c r="AL179" s="245"/>
      <c r="AM179" s="245"/>
      <c r="AN179" s="245"/>
      <c r="AO179" s="245"/>
      <c r="AP179" s="245"/>
      <c r="AQ179" s="245"/>
      <c r="AR179" s="245"/>
      <c r="AS179" s="245"/>
      <c r="AT179" s="245"/>
      <c r="AU179" s="245"/>
      <c r="AV179" s="245"/>
      <c r="AW179" s="335"/>
      <c r="AX179" s="337"/>
    </row>
    <row r="180" ht="24" customHeight="1" spans="1:50">
      <c r="A180" s="707"/>
      <c r="B180" s="707"/>
      <c r="C180" s="707"/>
      <c r="D180" s="707"/>
      <c r="E180" s="774"/>
      <c r="F180" s="774"/>
      <c r="G180" s="245"/>
      <c r="H180" s="248"/>
      <c r="I180" s="707"/>
      <c r="J180" s="773"/>
      <c r="K180" s="268"/>
      <c r="L180" s="268"/>
      <c r="M180" s="268"/>
      <c r="N180" s="707"/>
      <c r="O180" s="707"/>
      <c r="P180" s="245"/>
      <c r="Q180" s="796"/>
      <c r="R180" s="796"/>
      <c r="S180" s="707"/>
      <c r="T180" s="707"/>
      <c r="U180" s="707"/>
      <c r="V180" s="745"/>
      <c r="W180" s="745"/>
      <c r="X180" s="745"/>
      <c r="Y180" s="745"/>
      <c r="Z180" s="245"/>
      <c r="AA180" s="245"/>
      <c r="AB180" s="245"/>
      <c r="AC180" s="754"/>
      <c r="AD180" s="754"/>
      <c r="AE180" s="754"/>
      <c r="AF180" s="754"/>
      <c r="AG180" s="315"/>
      <c r="AH180" s="245"/>
      <c r="AI180" s="245"/>
      <c r="AJ180" s="765"/>
      <c r="AK180" s="765"/>
      <c r="AL180" s="245"/>
      <c r="AM180" s="245"/>
      <c r="AN180" s="245"/>
      <c r="AO180" s="245"/>
      <c r="AP180" s="245"/>
      <c r="AQ180" s="245"/>
      <c r="AR180" s="245"/>
      <c r="AS180" s="245"/>
      <c r="AT180" s="245"/>
      <c r="AU180" s="245"/>
      <c r="AV180" s="245"/>
      <c r="AW180" s="335"/>
      <c r="AX180" s="337"/>
    </row>
    <row r="181" ht="24" customHeight="1" spans="1:50">
      <c r="A181" s="707"/>
      <c r="B181" s="707"/>
      <c r="C181" s="707"/>
      <c r="D181" s="707"/>
      <c r="E181" s="774"/>
      <c r="F181" s="774"/>
      <c r="G181" s="775"/>
      <c r="H181" s="248"/>
      <c r="I181" s="707"/>
      <c r="J181" s="775"/>
      <c r="K181" s="775"/>
      <c r="L181" s="775"/>
      <c r="M181" s="775"/>
      <c r="N181" s="775"/>
      <c r="O181" s="775"/>
      <c r="P181" s="775"/>
      <c r="Q181" s="774"/>
      <c r="R181" s="774"/>
      <c r="S181" s="707"/>
      <c r="T181" s="707"/>
      <c r="U181" s="707"/>
      <c r="V181" s="745"/>
      <c r="W181" s="745"/>
      <c r="X181" s="745"/>
      <c r="Y181" s="745"/>
      <c r="Z181" s="245"/>
      <c r="AA181" s="245"/>
      <c r="AB181" s="245"/>
      <c r="AC181" s="754"/>
      <c r="AD181" s="754"/>
      <c r="AE181" s="754"/>
      <c r="AF181" s="754"/>
      <c r="AG181" s="315"/>
      <c r="AH181" s="245"/>
      <c r="AI181" s="245"/>
      <c r="AJ181" s="765"/>
      <c r="AK181" s="765"/>
      <c r="AL181" s="245"/>
      <c r="AM181" s="245"/>
      <c r="AN181" s="245"/>
      <c r="AO181" s="245"/>
      <c r="AP181" s="245"/>
      <c r="AQ181" s="245"/>
      <c r="AR181" s="245"/>
      <c r="AS181" s="245"/>
      <c r="AT181" s="245"/>
      <c r="AU181" s="245"/>
      <c r="AV181" s="245"/>
      <c r="AW181" s="335"/>
      <c r="AX181" s="775"/>
    </row>
    <row r="182" s="655" customFormat="1" ht="24" customHeight="1" spans="1:50">
      <c r="A182" s="707"/>
      <c r="B182" s="707"/>
      <c r="C182" s="707"/>
      <c r="D182" s="707"/>
      <c r="E182" s="773"/>
      <c r="F182" s="774"/>
      <c r="G182" s="775"/>
      <c r="H182" s="248"/>
      <c r="I182" s="707"/>
      <c r="J182" s="775"/>
      <c r="K182" s="775"/>
      <c r="L182" s="775"/>
      <c r="M182" s="775"/>
      <c r="N182" s="775"/>
      <c r="O182" s="775"/>
      <c r="P182" s="775"/>
      <c r="Q182" s="774"/>
      <c r="R182" s="774"/>
      <c r="S182" s="707"/>
      <c r="T182" s="707"/>
      <c r="U182" s="707"/>
      <c r="V182" s="745"/>
      <c r="W182" s="745"/>
      <c r="X182" s="745"/>
      <c r="Y182" s="745"/>
      <c r="Z182" s="245"/>
      <c r="AA182" s="245"/>
      <c r="AB182" s="245"/>
      <c r="AC182" s="754"/>
      <c r="AD182" s="754"/>
      <c r="AE182" s="754"/>
      <c r="AF182" s="754"/>
      <c r="AG182" s="315"/>
      <c r="AH182" s="245"/>
      <c r="AI182" s="245"/>
      <c r="AJ182" s="765"/>
      <c r="AK182" s="765"/>
      <c r="AL182" s="245"/>
      <c r="AM182" s="245"/>
      <c r="AN182" s="245"/>
      <c r="AO182" s="245"/>
      <c r="AP182" s="245"/>
      <c r="AQ182" s="245"/>
      <c r="AR182" s="245"/>
      <c r="AS182" s="245"/>
      <c r="AT182" s="245"/>
      <c r="AU182" s="245"/>
      <c r="AV182" s="245"/>
      <c r="AW182" s="335"/>
      <c r="AX182" s="775"/>
    </row>
    <row r="183" s="655" customFormat="1" ht="24" customHeight="1" spans="1:50">
      <c r="A183" s="707"/>
      <c r="B183" s="245"/>
      <c r="C183" s="245"/>
      <c r="D183" s="245"/>
      <c r="E183" s="773"/>
      <c r="F183" s="774"/>
      <c r="G183" s="775"/>
      <c r="H183" s="248"/>
      <c r="I183" s="707"/>
      <c r="J183" s="775"/>
      <c r="K183" s="775"/>
      <c r="L183" s="775"/>
      <c r="M183" s="775"/>
      <c r="N183" s="775"/>
      <c r="O183" s="775"/>
      <c r="P183" s="775"/>
      <c r="Q183" s="265"/>
      <c r="R183" s="265"/>
      <c r="S183" s="265"/>
      <c r="T183" s="265"/>
      <c r="U183" s="265"/>
      <c r="V183" s="283"/>
      <c r="W183" s="283"/>
      <c r="X183" s="283"/>
      <c r="Y183" s="283"/>
      <c r="Z183" s="245"/>
      <c r="AA183" s="245"/>
      <c r="AB183" s="245"/>
      <c r="AC183" s="754"/>
      <c r="AD183" s="754"/>
      <c r="AE183" s="754"/>
      <c r="AF183" s="754"/>
      <c r="AG183" s="315"/>
      <c r="AH183" s="245"/>
      <c r="AI183" s="245"/>
      <c r="AJ183" s="765"/>
      <c r="AK183" s="765"/>
      <c r="AL183" s="245"/>
      <c r="AM183" s="245"/>
      <c r="AN183" s="245"/>
      <c r="AO183" s="245"/>
      <c r="AP183" s="245"/>
      <c r="AQ183" s="245"/>
      <c r="AR183" s="245"/>
      <c r="AS183" s="245"/>
      <c r="AT183" s="245"/>
      <c r="AU183" s="245"/>
      <c r="AV183" s="245"/>
      <c r="AW183" s="335"/>
      <c r="AX183" s="775"/>
    </row>
    <row r="184" s="655" customFormat="1" ht="24" customHeight="1" spans="1:50">
      <c r="A184" s="707"/>
      <c r="B184" s="245"/>
      <c r="C184" s="245"/>
      <c r="D184" s="245"/>
      <c r="E184" s="774"/>
      <c r="F184" s="774"/>
      <c r="G184" s="775"/>
      <c r="H184" s="248"/>
      <c r="I184" s="707"/>
      <c r="J184" s="775"/>
      <c r="K184" s="775"/>
      <c r="L184" s="775"/>
      <c r="M184" s="775"/>
      <c r="N184" s="775"/>
      <c r="O184" s="775"/>
      <c r="P184" s="775"/>
      <c r="Q184" s="265"/>
      <c r="R184" s="265"/>
      <c r="S184" s="265"/>
      <c r="T184" s="265"/>
      <c r="U184" s="265"/>
      <c r="V184" s="283"/>
      <c r="W184" s="283"/>
      <c r="X184" s="283"/>
      <c r="Y184" s="283"/>
      <c r="Z184" s="245"/>
      <c r="AA184" s="245"/>
      <c r="AB184" s="245"/>
      <c r="AC184" s="754"/>
      <c r="AD184" s="754"/>
      <c r="AE184" s="754"/>
      <c r="AF184" s="754"/>
      <c r="AG184" s="315"/>
      <c r="AH184" s="245"/>
      <c r="AI184" s="245"/>
      <c r="AJ184" s="765"/>
      <c r="AK184" s="765"/>
      <c r="AL184" s="245"/>
      <c r="AM184" s="245"/>
      <c r="AN184" s="245"/>
      <c r="AO184" s="245"/>
      <c r="AP184" s="245"/>
      <c r="AQ184" s="245"/>
      <c r="AR184" s="245"/>
      <c r="AS184" s="245"/>
      <c r="AT184" s="245"/>
      <c r="AU184" s="245"/>
      <c r="AV184" s="245"/>
      <c r="AW184" s="335"/>
      <c r="AX184" s="775"/>
    </row>
    <row r="185" s="655" customFormat="1" ht="24" customHeight="1" spans="1:50">
      <c r="A185" s="707"/>
      <c r="B185" s="245"/>
      <c r="C185" s="245"/>
      <c r="D185" s="245"/>
      <c r="E185" s="773"/>
      <c r="F185" s="774"/>
      <c r="G185" s="775"/>
      <c r="H185" s="248"/>
      <c r="I185" s="707"/>
      <c r="J185" s="775"/>
      <c r="K185" s="775"/>
      <c r="L185" s="775"/>
      <c r="M185" s="775"/>
      <c r="N185" s="775"/>
      <c r="P185" s="775"/>
      <c r="Q185" s="775"/>
      <c r="R185" s="775"/>
      <c r="S185" s="245"/>
      <c r="T185" s="245"/>
      <c r="U185" s="245"/>
      <c r="V185" s="283"/>
      <c r="W185" s="283"/>
      <c r="X185" s="283"/>
      <c r="Y185" s="283"/>
      <c r="Z185" s="245"/>
      <c r="AA185" s="245"/>
      <c r="AB185" s="245"/>
      <c r="AC185" s="754"/>
      <c r="AD185" s="754"/>
      <c r="AE185" s="754"/>
      <c r="AF185" s="754"/>
      <c r="AG185" s="315"/>
      <c r="AH185" s="245"/>
      <c r="AI185" s="245"/>
      <c r="AJ185" s="765"/>
      <c r="AK185" s="765"/>
      <c r="AL185" s="245"/>
      <c r="AM185" s="245"/>
      <c r="AN185" s="245"/>
      <c r="AO185" s="245"/>
      <c r="AP185" s="245"/>
      <c r="AQ185" s="245"/>
      <c r="AR185" s="245"/>
      <c r="AS185" s="245"/>
      <c r="AT185" s="245"/>
      <c r="AU185" s="245"/>
      <c r="AV185" s="245"/>
      <c r="AW185" s="335"/>
      <c r="AX185" s="775"/>
    </row>
    <row r="186" s="655" customFormat="1" ht="24" customHeight="1" spans="1:50">
      <c r="A186" s="707"/>
      <c r="B186" s="245"/>
      <c r="C186" s="245"/>
      <c r="D186" s="245"/>
      <c r="E186" s="773"/>
      <c r="F186" s="774"/>
      <c r="G186" s="775"/>
      <c r="H186" s="248"/>
      <c r="I186" s="707"/>
      <c r="J186" s="775"/>
      <c r="K186" s="775"/>
      <c r="L186" s="775"/>
      <c r="M186" s="775"/>
      <c r="N186" s="775"/>
      <c r="P186" s="775"/>
      <c r="Q186" s="773"/>
      <c r="R186" s="773"/>
      <c r="S186" s="245"/>
      <c r="T186" s="245"/>
      <c r="U186" s="245"/>
      <c r="V186" s="283"/>
      <c r="W186" s="283"/>
      <c r="X186" s="283"/>
      <c r="Y186" s="283"/>
      <c r="Z186" s="245"/>
      <c r="AA186" s="245"/>
      <c r="AB186" s="245"/>
      <c r="AC186" s="754"/>
      <c r="AD186" s="754"/>
      <c r="AE186" s="754"/>
      <c r="AF186" s="754"/>
      <c r="AG186" s="315"/>
      <c r="AH186" s="245"/>
      <c r="AI186" s="245"/>
      <c r="AJ186" s="765"/>
      <c r="AK186" s="765"/>
      <c r="AL186" s="245"/>
      <c r="AM186" s="245"/>
      <c r="AN186" s="245"/>
      <c r="AO186" s="245"/>
      <c r="AP186" s="245"/>
      <c r="AQ186" s="245"/>
      <c r="AR186" s="245"/>
      <c r="AS186" s="245"/>
      <c r="AT186" s="245"/>
      <c r="AU186" s="245"/>
      <c r="AV186" s="245"/>
      <c r="AW186" s="335"/>
      <c r="AX186" s="775"/>
    </row>
    <row r="187" s="655" customFormat="1" ht="24" customHeight="1" spans="1:50">
      <c r="A187" s="707"/>
      <c r="B187" s="708"/>
      <c r="C187" s="708"/>
      <c r="D187" s="708"/>
      <c r="E187" s="773"/>
      <c r="F187" s="774"/>
      <c r="G187" s="775"/>
      <c r="H187" s="248"/>
      <c r="I187" s="707"/>
      <c r="J187" s="775"/>
      <c r="K187" s="775"/>
      <c r="L187" s="775"/>
      <c r="M187" s="775"/>
      <c r="N187" s="775"/>
      <c r="P187" s="775"/>
      <c r="Q187" s="774"/>
      <c r="R187" s="774"/>
      <c r="S187" s="245"/>
      <c r="T187" s="265"/>
      <c r="U187" s="265"/>
      <c r="V187" s="283"/>
      <c r="W187" s="283"/>
      <c r="X187" s="283"/>
      <c r="Y187" s="283"/>
      <c r="Z187" s="245"/>
      <c r="AA187" s="245"/>
      <c r="AB187" s="245"/>
      <c r="AC187" s="754"/>
      <c r="AD187" s="754"/>
      <c r="AE187" s="754"/>
      <c r="AF187" s="754"/>
      <c r="AG187" s="315"/>
      <c r="AH187" s="245"/>
      <c r="AI187" s="245"/>
      <c r="AJ187" s="765"/>
      <c r="AK187" s="765"/>
      <c r="AL187" s="245"/>
      <c r="AM187" s="245"/>
      <c r="AN187" s="245"/>
      <c r="AO187" s="245"/>
      <c r="AP187" s="245"/>
      <c r="AQ187" s="245"/>
      <c r="AR187" s="245"/>
      <c r="AS187" s="245"/>
      <c r="AT187" s="245"/>
      <c r="AU187" s="245"/>
      <c r="AV187" s="245"/>
      <c r="AW187" s="335"/>
      <c r="AX187" s="775"/>
    </row>
    <row r="188" s="655" customFormat="1" ht="24" customHeight="1" spans="1:50">
      <c r="A188" s="707"/>
      <c r="B188" s="245"/>
      <c r="C188" s="245"/>
      <c r="D188" s="245"/>
      <c r="E188" s="773"/>
      <c r="F188" s="774"/>
      <c r="G188" s="775"/>
      <c r="H188" s="248"/>
      <c r="I188" s="707"/>
      <c r="J188" s="775"/>
      <c r="K188" s="775"/>
      <c r="L188" s="775"/>
      <c r="M188" s="775"/>
      <c r="N188" s="775"/>
      <c r="P188" s="775"/>
      <c r="Q188" s="775"/>
      <c r="R188" s="775"/>
      <c r="S188" s="265"/>
      <c r="T188" s="265"/>
      <c r="U188" s="265"/>
      <c r="V188" s="283"/>
      <c r="W188" s="283"/>
      <c r="X188" s="283"/>
      <c r="Y188" s="283"/>
      <c r="Z188" s="245"/>
      <c r="AA188" s="245"/>
      <c r="AB188" s="245"/>
      <c r="AC188" s="754"/>
      <c r="AD188" s="754"/>
      <c r="AE188" s="754"/>
      <c r="AF188" s="754"/>
      <c r="AG188" s="315"/>
      <c r="AH188" s="245"/>
      <c r="AI188" s="245"/>
      <c r="AJ188" s="765"/>
      <c r="AK188" s="765"/>
      <c r="AL188" s="245"/>
      <c r="AM188" s="245"/>
      <c r="AN188" s="245"/>
      <c r="AO188" s="245"/>
      <c r="AP188" s="245"/>
      <c r="AQ188" s="245"/>
      <c r="AR188" s="245"/>
      <c r="AS188" s="245"/>
      <c r="AT188" s="245"/>
      <c r="AU188" s="245"/>
      <c r="AV188" s="245"/>
      <c r="AW188" s="335"/>
      <c r="AX188" s="775"/>
    </row>
    <row r="189" s="655" customFormat="1" ht="24" customHeight="1" spans="1:50">
      <c r="A189" s="707"/>
      <c r="B189" s="245"/>
      <c r="C189" s="245"/>
      <c r="D189" s="245"/>
      <c r="E189" s="773"/>
      <c r="F189" s="774"/>
      <c r="G189" s="775"/>
      <c r="H189" s="248"/>
      <c r="I189" s="707"/>
      <c r="J189" s="775"/>
      <c r="K189" s="775"/>
      <c r="L189" s="775"/>
      <c r="M189" s="775"/>
      <c r="N189" s="775"/>
      <c r="P189" s="775"/>
      <c r="Q189" s="775"/>
      <c r="R189" s="775"/>
      <c r="S189" s="265"/>
      <c r="T189" s="265"/>
      <c r="U189" s="265"/>
      <c r="V189" s="283"/>
      <c r="W189" s="283"/>
      <c r="X189" s="283"/>
      <c r="Y189" s="283"/>
      <c r="Z189" s="245"/>
      <c r="AA189" s="245"/>
      <c r="AB189" s="245"/>
      <c r="AC189" s="754"/>
      <c r="AD189" s="754"/>
      <c r="AE189" s="754"/>
      <c r="AF189" s="754"/>
      <c r="AG189" s="315"/>
      <c r="AH189" s="245"/>
      <c r="AI189" s="245"/>
      <c r="AJ189" s="765"/>
      <c r="AK189" s="765"/>
      <c r="AL189" s="245"/>
      <c r="AM189" s="245"/>
      <c r="AN189" s="245"/>
      <c r="AO189" s="245"/>
      <c r="AP189" s="245"/>
      <c r="AQ189" s="245"/>
      <c r="AR189" s="245"/>
      <c r="AS189" s="245"/>
      <c r="AT189" s="245"/>
      <c r="AU189" s="245"/>
      <c r="AV189" s="245"/>
      <c r="AW189" s="335"/>
      <c r="AX189" s="775"/>
    </row>
    <row r="190" s="655" customFormat="1" ht="24" customHeight="1" spans="1:50">
      <c r="A190" s="707"/>
      <c r="B190" s="245"/>
      <c r="C190" s="245"/>
      <c r="D190" s="245"/>
      <c r="E190" s="775"/>
      <c r="F190" s="775"/>
      <c r="G190" s="707"/>
      <c r="H190" s="248"/>
      <c r="I190" s="707"/>
      <c r="J190" s="775"/>
      <c r="K190" s="775"/>
      <c r="L190" s="775"/>
      <c r="M190" s="775"/>
      <c r="N190" s="775"/>
      <c r="O190" s="775"/>
      <c r="P190" s="245"/>
      <c r="Q190" s="265"/>
      <c r="R190" s="265"/>
      <c r="S190" s="265"/>
      <c r="T190" s="265"/>
      <c r="U190" s="265"/>
      <c r="V190" s="283"/>
      <c r="W190" s="283"/>
      <c r="X190" s="283"/>
      <c r="Y190" s="283"/>
      <c r="Z190" s="245"/>
      <c r="AA190" s="245"/>
      <c r="AB190" s="245"/>
      <c r="AC190" s="754"/>
      <c r="AD190" s="754"/>
      <c r="AE190" s="754"/>
      <c r="AF190" s="754"/>
      <c r="AG190" s="315"/>
      <c r="AH190" s="245"/>
      <c r="AI190" s="245"/>
      <c r="AJ190" s="765"/>
      <c r="AK190" s="765"/>
      <c r="AL190" s="245"/>
      <c r="AM190" s="245"/>
      <c r="AN190" s="245"/>
      <c r="AO190" s="245"/>
      <c r="AP190" s="245"/>
      <c r="AQ190" s="245"/>
      <c r="AR190" s="245"/>
      <c r="AS190" s="245"/>
      <c r="AT190" s="245"/>
      <c r="AU190" s="245"/>
      <c r="AV190" s="245"/>
      <c r="AW190" s="335"/>
      <c r="AX190" s="775"/>
    </row>
    <row r="191" ht="24" customHeight="1" spans="1:50">
      <c r="A191" s="707"/>
      <c r="B191" s="707"/>
      <c r="C191" s="339"/>
      <c r="D191" s="789"/>
      <c r="E191" s="775"/>
      <c r="F191" s="775"/>
      <c r="G191" s="707"/>
      <c r="H191" s="248"/>
      <c r="I191" s="707"/>
      <c r="J191" s="775"/>
      <c r="K191" s="775"/>
      <c r="L191" s="775"/>
      <c r="M191" s="775"/>
      <c r="N191" s="775"/>
      <c r="O191" s="775"/>
      <c r="P191" s="245"/>
      <c r="Q191" s="265"/>
      <c r="R191" s="265"/>
      <c r="S191" s="707"/>
      <c r="T191" s="707"/>
      <c r="U191" s="707"/>
      <c r="V191" s="745"/>
      <c r="W191" s="745"/>
      <c r="X191" s="745"/>
      <c r="Y191" s="745"/>
      <c r="Z191" s="245"/>
      <c r="AA191" s="245"/>
      <c r="AB191" s="245"/>
      <c r="AC191" s="754"/>
      <c r="AD191" s="754"/>
      <c r="AE191" s="754"/>
      <c r="AF191" s="754"/>
      <c r="AG191" s="315"/>
      <c r="AH191" s="245"/>
      <c r="AI191" s="245"/>
      <c r="AJ191" s="765"/>
      <c r="AK191" s="765"/>
      <c r="AL191" s="245"/>
      <c r="AM191" s="245"/>
      <c r="AN191" s="245"/>
      <c r="AO191" s="245"/>
      <c r="AP191" s="245"/>
      <c r="AQ191" s="245"/>
      <c r="AR191" s="245"/>
      <c r="AS191" s="245"/>
      <c r="AT191" s="245"/>
      <c r="AU191" s="245"/>
      <c r="AV191" s="245"/>
      <c r="AW191" s="335"/>
      <c r="AX191" s="775"/>
    </row>
    <row r="192" ht="24" customHeight="1" spans="1:50">
      <c r="A192" s="707"/>
      <c r="B192" s="707"/>
      <c r="C192" s="790"/>
      <c r="D192" s="790"/>
      <c r="E192" s="775"/>
      <c r="F192" s="775"/>
      <c r="G192" s="707"/>
      <c r="H192" s="248"/>
      <c r="I192" s="707"/>
      <c r="J192" s="775"/>
      <c r="K192" s="775"/>
      <c r="L192" s="775"/>
      <c r="M192" s="775"/>
      <c r="N192" s="775"/>
      <c r="O192" s="775"/>
      <c r="P192" s="245"/>
      <c r="Q192" s="265"/>
      <c r="R192" s="265"/>
      <c r="S192" s="709"/>
      <c r="T192" s="707"/>
      <c r="U192" s="707"/>
      <c r="V192" s="745"/>
      <c r="W192" s="745"/>
      <c r="X192" s="745"/>
      <c r="Y192" s="745"/>
      <c r="Z192" s="245"/>
      <c r="AA192" s="245"/>
      <c r="AB192" s="245"/>
      <c r="AC192" s="754"/>
      <c r="AD192" s="754"/>
      <c r="AE192" s="754"/>
      <c r="AF192" s="754"/>
      <c r="AG192" s="315"/>
      <c r="AH192" s="245"/>
      <c r="AI192" s="245"/>
      <c r="AJ192" s="765"/>
      <c r="AK192" s="765"/>
      <c r="AL192" s="245"/>
      <c r="AM192" s="245"/>
      <c r="AN192" s="245"/>
      <c r="AO192" s="245"/>
      <c r="AP192" s="245"/>
      <c r="AQ192" s="245"/>
      <c r="AR192" s="245"/>
      <c r="AS192" s="245"/>
      <c r="AT192" s="245"/>
      <c r="AU192" s="245"/>
      <c r="AV192" s="245"/>
      <c r="AW192" s="335"/>
      <c r="AX192" s="775"/>
    </row>
    <row r="193" ht="24" customHeight="1" spans="1:50">
      <c r="A193" s="707"/>
      <c r="B193" s="707"/>
      <c r="C193" s="709"/>
      <c r="D193" s="709"/>
      <c r="E193" s="775"/>
      <c r="F193" s="775"/>
      <c r="G193" s="245"/>
      <c r="H193" s="248"/>
      <c r="I193" s="707"/>
      <c r="J193" s="775"/>
      <c r="K193" s="775"/>
      <c r="L193" s="775"/>
      <c r="M193" s="775"/>
      <c r="N193" s="775"/>
      <c r="O193" s="775"/>
      <c r="P193" s="245"/>
      <c r="Z193" s="245"/>
      <c r="AA193" s="245"/>
      <c r="AB193" s="245"/>
      <c r="AC193" s="754"/>
      <c r="AD193" s="754"/>
      <c r="AE193" s="754"/>
      <c r="AF193" s="754"/>
      <c r="AG193" s="315"/>
      <c r="AH193" s="245"/>
      <c r="AI193" s="245"/>
      <c r="AJ193" s="765"/>
      <c r="AK193" s="765"/>
      <c r="AL193" s="245"/>
      <c r="AM193" s="245"/>
      <c r="AN193" s="245"/>
      <c r="AO193" s="245"/>
      <c r="AP193" s="245"/>
      <c r="AQ193" s="245"/>
      <c r="AR193" s="245"/>
      <c r="AS193" s="245"/>
      <c r="AT193" s="245"/>
      <c r="AU193" s="245"/>
      <c r="AV193" s="245"/>
      <c r="AW193" s="335"/>
      <c r="AX193" s="775"/>
    </row>
    <row r="194" s="655" customFormat="1" ht="24" customHeight="1" spans="1:50">
      <c r="A194" s="707"/>
      <c r="B194" s="245"/>
      <c r="C194" s="709"/>
      <c r="D194" s="709"/>
      <c r="E194" s="773"/>
      <c r="F194" s="774"/>
      <c r="G194" s="707"/>
      <c r="H194" s="248"/>
      <c r="I194" s="707"/>
      <c r="J194" s="775"/>
      <c r="K194" s="775"/>
      <c r="L194" s="775"/>
      <c r="M194" s="775"/>
      <c r="O194" s="773"/>
      <c r="P194" s="245"/>
      <c r="Q194" s="775"/>
      <c r="R194" s="775"/>
      <c r="S194" s="707"/>
      <c r="T194" s="707"/>
      <c r="U194" s="707"/>
      <c r="V194" s="745"/>
      <c r="W194" s="745"/>
      <c r="X194" s="745"/>
      <c r="Y194" s="745"/>
      <c r="Z194" s="245"/>
      <c r="AA194" s="245"/>
      <c r="AB194" s="245"/>
      <c r="AC194" s="754"/>
      <c r="AD194" s="754"/>
      <c r="AE194" s="754"/>
      <c r="AF194" s="754"/>
      <c r="AG194" s="315"/>
      <c r="AH194" s="245"/>
      <c r="AI194" s="245"/>
      <c r="AJ194" s="765"/>
      <c r="AK194" s="765"/>
      <c r="AL194" s="245"/>
      <c r="AM194" s="245"/>
      <c r="AN194" s="245"/>
      <c r="AO194" s="245"/>
      <c r="AP194" s="245"/>
      <c r="AQ194" s="245"/>
      <c r="AR194" s="245"/>
      <c r="AS194" s="245"/>
      <c r="AT194" s="245"/>
      <c r="AU194" s="245"/>
      <c r="AV194" s="245"/>
      <c r="AW194" s="335"/>
      <c r="AX194" s="775"/>
    </row>
    <row r="195" s="655" customFormat="1" ht="24" customHeight="1" spans="1:50">
      <c r="A195" s="707"/>
      <c r="B195" s="245"/>
      <c r="C195" s="709"/>
      <c r="D195" s="709"/>
      <c r="E195" s="775"/>
      <c r="F195" s="775"/>
      <c r="G195" s="707"/>
      <c r="H195" s="248"/>
      <c r="I195" s="707"/>
      <c r="J195" s="775"/>
      <c r="K195" s="775"/>
      <c r="L195" s="775"/>
      <c r="M195" s="775"/>
      <c r="O195" s="773"/>
      <c r="P195" s="245"/>
      <c r="V195" s="798"/>
      <c r="W195" s="798"/>
      <c r="X195" s="798"/>
      <c r="Y195" s="798"/>
      <c r="Z195" s="245"/>
      <c r="AA195" s="245"/>
      <c r="AB195" s="245"/>
      <c r="AC195" s="754"/>
      <c r="AD195" s="754"/>
      <c r="AE195" s="754"/>
      <c r="AF195" s="754"/>
      <c r="AG195" s="315"/>
      <c r="AH195" s="245"/>
      <c r="AI195" s="245"/>
      <c r="AJ195" s="765"/>
      <c r="AK195" s="765"/>
      <c r="AL195" s="245"/>
      <c r="AM195" s="245"/>
      <c r="AN195" s="245"/>
      <c r="AO195" s="245"/>
      <c r="AP195" s="245"/>
      <c r="AQ195" s="245"/>
      <c r="AR195" s="245"/>
      <c r="AS195" s="245"/>
      <c r="AT195" s="245"/>
      <c r="AU195" s="245"/>
      <c r="AV195" s="245"/>
      <c r="AW195" s="335"/>
      <c r="AX195" s="775"/>
    </row>
    <row r="196" s="655" customFormat="1" ht="24" customHeight="1" spans="1:50">
      <c r="A196" s="707"/>
      <c r="B196" s="707"/>
      <c r="C196" s="707"/>
      <c r="D196" s="707"/>
      <c r="E196" s="245"/>
      <c r="F196" s="788"/>
      <c r="G196" s="245"/>
      <c r="H196" s="248"/>
      <c r="I196" s="707"/>
      <c r="J196" s="707"/>
      <c r="K196" s="268"/>
      <c r="L196" s="268"/>
      <c r="M196" s="268"/>
      <c r="N196" s="707"/>
      <c r="O196" s="707"/>
      <c r="P196" s="245"/>
      <c r="Q196" s="265"/>
      <c r="R196" s="265"/>
      <c r="S196" s="707"/>
      <c r="T196" s="707"/>
      <c r="U196" s="707"/>
      <c r="V196" s="745"/>
      <c r="W196" s="745"/>
      <c r="X196" s="745"/>
      <c r="Y196" s="745"/>
      <c r="Z196" s="245"/>
      <c r="AA196" s="245"/>
      <c r="AB196" s="245"/>
      <c r="AC196" s="754"/>
      <c r="AD196" s="754"/>
      <c r="AE196" s="754"/>
      <c r="AF196" s="754"/>
      <c r="AG196" s="315"/>
      <c r="AH196" s="245"/>
      <c r="AI196" s="245"/>
      <c r="AJ196" s="765"/>
      <c r="AK196" s="765"/>
      <c r="AL196" s="245"/>
      <c r="AM196" s="245"/>
      <c r="AN196" s="245"/>
      <c r="AO196" s="245"/>
      <c r="AP196" s="245"/>
      <c r="AQ196" s="245"/>
      <c r="AR196" s="245"/>
      <c r="AS196" s="245"/>
      <c r="AT196" s="245"/>
      <c r="AU196" s="245"/>
      <c r="AV196" s="245"/>
      <c r="AW196" s="335"/>
      <c r="AX196" s="797"/>
    </row>
    <row r="197" s="655" customFormat="1" ht="24" customHeight="1" spans="1:50">
      <c r="A197" s="707"/>
      <c r="B197" s="707"/>
      <c r="C197" s="707"/>
      <c r="D197" s="707"/>
      <c r="E197" s="245"/>
      <c r="F197" s="788"/>
      <c r="G197" s="245"/>
      <c r="H197" s="248"/>
      <c r="I197" s="707"/>
      <c r="J197" s="707"/>
      <c r="K197" s="268"/>
      <c r="L197" s="268"/>
      <c r="M197" s="268"/>
      <c r="N197" s="707"/>
      <c r="O197" s="707"/>
      <c r="P197" s="245"/>
      <c r="Q197" s="265"/>
      <c r="R197" s="265"/>
      <c r="S197" s="707"/>
      <c r="T197" s="707"/>
      <c r="U197" s="707"/>
      <c r="V197" s="745"/>
      <c r="W197" s="745"/>
      <c r="X197" s="745"/>
      <c r="Y197" s="745"/>
      <c r="Z197" s="245"/>
      <c r="AA197" s="245"/>
      <c r="AB197" s="245"/>
      <c r="AC197" s="754"/>
      <c r="AD197" s="754"/>
      <c r="AE197" s="754"/>
      <c r="AF197" s="754"/>
      <c r="AG197" s="315"/>
      <c r="AH197" s="245"/>
      <c r="AI197" s="245"/>
      <c r="AJ197" s="765"/>
      <c r="AK197" s="765"/>
      <c r="AL197" s="245"/>
      <c r="AM197" s="245"/>
      <c r="AN197" s="245"/>
      <c r="AO197" s="245"/>
      <c r="AP197" s="245"/>
      <c r="AQ197" s="245"/>
      <c r="AR197" s="245"/>
      <c r="AS197" s="245"/>
      <c r="AT197" s="245"/>
      <c r="AU197" s="245"/>
      <c r="AV197" s="245"/>
      <c r="AW197" s="335"/>
      <c r="AX197" s="797"/>
    </row>
    <row r="198" s="655" customFormat="1" ht="24" customHeight="1" spans="1:50">
      <c r="A198" s="707"/>
      <c r="B198" s="707"/>
      <c r="C198" s="707"/>
      <c r="D198" s="707"/>
      <c r="E198" s="245"/>
      <c r="F198" s="788"/>
      <c r="G198" s="245"/>
      <c r="H198" s="248"/>
      <c r="I198" s="707"/>
      <c r="J198" s="707"/>
      <c r="K198" s="268"/>
      <c r="L198" s="268"/>
      <c r="M198" s="268"/>
      <c r="N198" s="707"/>
      <c r="O198" s="707"/>
      <c r="P198" s="245"/>
      <c r="Q198" s="265"/>
      <c r="R198" s="265"/>
      <c r="S198" s="707"/>
      <c r="T198" s="707"/>
      <c r="U198" s="707"/>
      <c r="V198" s="745"/>
      <c r="W198" s="745"/>
      <c r="X198" s="745"/>
      <c r="Y198" s="745"/>
      <c r="Z198" s="245"/>
      <c r="AA198" s="245"/>
      <c r="AB198" s="245"/>
      <c r="AC198" s="754"/>
      <c r="AD198" s="754"/>
      <c r="AE198" s="754"/>
      <c r="AF198" s="754"/>
      <c r="AG198" s="315"/>
      <c r="AH198" s="245"/>
      <c r="AI198" s="245"/>
      <c r="AJ198" s="765"/>
      <c r="AK198" s="765"/>
      <c r="AL198" s="245"/>
      <c r="AM198" s="245"/>
      <c r="AN198" s="245"/>
      <c r="AO198" s="245"/>
      <c r="AP198" s="245"/>
      <c r="AQ198" s="245"/>
      <c r="AR198" s="245"/>
      <c r="AS198" s="245"/>
      <c r="AT198" s="245"/>
      <c r="AU198" s="245"/>
      <c r="AV198" s="245"/>
      <c r="AW198" s="335"/>
      <c r="AX198" s="797"/>
    </row>
    <row r="199" s="655" customFormat="1" ht="24" customHeight="1" spans="1:50">
      <c r="A199" s="707"/>
      <c r="B199" s="707"/>
      <c r="C199" s="707"/>
      <c r="D199" s="707"/>
      <c r="E199" s="245"/>
      <c r="F199" s="788"/>
      <c r="G199" s="245"/>
      <c r="H199" s="248"/>
      <c r="I199" s="707"/>
      <c r="J199" s="707"/>
      <c r="K199" s="268"/>
      <c r="L199" s="268"/>
      <c r="M199" s="268"/>
      <c r="N199" s="707"/>
      <c r="O199" s="707"/>
      <c r="P199" s="245"/>
      <c r="Q199" s="265"/>
      <c r="R199" s="265"/>
      <c r="S199" s="707"/>
      <c r="T199" s="707"/>
      <c r="U199" s="707"/>
      <c r="V199" s="745"/>
      <c r="W199" s="745"/>
      <c r="X199" s="745"/>
      <c r="Y199" s="745"/>
      <c r="Z199" s="245"/>
      <c r="AA199" s="245"/>
      <c r="AB199" s="245"/>
      <c r="AC199" s="754"/>
      <c r="AD199" s="754"/>
      <c r="AE199" s="754"/>
      <c r="AF199" s="754"/>
      <c r="AG199" s="315"/>
      <c r="AH199" s="245"/>
      <c r="AI199" s="245"/>
      <c r="AJ199" s="765"/>
      <c r="AK199" s="765"/>
      <c r="AL199" s="245"/>
      <c r="AM199" s="245"/>
      <c r="AN199" s="245"/>
      <c r="AO199" s="245"/>
      <c r="AP199" s="245"/>
      <c r="AQ199" s="245"/>
      <c r="AR199" s="245"/>
      <c r="AS199" s="245"/>
      <c r="AT199" s="245"/>
      <c r="AU199" s="245"/>
      <c r="AV199" s="245"/>
      <c r="AW199" s="335"/>
      <c r="AX199" s="797"/>
    </row>
    <row r="200" ht="24" customHeight="1" spans="1:50">
      <c r="A200" s="707"/>
      <c r="F200" s="707"/>
      <c r="G200" s="245"/>
      <c r="H200" s="788"/>
      <c r="I200" s="707"/>
      <c r="J200" s="792"/>
      <c r="K200" s="268"/>
      <c r="L200" s="268"/>
      <c r="M200" s="268"/>
      <c r="N200" s="707"/>
      <c r="O200" s="707"/>
      <c r="P200" s="245"/>
      <c r="Q200" s="707"/>
      <c r="R200" s="707"/>
      <c r="S200" s="707"/>
      <c r="T200" s="707"/>
      <c r="U200" s="707"/>
      <c r="V200" s="745"/>
      <c r="W200" s="745"/>
      <c r="X200" s="745"/>
      <c r="Y200" s="745"/>
      <c r="Z200" s="245"/>
      <c r="AA200" s="245"/>
      <c r="AB200" s="245"/>
      <c r="AC200" s="754"/>
      <c r="AD200" s="754"/>
      <c r="AE200" s="754"/>
      <c r="AF200" s="754"/>
      <c r="AG200" s="315"/>
      <c r="AH200" s="245"/>
      <c r="AI200" s="245"/>
      <c r="AJ200" s="765"/>
      <c r="AK200" s="765"/>
      <c r="AL200" s="245"/>
      <c r="AM200" s="245"/>
      <c r="AN200" s="245"/>
      <c r="AO200" s="245"/>
      <c r="AP200" s="245"/>
      <c r="AQ200" s="245"/>
      <c r="AR200" s="245"/>
      <c r="AS200" s="245"/>
      <c r="AT200" s="245"/>
      <c r="AU200" s="245"/>
      <c r="AV200" s="245"/>
      <c r="AW200" s="335"/>
      <c r="AX200" s="792"/>
    </row>
    <row r="201" ht="24" customHeight="1" spans="1:50">
      <c r="A201" s="707"/>
      <c r="F201" s="707"/>
      <c r="G201" s="245"/>
      <c r="H201" s="788"/>
      <c r="I201" s="707"/>
      <c r="J201" s="792"/>
      <c r="K201" s="268"/>
      <c r="L201" s="268"/>
      <c r="M201" s="268"/>
      <c r="N201" s="707"/>
      <c r="O201" s="707"/>
      <c r="P201" s="245"/>
      <c r="Q201" s="707"/>
      <c r="R201" s="707"/>
      <c r="S201" s="707"/>
      <c r="T201" s="707"/>
      <c r="U201" s="707"/>
      <c r="V201" s="745"/>
      <c r="W201" s="745"/>
      <c r="X201" s="745"/>
      <c r="Y201" s="745"/>
      <c r="Z201" s="245"/>
      <c r="AA201" s="245"/>
      <c r="AB201" s="245"/>
      <c r="AC201" s="754"/>
      <c r="AD201" s="754"/>
      <c r="AE201" s="754"/>
      <c r="AF201" s="754"/>
      <c r="AG201" s="315"/>
      <c r="AH201" s="245"/>
      <c r="AI201" s="245"/>
      <c r="AJ201" s="765"/>
      <c r="AK201" s="765"/>
      <c r="AL201" s="245"/>
      <c r="AM201" s="245"/>
      <c r="AN201" s="245"/>
      <c r="AO201" s="245"/>
      <c r="AP201" s="245"/>
      <c r="AQ201" s="245"/>
      <c r="AR201" s="245"/>
      <c r="AS201" s="245"/>
      <c r="AT201" s="245"/>
      <c r="AU201" s="245"/>
      <c r="AV201" s="245"/>
      <c r="AW201" s="335"/>
      <c r="AX201" s="792"/>
    </row>
    <row r="202" ht="24" customHeight="1" spans="1:50">
      <c r="A202" s="707"/>
      <c r="E202" s="245"/>
      <c r="F202" s="707"/>
      <c r="G202" s="245"/>
      <c r="H202" s="788"/>
      <c r="I202" s="707"/>
      <c r="J202" s="792"/>
      <c r="K202" s="268"/>
      <c r="L202" s="268"/>
      <c r="M202" s="268"/>
      <c r="N202" s="707"/>
      <c r="O202" s="707"/>
      <c r="P202" s="245"/>
      <c r="Q202" s="707"/>
      <c r="R202" s="707"/>
      <c r="S202" s="707"/>
      <c r="T202" s="707"/>
      <c r="U202" s="707"/>
      <c r="V202" s="745"/>
      <c r="W202" s="745"/>
      <c r="X202" s="745"/>
      <c r="Y202" s="745"/>
      <c r="Z202" s="245"/>
      <c r="AA202" s="245"/>
      <c r="AB202" s="245"/>
      <c r="AC202" s="754"/>
      <c r="AD202" s="754"/>
      <c r="AE202" s="754"/>
      <c r="AF202" s="754"/>
      <c r="AG202" s="315"/>
      <c r="AH202" s="245"/>
      <c r="AI202" s="245"/>
      <c r="AJ202" s="765"/>
      <c r="AK202" s="765"/>
      <c r="AL202" s="245"/>
      <c r="AM202" s="245"/>
      <c r="AN202" s="245"/>
      <c r="AO202" s="245"/>
      <c r="AP202" s="245"/>
      <c r="AQ202" s="245"/>
      <c r="AR202" s="245"/>
      <c r="AS202" s="245"/>
      <c r="AT202" s="245"/>
      <c r="AU202" s="245"/>
      <c r="AV202" s="245"/>
      <c r="AW202" s="335"/>
      <c r="AX202" s="792"/>
    </row>
    <row r="203" ht="24" customHeight="1" spans="1:50">
      <c r="A203" s="707"/>
      <c r="E203" s="245"/>
      <c r="F203" s="707"/>
      <c r="G203" s="245"/>
      <c r="H203" s="788"/>
      <c r="I203" s="707"/>
      <c r="J203" s="792"/>
      <c r="K203" s="268"/>
      <c r="L203" s="268"/>
      <c r="M203" s="268"/>
      <c r="N203" s="707"/>
      <c r="O203" s="707"/>
      <c r="P203" s="245"/>
      <c r="Q203" s="707"/>
      <c r="R203" s="707"/>
      <c r="S203" s="707"/>
      <c r="T203" s="707"/>
      <c r="U203" s="707"/>
      <c r="V203" s="745"/>
      <c r="W203" s="745"/>
      <c r="X203" s="745"/>
      <c r="Y203" s="745"/>
      <c r="Z203" s="245"/>
      <c r="AA203" s="245"/>
      <c r="AB203" s="245"/>
      <c r="AC203" s="754"/>
      <c r="AD203" s="754"/>
      <c r="AE203" s="754"/>
      <c r="AF203" s="754"/>
      <c r="AG203" s="315"/>
      <c r="AH203" s="245"/>
      <c r="AI203" s="245"/>
      <c r="AJ203" s="765"/>
      <c r="AK203" s="765"/>
      <c r="AL203" s="245"/>
      <c r="AM203" s="245"/>
      <c r="AN203" s="245"/>
      <c r="AO203" s="245"/>
      <c r="AP203" s="245"/>
      <c r="AQ203" s="245"/>
      <c r="AR203" s="245"/>
      <c r="AS203" s="245"/>
      <c r="AT203" s="245"/>
      <c r="AU203" s="245"/>
      <c r="AV203" s="245"/>
      <c r="AW203" s="335"/>
      <c r="AX203" s="792"/>
    </row>
  </sheetData>
  <autoFilter ref="A10:AX55">
    <extLst/>
  </autoFilter>
  <mergeCells count="55">
    <mergeCell ref="A1:AX1"/>
    <mergeCell ref="A4:F4"/>
    <mergeCell ref="A5:B5"/>
    <mergeCell ref="C5:F5"/>
    <mergeCell ref="A6:F6"/>
    <mergeCell ref="AC9:AE9"/>
    <mergeCell ref="A9:A10"/>
    <mergeCell ref="B9:B10"/>
    <mergeCell ref="C9:C10"/>
    <mergeCell ref="D9:D10"/>
    <mergeCell ref="E9:E10"/>
    <mergeCell ref="F9:F10"/>
    <mergeCell ref="G9:G10"/>
    <mergeCell ref="H9:H10"/>
    <mergeCell ref="I9:I10"/>
    <mergeCell ref="J9:J10"/>
    <mergeCell ref="K9:K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F9:AF10"/>
    <mergeCell ref="AG9:AG10"/>
    <mergeCell ref="AH9:AH10"/>
    <mergeCell ref="AI9:AI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S9:AS10"/>
    <mergeCell ref="AT9:AT10"/>
    <mergeCell ref="AU9:AU10"/>
    <mergeCell ref="AV9:AV10"/>
    <mergeCell ref="A2:B3"/>
    <mergeCell ref="C2:F3"/>
    <mergeCell ref="G2:Z8"/>
    <mergeCell ref="A7:F8"/>
  </mergeCells>
  <conditionalFormatting sqref="D21">
    <cfRule type="duplicateValues" dxfId="2" priority="6"/>
  </conditionalFormatting>
  <conditionalFormatting sqref="E22:F22">
    <cfRule type="duplicateValues" dxfId="2" priority="84"/>
  </conditionalFormatting>
  <conditionalFormatting sqref="C23">
    <cfRule type="cellIs" dxfId="4" priority="5" operator="equal">
      <formula>"重汽出口3.0"</formula>
    </cfRule>
  </conditionalFormatting>
  <conditionalFormatting sqref="E23">
    <cfRule type="cellIs" dxfId="4" priority="3" operator="equal">
      <formula>"重汽出口3.0"</formula>
    </cfRule>
  </conditionalFormatting>
  <conditionalFormatting sqref="E24">
    <cfRule type="duplicateValues" dxfId="2" priority="30"/>
  </conditionalFormatting>
  <conditionalFormatting sqref="L24">
    <cfRule type="duplicateValues" dxfId="2" priority="31"/>
  </conditionalFormatting>
  <conditionalFormatting sqref="E28">
    <cfRule type="duplicateValues" dxfId="2" priority="72"/>
  </conditionalFormatting>
  <conditionalFormatting sqref="E32">
    <cfRule type="duplicateValues" dxfId="2" priority="35"/>
  </conditionalFormatting>
  <conditionalFormatting sqref="L32">
    <cfRule type="duplicateValues" dxfId="2" priority="34"/>
  </conditionalFormatting>
  <conditionalFormatting sqref="L34">
    <cfRule type="duplicateValues" dxfId="2" priority="37"/>
  </conditionalFormatting>
  <conditionalFormatting sqref="L35">
    <cfRule type="duplicateValues" dxfId="2" priority="36"/>
  </conditionalFormatting>
  <conditionalFormatting sqref="D39">
    <cfRule type="duplicateValues" dxfId="2" priority="17"/>
    <cfRule type="duplicateValues" dxfId="2" priority="18"/>
  </conditionalFormatting>
  <conditionalFormatting sqref="E39">
    <cfRule type="duplicateValues" dxfId="2" priority="19"/>
  </conditionalFormatting>
  <conditionalFormatting sqref="D41">
    <cfRule type="duplicateValues" dxfId="2" priority="4"/>
  </conditionalFormatting>
  <conditionalFormatting sqref="D42">
    <cfRule type="duplicateValues" dxfId="2" priority="22"/>
    <cfRule type="duplicateValues" dxfId="2" priority="23"/>
  </conditionalFormatting>
  <conditionalFormatting sqref="C43">
    <cfRule type="cellIs" dxfId="4" priority="14" operator="equal">
      <formula>"重汽出口3.0"</formula>
    </cfRule>
  </conditionalFormatting>
  <conditionalFormatting sqref="D43">
    <cfRule type="duplicateValues" dxfId="2" priority="2"/>
    <cfRule type="duplicateValues" dxfId="2" priority="1"/>
  </conditionalFormatting>
  <conditionalFormatting sqref="E43">
    <cfRule type="duplicateValues" dxfId="2" priority="13"/>
    <cfRule type="duplicateValues" dxfId="2" priority="16"/>
  </conditionalFormatting>
  <conditionalFormatting sqref="L43">
    <cfRule type="duplicateValues" dxfId="2" priority="15"/>
  </conditionalFormatting>
  <conditionalFormatting sqref="N43:O43">
    <cfRule type="cellIs" dxfId="4" priority="11" operator="equal">
      <formula>"N"</formula>
    </cfRule>
    <cfRule type="cellIs" dxfId="3" priority="12" operator="equal">
      <formula>"Y"</formula>
    </cfRule>
  </conditionalFormatting>
  <conditionalFormatting sqref="D46">
    <cfRule type="duplicateValues" dxfId="2" priority="10"/>
  </conditionalFormatting>
  <conditionalFormatting sqref="D50">
    <cfRule type="duplicateValues" dxfId="2" priority="8"/>
  </conditionalFormatting>
  <conditionalFormatting sqref="E51">
    <cfRule type="duplicateValues" dxfId="2" priority="74"/>
  </conditionalFormatting>
  <conditionalFormatting sqref="L51">
    <cfRule type="duplicateValues" dxfId="2" priority="56"/>
  </conditionalFormatting>
  <conditionalFormatting sqref="L54">
    <cfRule type="duplicateValues" dxfId="2" priority="55"/>
  </conditionalFormatting>
  <conditionalFormatting sqref="D55">
    <cfRule type="duplicateValues" dxfId="2" priority="20"/>
    <cfRule type="duplicateValues" dxfId="2" priority="21"/>
  </conditionalFormatting>
  <conditionalFormatting sqref="E55">
    <cfRule type="duplicateValues" dxfId="2" priority="42"/>
  </conditionalFormatting>
  <conditionalFormatting sqref="Q156:R156">
    <cfRule type="duplicateValues" dxfId="2" priority="79"/>
    <cfRule type="duplicateValues" dxfId="2" priority="80"/>
    <cfRule type="duplicateValues" dxfId="2" priority="81"/>
    <cfRule type="duplicateValues" dxfId="2" priority="82"/>
  </conditionalFormatting>
  <conditionalFormatting sqref="D33:D35">
    <cfRule type="duplicateValues" dxfId="2" priority="7"/>
  </conditionalFormatting>
  <conditionalFormatting sqref="D47:D48">
    <cfRule type="duplicateValues" dxfId="2" priority="9"/>
  </conditionalFormatting>
  <conditionalFormatting sqref="E25:E27">
    <cfRule type="duplicateValues" dxfId="2" priority="77"/>
  </conditionalFormatting>
  <conditionalFormatting sqref="E29:E31">
    <cfRule type="duplicateValues" dxfId="2" priority="44"/>
  </conditionalFormatting>
  <conditionalFormatting sqref="E52:E53">
    <cfRule type="duplicateValues" dxfId="2" priority="45"/>
  </conditionalFormatting>
  <conditionalFormatting sqref="L15:L18">
    <cfRule type="duplicateValues" dxfId="2" priority="48"/>
  </conditionalFormatting>
  <conditionalFormatting sqref="L19:L21">
    <cfRule type="duplicateValues" dxfId="2" priority="283"/>
  </conditionalFormatting>
  <conditionalFormatting sqref="L22:L23">
    <cfRule type="duplicateValues" dxfId="2" priority="61"/>
  </conditionalFormatting>
  <conditionalFormatting sqref="L25:L27">
    <cfRule type="duplicateValues" dxfId="2" priority="58"/>
  </conditionalFormatting>
  <conditionalFormatting sqref="L29:L31">
    <cfRule type="duplicateValues" dxfId="2" priority="43"/>
  </conditionalFormatting>
  <conditionalFormatting sqref="L36:L37">
    <cfRule type="duplicateValues" dxfId="2" priority="275"/>
  </conditionalFormatting>
  <conditionalFormatting sqref="L38:L39">
    <cfRule type="duplicateValues" dxfId="2" priority="63"/>
  </conditionalFormatting>
  <conditionalFormatting sqref="L52:L53">
    <cfRule type="duplicateValues" dxfId="2" priority="59"/>
  </conditionalFormatting>
  <conditionalFormatting sqref="C1:D8 C11:D20 C21 C22:D22 D23 C24:D32 C44:D45 C46:C48 C49:D49 C50 C51:D54 C56:D1048576 C55 C41:C42 C40:D40 C39 C36:D38 C33:C35">
    <cfRule type="cellIs" dxfId="4" priority="27" operator="equal">
      <formula>"重汽出口3.0"</formula>
    </cfRule>
  </conditionalFormatting>
  <conditionalFormatting sqref="E1 E56:E1048576">
    <cfRule type="duplicateValues" dxfId="2" priority="83"/>
  </conditionalFormatting>
  <conditionalFormatting sqref="E1:E8 E34:E35 E56:E1048576 E44:E50 E40:E42">
    <cfRule type="duplicateValues" dxfId="2" priority="78"/>
  </conditionalFormatting>
  <conditionalFormatting sqref="E1:E8 E11:E22 E24:E38 E44:E1048576 E40:E42">
    <cfRule type="duplicateValues" dxfId="2" priority="26"/>
  </conditionalFormatting>
  <conditionalFormatting sqref="N11:O42 N44:O55">
    <cfRule type="cellIs" dxfId="4" priority="24" operator="equal">
      <formula>"N"</formula>
    </cfRule>
    <cfRule type="cellIs" dxfId="3" priority="25" operator="equal">
      <formula>"Y"</formula>
    </cfRule>
  </conditionalFormatting>
  <conditionalFormatting sqref="L14 L40:L42 L44:L50">
    <cfRule type="duplicateValues" dxfId="2" priority="60"/>
  </conditionalFormatting>
  <conditionalFormatting sqref="E19 E21">
    <cfRule type="duplicateValues" dxfId="2" priority="276"/>
  </conditionalFormatting>
  <conditionalFormatting sqref="L28 L33">
    <cfRule type="duplicateValues" dxfId="2" priority="54"/>
  </conditionalFormatting>
  <dataValidations count="3">
    <dataValidation type="list" allowBlank="1" showInputMessage="1" showErrorMessage="1" sqref="N23:O23 N39:O39 N43:O43 N40:O42 N11:O15 N19:O22 N44:O55 N24:O38">
      <formula1>"Y,N"</formula1>
    </dataValidation>
    <dataValidation type="list" allowBlank="1" showInputMessage="1" showErrorMessage="1" sqref="P26">
      <formula1>"装配总成件,焊接总成件,面料,塑料件,冷镦,钣金件,机加工件,标准件,非标件,线材件,管材件,圆钢"</formula1>
    </dataValidation>
    <dataValidation allowBlank="1" showErrorMessage="1" sqref="Q160:R160 Q13:Q14 Q19:Q21 Q164:R165"/>
  </dataValidations>
  <hyperlinks>
    <hyperlink ref="F39" location="副司机座框总成电泳!A1" display="副司机座框总成电泳"/>
    <hyperlink ref="F28" location="SHT0013330!A1" display="副驾驶调角器总成"/>
    <hyperlink ref="AY14" location="SHT0011020!A1" display="成本核算参考SHT0011020"/>
    <hyperlink ref="AY38" location="SHT0011026!A1" display="成本核算参考SHT0011026"/>
    <hyperlink ref="F43" location="副驾底支架焊接总成电泳!A1" display="副司机底座电泳总成"/>
  </hyperlinks>
  <printOptions horizontalCentered="1"/>
  <pageMargins left="0.31496062992126" right="0.275590551181102" top="0.393700787401575" bottom="0.551181102362205" header="0.31496062992126" footer="0.31496062992126"/>
  <pageSetup paperSize="8" scale="77" orientation="landscape"/>
  <headerFooter>
    <oddFooter>&amp;C第 &amp;P 页，共 &amp;N 页</oddFooter>
  </headerFooter>
  <ignoredErrors>
    <ignoredError sqref="AX28:AX31" numberStoredAsText="1"/>
  </ignoredError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AB15"/>
  <sheetViews>
    <sheetView view="pageBreakPreview" zoomScale="85" zoomScaleNormal="100" workbookViewId="0">
      <selection activeCell="I7" sqref="I7:M7"/>
    </sheetView>
  </sheetViews>
  <sheetFormatPr defaultColWidth="4.62727272727273" defaultRowHeight="16.5"/>
  <cols>
    <col min="1" max="1" width="3.75454545454545" style="617" customWidth="1"/>
    <col min="2" max="2" width="10.8727272727273" style="617" customWidth="1"/>
    <col min="3" max="3" width="21.3727272727273" style="617" customWidth="1"/>
    <col min="4" max="4" width="28.7545454545455" style="617" customWidth="1"/>
    <col min="5" max="5" width="23.3727272727273" style="617" customWidth="1"/>
    <col min="6" max="6" width="19.7545454545455" style="617" customWidth="1"/>
    <col min="7" max="7" width="13.3727272727273" style="617" customWidth="1"/>
    <col min="8" max="8" width="4.62727272727273" style="617" customWidth="1"/>
    <col min="9" max="9" width="6.37272727272727" style="617" customWidth="1"/>
    <col min="10" max="10" width="0.127272727272727" style="617" customWidth="1"/>
    <col min="11" max="11" width="25.6272727272727" style="617" customWidth="1"/>
    <col min="12" max="12" width="10.8727272727273" style="617" customWidth="1"/>
    <col min="13" max="13" width="7.5" style="617" customWidth="1"/>
    <col min="14" max="14" width="6.37272727272727" style="617" customWidth="1"/>
    <col min="15" max="15" width="5" style="617" customWidth="1"/>
    <col min="16" max="16" width="5.87272727272727" style="617" customWidth="1"/>
    <col min="17" max="17" width="7.87272727272727" style="617" customWidth="1"/>
    <col min="18" max="18" width="6.12727272727273" style="617" customWidth="1"/>
    <col min="19" max="19" width="13.1272727272727" style="617" customWidth="1"/>
    <col min="20" max="20" width="21" style="617" customWidth="1"/>
    <col min="21" max="21" width="4.62727272727273" style="617" customWidth="1"/>
    <col min="22" max="22" width="8" style="617" customWidth="1"/>
    <col min="23" max="23" width="11.5" style="617" customWidth="1"/>
    <col min="24" max="24" width="9.62727272727273" style="617" customWidth="1"/>
    <col min="25" max="25" width="13.1272727272727" style="617" customWidth="1"/>
    <col min="26" max="26" width="10" style="617" customWidth="1"/>
    <col min="27" max="27" width="11.2545454545455" style="617" customWidth="1"/>
    <col min="28" max="248" width="9" style="617" customWidth="1"/>
    <col min="249" max="249" width="3.12727272727273" style="617" customWidth="1"/>
    <col min="250" max="250" width="7.62727272727273" style="617" customWidth="1"/>
    <col min="251" max="251" width="4.12727272727273" style="617" customWidth="1"/>
    <col min="252" max="252" width="17" style="617" customWidth="1"/>
    <col min="253" max="253" width="3.62727272727273" style="617" customWidth="1"/>
    <col min="254" max="254" width="9.12727272727273" style="617" customWidth="1"/>
    <col min="255" max="255" width="3.62727272727273" style="617" customWidth="1"/>
    <col min="256" max="16384" width="4.62727272727273" style="617"/>
  </cols>
  <sheetData>
    <row r="1" s="616" customFormat="1" ht="30.75" customHeight="1" spans="1:28">
      <c r="A1" s="618"/>
      <c r="B1" s="618"/>
      <c r="C1" s="619"/>
      <c r="D1" s="619"/>
      <c r="E1" s="619"/>
      <c r="F1" s="619"/>
      <c r="G1" s="619"/>
      <c r="H1" s="619"/>
      <c r="I1" s="619"/>
      <c r="J1" s="619"/>
      <c r="K1" s="619"/>
      <c r="L1" s="619"/>
      <c r="M1" s="619"/>
      <c r="N1" s="619"/>
      <c r="O1" s="619"/>
      <c r="P1" s="619"/>
      <c r="Q1" s="619"/>
      <c r="R1" s="619"/>
      <c r="S1" s="634"/>
      <c r="T1" s="634"/>
      <c r="U1" s="634"/>
      <c r="V1" s="634"/>
      <c r="W1" s="635" t="s">
        <v>665</v>
      </c>
      <c r="X1" s="635"/>
      <c r="Y1" s="635"/>
      <c r="Z1" s="635"/>
      <c r="AA1" s="635"/>
      <c r="AB1" s="640"/>
    </row>
    <row r="2" s="616" customFormat="1" ht="34.5" customHeight="1" spans="1:27">
      <c r="A2" s="618" t="s">
        <v>59</v>
      </c>
      <c r="B2" s="618"/>
      <c r="C2" s="620"/>
      <c r="D2" s="620"/>
      <c r="E2" s="620"/>
      <c r="F2" s="621" t="s">
        <v>60</v>
      </c>
      <c r="G2" s="621"/>
      <c r="H2" s="621"/>
      <c r="I2" s="621"/>
      <c r="J2" s="621"/>
      <c r="K2" s="621"/>
      <c r="L2" s="621"/>
      <c r="M2" s="621"/>
      <c r="N2" s="621"/>
      <c r="O2" s="621"/>
      <c r="P2" s="621"/>
      <c r="Q2" s="621"/>
      <c r="R2" s="621"/>
      <c r="S2" s="636"/>
      <c r="T2" s="636"/>
      <c r="U2" s="636"/>
      <c r="V2" s="636"/>
      <c r="W2" s="635"/>
      <c r="X2" s="635"/>
      <c r="Y2" s="635"/>
      <c r="Z2" s="635"/>
      <c r="AA2" s="635"/>
    </row>
    <row r="3" s="616" customFormat="1" ht="28.5" customHeight="1" spans="1:28">
      <c r="A3" s="622" t="s">
        <v>0</v>
      </c>
      <c r="B3" s="622"/>
      <c r="C3" s="619" t="s">
        <v>61</v>
      </c>
      <c r="D3" s="619"/>
      <c r="E3" s="619"/>
      <c r="F3" s="623" t="s">
        <v>666</v>
      </c>
      <c r="G3" s="623"/>
      <c r="H3" s="623"/>
      <c r="I3" s="623"/>
      <c r="J3" s="623"/>
      <c r="K3" s="623"/>
      <c r="L3" s="623"/>
      <c r="M3" s="623"/>
      <c r="N3" s="623"/>
      <c r="O3" s="623"/>
      <c r="P3" s="623"/>
      <c r="Q3" s="623"/>
      <c r="R3" s="623"/>
      <c r="S3" s="623"/>
      <c r="T3" s="623"/>
      <c r="U3" s="637" t="s">
        <v>63</v>
      </c>
      <c r="V3" s="637"/>
      <c r="W3" s="637" t="s">
        <v>64</v>
      </c>
      <c r="X3" s="637" t="s">
        <v>65</v>
      </c>
      <c r="Y3" s="637" t="s">
        <v>66</v>
      </c>
      <c r="Z3" s="641" t="s">
        <v>67</v>
      </c>
      <c r="AA3" s="637" t="s">
        <v>68</v>
      </c>
      <c r="AB3" s="642"/>
    </row>
    <row r="4" s="616" customFormat="1" ht="36" customHeight="1" spans="1:28">
      <c r="A4" s="622"/>
      <c r="B4" s="622"/>
      <c r="C4" s="619"/>
      <c r="D4" s="619"/>
      <c r="E4" s="619"/>
      <c r="F4" s="624" t="s">
        <v>69</v>
      </c>
      <c r="G4" s="624"/>
      <c r="H4" s="624"/>
      <c r="I4" s="624"/>
      <c r="J4" s="624"/>
      <c r="K4" s="624"/>
      <c r="L4" s="624"/>
      <c r="M4" s="624"/>
      <c r="N4" s="624"/>
      <c r="O4" s="624"/>
      <c r="P4" s="624"/>
      <c r="Q4" s="624"/>
      <c r="R4" s="624"/>
      <c r="S4" s="638"/>
      <c r="T4" s="638"/>
      <c r="U4" s="639" t="s">
        <v>70</v>
      </c>
      <c r="V4" s="639"/>
      <c r="W4" s="639"/>
      <c r="X4" s="639"/>
      <c r="Y4" s="643"/>
      <c r="Z4" s="644" t="s">
        <v>71</v>
      </c>
      <c r="AA4" s="645">
        <v>45169</v>
      </c>
      <c r="AB4" s="642"/>
    </row>
    <row r="5" ht="36.75" customHeight="1" spans="1:27">
      <c r="A5" s="625" t="s">
        <v>73</v>
      </c>
      <c r="B5" s="625"/>
      <c r="C5" s="625"/>
      <c r="D5" s="626" t="s">
        <v>74</v>
      </c>
      <c r="E5" s="626" t="s">
        <v>3</v>
      </c>
      <c r="F5" s="626"/>
      <c r="G5" s="626"/>
      <c r="H5" s="626"/>
      <c r="I5" s="626" t="s">
        <v>75</v>
      </c>
      <c r="J5" s="626"/>
      <c r="K5" s="626"/>
      <c r="L5" s="626"/>
      <c r="M5" s="626"/>
      <c r="N5" s="626" t="s">
        <v>76</v>
      </c>
      <c r="O5" s="626"/>
      <c r="P5" s="626"/>
      <c r="Q5" s="626"/>
      <c r="R5" s="626"/>
      <c r="S5" s="626"/>
      <c r="T5" s="626"/>
      <c r="U5" s="626" t="s">
        <v>77</v>
      </c>
      <c r="V5" s="626"/>
      <c r="W5" s="628" t="s">
        <v>78</v>
      </c>
      <c r="X5" s="628"/>
      <c r="Y5" s="628" t="s">
        <v>79</v>
      </c>
      <c r="Z5" s="628"/>
      <c r="AA5" s="628"/>
    </row>
    <row r="6" ht="66" customHeight="1" spans="1:27">
      <c r="A6" s="626"/>
      <c r="B6" s="626"/>
      <c r="C6" s="626"/>
      <c r="D6" s="626">
        <v>1</v>
      </c>
      <c r="E6" s="627"/>
      <c r="F6" s="627"/>
      <c r="G6" s="627"/>
      <c r="H6" s="627"/>
      <c r="I6" s="627" t="s">
        <v>491</v>
      </c>
      <c r="J6" s="627"/>
      <c r="K6" s="627"/>
      <c r="L6" s="627"/>
      <c r="M6" s="627"/>
      <c r="N6" s="633" t="s">
        <v>667</v>
      </c>
      <c r="O6" s="633"/>
      <c r="P6" s="633"/>
      <c r="Q6" s="633"/>
      <c r="R6" s="633"/>
      <c r="S6" s="633"/>
      <c r="T6" s="633"/>
      <c r="U6" s="627">
        <v>1</v>
      </c>
      <c r="V6" s="627"/>
      <c r="W6" s="628"/>
      <c r="X6" s="628"/>
      <c r="Y6" s="646"/>
      <c r="Z6" s="647"/>
      <c r="AA6" s="648"/>
    </row>
    <row r="7" ht="42" customHeight="1" spans="1:27">
      <c r="A7" s="626"/>
      <c r="B7" s="626"/>
      <c r="C7" s="626"/>
      <c r="D7" s="626">
        <v>2</v>
      </c>
      <c r="E7" s="627"/>
      <c r="F7" s="627"/>
      <c r="G7" s="627"/>
      <c r="H7" s="627"/>
      <c r="I7" s="627" t="s">
        <v>491</v>
      </c>
      <c r="J7" s="627"/>
      <c r="K7" s="627"/>
      <c r="L7" s="627"/>
      <c r="M7" s="627"/>
      <c r="N7" s="633" t="s">
        <v>668</v>
      </c>
      <c r="O7" s="633"/>
      <c r="P7" s="633"/>
      <c r="Q7" s="633"/>
      <c r="R7" s="633"/>
      <c r="S7" s="633"/>
      <c r="T7" s="633"/>
      <c r="U7" s="627">
        <v>1</v>
      </c>
      <c r="V7" s="627"/>
      <c r="W7" s="628"/>
      <c r="X7" s="628"/>
      <c r="Y7" s="646"/>
      <c r="Z7" s="647"/>
      <c r="AA7" s="648"/>
    </row>
    <row r="8" ht="42" customHeight="1" spans="1:27">
      <c r="A8" s="626"/>
      <c r="B8" s="626"/>
      <c r="C8" s="626"/>
      <c r="D8" s="626">
        <v>3</v>
      </c>
      <c r="E8" s="627"/>
      <c r="F8" s="627"/>
      <c r="G8" s="627"/>
      <c r="H8" s="627"/>
      <c r="I8" s="627"/>
      <c r="J8" s="627"/>
      <c r="K8" s="627"/>
      <c r="L8" s="627"/>
      <c r="M8" s="627"/>
      <c r="N8" s="633"/>
      <c r="O8" s="633"/>
      <c r="P8" s="633"/>
      <c r="Q8" s="633"/>
      <c r="R8" s="633"/>
      <c r="S8" s="633"/>
      <c r="T8" s="633"/>
      <c r="U8" s="627"/>
      <c r="V8" s="627"/>
      <c r="W8" s="628"/>
      <c r="X8" s="628"/>
      <c r="Y8" s="646"/>
      <c r="Z8" s="647"/>
      <c r="AA8" s="648"/>
    </row>
    <row r="9" ht="42" customHeight="1" spans="1:27">
      <c r="A9" s="626"/>
      <c r="B9" s="626"/>
      <c r="C9" s="626"/>
      <c r="D9" s="626">
        <v>4</v>
      </c>
      <c r="E9" s="627"/>
      <c r="F9" s="627"/>
      <c r="G9" s="627"/>
      <c r="H9" s="627"/>
      <c r="I9" s="627" t="s">
        <v>669</v>
      </c>
      <c r="J9" s="627"/>
      <c r="K9" s="627"/>
      <c r="L9" s="627"/>
      <c r="M9" s="627"/>
      <c r="N9" s="633"/>
      <c r="O9" s="633"/>
      <c r="P9" s="633"/>
      <c r="Q9" s="633"/>
      <c r="R9" s="633"/>
      <c r="S9" s="633"/>
      <c r="T9" s="633"/>
      <c r="U9" s="627"/>
      <c r="V9" s="627"/>
      <c r="W9" s="628"/>
      <c r="X9" s="628"/>
      <c r="Y9" s="649"/>
      <c r="Z9" s="649"/>
      <c r="AA9" s="649"/>
    </row>
    <row r="10" ht="42" customHeight="1" spans="1:27">
      <c r="A10" s="626"/>
      <c r="B10" s="626"/>
      <c r="C10" s="626"/>
      <c r="D10" s="626">
        <v>5</v>
      </c>
      <c r="E10" s="627"/>
      <c r="F10" s="627"/>
      <c r="G10" s="627"/>
      <c r="H10" s="627"/>
      <c r="I10" s="627"/>
      <c r="J10" s="627"/>
      <c r="K10" s="627"/>
      <c r="L10" s="627"/>
      <c r="M10" s="627"/>
      <c r="N10" s="633" t="s">
        <v>485</v>
      </c>
      <c r="O10" s="633"/>
      <c r="P10" s="633"/>
      <c r="Q10" s="633"/>
      <c r="R10" s="633"/>
      <c r="S10" s="633"/>
      <c r="T10" s="633"/>
      <c r="U10" s="627"/>
      <c r="V10" s="627"/>
      <c r="W10" s="628"/>
      <c r="X10" s="628"/>
      <c r="Y10" s="649"/>
      <c r="Z10" s="649"/>
      <c r="AA10" s="649"/>
    </row>
    <row r="11" ht="22.5" customHeight="1" spans="1:27">
      <c r="A11" s="626"/>
      <c r="B11" s="626"/>
      <c r="C11" s="626"/>
      <c r="D11" s="626">
        <v>6</v>
      </c>
      <c r="E11" s="628"/>
      <c r="F11" s="628"/>
      <c r="G11" s="628"/>
      <c r="H11" s="628"/>
      <c r="I11" s="627"/>
      <c r="J11" s="627"/>
      <c r="K11" s="627"/>
      <c r="L11" s="627"/>
      <c r="M11" s="627"/>
      <c r="N11" s="627"/>
      <c r="O11" s="627"/>
      <c r="P11" s="627"/>
      <c r="Q11" s="627"/>
      <c r="R11" s="627"/>
      <c r="S11" s="627"/>
      <c r="T11" s="627"/>
      <c r="U11" s="627"/>
      <c r="V11" s="627"/>
      <c r="W11" s="628"/>
      <c r="X11" s="628"/>
      <c r="Y11" s="650"/>
      <c r="Z11" s="650"/>
      <c r="AA11" s="650"/>
    </row>
    <row r="12" ht="51.75" customHeight="1" spans="1:27">
      <c r="A12" s="629" t="s">
        <v>82</v>
      </c>
      <c r="B12" s="628"/>
      <c r="C12" s="628"/>
      <c r="D12" s="628"/>
      <c r="E12" s="628"/>
      <c r="F12" s="628"/>
      <c r="G12" s="628"/>
      <c r="H12" s="628"/>
      <c r="I12" s="628"/>
      <c r="J12" s="628"/>
      <c r="K12" s="628"/>
      <c r="L12" s="628"/>
      <c r="M12" s="628"/>
      <c r="N12" s="628"/>
      <c r="O12" s="628"/>
      <c r="P12" s="628"/>
      <c r="Q12" s="628"/>
      <c r="R12" s="628"/>
      <c r="S12" s="628"/>
      <c r="T12" s="628"/>
      <c r="U12" s="628"/>
      <c r="V12" s="628"/>
      <c r="W12" s="628"/>
      <c r="X12" s="628"/>
      <c r="Y12" s="628"/>
      <c r="Z12" s="628"/>
      <c r="AA12" s="628"/>
    </row>
    <row r="13" ht="33.75" customHeight="1" spans="1:27">
      <c r="A13" s="630" t="s">
        <v>83</v>
      </c>
      <c r="B13" s="630" t="s">
        <v>84</v>
      </c>
      <c r="C13" s="630" t="s">
        <v>85</v>
      </c>
      <c r="D13" s="631" t="s">
        <v>86</v>
      </c>
      <c r="E13" s="630" t="s">
        <v>87</v>
      </c>
      <c r="F13" s="628" t="s">
        <v>88</v>
      </c>
      <c r="G13" s="630" t="s">
        <v>89</v>
      </c>
      <c r="H13" s="630"/>
      <c r="I13" s="630"/>
      <c r="J13" s="630"/>
      <c r="K13" s="630"/>
      <c r="L13" s="630"/>
      <c r="M13" s="628"/>
      <c r="N13" s="630"/>
      <c r="O13" s="628"/>
      <c r="P13" s="630"/>
      <c r="Q13" s="630"/>
      <c r="R13" s="630"/>
      <c r="S13" s="630"/>
      <c r="T13" s="628"/>
      <c r="U13" s="630"/>
      <c r="V13" s="630"/>
      <c r="W13" s="630"/>
      <c r="X13" s="630"/>
      <c r="Y13" s="630"/>
      <c r="Z13" s="630"/>
      <c r="AA13" s="630"/>
    </row>
    <row r="14" ht="17.5" spans="1:27">
      <c r="A14" s="628"/>
      <c r="B14" s="630"/>
      <c r="C14" s="632"/>
      <c r="D14" s="632"/>
      <c r="E14" s="630"/>
      <c r="F14" s="630"/>
      <c r="G14" s="630"/>
      <c r="H14" s="630"/>
      <c r="I14" s="630"/>
      <c r="J14" s="630"/>
      <c r="K14" s="630"/>
      <c r="L14" s="630"/>
      <c r="M14" s="630"/>
      <c r="N14" s="630"/>
      <c r="O14" s="630"/>
      <c r="P14" s="630"/>
      <c r="Q14" s="630"/>
      <c r="R14" s="630"/>
      <c r="S14" s="630"/>
      <c r="T14" s="630"/>
      <c r="U14" s="630"/>
      <c r="V14" s="630"/>
      <c r="W14" s="630"/>
      <c r="X14" s="630"/>
      <c r="Y14" s="630"/>
      <c r="Z14" s="630"/>
      <c r="AA14" s="630"/>
    </row>
    <row r="15" ht="17.5" spans="1:27">
      <c r="A15" s="628"/>
      <c r="B15" s="630"/>
      <c r="C15" s="632"/>
      <c r="D15" s="632"/>
      <c r="E15" s="630"/>
      <c r="F15" s="630"/>
      <c r="G15" s="630"/>
      <c r="H15" s="630"/>
      <c r="I15" s="630"/>
      <c r="J15" s="630"/>
      <c r="K15" s="630"/>
      <c r="L15" s="630"/>
      <c r="M15" s="630"/>
      <c r="N15" s="630"/>
      <c r="O15" s="630"/>
      <c r="P15" s="630"/>
      <c r="Q15" s="630"/>
      <c r="R15" s="630"/>
      <c r="S15" s="630"/>
      <c r="T15" s="630"/>
      <c r="U15" s="630"/>
      <c r="V15" s="630"/>
      <c r="W15" s="630"/>
      <c r="X15" s="630"/>
      <c r="Y15" s="630"/>
      <c r="Z15" s="630"/>
      <c r="AA15" s="630"/>
    </row>
  </sheetData>
  <mergeCells count="57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A12:AA12"/>
    <mergeCell ref="W1:AA2"/>
    <mergeCell ref="A3:B4"/>
    <mergeCell ref="C3:D4"/>
    <mergeCell ref="A6:C11"/>
  </mergeCells>
  <conditionalFormatting sqref="C14:C15">
    <cfRule type="duplicateValues" dxfId="2" priority="38"/>
  </conditionalFormatting>
  <conditionalFormatting sqref="C14:D15">
    <cfRule type="duplicateValues" dxfId="2" priority="39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BF65"/>
  <sheetViews>
    <sheetView tabSelected="1" view="pageBreakPreview" zoomScale="55" zoomScaleNormal="100" topLeftCell="A8" workbookViewId="0">
      <pane ySplit="2" topLeftCell="A10" activePane="bottomLeft" state="frozen"/>
      <selection/>
      <selection pane="bottomLeft" activeCell="AM65" sqref="AM65"/>
    </sheetView>
  </sheetViews>
  <sheetFormatPr defaultColWidth="9" defaultRowHeight="14"/>
  <cols>
    <col min="1" max="1" width="5.87272727272727" style="143" customWidth="1"/>
    <col min="2" max="2" width="4.5" style="143" customWidth="1"/>
    <col min="3" max="3" width="8" style="143" customWidth="1"/>
    <col min="4" max="4" width="20.6454545454545" style="143" customWidth="1"/>
    <col min="5" max="5" width="22.1272727272727" style="143" customWidth="1"/>
    <col min="6" max="6" width="22" style="143" customWidth="1"/>
    <col min="7" max="7" width="19.2545454545455" style="564" hidden="1" customWidth="1" outlineLevel="2"/>
    <col min="8" max="8" width="4.87272727272727" style="143" hidden="1" customWidth="1" outlineLevel="2"/>
    <col min="9" max="9" width="5.25454545454545" style="143" hidden="1" customWidth="1" outlineLevel="2"/>
    <col min="10" max="10" width="10.5" style="143" customWidth="1" collapsed="1"/>
    <col min="11" max="11" width="6.12727272727273" style="143" hidden="1" customWidth="1" outlineLevel="1"/>
    <col min="12" max="12" width="20.5" style="143" hidden="1" customWidth="1" outlineLevel="1"/>
    <col min="13" max="13" width="8.12727272727273" style="565" hidden="1" customWidth="1" outlineLevel="1"/>
    <col min="14" max="15" width="7.25454545454545" style="143" hidden="1" customWidth="1" outlineLevel="1"/>
    <col min="16" max="16" width="11.2545454545455" style="143" customWidth="1" collapsed="1"/>
    <col min="17" max="18" width="24.2545454545455" style="143" hidden="1" customWidth="1" outlineLevel="1"/>
    <col min="19" max="19" width="11.8727272727273" style="143" hidden="1" customWidth="1" outlineLevel="1"/>
    <col min="20" max="20" width="10.3727272727273" style="143" hidden="1" customWidth="1" outlineLevel="1"/>
    <col min="21" max="21" width="14.6272727272727" style="566" customWidth="1" collapsed="1"/>
    <col min="22" max="24" width="14.6272727272727" style="566" hidden="1" customWidth="1" outlineLevel="1"/>
    <col min="25" max="25" width="12.5" style="143" customWidth="1" collapsed="1"/>
    <col min="26" max="29" width="6.75454545454545" style="143" hidden="1" customWidth="1"/>
    <col min="30" max="32" width="7.25454545454545" style="143" hidden="1" customWidth="1"/>
    <col min="33" max="33" width="7.25454545454545" style="143" customWidth="1"/>
    <col min="34" max="34" width="7.25454545454545" style="143" hidden="1" customWidth="1" outlineLevel="1"/>
    <col min="35" max="38" width="7.25454545454545" style="567" hidden="1" customWidth="1" outlineLevel="1"/>
    <col min="39" max="39" width="8.91818181818182" style="568" hidden="1" customWidth="1" outlineLevel="1"/>
    <col min="40" max="41" width="7.25454545454545" style="143" hidden="1" customWidth="1" outlineLevel="1"/>
    <col min="42" max="42" width="10.2454545454545" style="143" customWidth="1" collapsed="1"/>
    <col min="43" max="43" width="10.5818181818182" style="143" customWidth="1"/>
    <col min="44" max="54" width="7.25454545454545" style="143" hidden="1" customWidth="1" outlineLevel="1"/>
    <col min="55" max="55" width="11.1272727272727" style="143" customWidth="1" collapsed="1"/>
    <col min="56" max="57" width="11.6272727272727" style="143" customWidth="1"/>
    <col min="58" max="58" width="16.6909090909091" style="143" customWidth="1"/>
    <col min="59" max="16384" width="9" style="143"/>
  </cols>
  <sheetData>
    <row r="1" ht="20.25" hidden="1" customHeight="1" outlineLevel="1" spans="1:57">
      <c r="A1" s="569"/>
      <c r="B1" s="569"/>
      <c r="C1" s="569"/>
      <c r="D1" s="569"/>
      <c r="E1" s="569"/>
      <c r="F1" s="569"/>
      <c r="G1" s="569"/>
      <c r="H1" s="569"/>
      <c r="I1" s="569"/>
      <c r="J1" s="569"/>
      <c r="K1" s="569"/>
      <c r="L1" s="569"/>
      <c r="M1" s="569"/>
      <c r="N1" s="569"/>
      <c r="O1" s="569"/>
      <c r="P1" s="569"/>
      <c r="Q1" s="569"/>
      <c r="R1" s="569"/>
      <c r="S1" s="569"/>
      <c r="T1" s="569"/>
      <c r="U1" s="569"/>
      <c r="V1" s="569"/>
      <c r="W1" s="569"/>
      <c r="X1" s="569"/>
      <c r="Y1" s="569"/>
      <c r="Z1" s="569"/>
      <c r="AA1" s="569"/>
      <c r="AB1" s="569"/>
      <c r="AC1" s="569"/>
      <c r="AD1" s="569"/>
      <c r="AE1" s="569"/>
      <c r="AF1" s="569"/>
      <c r="AG1" s="569"/>
      <c r="AH1" s="569"/>
      <c r="AI1" s="569"/>
      <c r="AJ1" s="569"/>
      <c r="AK1" s="569"/>
      <c r="AL1" s="569"/>
      <c r="AM1" s="569"/>
      <c r="AN1" s="569"/>
      <c r="AO1" s="569"/>
      <c r="AP1" s="569"/>
      <c r="AQ1" s="569"/>
      <c r="AR1" s="569"/>
      <c r="AS1" s="569"/>
      <c r="AT1" s="569"/>
      <c r="AU1" s="569"/>
      <c r="AV1" s="569"/>
      <c r="AW1" s="569"/>
      <c r="AX1" s="569"/>
      <c r="AY1" s="569"/>
      <c r="AZ1" s="569"/>
      <c r="BA1" s="569"/>
      <c r="BB1" s="569"/>
      <c r="BC1" s="569"/>
      <c r="BD1" s="569"/>
      <c r="BE1" s="613"/>
    </row>
    <row r="2" ht="27.75" hidden="1" customHeight="1" outlineLevel="1" spans="1:57">
      <c r="A2" s="570" t="s">
        <v>496</v>
      </c>
      <c r="B2" s="570"/>
      <c r="C2" s="571" t="s">
        <v>91</v>
      </c>
      <c r="D2" s="571"/>
      <c r="E2" s="571"/>
      <c r="F2" s="571"/>
      <c r="G2" s="572" t="s">
        <v>670</v>
      </c>
      <c r="H2" s="572"/>
      <c r="I2" s="572"/>
      <c r="J2" s="572"/>
      <c r="K2" s="572"/>
      <c r="L2" s="572"/>
      <c r="M2" s="572"/>
      <c r="N2" s="572"/>
      <c r="O2" s="572"/>
      <c r="P2" s="572"/>
      <c r="Q2" s="572"/>
      <c r="R2" s="572"/>
      <c r="S2" s="572"/>
      <c r="T2" s="572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72"/>
      <c r="AF2" s="572"/>
      <c r="AG2" s="572"/>
      <c r="AH2" s="572"/>
      <c r="AI2" s="572"/>
      <c r="AJ2" s="572"/>
      <c r="AK2" s="572"/>
      <c r="AL2" s="572"/>
      <c r="AM2" s="572"/>
      <c r="AN2" s="572"/>
      <c r="AO2" s="572"/>
      <c r="AP2" s="572"/>
      <c r="AQ2" s="572"/>
      <c r="AR2" s="572"/>
      <c r="AS2" s="572"/>
      <c r="AT2" s="572"/>
      <c r="AU2" s="572"/>
      <c r="AV2" s="572"/>
      <c r="AW2" s="572"/>
      <c r="AX2" s="572"/>
      <c r="AY2" s="572"/>
      <c r="AZ2" s="572"/>
      <c r="BA2" s="572"/>
      <c r="BB2" s="572"/>
      <c r="BC2" s="603" t="s">
        <v>85</v>
      </c>
      <c r="BD2" s="604"/>
      <c r="BE2" s="604"/>
    </row>
    <row r="3" ht="27.75" hidden="1" customHeight="1" outlineLevel="1" spans="1:57">
      <c r="A3" s="570"/>
      <c r="B3" s="570"/>
      <c r="C3" s="571"/>
      <c r="D3" s="571"/>
      <c r="E3" s="571"/>
      <c r="F3" s="571"/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2"/>
      <c r="AE3" s="572"/>
      <c r="AF3" s="572"/>
      <c r="AG3" s="572"/>
      <c r="AH3" s="572"/>
      <c r="AI3" s="572"/>
      <c r="AJ3" s="572"/>
      <c r="AK3" s="572"/>
      <c r="AL3" s="572"/>
      <c r="AM3" s="572"/>
      <c r="AN3" s="572"/>
      <c r="AO3" s="572"/>
      <c r="AP3" s="572"/>
      <c r="AQ3" s="572"/>
      <c r="AR3" s="572"/>
      <c r="AS3" s="572"/>
      <c r="AT3" s="572"/>
      <c r="AU3" s="572"/>
      <c r="AV3" s="572"/>
      <c r="AW3" s="572"/>
      <c r="AX3" s="572"/>
      <c r="AY3" s="572"/>
      <c r="AZ3" s="572"/>
      <c r="BA3" s="572"/>
      <c r="BB3" s="572"/>
      <c r="BC3" s="603" t="s">
        <v>93</v>
      </c>
      <c r="BD3" s="605"/>
      <c r="BE3" s="605"/>
    </row>
    <row r="4" ht="27" hidden="1" customHeight="1" outlineLevel="1" spans="1:57">
      <c r="A4" s="573" t="s">
        <v>94</v>
      </c>
      <c r="B4" s="573"/>
      <c r="C4" s="573"/>
      <c r="D4" s="573"/>
      <c r="E4" s="573"/>
      <c r="F4" s="573"/>
      <c r="G4" s="572"/>
      <c r="H4" s="572"/>
      <c r="I4" s="572"/>
      <c r="J4" s="572"/>
      <c r="K4" s="572"/>
      <c r="L4" s="572"/>
      <c r="M4" s="572"/>
      <c r="N4" s="572"/>
      <c r="O4" s="572"/>
      <c r="P4" s="572"/>
      <c r="Q4" s="572"/>
      <c r="R4" s="572"/>
      <c r="S4" s="572"/>
      <c r="T4" s="572"/>
      <c r="U4" s="572"/>
      <c r="V4" s="572"/>
      <c r="W4" s="572"/>
      <c r="X4" s="572"/>
      <c r="Y4" s="572"/>
      <c r="Z4" s="572"/>
      <c r="AA4" s="572"/>
      <c r="AB4" s="572"/>
      <c r="AC4" s="572"/>
      <c r="AD4" s="572"/>
      <c r="AE4" s="572"/>
      <c r="AF4" s="572"/>
      <c r="AG4" s="572"/>
      <c r="AH4" s="572"/>
      <c r="AI4" s="572"/>
      <c r="AJ4" s="572"/>
      <c r="AK4" s="572"/>
      <c r="AL4" s="572"/>
      <c r="AM4" s="572"/>
      <c r="AN4" s="572"/>
      <c r="AO4" s="572"/>
      <c r="AP4" s="572"/>
      <c r="AQ4" s="572"/>
      <c r="AR4" s="572"/>
      <c r="AS4" s="572"/>
      <c r="AT4" s="572"/>
      <c r="AU4" s="572"/>
      <c r="AV4" s="572"/>
      <c r="AW4" s="572"/>
      <c r="AX4" s="572"/>
      <c r="AY4" s="572"/>
      <c r="AZ4" s="572"/>
      <c r="BA4" s="572"/>
      <c r="BB4" s="572"/>
      <c r="BC4" s="603" t="s">
        <v>2</v>
      </c>
      <c r="BD4" s="318" t="s">
        <v>491</v>
      </c>
      <c r="BE4" s="318" t="s">
        <v>491</v>
      </c>
    </row>
    <row r="5" ht="31.5" hidden="1" customHeight="1" outlineLevel="1" spans="1:57">
      <c r="A5" s="574" t="s">
        <v>95</v>
      </c>
      <c r="B5" s="574"/>
      <c r="C5" s="574"/>
      <c r="D5" s="574"/>
      <c r="E5" s="574" t="s">
        <v>96</v>
      </c>
      <c r="F5" s="575"/>
      <c r="G5" s="572"/>
      <c r="H5" s="572"/>
      <c r="I5" s="572"/>
      <c r="J5" s="572"/>
      <c r="K5" s="572"/>
      <c r="L5" s="572"/>
      <c r="M5" s="572"/>
      <c r="N5" s="572"/>
      <c r="O5" s="572"/>
      <c r="P5" s="572"/>
      <c r="Q5" s="572"/>
      <c r="R5" s="572"/>
      <c r="S5" s="572"/>
      <c r="T5" s="572"/>
      <c r="U5" s="572"/>
      <c r="V5" s="572"/>
      <c r="W5" s="572"/>
      <c r="X5" s="572"/>
      <c r="Y5" s="572"/>
      <c r="Z5" s="572"/>
      <c r="AA5" s="572"/>
      <c r="AB5" s="572"/>
      <c r="AC5" s="572"/>
      <c r="AD5" s="572"/>
      <c r="AE5" s="572"/>
      <c r="AF5" s="572"/>
      <c r="AG5" s="572"/>
      <c r="AH5" s="572"/>
      <c r="AI5" s="572"/>
      <c r="AJ5" s="572"/>
      <c r="AK5" s="572"/>
      <c r="AL5" s="572"/>
      <c r="AM5" s="572"/>
      <c r="AN5" s="572"/>
      <c r="AO5" s="572"/>
      <c r="AP5" s="572"/>
      <c r="AQ5" s="572"/>
      <c r="AR5" s="572"/>
      <c r="AS5" s="572"/>
      <c r="AT5" s="572"/>
      <c r="AU5" s="572"/>
      <c r="AV5" s="572"/>
      <c r="AW5" s="572"/>
      <c r="AX5" s="572"/>
      <c r="AY5" s="572"/>
      <c r="AZ5" s="572"/>
      <c r="BA5" s="572"/>
      <c r="BB5" s="572"/>
      <c r="BC5" s="603" t="s">
        <v>97</v>
      </c>
      <c r="BD5" s="318" t="s">
        <v>671</v>
      </c>
      <c r="BE5" s="318" t="s">
        <v>672</v>
      </c>
    </row>
    <row r="6" ht="28.5" hidden="1" customHeight="1" outlineLevel="1" spans="1:57">
      <c r="A6" s="576" t="s">
        <v>98</v>
      </c>
      <c r="B6" s="576"/>
      <c r="C6" s="576"/>
      <c r="D6" s="576"/>
      <c r="E6" s="576"/>
      <c r="F6" s="576"/>
      <c r="G6" s="572"/>
      <c r="H6" s="572"/>
      <c r="I6" s="572"/>
      <c r="J6" s="572"/>
      <c r="K6" s="572"/>
      <c r="L6" s="572"/>
      <c r="M6" s="572"/>
      <c r="N6" s="572"/>
      <c r="O6" s="572"/>
      <c r="P6" s="572"/>
      <c r="Q6" s="572"/>
      <c r="R6" s="572"/>
      <c r="S6" s="572"/>
      <c r="T6" s="572"/>
      <c r="U6" s="572"/>
      <c r="V6" s="572"/>
      <c r="W6" s="572"/>
      <c r="X6" s="572"/>
      <c r="Y6" s="572"/>
      <c r="Z6" s="572"/>
      <c r="AA6" s="572"/>
      <c r="AB6" s="572"/>
      <c r="AC6" s="572"/>
      <c r="AD6" s="572"/>
      <c r="AE6" s="572"/>
      <c r="AF6" s="572"/>
      <c r="AG6" s="572"/>
      <c r="AH6" s="572"/>
      <c r="AI6" s="572"/>
      <c r="AJ6" s="572"/>
      <c r="AK6" s="572"/>
      <c r="AL6" s="572"/>
      <c r="AM6" s="572"/>
      <c r="AN6" s="572"/>
      <c r="AO6" s="572"/>
      <c r="AP6" s="572"/>
      <c r="AQ6" s="572"/>
      <c r="AR6" s="572"/>
      <c r="AS6" s="572"/>
      <c r="AT6" s="572"/>
      <c r="AU6" s="572"/>
      <c r="AV6" s="572"/>
      <c r="AW6" s="572"/>
      <c r="AX6" s="572"/>
      <c r="AY6" s="572"/>
      <c r="AZ6" s="572"/>
      <c r="BA6" s="572"/>
      <c r="BB6" s="572"/>
      <c r="BC6" s="603" t="s">
        <v>78</v>
      </c>
      <c r="BD6" s="318"/>
      <c r="BE6" s="318"/>
    </row>
    <row r="7" ht="28.5" hidden="1" customHeight="1" outlineLevel="1" spans="1:57">
      <c r="A7" s="577" t="s">
        <v>99</v>
      </c>
      <c r="B7" s="577"/>
      <c r="C7" s="577"/>
      <c r="D7" s="577"/>
      <c r="E7" s="577"/>
      <c r="F7" s="577"/>
      <c r="G7" s="572"/>
      <c r="H7" s="572"/>
      <c r="I7" s="572"/>
      <c r="J7" s="572"/>
      <c r="K7" s="572"/>
      <c r="L7" s="572"/>
      <c r="M7" s="572"/>
      <c r="N7" s="572"/>
      <c r="O7" s="572"/>
      <c r="P7" s="572"/>
      <c r="Q7" s="572"/>
      <c r="R7" s="572"/>
      <c r="S7" s="572"/>
      <c r="T7" s="572"/>
      <c r="U7" s="572"/>
      <c r="V7" s="572"/>
      <c r="W7" s="572"/>
      <c r="X7" s="572"/>
      <c r="Y7" s="572"/>
      <c r="Z7" s="572"/>
      <c r="AA7" s="572"/>
      <c r="AB7" s="572"/>
      <c r="AC7" s="572"/>
      <c r="AD7" s="572"/>
      <c r="AE7" s="572"/>
      <c r="AF7" s="572"/>
      <c r="AG7" s="572"/>
      <c r="AH7" s="572"/>
      <c r="AI7" s="572"/>
      <c r="AJ7" s="572"/>
      <c r="AK7" s="572"/>
      <c r="AL7" s="572"/>
      <c r="AM7" s="572"/>
      <c r="AN7" s="572"/>
      <c r="AO7" s="572"/>
      <c r="AP7" s="572"/>
      <c r="AQ7" s="572"/>
      <c r="AR7" s="572"/>
      <c r="AS7" s="572"/>
      <c r="AT7" s="572"/>
      <c r="AU7" s="572"/>
      <c r="AV7" s="572"/>
      <c r="AW7" s="572"/>
      <c r="AX7" s="572"/>
      <c r="AY7" s="572"/>
      <c r="AZ7" s="572"/>
      <c r="BA7" s="572"/>
      <c r="BB7" s="572"/>
      <c r="BC7" s="603" t="s">
        <v>100</v>
      </c>
      <c r="BD7" s="606" t="s">
        <v>501</v>
      </c>
      <c r="BE7" s="606" t="s">
        <v>501</v>
      </c>
    </row>
    <row r="8" s="212" customFormat="1" ht="24.95" customHeight="1" collapsed="1" spans="1:57">
      <c r="A8" s="578" t="s">
        <v>1</v>
      </c>
      <c r="B8" s="578" t="s">
        <v>102</v>
      </c>
      <c r="C8" s="578" t="s">
        <v>103</v>
      </c>
      <c r="D8" s="578" t="s">
        <v>104</v>
      </c>
      <c r="E8" s="578" t="s">
        <v>85</v>
      </c>
      <c r="F8" s="578" t="s">
        <v>2</v>
      </c>
      <c r="G8" s="578" t="s">
        <v>673</v>
      </c>
      <c r="H8" s="578" t="s">
        <v>107</v>
      </c>
      <c r="I8" s="578" t="s">
        <v>108</v>
      </c>
      <c r="J8" s="578" t="s">
        <v>73</v>
      </c>
      <c r="K8" s="578" t="s">
        <v>109</v>
      </c>
      <c r="L8" s="578" t="s">
        <v>110</v>
      </c>
      <c r="M8" s="578" t="s">
        <v>111</v>
      </c>
      <c r="N8" s="578" t="s">
        <v>112</v>
      </c>
      <c r="O8" s="578" t="s">
        <v>113</v>
      </c>
      <c r="P8" s="578" t="s">
        <v>114</v>
      </c>
      <c r="Q8" s="578" t="s">
        <v>115</v>
      </c>
      <c r="R8" s="578" t="s">
        <v>116</v>
      </c>
      <c r="S8" s="578" t="s">
        <v>117</v>
      </c>
      <c r="T8" s="578" t="s">
        <v>118</v>
      </c>
      <c r="U8" s="578" t="s">
        <v>508</v>
      </c>
      <c r="V8" s="578" t="s">
        <v>12</v>
      </c>
      <c r="W8" s="578" t="s">
        <v>121</v>
      </c>
      <c r="X8" s="578" t="s">
        <v>122</v>
      </c>
      <c r="Y8" s="578" t="s">
        <v>123</v>
      </c>
      <c r="Z8" s="584" t="s">
        <v>126</v>
      </c>
      <c r="AA8" s="584" t="s">
        <v>674</v>
      </c>
      <c r="AB8" s="584" t="s">
        <v>675</v>
      </c>
      <c r="AC8" s="584" t="s">
        <v>676</v>
      </c>
      <c r="AD8" s="585" t="s">
        <v>677</v>
      </c>
      <c r="AE8" s="585" t="s">
        <v>28</v>
      </c>
      <c r="AF8" s="585" t="s">
        <v>503</v>
      </c>
      <c r="AG8" s="288" t="s">
        <v>124</v>
      </c>
      <c r="AH8" s="587" t="s">
        <v>125</v>
      </c>
      <c r="AI8" s="588" t="s">
        <v>126</v>
      </c>
      <c r="AJ8" s="588"/>
      <c r="AK8" s="588"/>
      <c r="AL8" s="589" t="s">
        <v>127</v>
      </c>
      <c r="AM8" s="291" t="s">
        <v>128</v>
      </c>
      <c r="AN8" s="289" t="s">
        <v>129</v>
      </c>
      <c r="AO8" s="290" t="s">
        <v>130</v>
      </c>
      <c r="AP8" s="595" t="s">
        <v>131</v>
      </c>
      <c r="AQ8" s="595" t="s">
        <v>132</v>
      </c>
      <c r="AR8" s="322" t="s">
        <v>133</v>
      </c>
      <c r="AS8" s="596" t="s">
        <v>134</v>
      </c>
      <c r="AT8" s="597" t="s">
        <v>135</v>
      </c>
      <c r="AU8" s="597" t="s">
        <v>136</v>
      </c>
      <c r="AV8" s="598" t="s">
        <v>137</v>
      </c>
      <c r="AW8" s="597" t="s">
        <v>138</v>
      </c>
      <c r="AX8" s="607" t="s">
        <v>139</v>
      </c>
      <c r="AY8" s="597" t="s">
        <v>140</v>
      </c>
      <c r="AZ8" s="608" t="s">
        <v>141</v>
      </c>
      <c r="BA8" s="597" t="s">
        <v>142</v>
      </c>
      <c r="BB8" s="597" t="s">
        <v>143</v>
      </c>
      <c r="BC8" s="609" t="s">
        <v>678</v>
      </c>
      <c r="BD8" s="610" t="s">
        <v>144</v>
      </c>
      <c r="BE8" s="610" t="s">
        <v>144</v>
      </c>
    </row>
    <row r="9" s="562" customFormat="1" ht="24.95" customHeight="1" spans="1:57">
      <c r="A9" s="578"/>
      <c r="B9" s="578"/>
      <c r="C9" s="578"/>
      <c r="D9" s="578"/>
      <c r="E9" s="578"/>
      <c r="F9" s="578"/>
      <c r="G9" s="578"/>
      <c r="H9" s="578"/>
      <c r="I9" s="578"/>
      <c r="J9" s="578"/>
      <c r="K9" s="578"/>
      <c r="L9" s="578"/>
      <c r="M9" s="578"/>
      <c r="N9" s="578"/>
      <c r="O9" s="578"/>
      <c r="P9" s="578"/>
      <c r="Q9" s="578"/>
      <c r="R9" s="578"/>
      <c r="S9" s="578"/>
      <c r="T9" s="578"/>
      <c r="U9" s="578"/>
      <c r="V9" s="578"/>
      <c r="W9" s="578"/>
      <c r="X9" s="578"/>
      <c r="Y9" s="578"/>
      <c r="Z9" s="584"/>
      <c r="AA9" s="584"/>
      <c r="AB9" s="584"/>
      <c r="AC9" s="584"/>
      <c r="AD9" s="585"/>
      <c r="AE9" s="585"/>
      <c r="AF9" s="585"/>
      <c r="AG9" s="288"/>
      <c r="AH9" s="590"/>
      <c r="AI9" s="591" t="s">
        <v>145</v>
      </c>
      <c r="AJ9" s="591" t="s">
        <v>146</v>
      </c>
      <c r="AK9" s="591" t="s">
        <v>147</v>
      </c>
      <c r="AL9" s="592"/>
      <c r="AM9" s="291"/>
      <c r="AN9" s="289"/>
      <c r="AO9" s="290"/>
      <c r="AP9" s="599"/>
      <c r="AQ9" s="599"/>
      <c r="AR9" s="323"/>
      <c r="AS9" s="600"/>
      <c r="AT9" s="601"/>
      <c r="AU9" s="601"/>
      <c r="AV9" s="602"/>
      <c r="AW9" s="601"/>
      <c r="AX9" s="611"/>
      <c r="AY9" s="601"/>
      <c r="AZ9" s="612"/>
      <c r="BA9" s="601"/>
      <c r="BB9" s="601"/>
      <c r="BC9" s="609"/>
      <c r="BD9" s="610"/>
      <c r="BE9" s="610"/>
    </row>
    <row r="10" s="563" customFormat="1" ht="45" customHeight="1" spans="1:57">
      <c r="A10" s="579">
        <v>1</v>
      </c>
      <c r="B10" s="579">
        <v>0</v>
      </c>
      <c r="C10" s="579" t="s">
        <v>148</v>
      </c>
      <c r="D10" s="579"/>
      <c r="E10" s="579" t="s">
        <v>149</v>
      </c>
      <c r="F10" s="580" t="s">
        <v>491</v>
      </c>
      <c r="G10" s="579" t="s">
        <v>206</v>
      </c>
      <c r="H10" s="579" t="s">
        <v>150</v>
      </c>
      <c r="I10" s="579" t="s">
        <v>479</v>
      </c>
      <c r="J10" s="579"/>
      <c r="K10" s="579" t="s">
        <v>150</v>
      </c>
      <c r="L10" s="579"/>
      <c r="M10" s="579" t="s">
        <v>150</v>
      </c>
      <c r="N10" s="579" t="s">
        <v>153</v>
      </c>
      <c r="O10" s="579" t="s">
        <v>154</v>
      </c>
      <c r="P10" s="579" t="s">
        <v>514</v>
      </c>
      <c r="Q10" s="579" t="s">
        <v>155</v>
      </c>
      <c r="R10" s="579" t="s">
        <v>44</v>
      </c>
      <c r="S10" s="579" t="s">
        <v>44</v>
      </c>
      <c r="T10" s="579" t="s">
        <v>679</v>
      </c>
      <c r="U10" s="579">
        <v>43.65</v>
      </c>
      <c r="V10" s="579" t="s">
        <v>480</v>
      </c>
      <c r="W10" s="579" t="s">
        <v>44</v>
      </c>
      <c r="X10" s="579" t="s">
        <v>44</v>
      </c>
      <c r="Y10" s="579" t="s">
        <v>44</v>
      </c>
      <c r="Z10" s="579"/>
      <c r="AA10" s="579">
        <v>1</v>
      </c>
      <c r="AB10" s="579">
        <v>0</v>
      </c>
      <c r="AC10" s="586"/>
      <c r="AD10" s="586"/>
      <c r="AE10" s="586"/>
      <c r="AF10" s="586"/>
      <c r="AG10" s="586" t="s">
        <v>157</v>
      </c>
      <c r="AH10" s="586"/>
      <c r="AI10" s="586"/>
      <c r="AJ10" s="586"/>
      <c r="AK10" s="586"/>
      <c r="AL10" s="586"/>
      <c r="AM10" s="586"/>
      <c r="AN10" s="586"/>
      <c r="AO10" s="586"/>
      <c r="AP10" s="586" t="s">
        <v>158</v>
      </c>
      <c r="AQ10" s="586" t="s">
        <v>159</v>
      </c>
      <c r="AR10" s="586"/>
      <c r="AS10" s="586"/>
      <c r="AT10" s="586"/>
      <c r="AU10" s="586"/>
      <c r="AV10" s="586"/>
      <c r="AW10" s="586"/>
      <c r="AX10" s="586"/>
      <c r="AY10" s="586"/>
      <c r="AZ10" s="586"/>
      <c r="BA10" s="586"/>
      <c r="BB10" s="586"/>
      <c r="BC10" s="586" t="s">
        <v>44</v>
      </c>
      <c r="BD10" s="579">
        <v>1</v>
      </c>
      <c r="BE10" s="579">
        <v>0</v>
      </c>
    </row>
    <row r="11" s="563" customFormat="1" ht="45" customHeight="1" spans="1:57">
      <c r="A11" s="579">
        <v>2</v>
      </c>
      <c r="B11" s="579">
        <v>0</v>
      </c>
      <c r="C11" s="579" t="s">
        <v>148</v>
      </c>
      <c r="D11" s="579"/>
      <c r="E11" s="579" t="s">
        <v>149</v>
      </c>
      <c r="F11" s="580" t="s">
        <v>491</v>
      </c>
      <c r="G11" s="579" t="s">
        <v>206</v>
      </c>
      <c r="H11" s="579" t="s">
        <v>150</v>
      </c>
      <c r="I11" s="579" t="s">
        <v>479</v>
      </c>
      <c r="J11" s="579"/>
      <c r="K11" s="579" t="s">
        <v>150</v>
      </c>
      <c r="L11" s="579"/>
      <c r="M11" s="579" t="s">
        <v>150</v>
      </c>
      <c r="N11" s="579" t="s">
        <v>153</v>
      </c>
      <c r="O11" s="579" t="s">
        <v>154</v>
      </c>
      <c r="P11" s="579" t="s">
        <v>514</v>
      </c>
      <c r="Q11" s="579" t="s">
        <v>155</v>
      </c>
      <c r="R11" s="579" t="s">
        <v>44</v>
      </c>
      <c r="S11" s="579" t="s">
        <v>44</v>
      </c>
      <c r="T11" s="579" t="s">
        <v>679</v>
      </c>
      <c r="U11" s="579">
        <v>41.36</v>
      </c>
      <c r="V11" s="579" t="s">
        <v>480</v>
      </c>
      <c r="W11" s="579" t="s">
        <v>44</v>
      </c>
      <c r="X11" s="579" t="s">
        <v>44</v>
      </c>
      <c r="Y11" s="579" t="s">
        <v>44</v>
      </c>
      <c r="Z11" s="579"/>
      <c r="AA11" s="579">
        <v>0</v>
      </c>
      <c r="AB11" s="579">
        <v>1</v>
      </c>
      <c r="AC11" s="586"/>
      <c r="AD11" s="586"/>
      <c r="AE11" s="586"/>
      <c r="AF11" s="586"/>
      <c r="AG11" s="586" t="s">
        <v>157</v>
      </c>
      <c r="AH11" s="586"/>
      <c r="AI11" s="586"/>
      <c r="AJ11" s="586"/>
      <c r="AK11" s="586"/>
      <c r="AL11" s="586"/>
      <c r="AM11" s="586"/>
      <c r="AN11" s="586"/>
      <c r="AO11" s="586"/>
      <c r="AP11" s="586" t="s">
        <v>158</v>
      </c>
      <c r="AQ11" s="586" t="s">
        <v>159</v>
      </c>
      <c r="AR11" s="586"/>
      <c r="AS11" s="586"/>
      <c r="AT11" s="586"/>
      <c r="AU11" s="586"/>
      <c r="AV11" s="586"/>
      <c r="AW11" s="586"/>
      <c r="AX11" s="586"/>
      <c r="AY11" s="586"/>
      <c r="AZ11" s="586"/>
      <c r="BA11" s="586"/>
      <c r="BB11" s="586"/>
      <c r="BC11" s="586" t="s">
        <v>44</v>
      </c>
      <c r="BD11" s="579">
        <v>0</v>
      </c>
      <c r="BE11" s="579">
        <v>1</v>
      </c>
    </row>
    <row r="12" s="563" customFormat="1" ht="45" customHeight="1" spans="1:57">
      <c r="A12" s="579">
        <v>3</v>
      </c>
      <c r="B12" s="579">
        <v>1</v>
      </c>
      <c r="C12" s="579" t="s">
        <v>148</v>
      </c>
      <c r="D12" s="579"/>
      <c r="E12" s="579" t="s">
        <v>149</v>
      </c>
      <c r="F12" s="580" t="s">
        <v>512</v>
      </c>
      <c r="G12" s="579" t="s">
        <v>513</v>
      </c>
      <c r="H12" s="579" t="s">
        <v>232</v>
      </c>
      <c r="I12" s="579" t="s">
        <v>479</v>
      </c>
      <c r="J12" s="579"/>
      <c r="K12" s="579" t="s">
        <v>150</v>
      </c>
      <c r="L12" s="579" t="s">
        <v>44</v>
      </c>
      <c r="M12" s="579" t="s">
        <v>150</v>
      </c>
      <c r="N12" s="579" t="s">
        <v>153</v>
      </c>
      <c r="O12" s="579" t="s">
        <v>154</v>
      </c>
      <c r="P12" s="579" t="s">
        <v>514</v>
      </c>
      <c r="Q12" s="579" t="s">
        <v>155</v>
      </c>
      <c r="R12" s="579" t="s">
        <v>44</v>
      </c>
      <c r="S12" s="579" t="s">
        <v>44</v>
      </c>
      <c r="T12" s="579" t="s">
        <v>44</v>
      </c>
      <c r="U12" s="579" t="s">
        <v>44</v>
      </c>
      <c r="V12" s="579">
        <v>9.172</v>
      </c>
      <c r="W12" s="579" t="s">
        <v>44</v>
      </c>
      <c r="X12" s="579" t="s">
        <v>44</v>
      </c>
      <c r="Y12" s="579" t="s">
        <v>44</v>
      </c>
      <c r="Z12" s="579" t="s">
        <v>44</v>
      </c>
      <c r="AA12" s="579"/>
      <c r="AB12" s="579">
        <v>1</v>
      </c>
      <c r="AC12" s="586"/>
      <c r="AD12" s="586"/>
      <c r="AE12" s="586"/>
      <c r="AF12" s="586"/>
      <c r="AG12" s="586" t="s">
        <v>157</v>
      </c>
      <c r="AH12" s="586"/>
      <c r="AI12" s="586"/>
      <c r="AJ12" s="586"/>
      <c r="AK12" s="586"/>
      <c r="AL12" s="586"/>
      <c r="AM12" s="586"/>
      <c r="AN12" s="586"/>
      <c r="AO12" s="586"/>
      <c r="AP12" s="586" t="s">
        <v>164</v>
      </c>
      <c r="AQ12" s="586"/>
      <c r="AR12" s="586"/>
      <c r="AS12" s="586"/>
      <c r="AT12" s="586"/>
      <c r="AU12" s="586"/>
      <c r="AV12" s="586"/>
      <c r="AW12" s="586"/>
      <c r="AX12" s="586"/>
      <c r="AY12" s="586"/>
      <c r="AZ12" s="586"/>
      <c r="BA12" s="586"/>
      <c r="BB12" s="586"/>
      <c r="BC12" s="586" t="s">
        <v>44</v>
      </c>
      <c r="BD12" s="579">
        <v>1</v>
      </c>
      <c r="BE12" s="579">
        <v>1</v>
      </c>
    </row>
    <row r="13" s="563" customFormat="1" ht="45" customHeight="1" spans="1:57">
      <c r="A13" s="579">
        <v>4</v>
      </c>
      <c r="B13" s="579">
        <v>2</v>
      </c>
      <c r="C13" s="579" t="s">
        <v>148</v>
      </c>
      <c r="D13" s="579"/>
      <c r="E13" s="579" t="s">
        <v>149</v>
      </c>
      <c r="F13" s="580" t="s">
        <v>515</v>
      </c>
      <c r="G13" s="579"/>
      <c r="H13" s="579" t="s">
        <v>232</v>
      </c>
      <c r="I13" s="579" t="s">
        <v>479</v>
      </c>
      <c r="J13" s="579"/>
      <c r="K13" s="579" t="s">
        <v>150</v>
      </c>
      <c r="L13" s="579" t="s">
        <v>44</v>
      </c>
      <c r="M13" s="579" t="s">
        <v>150</v>
      </c>
      <c r="N13" s="579" t="s">
        <v>153</v>
      </c>
      <c r="O13" s="579" t="s">
        <v>154</v>
      </c>
      <c r="P13" s="579" t="s">
        <v>514</v>
      </c>
      <c r="Q13" s="579" t="s">
        <v>155</v>
      </c>
      <c r="R13" s="579" t="s">
        <v>44</v>
      </c>
      <c r="S13" s="579" t="s">
        <v>44</v>
      </c>
      <c r="T13" s="579" t="s">
        <v>516</v>
      </c>
      <c r="U13" s="579" t="s">
        <v>44</v>
      </c>
      <c r="V13" s="579">
        <v>1.01</v>
      </c>
      <c r="W13" s="579" t="s">
        <v>44</v>
      </c>
      <c r="X13" s="579" t="s">
        <v>44</v>
      </c>
      <c r="Y13" s="579" t="s">
        <v>44</v>
      </c>
      <c r="Z13" s="579" t="s">
        <v>44</v>
      </c>
      <c r="AA13" s="579"/>
      <c r="AB13" s="579">
        <v>1</v>
      </c>
      <c r="AC13" s="586"/>
      <c r="AD13" s="586"/>
      <c r="AE13" s="586"/>
      <c r="AF13" s="586"/>
      <c r="AG13" s="586" t="s">
        <v>517</v>
      </c>
      <c r="AH13" s="586"/>
      <c r="AI13" s="586"/>
      <c r="AJ13" s="586"/>
      <c r="AK13" s="586"/>
      <c r="AL13" s="586"/>
      <c r="AM13" s="586"/>
      <c r="AN13" s="586"/>
      <c r="AO13" s="586"/>
      <c r="AP13" s="586" t="s">
        <v>173</v>
      </c>
      <c r="AQ13" s="586"/>
      <c r="AR13" s="586"/>
      <c r="AS13" s="586"/>
      <c r="AT13" s="586"/>
      <c r="AU13" s="586"/>
      <c r="AV13" s="586"/>
      <c r="AW13" s="586"/>
      <c r="AX13" s="586"/>
      <c r="AY13" s="586"/>
      <c r="AZ13" s="586"/>
      <c r="BA13" s="586"/>
      <c r="BB13" s="586"/>
      <c r="BC13" s="586" t="s">
        <v>44</v>
      </c>
      <c r="BD13" s="579">
        <v>1</v>
      </c>
      <c r="BE13" s="579">
        <v>1</v>
      </c>
    </row>
    <row r="14" s="563" customFormat="1" ht="45" customHeight="1" spans="1:58">
      <c r="A14" s="579">
        <v>5</v>
      </c>
      <c r="B14" s="579">
        <v>2</v>
      </c>
      <c r="C14" s="579" t="s">
        <v>148</v>
      </c>
      <c r="D14" s="579"/>
      <c r="E14" s="579" t="s">
        <v>149</v>
      </c>
      <c r="F14" s="580" t="s">
        <v>518</v>
      </c>
      <c r="G14" s="579" t="s">
        <v>501</v>
      </c>
      <c r="H14" s="579" t="s">
        <v>232</v>
      </c>
      <c r="I14" s="579" t="s">
        <v>479</v>
      </c>
      <c r="J14" s="579"/>
      <c r="K14" s="579" t="s">
        <v>150</v>
      </c>
      <c r="L14" s="579" t="s">
        <v>519</v>
      </c>
      <c r="M14" s="579" t="s">
        <v>150</v>
      </c>
      <c r="N14" s="579" t="s">
        <v>153</v>
      </c>
      <c r="O14" s="579" t="s">
        <v>154</v>
      </c>
      <c r="P14" s="579" t="s">
        <v>44</v>
      </c>
      <c r="Q14" s="579" t="s">
        <v>155</v>
      </c>
      <c r="R14" s="579" t="s">
        <v>44</v>
      </c>
      <c r="S14" s="579" t="s">
        <v>44</v>
      </c>
      <c r="T14" s="579" t="s">
        <v>516</v>
      </c>
      <c r="U14" s="579" t="s">
        <v>44</v>
      </c>
      <c r="V14" s="579" t="s">
        <v>44</v>
      </c>
      <c r="W14" s="579" t="s">
        <v>44</v>
      </c>
      <c r="X14" s="579" t="s">
        <v>44</v>
      </c>
      <c r="Y14" s="579" t="s">
        <v>44</v>
      </c>
      <c r="Z14" s="579" t="s">
        <v>44</v>
      </c>
      <c r="AA14" s="579"/>
      <c r="AB14" s="579">
        <v>1</v>
      </c>
      <c r="AC14" s="586"/>
      <c r="AD14" s="586"/>
      <c r="AE14" s="586"/>
      <c r="AF14" s="586"/>
      <c r="AG14" s="586" t="s">
        <v>520</v>
      </c>
      <c r="AH14" s="586"/>
      <c r="AI14" s="586"/>
      <c r="AJ14" s="586"/>
      <c r="AK14" s="586"/>
      <c r="AL14" s="586"/>
      <c r="AM14" s="586"/>
      <c r="AN14" s="586"/>
      <c r="AO14" s="586"/>
      <c r="AP14" s="586" t="s">
        <v>158</v>
      </c>
      <c r="AQ14" s="586" t="s">
        <v>200</v>
      </c>
      <c r="AR14" s="586"/>
      <c r="AS14" s="586"/>
      <c r="AT14" s="586"/>
      <c r="AU14" s="586"/>
      <c r="AV14" s="586"/>
      <c r="AW14" s="586"/>
      <c r="AX14" s="586"/>
      <c r="AY14" s="586"/>
      <c r="AZ14" s="586"/>
      <c r="BA14" s="586"/>
      <c r="BB14" s="586"/>
      <c r="BC14" s="586" t="s">
        <v>44</v>
      </c>
      <c r="BD14" s="579">
        <v>1</v>
      </c>
      <c r="BE14" s="579">
        <v>1</v>
      </c>
      <c r="BF14" s="614" t="s">
        <v>521</v>
      </c>
    </row>
    <row r="15" s="563" customFormat="1" ht="45" customHeight="1" spans="1:58">
      <c r="A15" s="579">
        <v>6</v>
      </c>
      <c r="B15" s="579">
        <v>2</v>
      </c>
      <c r="C15" s="579" t="s">
        <v>148</v>
      </c>
      <c r="D15" s="579"/>
      <c r="E15" s="579" t="s">
        <v>149</v>
      </c>
      <c r="F15" s="580" t="s">
        <v>522</v>
      </c>
      <c r="G15" s="579" t="s">
        <v>501</v>
      </c>
      <c r="H15" s="579" t="s">
        <v>150</v>
      </c>
      <c r="I15" s="579" t="s">
        <v>479</v>
      </c>
      <c r="J15" s="579"/>
      <c r="K15" s="579" t="s">
        <v>150</v>
      </c>
      <c r="L15" s="579" t="s">
        <v>523</v>
      </c>
      <c r="M15" s="579" t="s">
        <v>150</v>
      </c>
      <c r="N15" s="579" t="s">
        <v>153</v>
      </c>
      <c r="O15" s="579" t="s">
        <v>154</v>
      </c>
      <c r="P15" s="579" t="s">
        <v>323</v>
      </c>
      <c r="Q15" s="579" t="s">
        <v>155</v>
      </c>
      <c r="R15" s="579" t="s">
        <v>44</v>
      </c>
      <c r="S15" s="579" t="s">
        <v>44</v>
      </c>
      <c r="T15" s="579" t="s">
        <v>516</v>
      </c>
      <c r="U15" s="579" t="s">
        <v>44</v>
      </c>
      <c r="V15" s="579" t="s">
        <v>44</v>
      </c>
      <c r="W15" s="579" t="s">
        <v>44</v>
      </c>
      <c r="X15" s="579" t="s">
        <v>170</v>
      </c>
      <c r="Y15" s="579" t="s">
        <v>44</v>
      </c>
      <c r="Z15" s="579" t="s">
        <v>524</v>
      </c>
      <c r="AA15" s="579"/>
      <c r="AB15" s="579">
        <v>1</v>
      </c>
      <c r="AC15" s="586"/>
      <c r="AD15" s="586"/>
      <c r="AE15" s="586"/>
      <c r="AF15" s="586"/>
      <c r="AG15" s="586" t="s">
        <v>552</v>
      </c>
      <c r="AH15" s="586"/>
      <c r="AI15" s="586"/>
      <c r="AJ15" s="586"/>
      <c r="AK15" s="586"/>
      <c r="AL15" s="586"/>
      <c r="AM15" s="586"/>
      <c r="AN15" s="586"/>
      <c r="AO15" s="586"/>
      <c r="AP15" s="586" t="s">
        <v>158</v>
      </c>
      <c r="AQ15" s="586" t="s">
        <v>324</v>
      </c>
      <c r="AR15" s="586"/>
      <c r="AS15" s="586"/>
      <c r="AT15" s="586"/>
      <c r="AU15" s="586"/>
      <c r="AV15" s="586"/>
      <c r="AW15" s="586"/>
      <c r="AX15" s="586"/>
      <c r="AY15" s="586"/>
      <c r="AZ15" s="586"/>
      <c r="BA15" s="586"/>
      <c r="BB15" s="586"/>
      <c r="BC15" s="586" t="s">
        <v>44</v>
      </c>
      <c r="BD15" s="579">
        <v>1</v>
      </c>
      <c r="BE15" s="579">
        <v>1</v>
      </c>
      <c r="BF15" s="615" t="s">
        <v>525</v>
      </c>
    </row>
    <row r="16" s="563" customFormat="1" ht="45" customHeight="1" spans="1:57">
      <c r="A16" s="579">
        <v>7</v>
      </c>
      <c r="B16" s="579">
        <v>2</v>
      </c>
      <c r="C16" s="579" t="s">
        <v>174</v>
      </c>
      <c r="D16" s="579" t="s">
        <v>526</v>
      </c>
      <c r="E16" s="579" t="s">
        <v>526</v>
      </c>
      <c r="F16" s="580" t="s">
        <v>527</v>
      </c>
      <c r="G16" s="579"/>
      <c r="H16" s="579" t="s">
        <v>232</v>
      </c>
      <c r="I16" s="579" t="s">
        <v>151</v>
      </c>
      <c r="J16" s="579"/>
      <c r="K16" s="579" t="s">
        <v>150</v>
      </c>
      <c r="L16" s="579" t="s">
        <v>526</v>
      </c>
      <c r="M16" s="579" t="s">
        <v>150</v>
      </c>
      <c r="N16" s="579" t="s">
        <v>154</v>
      </c>
      <c r="O16" s="579" t="s">
        <v>153</v>
      </c>
      <c r="P16" s="579" t="s">
        <v>168</v>
      </c>
      <c r="Q16" s="579" t="s">
        <v>257</v>
      </c>
      <c r="R16" s="579" t="s">
        <v>44</v>
      </c>
      <c r="S16" s="579" t="s">
        <v>528</v>
      </c>
      <c r="T16" s="579" t="s">
        <v>528</v>
      </c>
      <c r="U16" s="579">
        <v>0.148</v>
      </c>
      <c r="V16" s="579" t="s">
        <v>44</v>
      </c>
      <c r="W16" s="579" t="s">
        <v>44</v>
      </c>
      <c r="X16" s="579" t="s">
        <v>170</v>
      </c>
      <c r="Y16" s="579" t="s">
        <v>44</v>
      </c>
      <c r="Z16" s="579" t="s">
        <v>44</v>
      </c>
      <c r="AA16" s="579"/>
      <c r="AB16" s="579">
        <v>1</v>
      </c>
      <c r="AC16" s="586"/>
      <c r="AD16" s="586"/>
      <c r="AE16" s="586"/>
      <c r="AF16" s="586"/>
      <c r="AG16" s="586" t="s">
        <v>171</v>
      </c>
      <c r="AH16" s="586"/>
      <c r="AI16" s="593" t="s">
        <v>172</v>
      </c>
      <c r="AJ16" s="593"/>
      <c r="AK16" s="593"/>
      <c r="AL16" s="593">
        <f t="shared" ref="AL16:AL20" si="0">U16*1.02</f>
        <v>0.15096</v>
      </c>
      <c r="AM16" s="594">
        <f t="shared" ref="AM16:AM20" si="1">U16/AL16</f>
        <v>0.980392156862745</v>
      </c>
      <c r="AN16" s="586"/>
      <c r="AO16" s="586"/>
      <c r="AP16" s="586" t="str">
        <f>VLOOKUP(E16,'副驾驶员座椅总成（翻转）'!E:AJ,32,0)</f>
        <v>河北自制</v>
      </c>
      <c r="AQ16" s="586" t="s">
        <v>259</v>
      </c>
      <c r="AR16" s="586"/>
      <c r="AS16" s="586"/>
      <c r="AT16" s="586"/>
      <c r="AU16" s="586"/>
      <c r="AV16" s="586"/>
      <c r="AW16" s="586"/>
      <c r="AX16" s="586"/>
      <c r="AY16" s="586"/>
      <c r="AZ16" s="586"/>
      <c r="BA16" s="586"/>
      <c r="BB16" s="586"/>
      <c r="BC16" s="586" t="s">
        <v>44</v>
      </c>
      <c r="BD16" s="579">
        <v>1</v>
      </c>
      <c r="BE16" s="579">
        <v>1</v>
      </c>
    </row>
    <row r="17" s="563" customFormat="1" ht="45" customHeight="1" spans="1:57">
      <c r="A17" s="579">
        <v>8</v>
      </c>
      <c r="B17" s="579">
        <v>2</v>
      </c>
      <c r="C17" s="579" t="s">
        <v>174</v>
      </c>
      <c r="D17" s="579" t="s">
        <v>447</v>
      </c>
      <c r="E17" s="579" t="s">
        <v>447</v>
      </c>
      <c r="F17" s="580" t="s">
        <v>529</v>
      </c>
      <c r="G17" s="579" t="s">
        <v>530</v>
      </c>
      <c r="H17" s="579" t="s">
        <v>161</v>
      </c>
      <c r="I17" s="579" t="s">
        <v>151</v>
      </c>
      <c r="J17" s="579"/>
      <c r="K17" s="579" t="s">
        <v>150</v>
      </c>
      <c r="L17" s="579" t="s">
        <v>447</v>
      </c>
      <c r="M17" s="579" t="s">
        <v>150</v>
      </c>
      <c r="N17" s="579" t="s">
        <v>154</v>
      </c>
      <c r="O17" s="579" t="s">
        <v>153</v>
      </c>
      <c r="P17" s="579" t="s">
        <v>178</v>
      </c>
      <c r="Q17" s="579"/>
      <c r="R17" s="579"/>
      <c r="S17" s="579"/>
      <c r="T17" s="579"/>
      <c r="U17" s="579">
        <v>0.003</v>
      </c>
      <c r="V17" s="579" t="s">
        <v>44</v>
      </c>
      <c r="W17" s="579" t="s">
        <v>44</v>
      </c>
      <c r="X17" s="579" t="s">
        <v>170</v>
      </c>
      <c r="Y17" s="579" t="s">
        <v>451</v>
      </c>
      <c r="Z17" s="579" t="s">
        <v>44</v>
      </c>
      <c r="AA17" s="579"/>
      <c r="AB17" s="579">
        <v>6</v>
      </c>
      <c r="AC17" s="586"/>
      <c r="AD17" s="586"/>
      <c r="AE17" s="586"/>
      <c r="AF17" s="586"/>
      <c r="AG17" s="586"/>
      <c r="AH17" s="586"/>
      <c r="AI17" s="586"/>
      <c r="AJ17" s="586"/>
      <c r="AK17" s="586"/>
      <c r="AL17" s="586"/>
      <c r="AM17" s="586"/>
      <c r="AN17" s="586"/>
      <c r="AO17" s="586"/>
      <c r="AP17" s="586" t="str">
        <f>VLOOKUP(E17,'副驾驶员座椅总成（翻转）'!E:AJ,32,0)</f>
        <v>河北外购</v>
      </c>
      <c r="AQ17" s="586" t="s">
        <v>531</v>
      </c>
      <c r="AR17" s="586"/>
      <c r="AS17" s="586"/>
      <c r="AT17" s="586"/>
      <c r="AU17" s="586"/>
      <c r="AV17" s="586"/>
      <c r="AW17" s="586"/>
      <c r="AX17" s="586"/>
      <c r="AY17" s="586"/>
      <c r="AZ17" s="586"/>
      <c r="BA17" s="586"/>
      <c r="BB17" s="586"/>
      <c r="BC17" s="586" t="s">
        <v>44</v>
      </c>
      <c r="BD17" s="579">
        <v>6</v>
      </c>
      <c r="BE17" s="579">
        <v>6</v>
      </c>
    </row>
    <row r="18" s="563" customFormat="1" ht="45" customHeight="1" spans="1:57">
      <c r="A18" s="579">
        <v>9</v>
      </c>
      <c r="B18" s="579">
        <v>2</v>
      </c>
      <c r="C18" s="579" t="s">
        <v>174</v>
      </c>
      <c r="D18" s="579" t="s">
        <v>532</v>
      </c>
      <c r="E18" s="579" t="s">
        <v>532</v>
      </c>
      <c r="F18" s="580" t="s">
        <v>533</v>
      </c>
      <c r="G18" s="579"/>
      <c r="H18" s="579" t="s">
        <v>232</v>
      </c>
      <c r="I18" s="579" t="s">
        <v>151</v>
      </c>
      <c r="J18" s="579"/>
      <c r="K18" s="579" t="s">
        <v>150</v>
      </c>
      <c r="L18" s="579" t="s">
        <v>532</v>
      </c>
      <c r="M18" s="579" t="s">
        <v>150</v>
      </c>
      <c r="N18" s="579" t="s">
        <v>154</v>
      </c>
      <c r="O18" s="579" t="s">
        <v>153</v>
      </c>
      <c r="P18" s="579" t="s">
        <v>343</v>
      </c>
      <c r="Q18" s="579" t="s">
        <v>257</v>
      </c>
      <c r="R18" s="579"/>
      <c r="S18" s="579"/>
      <c r="T18" s="579"/>
      <c r="U18" s="579">
        <v>0.069</v>
      </c>
      <c r="V18" s="579" t="s">
        <v>44</v>
      </c>
      <c r="W18" s="579" t="s">
        <v>44</v>
      </c>
      <c r="X18" s="579" t="s">
        <v>170</v>
      </c>
      <c r="Y18" s="579" t="s">
        <v>122</v>
      </c>
      <c r="Z18" s="579" t="s">
        <v>44</v>
      </c>
      <c r="AA18" s="579"/>
      <c r="AB18" s="579">
        <v>1</v>
      </c>
      <c r="AC18" s="586"/>
      <c r="AD18" s="586"/>
      <c r="AE18" s="586"/>
      <c r="AF18" s="586"/>
      <c r="AG18" s="586" t="s">
        <v>171</v>
      </c>
      <c r="AH18" s="586"/>
      <c r="AI18" s="593" t="s">
        <v>172</v>
      </c>
      <c r="AJ18" s="593"/>
      <c r="AK18" s="593"/>
      <c r="AL18" s="593">
        <f t="shared" si="0"/>
        <v>0.07038</v>
      </c>
      <c r="AM18" s="594">
        <f t="shared" si="1"/>
        <v>0.980392156862745</v>
      </c>
      <c r="AN18" s="586"/>
      <c r="AO18" s="586"/>
      <c r="AP18" s="586" t="str">
        <f>VLOOKUP(E18,'副驾驶员座椅总成（翻转）'!E:AJ,32,0)</f>
        <v>河北自制</v>
      </c>
      <c r="AQ18" s="586" t="s">
        <v>259</v>
      </c>
      <c r="AR18" s="586"/>
      <c r="AS18" s="586"/>
      <c r="AT18" s="586"/>
      <c r="AU18" s="586"/>
      <c r="AV18" s="586"/>
      <c r="AW18" s="586"/>
      <c r="AX18" s="586"/>
      <c r="AY18" s="586"/>
      <c r="AZ18" s="586"/>
      <c r="BA18" s="586"/>
      <c r="BB18" s="586"/>
      <c r="BC18" s="586" t="s">
        <v>44</v>
      </c>
      <c r="BD18" s="579">
        <v>1</v>
      </c>
      <c r="BE18" s="579">
        <v>1</v>
      </c>
    </row>
    <row r="19" s="563" customFormat="1" ht="45" customHeight="1" spans="1:57">
      <c r="A19" s="579">
        <v>10</v>
      </c>
      <c r="B19" s="579">
        <v>1</v>
      </c>
      <c r="C19" s="579" t="s">
        <v>534</v>
      </c>
      <c r="D19" s="579" t="s">
        <v>535</v>
      </c>
      <c r="E19" s="579" t="s">
        <v>535</v>
      </c>
      <c r="F19" s="580" t="s">
        <v>536</v>
      </c>
      <c r="G19" s="579" t="s">
        <v>537</v>
      </c>
      <c r="H19" s="579" t="s">
        <v>232</v>
      </c>
      <c r="I19" s="579" t="s">
        <v>479</v>
      </c>
      <c r="J19" s="579"/>
      <c r="K19" s="579"/>
      <c r="L19" s="579" t="s">
        <v>535</v>
      </c>
      <c r="M19" s="579" t="s">
        <v>150</v>
      </c>
      <c r="N19" s="579" t="s">
        <v>154</v>
      </c>
      <c r="O19" s="579" t="s">
        <v>153</v>
      </c>
      <c r="P19" s="579" t="s">
        <v>206</v>
      </c>
      <c r="Q19" s="579" t="s">
        <v>155</v>
      </c>
      <c r="R19" s="579" t="s">
        <v>44</v>
      </c>
      <c r="S19" s="579" t="s">
        <v>44</v>
      </c>
      <c r="T19" s="579" t="s">
        <v>44</v>
      </c>
      <c r="U19" s="579" t="s">
        <v>44</v>
      </c>
      <c r="V19" s="579" t="s">
        <v>44</v>
      </c>
      <c r="W19" s="579" t="s">
        <v>44</v>
      </c>
      <c r="X19" s="579" t="s">
        <v>44</v>
      </c>
      <c r="Y19" s="579" t="s">
        <v>44</v>
      </c>
      <c r="Z19" s="579" t="s">
        <v>44</v>
      </c>
      <c r="AA19" s="579"/>
      <c r="AB19" s="579">
        <v>1</v>
      </c>
      <c r="AC19" s="586"/>
      <c r="AD19" s="586"/>
      <c r="AE19" s="586"/>
      <c r="AF19" s="586"/>
      <c r="AG19" s="586"/>
      <c r="AH19" s="586"/>
      <c r="AI19" s="586"/>
      <c r="AJ19" s="586"/>
      <c r="AK19" s="586"/>
      <c r="AL19" s="586"/>
      <c r="AM19" s="586"/>
      <c r="AN19" s="586"/>
      <c r="AO19" s="586"/>
      <c r="AP19" s="586" t="str">
        <f>VLOOKUP(E19,'副驾驶员座椅总成（翻转）'!E:AJ,32,0)</f>
        <v>河北外购</v>
      </c>
      <c r="AQ19" s="586" t="s">
        <v>46</v>
      </c>
      <c r="AR19" s="586"/>
      <c r="AS19" s="586"/>
      <c r="AT19" s="586"/>
      <c r="AU19" s="586"/>
      <c r="AV19" s="586"/>
      <c r="AW19" s="586"/>
      <c r="AX19" s="586"/>
      <c r="AY19" s="586"/>
      <c r="AZ19" s="586"/>
      <c r="BA19" s="586"/>
      <c r="BB19" s="586"/>
      <c r="BC19" s="586" t="s">
        <v>44</v>
      </c>
      <c r="BD19" s="579">
        <v>1</v>
      </c>
      <c r="BE19" s="579">
        <v>1</v>
      </c>
    </row>
    <row r="20" s="563" customFormat="1" ht="45" customHeight="1" spans="1:57">
      <c r="A20" s="579">
        <v>11</v>
      </c>
      <c r="B20" s="579">
        <v>1</v>
      </c>
      <c r="C20" s="579" t="s">
        <v>148</v>
      </c>
      <c r="D20" s="579"/>
      <c r="E20" s="579" t="s">
        <v>149</v>
      </c>
      <c r="F20" s="580" t="s">
        <v>538</v>
      </c>
      <c r="G20" s="579"/>
      <c r="H20" s="579"/>
      <c r="I20" s="579"/>
      <c r="J20" s="579"/>
      <c r="K20" s="579"/>
      <c r="L20" s="579"/>
      <c r="M20" s="579" t="s">
        <v>150</v>
      </c>
      <c r="N20" s="579" t="s">
        <v>153</v>
      </c>
      <c r="O20" s="579" t="s">
        <v>154</v>
      </c>
      <c r="P20" s="579" t="s">
        <v>343</v>
      </c>
      <c r="Q20" s="579" t="s">
        <v>169</v>
      </c>
      <c r="R20" s="579" t="s">
        <v>44</v>
      </c>
      <c r="S20" s="579" t="s">
        <v>44</v>
      </c>
      <c r="T20" s="579" t="s">
        <v>44</v>
      </c>
      <c r="U20" s="579">
        <v>0.002</v>
      </c>
      <c r="V20" s="579" t="s">
        <v>44</v>
      </c>
      <c r="W20" s="579" t="s">
        <v>44</v>
      </c>
      <c r="X20" s="579" t="s">
        <v>44</v>
      </c>
      <c r="Y20" s="579" t="s">
        <v>44</v>
      </c>
      <c r="Z20" s="579" t="s">
        <v>44</v>
      </c>
      <c r="AA20" s="579"/>
      <c r="AB20" s="579">
        <v>1</v>
      </c>
      <c r="AC20" s="586"/>
      <c r="AD20" s="586"/>
      <c r="AE20" s="586"/>
      <c r="AF20" s="586"/>
      <c r="AG20" s="586" t="s">
        <v>171</v>
      </c>
      <c r="AH20" s="586"/>
      <c r="AI20" s="593" t="s">
        <v>172</v>
      </c>
      <c r="AJ20" s="593"/>
      <c r="AK20" s="593"/>
      <c r="AL20" s="593">
        <f t="shared" si="0"/>
        <v>0.00204</v>
      </c>
      <c r="AM20" s="594">
        <f t="shared" si="1"/>
        <v>0.980392156862745</v>
      </c>
      <c r="AN20" s="586"/>
      <c r="AO20" s="586"/>
      <c r="AP20" s="586" t="str">
        <f>VLOOKUP(E20,'副驾驶员座椅总成（翻转）'!E:AJ,32,0)</f>
        <v>河北自制</v>
      </c>
      <c r="AQ20" s="586" t="s">
        <v>159</v>
      </c>
      <c r="AR20" s="586"/>
      <c r="AS20" s="586"/>
      <c r="AT20" s="586"/>
      <c r="AU20" s="586"/>
      <c r="AV20" s="586"/>
      <c r="AW20" s="586"/>
      <c r="AX20" s="586"/>
      <c r="AY20" s="586"/>
      <c r="AZ20" s="586"/>
      <c r="BA20" s="586"/>
      <c r="BB20" s="586"/>
      <c r="BC20" s="586" t="s">
        <v>44</v>
      </c>
      <c r="BD20" s="579">
        <v>1</v>
      </c>
      <c r="BE20" s="579">
        <v>1</v>
      </c>
    </row>
    <row r="21" s="563" customFormat="1" ht="45" customHeight="1" spans="1:57">
      <c r="A21" s="579">
        <v>12</v>
      </c>
      <c r="B21" s="579">
        <v>1</v>
      </c>
      <c r="C21" s="579" t="s">
        <v>539</v>
      </c>
      <c r="D21" s="581" t="s">
        <v>540</v>
      </c>
      <c r="E21" s="579" t="s">
        <v>541</v>
      </c>
      <c r="F21" s="580" t="s">
        <v>542</v>
      </c>
      <c r="G21" s="579" t="s">
        <v>537</v>
      </c>
      <c r="H21" s="579" t="s">
        <v>232</v>
      </c>
      <c r="I21" s="579" t="s">
        <v>479</v>
      </c>
      <c r="J21" s="579"/>
      <c r="K21" s="579"/>
      <c r="L21" s="579" t="s">
        <v>541</v>
      </c>
      <c r="M21" s="579" t="s">
        <v>150</v>
      </c>
      <c r="N21" s="579" t="s">
        <v>154</v>
      </c>
      <c r="O21" s="579" t="s">
        <v>153</v>
      </c>
      <c r="P21" s="579" t="s">
        <v>206</v>
      </c>
      <c r="Q21" s="579" t="s">
        <v>155</v>
      </c>
      <c r="R21" s="579" t="s">
        <v>44</v>
      </c>
      <c r="S21" s="579" t="s">
        <v>44</v>
      </c>
      <c r="T21" s="579" t="s">
        <v>44</v>
      </c>
      <c r="U21" s="579" t="s">
        <v>44</v>
      </c>
      <c r="V21" s="579" t="s">
        <v>44</v>
      </c>
      <c r="W21" s="579" t="s">
        <v>44</v>
      </c>
      <c r="X21" s="579" t="s">
        <v>44</v>
      </c>
      <c r="Y21" s="579" t="s">
        <v>44</v>
      </c>
      <c r="Z21" s="579" t="s">
        <v>44</v>
      </c>
      <c r="AA21" s="579"/>
      <c r="AB21" s="579">
        <v>1</v>
      </c>
      <c r="AC21" s="586"/>
      <c r="AD21" s="586"/>
      <c r="AE21" s="586"/>
      <c r="AF21" s="586"/>
      <c r="AG21" s="586"/>
      <c r="AH21" s="586"/>
      <c r="AI21" s="586"/>
      <c r="AJ21" s="586"/>
      <c r="AK21" s="586"/>
      <c r="AL21" s="586"/>
      <c r="AM21" s="586"/>
      <c r="AN21" s="586"/>
      <c r="AO21" s="586"/>
      <c r="AP21" s="586" t="str">
        <f>VLOOKUP(E21,'副驾驶员座椅总成（翻转）'!E:AJ,32,0)</f>
        <v>河北外购</v>
      </c>
      <c r="AQ21" s="586" t="s">
        <v>46</v>
      </c>
      <c r="AR21" s="586"/>
      <c r="AS21" s="586"/>
      <c r="AT21" s="586"/>
      <c r="AU21" s="586"/>
      <c r="AV21" s="586"/>
      <c r="AW21" s="586"/>
      <c r="AX21" s="586"/>
      <c r="AY21" s="586"/>
      <c r="AZ21" s="586"/>
      <c r="BA21" s="586"/>
      <c r="BB21" s="586"/>
      <c r="BC21" s="586" t="s">
        <v>44</v>
      </c>
      <c r="BD21" s="579">
        <v>1</v>
      </c>
      <c r="BE21" s="579">
        <v>1</v>
      </c>
    </row>
    <row r="22" s="563" customFormat="1" ht="45" customHeight="1" spans="1:57">
      <c r="A22" s="579">
        <v>13</v>
      </c>
      <c r="B22" s="579">
        <v>1</v>
      </c>
      <c r="C22" s="579" t="s">
        <v>543</v>
      </c>
      <c r="D22" s="579" t="s">
        <v>544</v>
      </c>
      <c r="E22" s="579" t="s">
        <v>544</v>
      </c>
      <c r="F22" s="580" t="s">
        <v>545</v>
      </c>
      <c r="G22" s="579" t="s">
        <v>546</v>
      </c>
      <c r="H22" s="579" t="s">
        <v>232</v>
      </c>
      <c r="I22" s="579" t="s">
        <v>479</v>
      </c>
      <c r="J22" s="579"/>
      <c r="K22" s="579" t="s">
        <v>150</v>
      </c>
      <c r="L22" s="579" t="s">
        <v>544</v>
      </c>
      <c r="M22" s="579" t="s">
        <v>150</v>
      </c>
      <c r="N22" s="579" t="s">
        <v>154</v>
      </c>
      <c r="O22" s="579" t="s">
        <v>153</v>
      </c>
      <c r="P22" s="579" t="s">
        <v>206</v>
      </c>
      <c r="Q22" s="579" t="s">
        <v>155</v>
      </c>
      <c r="R22" s="579" t="s">
        <v>44</v>
      </c>
      <c r="S22" s="579" t="s">
        <v>44</v>
      </c>
      <c r="T22" s="579" t="s">
        <v>547</v>
      </c>
      <c r="U22" s="579" t="s">
        <v>44</v>
      </c>
      <c r="V22" s="579" t="s">
        <v>318</v>
      </c>
      <c r="W22" s="579" t="s">
        <v>44</v>
      </c>
      <c r="X22" s="579" t="s">
        <v>44</v>
      </c>
      <c r="Y22" s="579" t="s">
        <v>44</v>
      </c>
      <c r="Z22" s="579" t="s">
        <v>44</v>
      </c>
      <c r="AA22" s="579"/>
      <c r="AB22" s="579">
        <v>1</v>
      </c>
      <c r="AC22" s="586"/>
      <c r="AD22" s="586"/>
      <c r="AE22" s="586"/>
      <c r="AF22" s="586"/>
      <c r="AG22" s="586"/>
      <c r="AH22" s="586"/>
      <c r="AI22" s="586"/>
      <c r="AJ22" s="586"/>
      <c r="AK22" s="586"/>
      <c r="AL22" s="586"/>
      <c r="AM22" s="586"/>
      <c r="AN22" s="586"/>
      <c r="AO22" s="586"/>
      <c r="AP22" s="586" t="str">
        <f>VLOOKUP(E22,'副驾驶员座椅总成（翻转）'!E:AJ,32,0)</f>
        <v>河北自制</v>
      </c>
      <c r="AQ22" s="586" t="s">
        <v>319</v>
      </c>
      <c r="AR22" s="586"/>
      <c r="AS22" s="586"/>
      <c r="AT22" s="586"/>
      <c r="AU22" s="586"/>
      <c r="AV22" s="586"/>
      <c r="AW22" s="586"/>
      <c r="AX22" s="586"/>
      <c r="AY22" s="586"/>
      <c r="AZ22" s="586"/>
      <c r="BA22" s="586"/>
      <c r="BB22" s="586"/>
      <c r="BC22" s="586" t="s">
        <v>44</v>
      </c>
      <c r="BD22" s="579">
        <v>1</v>
      </c>
      <c r="BE22" s="579">
        <v>1</v>
      </c>
    </row>
    <row r="23" s="563" customFormat="1" ht="45" customHeight="1" spans="1:57">
      <c r="A23" s="579">
        <v>14</v>
      </c>
      <c r="B23" s="579">
        <v>1</v>
      </c>
      <c r="C23" s="579" t="s">
        <v>534</v>
      </c>
      <c r="D23" s="579" t="s">
        <v>550</v>
      </c>
      <c r="E23" s="579" t="s">
        <v>550</v>
      </c>
      <c r="F23" s="580" t="s">
        <v>551</v>
      </c>
      <c r="G23" s="579"/>
      <c r="H23" s="579" t="s">
        <v>232</v>
      </c>
      <c r="I23" s="579" t="s">
        <v>479</v>
      </c>
      <c r="J23" s="579"/>
      <c r="K23" s="579" t="s">
        <v>150</v>
      </c>
      <c r="L23" s="579" t="s">
        <v>550</v>
      </c>
      <c r="M23" s="579" t="s">
        <v>150</v>
      </c>
      <c r="N23" s="579" t="s">
        <v>154</v>
      </c>
      <c r="O23" s="579" t="s">
        <v>153</v>
      </c>
      <c r="P23" s="579" t="s">
        <v>323</v>
      </c>
      <c r="Q23" s="579" t="s">
        <v>155</v>
      </c>
      <c r="R23" s="579" t="s">
        <v>44</v>
      </c>
      <c r="S23" s="579" t="s">
        <v>44</v>
      </c>
      <c r="T23" s="579" t="s">
        <v>44</v>
      </c>
      <c r="U23" s="579" t="s">
        <v>44</v>
      </c>
      <c r="V23" s="579">
        <v>0.3824</v>
      </c>
      <c r="W23" s="579" t="s">
        <v>44</v>
      </c>
      <c r="X23" s="579" t="s">
        <v>170</v>
      </c>
      <c r="Y23" s="579" t="s">
        <v>44</v>
      </c>
      <c r="Z23" s="579" t="s">
        <v>524</v>
      </c>
      <c r="AA23" s="579"/>
      <c r="AB23" s="579">
        <v>1</v>
      </c>
      <c r="AC23" s="586"/>
      <c r="AD23" s="586"/>
      <c r="AE23" s="586"/>
      <c r="AF23" s="586"/>
      <c r="AG23" s="586"/>
      <c r="AH23" s="586"/>
      <c r="AI23" s="586"/>
      <c r="AJ23" s="586"/>
      <c r="AK23" s="586"/>
      <c r="AL23" s="586"/>
      <c r="AM23" s="586"/>
      <c r="AN23" s="586"/>
      <c r="AO23" s="586"/>
      <c r="AP23" s="586" t="str">
        <f>VLOOKUP(E23,'副驾驶员座椅总成（翻转）'!E:AJ,32,0)</f>
        <v>河北自制</v>
      </c>
      <c r="AQ23" s="586" t="s">
        <v>553</v>
      </c>
      <c r="AR23" s="586"/>
      <c r="AS23" s="586"/>
      <c r="AT23" s="586"/>
      <c r="AU23" s="586"/>
      <c r="AV23" s="586"/>
      <c r="AW23" s="586"/>
      <c r="AX23" s="586"/>
      <c r="AY23" s="586"/>
      <c r="AZ23" s="586"/>
      <c r="BA23" s="586"/>
      <c r="BB23" s="586"/>
      <c r="BC23" s="586" t="s">
        <v>44</v>
      </c>
      <c r="BD23" s="579">
        <v>1</v>
      </c>
      <c r="BE23" s="579">
        <v>1</v>
      </c>
    </row>
    <row r="24" s="563" customFormat="1" ht="45" customHeight="1" spans="1:57">
      <c r="A24" s="579">
        <v>15</v>
      </c>
      <c r="B24" s="579">
        <v>1</v>
      </c>
      <c r="C24" s="579" t="s">
        <v>174</v>
      </c>
      <c r="D24" s="579" t="s">
        <v>305</v>
      </c>
      <c r="E24" s="579" t="s">
        <v>305</v>
      </c>
      <c r="F24" s="580" t="s">
        <v>306</v>
      </c>
      <c r="G24" s="579" t="s">
        <v>307</v>
      </c>
      <c r="H24" s="579" t="s">
        <v>232</v>
      </c>
      <c r="I24" s="579" t="s">
        <v>479</v>
      </c>
      <c r="J24" s="579"/>
      <c r="K24" s="579" t="s">
        <v>150</v>
      </c>
      <c r="L24" s="579" t="s">
        <v>305</v>
      </c>
      <c r="M24" s="579" t="s">
        <v>150</v>
      </c>
      <c r="N24" s="579" t="s">
        <v>154</v>
      </c>
      <c r="O24" s="579" t="s">
        <v>153</v>
      </c>
      <c r="P24" s="579" t="s">
        <v>554</v>
      </c>
      <c r="Q24" s="579" t="s">
        <v>275</v>
      </c>
      <c r="R24" s="579" t="s">
        <v>44</v>
      </c>
      <c r="S24" s="579" t="s">
        <v>44</v>
      </c>
      <c r="T24" s="579" t="s">
        <v>308</v>
      </c>
      <c r="U24" s="579" t="s">
        <v>44</v>
      </c>
      <c r="V24" s="579">
        <v>0.051</v>
      </c>
      <c r="W24" s="579" t="s">
        <v>44</v>
      </c>
      <c r="X24" s="579" t="s">
        <v>170</v>
      </c>
      <c r="Y24" s="579" t="s">
        <v>44</v>
      </c>
      <c r="Z24" s="579" t="s">
        <v>524</v>
      </c>
      <c r="AA24" s="579"/>
      <c r="AB24" s="579">
        <v>1</v>
      </c>
      <c r="AC24" s="586"/>
      <c r="AD24" s="586"/>
      <c r="AE24" s="586"/>
      <c r="AF24" s="586"/>
      <c r="AG24" s="586"/>
      <c r="AH24" s="586"/>
      <c r="AI24" s="586"/>
      <c r="AJ24" s="586"/>
      <c r="AK24" s="586"/>
      <c r="AL24" s="586"/>
      <c r="AM24" s="586"/>
      <c r="AN24" s="586"/>
      <c r="AO24" s="586"/>
      <c r="AP24" s="586" t="str">
        <f>VLOOKUP(E24,'副驾驶员座椅总成（翻转）'!E:AJ,32,0)</f>
        <v>河北外购</v>
      </c>
      <c r="AQ24" s="586" t="s">
        <v>555</v>
      </c>
      <c r="AR24" s="586"/>
      <c r="AS24" s="586"/>
      <c r="AT24" s="586"/>
      <c r="AU24" s="586"/>
      <c r="AV24" s="586"/>
      <c r="AW24" s="586"/>
      <c r="AX24" s="586"/>
      <c r="AY24" s="586"/>
      <c r="AZ24" s="586"/>
      <c r="BA24" s="586"/>
      <c r="BB24" s="586"/>
      <c r="BC24" s="586" t="s">
        <v>44</v>
      </c>
      <c r="BD24" s="579">
        <v>1</v>
      </c>
      <c r="BE24" s="579">
        <v>1</v>
      </c>
    </row>
    <row r="25" s="563" customFormat="1" ht="45" customHeight="1" spans="1:57">
      <c r="A25" s="579">
        <v>16</v>
      </c>
      <c r="B25" s="579">
        <v>1</v>
      </c>
      <c r="C25" s="579" t="s">
        <v>174</v>
      </c>
      <c r="D25" s="579" t="s">
        <v>680</v>
      </c>
      <c r="E25" s="579" t="s">
        <v>680</v>
      </c>
      <c r="F25" s="580" t="s">
        <v>311</v>
      </c>
      <c r="G25" s="579" t="s">
        <v>307</v>
      </c>
      <c r="H25" s="579" t="s">
        <v>232</v>
      </c>
      <c r="I25" s="579" t="s">
        <v>479</v>
      </c>
      <c r="J25" s="579"/>
      <c r="K25" s="579" t="s">
        <v>150</v>
      </c>
      <c r="L25" s="579" t="s">
        <v>680</v>
      </c>
      <c r="M25" s="579" t="s">
        <v>150</v>
      </c>
      <c r="N25" s="579" t="s">
        <v>154</v>
      </c>
      <c r="O25" s="579" t="s">
        <v>153</v>
      </c>
      <c r="P25" s="579" t="s">
        <v>168</v>
      </c>
      <c r="Q25" s="579" t="s">
        <v>312</v>
      </c>
      <c r="R25" s="579" t="s">
        <v>44</v>
      </c>
      <c r="S25" s="579" t="s">
        <v>44</v>
      </c>
      <c r="T25" s="579" t="s">
        <v>313</v>
      </c>
      <c r="U25" s="579">
        <v>0.013</v>
      </c>
      <c r="V25" s="579">
        <v>0.013</v>
      </c>
      <c r="W25" s="579" t="s">
        <v>44</v>
      </c>
      <c r="X25" s="579" t="s">
        <v>170</v>
      </c>
      <c r="Y25" s="579" t="s">
        <v>44</v>
      </c>
      <c r="Z25" s="579" t="s">
        <v>44</v>
      </c>
      <c r="AA25" s="579"/>
      <c r="AB25" s="579">
        <v>1</v>
      </c>
      <c r="AC25" s="586"/>
      <c r="AD25" s="586"/>
      <c r="AE25" s="586"/>
      <c r="AF25" s="586"/>
      <c r="AG25" s="586" t="s">
        <v>171</v>
      </c>
      <c r="AH25" s="586"/>
      <c r="AI25" s="593" t="s">
        <v>172</v>
      </c>
      <c r="AJ25" s="593"/>
      <c r="AK25" s="593"/>
      <c r="AL25" s="593">
        <f>U25*1.02</f>
        <v>0.01326</v>
      </c>
      <c r="AM25" s="594">
        <f>U25/AL25</f>
        <v>0.980392156862745</v>
      </c>
      <c r="AN25" s="586"/>
      <c r="AO25" s="586"/>
      <c r="AP25" s="586" t="str">
        <f>VLOOKUP(E25,'副驾驶员座椅总成（翻转）'!E:AJ,32,0)</f>
        <v>河北自制</v>
      </c>
      <c r="AQ25" s="586" t="s">
        <v>259</v>
      </c>
      <c r="AR25" s="586"/>
      <c r="AS25" s="586"/>
      <c r="AT25" s="586"/>
      <c r="AU25" s="586"/>
      <c r="AV25" s="586"/>
      <c r="AW25" s="586"/>
      <c r="AX25" s="586"/>
      <c r="AY25" s="586"/>
      <c r="AZ25" s="586"/>
      <c r="BA25" s="586"/>
      <c r="BB25" s="586"/>
      <c r="BC25" s="586" t="s">
        <v>44</v>
      </c>
      <c r="BD25" s="579">
        <v>1</v>
      </c>
      <c r="BE25" s="579">
        <v>1</v>
      </c>
    </row>
    <row r="26" s="563" customFormat="1" ht="45" customHeight="1" spans="1:57">
      <c r="A26" s="579">
        <v>17</v>
      </c>
      <c r="B26" s="579">
        <v>1</v>
      </c>
      <c r="C26" s="579" t="s">
        <v>44</v>
      </c>
      <c r="D26" s="579" t="s">
        <v>556</v>
      </c>
      <c r="E26" s="579" t="s">
        <v>556</v>
      </c>
      <c r="F26" s="580" t="s">
        <v>557</v>
      </c>
      <c r="G26" s="579" t="s">
        <v>558</v>
      </c>
      <c r="H26" s="579" t="s">
        <v>232</v>
      </c>
      <c r="I26" s="579" t="s">
        <v>479</v>
      </c>
      <c r="J26" s="579"/>
      <c r="K26" s="579" t="s">
        <v>150</v>
      </c>
      <c r="L26" s="579" t="s">
        <v>556</v>
      </c>
      <c r="M26" s="579" t="s">
        <v>559</v>
      </c>
      <c r="N26" s="579" t="s">
        <v>154</v>
      </c>
      <c r="O26" s="579" t="s">
        <v>153</v>
      </c>
      <c r="P26" s="579" t="s">
        <v>178</v>
      </c>
      <c r="Q26" s="579" t="s">
        <v>44</v>
      </c>
      <c r="R26" s="579" t="s">
        <v>44</v>
      </c>
      <c r="S26" s="579" t="s">
        <v>44</v>
      </c>
      <c r="T26" s="579" t="s">
        <v>560</v>
      </c>
      <c r="U26" s="579" t="s">
        <v>44</v>
      </c>
      <c r="V26" s="579">
        <v>0.001</v>
      </c>
      <c r="W26" s="579" t="s">
        <v>44</v>
      </c>
      <c r="X26" s="579" t="s">
        <v>44</v>
      </c>
      <c r="Y26" s="579" t="s">
        <v>44</v>
      </c>
      <c r="Z26" s="579" t="s">
        <v>44</v>
      </c>
      <c r="AA26" s="579"/>
      <c r="AB26" s="579">
        <v>2</v>
      </c>
      <c r="AC26" s="586"/>
      <c r="AD26" s="586"/>
      <c r="AE26" s="586"/>
      <c r="AF26" s="586"/>
      <c r="AG26" s="586"/>
      <c r="AH26" s="586"/>
      <c r="AI26" s="586"/>
      <c r="AJ26" s="586"/>
      <c r="AK26" s="586"/>
      <c r="AL26" s="586"/>
      <c r="AM26" s="586"/>
      <c r="AN26" s="586"/>
      <c r="AO26" s="586"/>
      <c r="AP26" s="586" t="str">
        <f>VLOOKUP(E26,'副驾驶员座椅总成（翻转）'!E:AJ,32,0)</f>
        <v>河北外购</v>
      </c>
      <c r="AQ26" s="586" t="s">
        <v>561</v>
      </c>
      <c r="AR26" s="586"/>
      <c r="AS26" s="586"/>
      <c r="AT26" s="586"/>
      <c r="AU26" s="586"/>
      <c r="AV26" s="586"/>
      <c r="AW26" s="586"/>
      <c r="AX26" s="586"/>
      <c r="AY26" s="586"/>
      <c r="AZ26" s="586"/>
      <c r="BA26" s="586"/>
      <c r="BB26" s="586"/>
      <c r="BC26" s="586" t="s">
        <v>44</v>
      </c>
      <c r="BD26" s="579">
        <v>2</v>
      </c>
      <c r="BE26" s="579">
        <v>2</v>
      </c>
    </row>
    <row r="27" s="563" customFormat="1" ht="45" customHeight="1" spans="1:57">
      <c r="A27" s="579">
        <v>18</v>
      </c>
      <c r="B27" s="579">
        <v>1</v>
      </c>
      <c r="C27" s="579" t="s">
        <v>534</v>
      </c>
      <c r="D27" s="579" t="s">
        <v>681</v>
      </c>
      <c r="E27" s="579" t="s">
        <v>681</v>
      </c>
      <c r="F27" s="582" t="s">
        <v>563</v>
      </c>
      <c r="G27" s="579" t="s">
        <v>537</v>
      </c>
      <c r="H27" s="579" t="s">
        <v>150</v>
      </c>
      <c r="I27" s="579" t="s">
        <v>479</v>
      </c>
      <c r="J27" s="579"/>
      <c r="K27" s="579" t="s">
        <v>150</v>
      </c>
      <c r="L27" s="579" t="s">
        <v>681</v>
      </c>
      <c r="M27" s="579" t="s">
        <v>150</v>
      </c>
      <c r="N27" s="579" t="s">
        <v>154</v>
      </c>
      <c r="O27" s="579" t="s">
        <v>153</v>
      </c>
      <c r="P27" s="579" t="s">
        <v>514</v>
      </c>
      <c r="Q27" s="579" t="s">
        <v>155</v>
      </c>
      <c r="R27" s="579" t="s">
        <v>44</v>
      </c>
      <c r="S27" s="579" t="s">
        <v>44</v>
      </c>
      <c r="T27" s="579" t="s">
        <v>682</v>
      </c>
      <c r="U27" s="579">
        <v>2.106</v>
      </c>
      <c r="V27" s="579" t="s">
        <v>480</v>
      </c>
      <c r="W27" s="579" t="s">
        <v>44</v>
      </c>
      <c r="X27" s="579" t="s">
        <v>44</v>
      </c>
      <c r="Y27" s="579" t="s">
        <v>44</v>
      </c>
      <c r="Z27" s="579" t="s">
        <v>44</v>
      </c>
      <c r="AA27" s="579"/>
      <c r="AB27" s="579" t="s">
        <v>565</v>
      </c>
      <c r="AC27" s="586"/>
      <c r="AD27" s="586"/>
      <c r="AE27" s="586"/>
      <c r="AF27" s="586"/>
      <c r="AG27" s="586"/>
      <c r="AH27" s="586"/>
      <c r="AI27" s="586"/>
      <c r="AJ27" s="586"/>
      <c r="AK27" s="586"/>
      <c r="AL27" s="586"/>
      <c r="AM27" s="586"/>
      <c r="AN27" s="586"/>
      <c r="AO27" s="586"/>
      <c r="AP27" s="586" t="s">
        <v>158</v>
      </c>
      <c r="AQ27" s="586" t="s">
        <v>553</v>
      </c>
      <c r="AR27" s="586"/>
      <c r="AS27" s="586"/>
      <c r="AT27" s="586"/>
      <c r="AU27" s="586"/>
      <c r="AV27" s="586"/>
      <c r="AW27" s="586"/>
      <c r="AX27" s="586"/>
      <c r="AY27" s="586"/>
      <c r="AZ27" s="586"/>
      <c r="BA27" s="586"/>
      <c r="BB27" s="586"/>
      <c r="BC27" s="586" t="s">
        <v>44</v>
      </c>
      <c r="BD27" s="579" t="s">
        <v>565</v>
      </c>
      <c r="BE27" s="579" t="s">
        <v>565</v>
      </c>
    </row>
    <row r="28" s="563" customFormat="1" ht="45" customHeight="1" spans="1:57">
      <c r="A28" s="579">
        <v>19</v>
      </c>
      <c r="B28" s="579">
        <v>1</v>
      </c>
      <c r="C28" s="579" t="s">
        <v>590</v>
      </c>
      <c r="D28" s="231" t="s">
        <v>585</v>
      </c>
      <c r="E28" s="579" t="s">
        <v>586</v>
      </c>
      <c r="F28" s="580" t="s">
        <v>587</v>
      </c>
      <c r="G28" s="579" t="s">
        <v>683</v>
      </c>
      <c r="H28" s="579" t="s">
        <v>232</v>
      </c>
      <c r="I28" s="579" t="s">
        <v>479</v>
      </c>
      <c r="J28" s="579"/>
      <c r="K28" s="579" t="s">
        <v>150</v>
      </c>
      <c r="L28" s="579" t="s">
        <v>44</v>
      </c>
      <c r="M28" s="579" t="s">
        <v>150</v>
      </c>
      <c r="N28" s="579" t="s">
        <v>154</v>
      </c>
      <c r="O28" s="579" t="s">
        <v>153</v>
      </c>
      <c r="P28" s="579" t="s">
        <v>178</v>
      </c>
      <c r="Q28" s="579" t="s">
        <v>155</v>
      </c>
      <c r="R28" s="579" t="s">
        <v>44</v>
      </c>
      <c r="S28" s="579" t="s">
        <v>44</v>
      </c>
      <c r="T28" s="579" t="s">
        <v>684</v>
      </c>
      <c r="U28" s="579">
        <v>0.026</v>
      </c>
      <c r="V28" s="579" t="s">
        <v>480</v>
      </c>
      <c r="W28" s="579" t="s">
        <v>44</v>
      </c>
      <c r="X28" s="579" t="s">
        <v>44</v>
      </c>
      <c r="Y28" s="579" t="s">
        <v>44</v>
      </c>
      <c r="Z28" s="579" t="s">
        <v>44</v>
      </c>
      <c r="AA28" s="579"/>
      <c r="AB28" s="579" t="s">
        <v>685</v>
      </c>
      <c r="AC28" s="586"/>
      <c r="AD28" s="586"/>
      <c r="AE28" s="586"/>
      <c r="AF28" s="586"/>
      <c r="AG28" s="586"/>
      <c r="AH28" s="586"/>
      <c r="AI28" s="586"/>
      <c r="AJ28" s="586"/>
      <c r="AK28" s="586"/>
      <c r="AL28" s="586"/>
      <c r="AM28" s="586"/>
      <c r="AN28" s="586"/>
      <c r="AO28" s="586"/>
      <c r="AP28" s="586" t="str">
        <f>VLOOKUP(E28,'副驾驶员座椅总成（翻转）'!E:AJ,32,0)</f>
        <v>河北外购</v>
      </c>
      <c r="AQ28" s="586" t="s">
        <v>582</v>
      </c>
      <c r="AR28" s="586"/>
      <c r="AS28" s="586"/>
      <c r="AT28" s="586"/>
      <c r="AU28" s="586"/>
      <c r="AV28" s="586"/>
      <c r="AW28" s="586"/>
      <c r="AX28" s="586"/>
      <c r="AY28" s="586"/>
      <c r="AZ28" s="586"/>
      <c r="BA28" s="586"/>
      <c r="BB28" s="586"/>
      <c r="BC28" s="586" t="s">
        <v>44</v>
      </c>
      <c r="BD28" s="579" t="s">
        <v>685</v>
      </c>
      <c r="BE28" s="579" t="s">
        <v>685</v>
      </c>
    </row>
    <row r="29" s="563" customFormat="1" ht="45" customHeight="1" spans="1:57">
      <c r="A29" s="579">
        <v>20</v>
      </c>
      <c r="B29" s="579">
        <v>1</v>
      </c>
      <c r="C29" s="579" t="s">
        <v>590</v>
      </c>
      <c r="D29" s="255" t="s">
        <v>591</v>
      </c>
      <c r="E29" s="579" t="s">
        <v>592</v>
      </c>
      <c r="F29" s="580" t="s">
        <v>593</v>
      </c>
      <c r="G29" s="579" t="s">
        <v>683</v>
      </c>
      <c r="H29" s="579" t="s">
        <v>232</v>
      </c>
      <c r="I29" s="579" t="s">
        <v>479</v>
      </c>
      <c r="J29" s="579"/>
      <c r="K29" s="579" t="s">
        <v>150</v>
      </c>
      <c r="L29" s="579" t="s">
        <v>44</v>
      </c>
      <c r="M29" s="579" t="s">
        <v>150</v>
      </c>
      <c r="N29" s="579" t="s">
        <v>154</v>
      </c>
      <c r="O29" s="579" t="s">
        <v>153</v>
      </c>
      <c r="P29" s="579" t="s">
        <v>178</v>
      </c>
      <c r="Q29" s="579" t="s">
        <v>155</v>
      </c>
      <c r="R29" s="579" t="s">
        <v>44</v>
      </c>
      <c r="S29" s="579" t="s">
        <v>44</v>
      </c>
      <c r="T29" s="579" t="s">
        <v>686</v>
      </c>
      <c r="U29" s="579">
        <v>0.004</v>
      </c>
      <c r="V29" s="579" t="s">
        <v>480</v>
      </c>
      <c r="W29" s="579" t="s">
        <v>44</v>
      </c>
      <c r="X29" s="579" t="s">
        <v>44</v>
      </c>
      <c r="Y29" s="579" t="s">
        <v>44</v>
      </c>
      <c r="Z29" s="579" t="s">
        <v>44</v>
      </c>
      <c r="AA29" s="579"/>
      <c r="AB29" s="579" t="s">
        <v>685</v>
      </c>
      <c r="AC29" s="586"/>
      <c r="AD29" s="586"/>
      <c r="AE29" s="586"/>
      <c r="AF29" s="586"/>
      <c r="AG29" s="586"/>
      <c r="AH29" s="586"/>
      <c r="AI29" s="586"/>
      <c r="AJ29" s="586"/>
      <c r="AK29" s="586"/>
      <c r="AL29" s="586"/>
      <c r="AM29" s="586"/>
      <c r="AN29" s="586"/>
      <c r="AO29" s="586"/>
      <c r="AP29" s="586" t="str">
        <f>VLOOKUP(E29,'副驾驶员座椅总成（翻转）'!E:AJ,32,0)</f>
        <v>河北外购</v>
      </c>
      <c r="AQ29" s="586" t="s">
        <v>582</v>
      </c>
      <c r="AR29" s="586"/>
      <c r="AS29" s="586"/>
      <c r="AT29" s="586"/>
      <c r="AU29" s="586"/>
      <c r="AV29" s="586"/>
      <c r="AW29" s="586"/>
      <c r="AX29" s="586"/>
      <c r="AY29" s="586"/>
      <c r="AZ29" s="586"/>
      <c r="BA29" s="586"/>
      <c r="BB29" s="586"/>
      <c r="BC29" s="586" t="s">
        <v>44</v>
      </c>
      <c r="BD29" s="579" t="s">
        <v>685</v>
      </c>
      <c r="BE29" s="579" t="s">
        <v>685</v>
      </c>
    </row>
    <row r="30" s="563" customFormat="1" ht="45" customHeight="1" spans="1:57">
      <c r="A30" s="579">
        <v>21</v>
      </c>
      <c r="B30" s="579">
        <v>1</v>
      </c>
      <c r="C30" s="579" t="s">
        <v>590</v>
      </c>
      <c r="D30" s="583" t="s">
        <v>595</v>
      </c>
      <c r="E30" s="579" t="s">
        <v>596</v>
      </c>
      <c r="F30" s="580" t="s">
        <v>597</v>
      </c>
      <c r="G30" s="579" t="s">
        <v>683</v>
      </c>
      <c r="H30" s="579" t="s">
        <v>232</v>
      </c>
      <c r="I30" s="579" t="s">
        <v>479</v>
      </c>
      <c r="J30" s="579"/>
      <c r="K30" s="579" t="s">
        <v>150</v>
      </c>
      <c r="L30" s="579" t="s">
        <v>44</v>
      </c>
      <c r="M30" s="579" t="s">
        <v>150</v>
      </c>
      <c r="N30" s="579" t="s">
        <v>154</v>
      </c>
      <c r="O30" s="579" t="s">
        <v>153</v>
      </c>
      <c r="P30" s="579" t="s">
        <v>178</v>
      </c>
      <c r="Q30" s="579" t="s">
        <v>155</v>
      </c>
      <c r="R30" s="579" t="s">
        <v>44</v>
      </c>
      <c r="S30" s="579" t="s">
        <v>44</v>
      </c>
      <c r="T30" s="579" t="s">
        <v>687</v>
      </c>
      <c r="U30" s="579">
        <v>0.006</v>
      </c>
      <c r="V30" s="579" t="s">
        <v>480</v>
      </c>
      <c r="W30" s="579" t="s">
        <v>44</v>
      </c>
      <c r="X30" s="579" t="s">
        <v>44</v>
      </c>
      <c r="Y30" s="579" t="s">
        <v>44</v>
      </c>
      <c r="Z30" s="579" t="s">
        <v>44</v>
      </c>
      <c r="AA30" s="579"/>
      <c r="AB30" s="579" t="s">
        <v>685</v>
      </c>
      <c r="AC30" s="586"/>
      <c r="AD30" s="586"/>
      <c r="AE30" s="586"/>
      <c r="AF30" s="586"/>
      <c r="AG30" s="586"/>
      <c r="AH30" s="586"/>
      <c r="AI30" s="586"/>
      <c r="AJ30" s="586"/>
      <c r="AK30" s="586"/>
      <c r="AL30" s="586"/>
      <c r="AM30" s="586"/>
      <c r="AN30" s="586"/>
      <c r="AO30" s="586"/>
      <c r="AP30" s="586" t="str">
        <f>VLOOKUP(E30,'副驾驶员座椅总成（翻转）'!E:AJ,32,0)</f>
        <v>河北外购</v>
      </c>
      <c r="AQ30" s="586" t="s">
        <v>582</v>
      </c>
      <c r="AR30" s="586"/>
      <c r="AS30" s="586"/>
      <c r="AT30" s="586"/>
      <c r="AU30" s="586"/>
      <c r="AV30" s="586"/>
      <c r="AW30" s="586"/>
      <c r="AX30" s="586"/>
      <c r="AY30" s="586"/>
      <c r="AZ30" s="586"/>
      <c r="BA30" s="586"/>
      <c r="BB30" s="586"/>
      <c r="BC30" s="586" t="s">
        <v>44</v>
      </c>
      <c r="BD30" s="579" t="s">
        <v>685</v>
      </c>
      <c r="BE30" s="579" t="s">
        <v>685</v>
      </c>
    </row>
    <row r="31" s="563" customFormat="1" ht="45" customHeight="1" spans="1:57">
      <c r="A31" s="579">
        <v>22</v>
      </c>
      <c r="B31" s="579">
        <v>1</v>
      </c>
      <c r="C31" s="579" t="s">
        <v>148</v>
      </c>
      <c r="D31" s="579"/>
      <c r="E31" s="579" t="s">
        <v>149</v>
      </c>
      <c r="F31" s="580" t="s">
        <v>688</v>
      </c>
      <c r="G31" s="579" t="s">
        <v>164</v>
      </c>
      <c r="H31" s="579" t="s">
        <v>232</v>
      </c>
      <c r="I31" s="579" t="s">
        <v>479</v>
      </c>
      <c r="J31" s="579"/>
      <c r="K31" s="579" t="s">
        <v>150</v>
      </c>
      <c r="L31" s="579" t="s">
        <v>44</v>
      </c>
      <c r="M31" s="579" t="s">
        <v>150</v>
      </c>
      <c r="N31" s="579" t="s">
        <v>153</v>
      </c>
      <c r="O31" s="579" t="s">
        <v>154</v>
      </c>
      <c r="P31" s="579" t="s">
        <v>514</v>
      </c>
      <c r="Q31" s="579" t="s">
        <v>155</v>
      </c>
      <c r="R31" s="579" t="s">
        <v>44</v>
      </c>
      <c r="S31" s="579" t="s">
        <v>44</v>
      </c>
      <c r="T31" s="579" t="s">
        <v>689</v>
      </c>
      <c r="U31" s="579" t="s">
        <v>44</v>
      </c>
      <c r="V31" s="579" t="s">
        <v>480</v>
      </c>
      <c r="W31" s="579" t="s">
        <v>44</v>
      </c>
      <c r="X31" s="579" t="s">
        <v>44</v>
      </c>
      <c r="Y31" s="579" t="s">
        <v>44</v>
      </c>
      <c r="Z31" s="579" t="s">
        <v>44</v>
      </c>
      <c r="AA31" s="579"/>
      <c r="AB31" s="579">
        <v>1</v>
      </c>
      <c r="AC31" s="586"/>
      <c r="AD31" s="586"/>
      <c r="AE31" s="586"/>
      <c r="AF31" s="586"/>
      <c r="AG31" s="586"/>
      <c r="AH31" s="586"/>
      <c r="AI31" s="586"/>
      <c r="AJ31" s="586"/>
      <c r="AK31" s="586"/>
      <c r="AL31" s="586"/>
      <c r="AM31" s="586"/>
      <c r="AN31" s="586"/>
      <c r="AO31" s="586"/>
      <c r="AP31" s="586" t="str">
        <f>VLOOKUP(E31,'副驾驶员座椅总成（翻转）'!E:AJ,32,0)</f>
        <v>河北自制</v>
      </c>
      <c r="AQ31" s="586" t="s">
        <v>159</v>
      </c>
      <c r="AR31" s="586"/>
      <c r="AS31" s="586"/>
      <c r="AT31" s="586"/>
      <c r="AU31" s="586"/>
      <c r="AV31" s="586"/>
      <c r="AW31" s="586"/>
      <c r="AX31" s="586"/>
      <c r="AY31" s="586"/>
      <c r="AZ31" s="586"/>
      <c r="BA31" s="586"/>
      <c r="BB31" s="586"/>
      <c r="BC31" s="586" t="s">
        <v>44</v>
      </c>
      <c r="BD31" s="579">
        <v>1</v>
      </c>
      <c r="BE31" s="579">
        <v>1</v>
      </c>
    </row>
    <row r="32" s="563" customFormat="1" ht="45" customHeight="1" spans="1:57">
      <c r="A32" s="579">
        <v>23</v>
      </c>
      <c r="B32" s="579">
        <v>2</v>
      </c>
      <c r="C32" s="579" t="s">
        <v>148</v>
      </c>
      <c r="D32" s="579"/>
      <c r="E32" s="579" t="s">
        <v>149</v>
      </c>
      <c r="F32" s="580" t="s">
        <v>690</v>
      </c>
      <c r="G32" s="579" t="s">
        <v>182</v>
      </c>
      <c r="H32" s="579" t="s">
        <v>232</v>
      </c>
      <c r="I32" s="579" t="s">
        <v>479</v>
      </c>
      <c r="J32" s="579"/>
      <c r="K32" s="579" t="s">
        <v>150</v>
      </c>
      <c r="L32" s="579"/>
      <c r="M32" s="579" t="s">
        <v>150</v>
      </c>
      <c r="N32" s="579" t="s">
        <v>153</v>
      </c>
      <c r="O32" s="579" t="s">
        <v>154</v>
      </c>
      <c r="P32" s="579" t="s">
        <v>182</v>
      </c>
      <c r="Q32" s="579" t="s">
        <v>155</v>
      </c>
      <c r="R32" s="579" t="s">
        <v>44</v>
      </c>
      <c r="S32" s="579" t="s">
        <v>44</v>
      </c>
      <c r="T32" s="579" t="s">
        <v>691</v>
      </c>
      <c r="U32" s="579" t="s">
        <v>44</v>
      </c>
      <c r="V32" s="579" t="s">
        <v>480</v>
      </c>
      <c r="W32" s="579" t="s">
        <v>44</v>
      </c>
      <c r="X32" s="579" t="s">
        <v>44</v>
      </c>
      <c r="Y32" s="579" t="s">
        <v>44</v>
      </c>
      <c r="Z32" s="579" t="s">
        <v>44</v>
      </c>
      <c r="AA32" s="579"/>
      <c r="AB32" s="579">
        <v>1</v>
      </c>
      <c r="AC32" s="586"/>
      <c r="AD32" s="586"/>
      <c r="AE32" s="586"/>
      <c r="AF32" s="586"/>
      <c r="AG32" s="586"/>
      <c r="AH32" s="586"/>
      <c r="AI32" s="586"/>
      <c r="AJ32" s="586"/>
      <c r="AK32" s="586"/>
      <c r="AL32" s="586"/>
      <c r="AM32" s="586"/>
      <c r="AN32" s="586"/>
      <c r="AO32" s="586"/>
      <c r="AP32" s="586" t="str">
        <f>VLOOKUP(E32,'副驾驶员座椅总成（翻转）'!E:AJ,32,0)</f>
        <v>河北自制</v>
      </c>
      <c r="AQ32" s="586" t="s">
        <v>159</v>
      </c>
      <c r="AR32" s="586"/>
      <c r="AS32" s="586"/>
      <c r="AT32" s="586"/>
      <c r="AU32" s="586"/>
      <c r="AV32" s="586"/>
      <c r="AW32" s="586"/>
      <c r="AX32" s="586"/>
      <c r="AY32" s="586"/>
      <c r="AZ32" s="586"/>
      <c r="BA32" s="586"/>
      <c r="BB32" s="586"/>
      <c r="BC32" s="586" t="s">
        <v>44</v>
      </c>
      <c r="BD32" s="579">
        <v>1</v>
      </c>
      <c r="BE32" s="579">
        <v>1</v>
      </c>
    </row>
    <row r="33" s="563" customFormat="1" ht="45" customHeight="1" spans="1:58">
      <c r="A33" s="579">
        <v>24</v>
      </c>
      <c r="B33" s="579">
        <v>2</v>
      </c>
      <c r="C33" s="579" t="s">
        <v>148</v>
      </c>
      <c r="D33" s="579"/>
      <c r="E33" s="579" t="s">
        <v>149</v>
      </c>
      <c r="F33" s="580" t="s">
        <v>604</v>
      </c>
      <c r="G33" s="579" t="s">
        <v>520</v>
      </c>
      <c r="H33" s="579" t="s">
        <v>232</v>
      </c>
      <c r="I33" s="579" t="s">
        <v>479</v>
      </c>
      <c r="J33" s="579"/>
      <c r="K33" s="579" t="s">
        <v>150</v>
      </c>
      <c r="L33" s="579" t="s">
        <v>692</v>
      </c>
      <c r="M33" s="579" t="s">
        <v>150</v>
      </c>
      <c r="N33" s="579" t="s">
        <v>153</v>
      </c>
      <c r="O33" s="579" t="s">
        <v>154</v>
      </c>
      <c r="P33" s="579" t="s">
        <v>343</v>
      </c>
      <c r="Q33" s="579" t="s">
        <v>155</v>
      </c>
      <c r="R33" s="579" t="s">
        <v>44</v>
      </c>
      <c r="S33" s="579" t="s">
        <v>44</v>
      </c>
      <c r="T33" s="579" t="s">
        <v>693</v>
      </c>
      <c r="U33" s="579">
        <v>0.539</v>
      </c>
      <c r="V33" s="579" t="s">
        <v>480</v>
      </c>
      <c r="W33" s="579" t="s">
        <v>44</v>
      </c>
      <c r="X33" s="579" t="s">
        <v>44</v>
      </c>
      <c r="Y33" s="579" t="s">
        <v>44</v>
      </c>
      <c r="Z33" s="579" t="s">
        <v>44</v>
      </c>
      <c r="AA33" s="579"/>
      <c r="AB33" s="579" t="s">
        <v>565</v>
      </c>
      <c r="AC33" s="586"/>
      <c r="AD33" s="586"/>
      <c r="AE33" s="586"/>
      <c r="AF33" s="586"/>
      <c r="AG33" s="586"/>
      <c r="AH33" s="586"/>
      <c r="AI33" s="593"/>
      <c r="AJ33" s="593"/>
      <c r="AK33" s="593"/>
      <c r="AL33" s="593"/>
      <c r="AM33" s="594"/>
      <c r="AN33" s="586"/>
      <c r="AO33" s="586"/>
      <c r="AP33" s="586" t="str">
        <f>VLOOKUP(E33,'副驾驶员座椅总成（翻转）'!E:AJ,32,0)</f>
        <v>河北自制</v>
      </c>
      <c r="AQ33" s="586" t="s">
        <v>159</v>
      </c>
      <c r="AR33" s="586"/>
      <c r="AS33" s="586"/>
      <c r="AT33" s="586"/>
      <c r="AU33" s="586"/>
      <c r="AV33" s="586"/>
      <c r="AW33" s="586"/>
      <c r="AX33" s="586"/>
      <c r="AY33" s="586"/>
      <c r="AZ33" s="586"/>
      <c r="BA33" s="586"/>
      <c r="BB33" s="586"/>
      <c r="BC33" s="586" t="s">
        <v>44</v>
      </c>
      <c r="BD33" s="579" t="s">
        <v>565</v>
      </c>
      <c r="BE33" s="579">
        <v>1</v>
      </c>
      <c r="BF33" s="614" t="s">
        <v>607</v>
      </c>
    </row>
    <row r="34" s="563" customFormat="1" ht="45" customHeight="1" spans="1:57">
      <c r="A34" s="579">
        <v>25</v>
      </c>
      <c r="B34" s="579">
        <v>2</v>
      </c>
      <c r="C34" s="579" t="s">
        <v>539</v>
      </c>
      <c r="D34" s="583" t="s">
        <v>694</v>
      </c>
      <c r="E34" s="579" t="s">
        <v>695</v>
      </c>
      <c r="F34" s="580" t="s">
        <v>696</v>
      </c>
      <c r="G34" s="579" t="s">
        <v>697</v>
      </c>
      <c r="H34" s="579" t="s">
        <v>232</v>
      </c>
      <c r="I34" s="579" t="s">
        <v>479</v>
      </c>
      <c r="J34" s="579"/>
      <c r="K34" s="579" t="s">
        <v>150</v>
      </c>
      <c r="L34" s="579" t="s">
        <v>695</v>
      </c>
      <c r="M34" s="579" t="s">
        <v>150</v>
      </c>
      <c r="N34" s="579" t="s">
        <v>154</v>
      </c>
      <c r="O34" s="579" t="s">
        <v>153</v>
      </c>
      <c r="P34" s="579" t="s">
        <v>514</v>
      </c>
      <c r="Q34" s="579" t="s">
        <v>155</v>
      </c>
      <c r="R34" s="579" t="s">
        <v>44</v>
      </c>
      <c r="S34" s="579" t="s">
        <v>44</v>
      </c>
      <c r="T34" s="579" t="s">
        <v>698</v>
      </c>
      <c r="U34" s="579">
        <v>2.077</v>
      </c>
      <c r="V34" s="579" t="s">
        <v>480</v>
      </c>
      <c r="W34" s="579" t="s">
        <v>170</v>
      </c>
      <c r="X34" s="579" t="s">
        <v>44</v>
      </c>
      <c r="Y34" s="579" t="s">
        <v>524</v>
      </c>
      <c r="Z34" s="579"/>
      <c r="AA34" s="579"/>
      <c r="AB34" s="579"/>
      <c r="AC34" s="586"/>
      <c r="AD34" s="586"/>
      <c r="AE34" s="586"/>
      <c r="AF34" s="586"/>
      <c r="AG34" s="586"/>
      <c r="AH34" s="586"/>
      <c r="AI34" s="586"/>
      <c r="AJ34" s="586"/>
      <c r="AK34" s="586"/>
      <c r="AL34" s="586"/>
      <c r="AM34" s="586"/>
      <c r="AN34" s="586"/>
      <c r="AO34" s="586"/>
      <c r="AP34" s="586" t="s">
        <v>173</v>
      </c>
      <c r="AQ34" s="586" t="s">
        <v>699</v>
      </c>
      <c r="AR34" s="586"/>
      <c r="AS34" s="586"/>
      <c r="AT34" s="586"/>
      <c r="AU34" s="586"/>
      <c r="AV34" s="586"/>
      <c r="AW34" s="586"/>
      <c r="AX34" s="586"/>
      <c r="AY34" s="586"/>
      <c r="AZ34" s="586"/>
      <c r="BA34" s="586"/>
      <c r="BB34" s="586"/>
      <c r="BC34" s="586" t="s">
        <v>44</v>
      </c>
      <c r="BD34" s="579" t="s">
        <v>565</v>
      </c>
      <c r="BE34" s="579" t="s">
        <v>565</v>
      </c>
    </row>
    <row r="35" s="563" customFormat="1" ht="45" customHeight="1" spans="1:57">
      <c r="A35" s="579">
        <v>26</v>
      </c>
      <c r="B35" s="579">
        <v>1</v>
      </c>
      <c r="C35" s="579" t="s">
        <v>534</v>
      </c>
      <c r="D35" s="579" t="s">
        <v>700</v>
      </c>
      <c r="E35" s="579" t="s">
        <v>700</v>
      </c>
      <c r="F35" s="580" t="s">
        <v>381</v>
      </c>
      <c r="G35" s="579" t="s">
        <v>537</v>
      </c>
      <c r="H35" s="579" t="s">
        <v>150</v>
      </c>
      <c r="I35" s="579" t="s">
        <v>479</v>
      </c>
      <c r="J35" s="579"/>
      <c r="K35" s="579" t="s">
        <v>150</v>
      </c>
      <c r="L35" s="579" t="s">
        <v>700</v>
      </c>
      <c r="M35" s="579" t="s">
        <v>150</v>
      </c>
      <c r="N35" s="579" t="s">
        <v>154</v>
      </c>
      <c r="O35" s="579" t="s">
        <v>153</v>
      </c>
      <c r="P35" s="579" t="s">
        <v>514</v>
      </c>
      <c r="Q35" s="579" t="s">
        <v>155</v>
      </c>
      <c r="R35" s="579" t="s">
        <v>44</v>
      </c>
      <c r="S35" s="579" t="s">
        <v>44</v>
      </c>
      <c r="T35" s="579" t="s">
        <v>701</v>
      </c>
      <c r="U35" s="579">
        <v>17.4756</v>
      </c>
      <c r="V35" s="579" t="s">
        <v>480</v>
      </c>
      <c r="W35" s="579" t="s">
        <v>44</v>
      </c>
      <c r="X35" s="579" t="s">
        <v>44</v>
      </c>
      <c r="Y35" s="579" t="s">
        <v>44</v>
      </c>
      <c r="Z35" s="579" t="s">
        <v>44</v>
      </c>
      <c r="AA35" s="579"/>
      <c r="AB35" s="579">
        <v>1</v>
      </c>
      <c r="AC35" s="586">
        <v>1</v>
      </c>
      <c r="AD35" s="586"/>
      <c r="AE35" s="586"/>
      <c r="AF35" s="586"/>
      <c r="AG35" s="586"/>
      <c r="AH35" s="586"/>
      <c r="AI35" s="586"/>
      <c r="AJ35" s="586"/>
      <c r="AK35" s="586"/>
      <c r="AL35" s="586"/>
      <c r="AM35" s="586"/>
      <c r="AN35" s="586"/>
      <c r="AO35" s="586"/>
      <c r="AP35" s="586" t="s">
        <v>158</v>
      </c>
      <c r="AQ35" s="586" t="s">
        <v>324</v>
      </c>
      <c r="AR35" s="586"/>
      <c r="AS35" s="586"/>
      <c r="AT35" s="586"/>
      <c r="AU35" s="586"/>
      <c r="AV35" s="586"/>
      <c r="AW35" s="586"/>
      <c r="AX35" s="586"/>
      <c r="AY35" s="586"/>
      <c r="AZ35" s="586"/>
      <c r="BA35" s="586"/>
      <c r="BB35" s="586"/>
      <c r="BC35" s="586" t="s">
        <v>44</v>
      </c>
      <c r="BD35" s="579">
        <v>1</v>
      </c>
      <c r="BE35" s="579">
        <v>0</v>
      </c>
    </row>
    <row r="36" s="563" customFormat="1" ht="45" customHeight="1" spans="1:57">
      <c r="A36" s="579">
        <v>27</v>
      </c>
      <c r="B36" s="579">
        <v>1</v>
      </c>
      <c r="C36" s="579" t="s">
        <v>534</v>
      </c>
      <c r="D36" s="579" t="s">
        <v>702</v>
      </c>
      <c r="E36" s="579" t="s">
        <v>702</v>
      </c>
      <c r="F36" s="580" t="s">
        <v>381</v>
      </c>
      <c r="G36" s="579" t="s">
        <v>537</v>
      </c>
      <c r="H36" s="579" t="s">
        <v>150</v>
      </c>
      <c r="I36" s="579" t="s">
        <v>479</v>
      </c>
      <c r="J36" s="579"/>
      <c r="K36" s="579" t="s">
        <v>150</v>
      </c>
      <c r="L36" s="579" t="s">
        <v>702</v>
      </c>
      <c r="M36" s="579" t="s">
        <v>150</v>
      </c>
      <c r="N36" s="579" t="s">
        <v>154</v>
      </c>
      <c r="O36" s="579" t="s">
        <v>153</v>
      </c>
      <c r="P36" s="579" t="s">
        <v>514</v>
      </c>
      <c r="Q36" s="579" t="s">
        <v>44</v>
      </c>
      <c r="R36" s="579" t="s">
        <v>44</v>
      </c>
      <c r="S36" s="579" t="s">
        <v>44</v>
      </c>
      <c r="T36" s="579" t="s">
        <v>701</v>
      </c>
      <c r="U36" s="579" t="s">
        <v>44</v>
      </c>
      <c r="V36" s="579">
        <v>17.4756</v>
      </c>
      <c r="W36" s="579" t="s">
        <v>480</v>
      </c>
      <c r="X36" s="579" t="s">
        <v>44</v>
      </c>
      <c r="Y36" s="579" t="s">
        <v>44</v>
      </c>
      <c r="Z36" s="579" t="s">
        <v>44</v>
      </c>
      <c r="AA36" s="579"/>
      <c r="AB36" s="579">
        <v>1</v>
      </c>
      <c r="AC36" s="586">
        <v>1</v>
      </c>
      <c r="AD36" s="586">
        <v>1</v>
      </c>
      <c r="AE36" s="586"/>
      <c r="AF36" s="586"/>
      <c r="AG36" s="586"/>
      <c r="AH36" s="586"/>
      <c r="AI36" s="586"/>
      <c r="AJ36" s="586"/>
      <c r="AK36" s="586"/>
      <c r="AL36" s="586"/>
      <c r="AM36" s="586"/>
      <c r="AN36" s="586"/>
      <c r="AO36" s="586"/>
      <c r="AP36" s="586" t="s">
        <v>158</v>
      </c>
      <c r="AQ36" s="586" t="s">
        <v>324</v>
      </c>
      <c r="AR36" s="586"/>
      <c r="AS36" s="586"/>
      <c r="AT36" s="586"/>
      <c r="AU36" s="586"/>
      <c r="AV36" s="586"/>
      <c r="AW36" s="586"/>
      <c r="AX36" s="586"/>
      <c r="AY36" s="586"/>
      <c r="AZ36" s="586"/>
      <c r="BA36" s="586"/>
      <c r="BB36" s="586"/>
      <c r="BC36" s="586" t="s">
        <v>44</v>
      </c>
      <c r="BD36" s="579">
        <v>0</v>
      </c>
      <c r="BE36" s="579">
        <v>1</v>
      </c>
    </row>
    <row r="37" s="563" customFormat="1" ht="45" customHeight="1" spans="1:57">
      <c r="A37" s="579">
        <v>28</v>
      </c>
      <c r="B37" s="579">
        <v>1</v>
      </c>
      <c r="C37" s="579" t="s">
        <v>703</v>
      </c>
      <c r="D37" s="579" t="s">
        <v>704</v>
      </c>
      <c r="E37" s="579" t="s">
        <v>704</v>
      </c>
      <c r="F37" s="580" t="s">
        <v>705</v>
      </c>
      <c r="G37" s="579" t="s">
        <v>537</v>
      </c>
      <c r="H37" s="579" t="s">
        <v>232</v>
      </c>
      <c r="I37" s="579" t="s">
        <v>479</v>
      </c>
      <c r="J37" s="579"/>
      <c r="K37" s="579" t="s">
        <v>150</v>
      </c>
      <c r="L37" s="579" t="s">
        <v>704</v>
      </c>
      <c r="M37" s="579" t="s">
        <v>150</v>
      </c>
      <c r="N37" s="579" t="s">
        <v>154</v>
      </c>
      <c r="O37" s="579" t="s">
        <v>153</v>
      </c>
      <c r="P37" s="579" t="s">
        <v>514</v>
      </c>
      <c r="Q37" s="579" t="s">
        <v>155</v>
      </c>
      <c r="R37" s="579" t="s">
        <v>44</v>
      </c>
      <c r="S37" s="579" t="s">
        <v>44</v>
      </c>
      <c r="T37" s="579" t="s">
        <v>706</v>
      </c>
      <c r="U37" s="579" t="s">
        <v>44</v>
      </c>
      <c r="V37" s="579" t="s">
        <v>480</v>
      </c>
      <c r="W37" s="579" t="s">
        <v>170</v>
      </c>
      <c r="X37" s="579" t="s">
        <v>122</v>
      </c>
      <c r="Y37" s="579" t="s">
        <v>44</v>
      </c>
      <c r="Z37" s="579" t="s">
        <v>44</v>
      </c>
      <c r="AA37" s="579"/>
      <c r="AB37" s="579"/>
      <c r="AC37" s="586"/>
      <c r="AD37" s="586"/>
      <c r="AE37" s="586"/>
      <c r="AF37" s="586"/>
      <c r="AG37" s="586"/>
      <c r="AH37" s="586"/>
      <c r="AI37" s="586"/>
      <c r="AJ37" s="586"/>
      <c r="AK37" s="586"/>
      <c r="AL37" s="586"/>
      <c r="AM37" s="586"/>
      <c r="AN37" s="586"/>
      <c r="AO37" s="586"/>
      <c r="AP37" s="586" t="s">
        <v>173</v>
      </c>
      <c r="AQ37" s="586" t="s">
        <v>228</v>
      </c>
      <c r="AR37" s="586"/>
      <c r="AS37" s="586"/>
      <c r="AT37" s="586"/>
      <c r="AU37" s="586"/>
      <c r="AV37" s="586"/>
      <c r="AW37" s="586"/>
      <c r="AX37" s="586"/>
      <c r="AY37" s="586"/>
      <c r="AZ37" s="586"/>
      <c r="BA37" s="586"/>
      <c r="BB37" s="586"/>
      <c r="BC37" s="586" t="s">
        <v>44</v>
      </c>
      <c r="BD37" s="579">
        <v>1</v>
      </c>
      <c r="BE37" s="579">
        <v>0</v>
      </c>
    </row>
    <row r="38" s="563" customFormat="1" ht="45" customHeight="1" spans="1:57">
      <c r="A38" s="579">
        <v>29</v>
      </c>
      <c r="B38" s="579">
        <v>1</v>
      </c>
      <c r="C38" s="579" t="s">
        <v>703</v>
      </c>
      <c r="D38" s="579" t="s">
        <v>707</v>
      </c>
      <c r="E38" s="579" t="s">
        <v>707</v>
      </c>
      <c r="F38" s="580" t="s">
        <v>708</v>
      </c>
      <c r="G38" s="579" t="s">
        <v>343</v>
      </c>
      <c r="H38" s="579" t="s">
        <v>232</v>
      </c>
      <c r="I38" s="579" t="s">
        <v>479</v>
      </c>
      <c r="J38" s="579"/>
      <c r="K38" s="579" t="s">
        <v>150</v>
      </c>
      <c r="L38" s="579" t="s">
        <v>707</v>
      </c>
      <c r="M38" s="579" t="s">
        <v>150</v>
      </c>
      <c r="N38" s="579" t="s">
        <v>154</v>
      </c>
      <c r="O38" s="579" t="s">
        <v>153</v>
      </c>
      <c r="P38" s="579" t="s">
        <v>343</v>
      </c>
      <c r="Q38" s="579" t="s">
        <v>709</v>
      </c>
      <c r="R38" s="579" t="s">
        <v>44</v>
      </c>
      <c r="S38" s="579" t="s">
        <v>44</v>
      </c>
      <c r="T38" s="579" t="s">
        <v>710</v>
      </c>
      <c r="U38" s="579">
        <v>0.126</v>
      </c>
      <c r="V38" s="579" t="s">
        <v>480</v>
      </c>
      <c r="W38" s="579" t="s">
        <v>170</v>
      </c>
      <c r="X38" s="579" t="s">
        <v>122</v>
      </c>
      <c r="Y38" s="579" t="s">
        <v>44</v>
      </c>
      <c r="Z38" s="579" t="s">
        <v>44</v>
      </c>
      <c r="AA38" s="579"/>
      <c r="AB38" s="579"/>
      <c r="AC38" s="586"/>
      <c r="AD38" s="586"/>
      <c r="AE38" s="586"/>
      <c r="AF38" s="586"/>
      <c r="AG38" s="586" t="s">
        <v>171</v>
      </c>
      <c r="AH38" s="586"/>
      <c r="AI38" s="593" t="s">
        <v>172</v>
      </c>
      <c r="AJ38" s="593"/>
      <c r="AK38" s="593"/>
      <c r="AL38" s="593">
        <f t="shared" ref="AL38:AL44" si="2">U38*1.02</f>
        <v>0.12852</v>
      </c>
      <c r="AM38" s="594">
        <f t="shared" ref="AM38:AM44" si="3">U38/AL38</f>
        <v>0.980392156862745</v>
      </c>
      <c r="AN38" s="586"/>
      <c r="AO38" s="586"/>
      <c r="AP38" s="586" t="s">
        <v>158</v>
      </c>
      <c r="AQ38" s="586" t="s">
        <v>259</v>
      </c>
      <c r="AR38" s="586"/>
      <c r="AS38" s="586"/>
      <c r="AT38" s="586"/>
      <c r="AU38" s="586"/>
      <c r="AV38" s="586"/>
      <c r="AW38" s="586"/>
      <c r="AX38" s="586"/>
      <c r="AY38" s="586"/>
      <c r="AZ38" s="586"/>
      <c r="BA38" s="586"/>
      <c r="BB38" s="586"/>
      <c r="BC38" s="586" t="s">
        <v>44</v>
      </c>
      <c r="BD38" s="579">
        <v>1</v>
      </c>
      <c r="BE38" s="579">
        <v>1</v>
      </c>
    </row>
    <row r="39" s="563" customFormat="1" ht="45" customHeight="1" spans="1:57">
      <c r="A39" s="579">
        <v>30</v>
      </c>
      <c r="B39" s="579">
        <v>1</v>
      </c>
      <c r="C39" s="579" t="s">
        <v>703</v>
      </c>
      <c r="D39" s="579" t="s">
        <v>711</v>
      </c>
      <c r="E39" s="579" t="s">
        <v>711</v>
      </c>
      <c r="F39" s="580" t="s">
        <v>712</v>
      </c>
      <c r="G39" s="579" t="s">
        <v>343</v>
      </c>
      <c r="H39" s="579" t="s">
        <v>232</v>
      </c>
      <c r="I39" s="579" t="s">
        <v>479</v>
      </c>
      <c r="J39" s="579"/>
      <c r="K39" s="579" t="s">
        <v>150</v>
      </c>
      <c r="L39" s="579" t="s">
        <v>711</v>
      </c>
      <c r="M39" s="579" t="s">
        <v>150</v>
      </c>
      <c r="N39" s="579" t="s">
        <v>154</v>
      </c>
      <c r="O39" s="579" t="s">
        <v>153</v>
      </c>
      <c r="P39" s="579" t="s">
        <v>343</v>
      </c>
      <c r="Q39" s="579" t="s">
        <v>709</v>
      </c>
      <c r="R39" s="579" t="s">
        <v>44</v>
      </c>
      <c r="S39" s="579" t="s">
        <v>44</v>
      </c>
      <c r="T39" s="579" t="s">
        <v>713</v>
      </c>
      <c r="U39" s="579">
        <v>0.301</v>
      </c>
      <c r="V39" s="579" t="s">
        <v>480</v>
      </c>
      <c r="W39" s="579" t="s">
        <v>170</v>
      </c>
      <c r="X39" s="579" t="s">
        <v>122</v>
      </c>
      <c r="Y39" s="579" t="s">
        <v>44</v>
      </c>
      <c r="Z39" s="579" t="s">
        <v>44</v>
      </c>
      <c r="AA39" s="579"/>
      <c r="AB39" s="579"/>
      <c r="AC39" s="586"/>
      <c r="AD39" s="586"/>
      <c r="AE39" s="586"/>
      <c r="AF39" s="586"/>
      <c r="AG39" s="586" t="s">
        <v>171</v>
      </c>
      <c r="AH39" s="586"/>
      <c r="AI39" s="593" t="s">
        <v>172</v>
      </c>
      <c r="AJ39" s="593"/>
      <c r="AK39" s="593"/>
      <c r="AL39" s="593">
        <f t="shared" si="2"/>
        <v>0.30702</v>
      </c>
      <c r="AM39" s="594">
        <f t="shared" si="3"/>
        <v>0.980392156862745</v>
      </c>
      <c r="AN39" s="586"/>
      <c r="AO39" s="586"/>
      <c r="AP39" s="586" t="s">
        <v>158</v>
      </c>
      <c r="AQ39" s="586" t="s">
        <v>259</v>
      </c>
      <c r="AR39" s="586"/>
      <c r="AS39" s="586"/>
      <c r="AT39" s="586"/>
      <c r="AU39" s="586"/>
      <c r="AV39" s="586"/>
      <c r="AW39" s="586"/>
      <c r="AX39" s="586"/>
      <c r="AY39" s="586"/>
      <c r="AZ39" s="586"/>
      <c r="BA39" s="586"/>
      <c r="BB39" s="586"/>
      <c r="BC39" s="586" t="s">
        <v>44</v>
      </c>
      <c r="BD39" s="579">
        <v>1</v>
      </c>
      <c r="BE39" s="579">
        <v>1</v>
      </c>
    </row>
    <row r="40" s="563" customFormat="1" ht="45" customHeight="1" spans="1:57">
      <c r="A40" s="579">
        <v>31</v>
      </c>
      <c r="B40" s="579">
        <v>1</v>
      </c>
      <c r="C40" s="579" t="s">
        <v>703</v>
      </c>
      <c r="D40" s="579" t="s">
        <v>714</v>
      </c>
      <c r="E40" s="579" t="s">
        <v>714</v>
      </c>
      <c r="F40" s="580" t="s">
        <v>641</v>
      </c>
      <c r="G40" s="579" t="s">
        <v>343</v>
      </c>
      <c r="H40" s="579" t="s">
        <v>232</v>
      </c>
      <c r="I40" s="579" t="s">
        <v>479</v>
      </c>
      <c r="J40" s="579"/>
      <c r="K40" s="579" t="s">
        <v>150</v>
      </c>
      <c r="L40" s="579" t="s">
        <v>714</v>
      </c>
      <c r="M40" s="579" t="s">
        <v>150</v>
      </c>
      <c r="N40" s="579" t="s">
        <v>154</v>
      </c>
      <c r="O40" s="579" t="s">
        <v>153</v>
      </c>
      <c r="P40" s="579" t="s">
        <v>343</v>
      </c>
      <c r="Q40" s="579" t="s">
        <v>709</v>
      </c>
      <c r="R40" s="579" t="s">
        <v>44</v>
      </c>
      <c r="S40" s="579" t="s">
        <v>44</v>
      </c>
      <c r="T40" s="579" t="s">
        <v>715</v>
      </c>
      <c r="U40" s="579">
        <v>0.296</v>
      </c>
      <c r="V40" s="579" t="s">
        <v>480</v>
      </c>
      <c r="W40" s="579" t="s">
        <v>170</v>
      </c>
      <c r="X40" s="579" t="s">
        <v>122</v>
      </c>
      <c r="Y40" s="579" t="s">
        <v>44</v>
      </c>
      <c r="Z40" s="579" t="s">
        <v>44</v>
      </c>
      <c r="AA40" s="579"/>
      <c r="AB40" s="579"/>
      <c r="AC40" s="586"/>
      <c r="AD40" s="586"/>
      <c r="AE40" s="586"/>
      <c r="AF40" s="586"/>
      <c r="AG40" s="586" t="s">
        <v>171</v>
      </c>
      <c r="AH40" s="586"/>
      <c r="AI40" s="593" t="s">
        <v>172</v>
      </c>
      <c r="AJ40" s="593"/>
      <c r="AK40" s="593"/>
      <c r="AL40" s="593">
        <f t="shared" si="2"/>
        <v>0.30192</v>
      </c>
      <c r="AM40" s="594">
        <f t="shared" si="3"/>
        <v>0.980392156862745</v>
      </c>
      <c r="AN40" s="586"/>
      <c r="AO40" s="586"/>
      <c r="AP40" s="586" t="s">
        <v>158</v>
      </c>
      <c r="AQ40" s="586" t="s">
        <v>259</v>
      </c>
      <c r="AR40" s="586"/>
      <c r="AS40" s="586"/>
      <c r="AT40" s="586"/>
      <c r="AU40" s="586"/>
      <c r="AV40" s="586"/>
      <c r="AW40" s="586"/>
      <c r="AX40" s="586"/>
      <c r="AY40" s="586"/>
      <c r="AZ40" s="586"/>
      <c r="BA40" s="586"/>
      <c r="BB40" s="586"/>
      <c r="BC40" s="586" t="s">
        <v>44</v>
      </c>
      <c r="BD40" s="579">
        <v>1</v>
      </c>
      <c r="BE40" s="579">
        <v>0</v>
      </c>
    </row>
    <row r="41" s="563" customFormat="1" ht="45" customHeight="1" spans="1:57">
      <c r="A41" s="579">
        <v>32</v>
      </c>
      <c r="B41" s="579">
        <v>1</v>
      </c>
      <c r="C41" s="579" t="s">
        <v>703</v>
      </c>
      <c r="D41" s="579" t="s">
        <v>716</v>
      </c>
      <c r="E41" s="579" t="s">
        <v>716</v>
      </c>
      <c r="F41" s="580" t="s">
        <v>641</v>
      </c>
      <c r="G41" s="579" t="s">
        <v>343</v>
      </c>
      <c r="H41" s="579" t="s">
        <v>232</v>
      </c>
      <c r="I41" s="579" t="s">
        <v>479</v>
      </c>
      <c r="J41" s="579"/>
      <c r="K41" s="579" t="s">
        <v>150</v>
      </c>
      <c r="L41" s="579" t="s">
        <v>716</v>
      </c>
      <c r="M41" s="579" t="s">
        <v>150</v>
      </c>
      <c r="N41" s="579" t="s">
        <v>154</v>
      </c>
      <c r="O41" s="579" t="s">
        <v>153</v>
      </c>
      <c r="P41" s="579" t="s">
        <v>343</v>
      </c>
      <c r="Q41" s="579" t="s">
        <v>290</v>
      </c>
      <c r="R41" s="579" t="s">
        <v>44</v>
      </c>
      <c r="S41" s="579" t="s">
        <v>44</v>
      </c>
      <c r="T41" s="579" t="s">
        <v>715</v>
      </c>
      <c r="U41" s="579">
        <v>0.295</v>
      </c>
      <c r="V41" s="579" t="s">
        <v>122</v>
      </c>
      <c r="W41" s="579" t="s">
        <v>480</v>
      </c>
      <c r="X41" s="579" t="s">
        <v>44</v>
      </c>
      <c r="Y41" s="579" t="s">
        <v>122</v>
      </c>
      <c r="Z41" s="579" t="s">
        <v>44</v>
      </c>
      <c r="AA41" s="579"/>
      <c r="AB41" s="579">
        <v>1</v>
      </c>
      <c r="AC41" s="586">
        <v>1</v>
      </c>
      <c r="AD41" s="586">
        <v>1</v>
      </c>
      <c r="AE41" s="586"/>
      <c r="AF41" s="586"/>
      <c r="AG41" s="586" t="s">
        <v>171</v>
      </c>
      <c r="AH41" s="586"/>
      <c r="AI41" s="593" t="s">
        <v>172</v>
      </c>
      <c r="AJ41" s="593"/>
      <c r="AK41" s="593"/>
      <c r="AL41" s="593">
        <f t="shared" si="2"/>
        <v>0.3009</v>
      </c>
      <c r="AM41" s="594">
        <f t="shared" si="3"/>
        <v>0.980392156862745</v>
      </c>
      <c r="AN41" s="586"/>
      <c r="AO41" s="586"/>
      <c r="AP41" s="586" t="s">
        <v>158</v>
      </c>
      <c r="AQ41" s="586" t="s">
        <v>259</v>
      </c>
      <c r="AR41" s="586"/>
      <c r="AS41" s="586"/>
      <c r="AT41" s="586"/>
      <c r="AU41" s="586"/>
      <c r="AV41" s="586"/>
      <c r="AW41" s="586"/>
      <c r="AX41" s="586"/>
      <c r="AY41" s="586"/>
      <c r="AZ41" s="586"/>
      <c r="BA41" s="586"/>
      <c r="BB41" s="586"/>
      <c r="BC41" s="586" t="s">
        <v>44</v>
      </c>
      <c r="BD41" s="579">
        <v>0</v>
      </c>
      <c r="BE41" s="579">
        <v>1</v>
      </c>
    </row>
    <row r="42" s="563" customFormat="1" ht="45" customHeight="1" spans="1:57">
      <c r="A42" s="579">
        <v>33</v>
      </c>
      <c r="B42" s="579">
        <v>1</v>
      </c>
      <c r="C42" s="579" t="s">
        <v>717</v>
      </c>
      <c r="D42" s="583" t="s">
        <v>718</v>
      </c>
      <c r="E42" s="579" t="s">
        <v>719</v>
      </c>
      <c r="F42" s="580" t="s">
        <v>720</v>
      </c>
      <c r="G42" s="579" t="s">
        <v>343</v>
      </c>
      <c r="H42" s="579" t="s">
        <v>232</v>
      </c>
      <c r="I42" s="579" t="s">
        <v>479</v>
      </c>
      <c r="J42" s="579"/>
      <c r="K42" s="579" t="s">
        <v>150</v>
      </c>
      <c r="L42" s="579" t="s">
        <v>719</v>
      </c>
      <c r="M42" s="579" t="s">
        <v>150</v>
      </c>
      <c r="N42" s="579" t="s">
        <v>154</v>
      </c>
      <c r="O42" s="579" t="s">
        <v>153</v>
      </c>
      <c r="P42" s="579" t="s">
        <v>343</v>
      </c>
      <c r="Q42" s="579" t="s">
        <v>290</v>
      </c>
      <c r="R42" s="579" t="s">
        <v>44</v>
      </c>
      <c r="S42" s="579" t="s">
        <v>44</v>
      </c>
      <c r="T42" s="579" t="s">
        <v>721</v>
      </c>
      <c r="U42" s="579">
        <v>0.021</v>
      </c>
      <c r="V42" s="579" t="s">
        <v>480</v>
      </c>
      <c r="W42" s="579" t="s">
        <v>44</v>
      </c>
      <c r="X42" s="579" t="s">
        <v>44</v>
      </c>
      <c r="Y42" s="579" t="s">
        <v>122</v>
      </c>
      <c r="Z42" s="579"/>
      <c r="AA42" s="579"/>
      <c r="AB42" s="579"/>
      <c r="AC42" s="586"/>
      <c r="AD42" s="586"/>
      <c r="AE42" s="586"/>
      <c r="AF42" s="586"/>
      <c r="AG42" s="586" t="s">
        <v>171</v>
      </c>
      <c r="AH42" s="586"/>
      <c r="AI42" s="593" t="s">
        <v>172</v>
      </c>
      <c r="AJ42" s="593"/>
      <c r="AK42" s="593"/>
      <c r="AL42" s="593">
        <f t="shared" si="2"/>
        <v>0.02142</v>
      </c>
      <c r="AM42" s="594">
        <f t="shared" si="3"/>
        <v>0.980392156862745</v>
      </c>
      <c r="AN42" s="586"/>
      <c r="AO42" s="586"/>
      <c r="AP42" s="586" t="s">
        <v>173</v>
      </c>
      <c r="AQ42" s="586" t="s">
        <v>722</v>
      </c>
      <c r="AR42" s="586"/>
      <c r="AS42" s="586"/>
      <c r="AT42" s="586"/>
      <c r="AU42" s="586"/>
      <c r="AV42" s="586"/>
      <c r="AW42" s="586"/>
      <c r="AX42" s="586"/>
      <c r="AY42" s="586"/>
      <c r="AZ42" s="586"/>
      <c r="BA42" s="586"/>
      <c r="BB42" s="586"/>
      <c r="BC42" s="586" t="s">
        <v>44</v>
      </c>
      <c r="BD42" s="579">
        <v>1</v>
      </c>
      <c r="BE42" s="579">
        <v>1</v>
      </c>
    </row>
    <row r="43" s="563" customFormat="1" ht="45" customHeight="1" spans="1:57">
      <c r="A43" s="579">
        <v>34</v>
      </c>
      <c r="B43" s="579">
        <v>1</v>
      </c>
      <c r="C43" s="579" t="s">
        <v>703</v>
      </c>
      <c r="D43" s="579" t="s">
        <v>723</v>
      </c>
      <c r="E43" s="579" t="s">
        <v>723</v>
      </c>
      <c r="F43" s="580" t="s">
        <v>724</v>
      </c>
      <c r="G43" s="579" t="s">
        <v>343</v>
      </c>
      <c r="H43" s="579" t="s">
        <v>232</v>
      </c>
      <c r="I43" s="579" t="s">
        <v>479</v>
      </c>
      <c r="J43" s="579"/>
      <c r="K43" s="579" t="s">
        <v>150</v>
      </c>
      <c r="L43" s="579" t="s">
        <v>723</v>
      </c>
      <c r="M43" s="579" t="s">
        <v>150</v>
      </c>
      <c r="N43" s="579" t="s">
        <v>154</v>
      </c>
      <c r="O43" s="579" t="s">
        <v>153</v>
      </c>
      <c r="P43" s="579" t="s">
        <v>343</v>
      </c>
      <c r="Q43" s="579" t="s">
        <v>290</v>
      </c>
      <c r="R43" s="579" t="s">
        <v>44</v>
      </c>
      <c r="S43" s="579" t="s">
        <v>44</v>
      </c>
      <c r="T43" s="579" t="s">
        <v>725</v>
      </c>
      <c r="U43" s="579">
        <v>0.041</v>
      </c>
      <c r="V43" s="579" t="s">
        <v>480</v>
      </c>
      <c r="W43" s="579" t="s">
        <v>170</v>
      </c>
      <c r="X43" s="579" t="s">
        <v>122</v>
      </c>
      <c r="Y43" s="579" t="s">
        <v>44</v>
      </c>
      <c r="Z43" s="579" t="s">
        <v>44</v>
      </c>
      <c r="AA43" s="579"/>
      <c r="AB43" s="579"/>
      <c r="AC43" s="586"/>
      <c r="AD43" s="586"/>
      <c r="AE43" s="586"/>
      <c r="AF43" s="586"/>
      <c r="AG43" s="586" t="s">
        <v>171</v>
      </c>
      <c r="AH43" s="586"/>
      <c r="AI43" s="593" t="s">
        <v>172</v>
      </c>
      <c r="AJ43" s="593"/>
      <c r="AK43" s="593"/>
      <c r="AL43" s="593">
        <f t="shared" si="2"/>
        <v>0.04182</v>
      </c>
      <c r="AM43" s="594">
        <f t="shared" si="3"/>
        <v>0.980392156862745</v>
      </c>
      <c r="AN43" s="586"/>
      <c r="AO43" s="586"/>
      <c r="AP43" s="586" t="s">
        <v>158</v>
      </c>
      <c r="AQ43" s="586" t="s">
        <v>726</v>
      </c>
      <c r="AR43" s="586"/>
      <c r="AS43" s="586"/>
      <c r="AT43" s="586"/>
      <c r="AU43" s="586"/>
      <c r="AV43" s="586"/>
      <c r="AW43" s="586"/>
      <c r="AX43" s="586"/>
      <c r="AY43" s="586"/>
      <c r="AZ43" s="586"/>
      <c r="BA43" s="586"/>
      <c r="BB43" s="586"/>
      <c r="BC43" s="586" t="s">
        <v>44</v>
      </c>
      <c r="BD43" s="579">
        <v>1</v>
      </c>
      <c r="BE43" s="579">
        <v>1</v>
      </c>
    </row>
    <row r="44" s="563" customFormat="1" ht="45" customHeight="1" spans="1:57">
      <c r="A44" s="579">
        <v>35</v>
      </c>
      <c r="B44" s="579">
        <v>1</v>
      </c>
      <c r="C44" s="579" t="s">
        <v>703</v>
      </c>
      <c r="D44" s="579" t="s">
        <v>727</v>
      </c>
      <c r="E44" s="579" t="s">
        <v>727</v>
      </c>
      <c r="F44" s="580" t="s">
        <v>644</v>
      </c>
      <c r="G44" s="579" t="s">
        <v>343</v>
      </c>
      <c r="H44" s="579" t="s">
        <v>232</v>
      </c>
      <c r="I44" s="579" t="s">
        <v>479</v>
      </c>
      <c r="J44" s="579"/>
      <c r="K44" s="579" t="s">
        <v>150</v>
      </c>
      <c r="L44" s="579" t="s">
        <v>727</v>
      </c>
      <c r="M44" s="579" t="s">
        <v>150</v>
      </c>
      <c r="N44" s="579" t="s">
        <v>154</v>
      </c>
      <c r="O44" s="579" t="s">
        <v>153</v>
      </c>
      <c r="P44" s="579" t="s">
        <v>343</v>
      </c>
      <c r="Q44" s="579" t="s">
        <v>290</v>
      </c>
      <c r="R44" s="579" t="s">
        <v>44</v>
      </c>
      <c r="S44" s="579" t="s">
        <v>44</v>
      </c>
      <c r="T44" s="579" t="s">
        <v>728</v>
      </c>
      <c r="U44" s="579">
        <v>0.053</v>
      </c>
      <c r="V44" s="579" t="s">
        <v>480</v>
      </c>
      <c r="W44" s="579" t="s">
        <v>170</v>
      </c>
      <c r="X44" s="579" t="s">
        <v>122</v>
      </c>
      <c r="Y44" s="579" t="s">
        <v>44</v>
      </c>
      <c r="Z44" s="579"/>
      <c r="AA44" s="579"/>
      <c r="AB44" s="579"/>
      <c r="AC44" s="586"/>
      <c r="AD44" s="586"/>
      <c r="AE44" s="586"/>
      <c r="AF44" s="586"/>
      <c r="AG44" s="586" t="s">
        <v>171</v>
      </c>
      <c r="AH44" s="586"/>
      <c r="AI44" s="593" t="s">
        <v>172</v>
      </c>
      <c r="AJ44" s="593"/>
      <c r="AK44" s="593"/>
      <c r="AL44" s="593">
        <f t="shared" si="2"/>
        <v>0.05406</v>
      </c>
      <c r="AM44" s="594">
        <f t="shared" si="3"/>
        <v>0.980392156862745</v>
      </c>
      <c r="AN44" s="586"/>
      <c r="AO44" s="586"/>
      <c r="AP44" s="586" t="s">
        <v>158</v>
      </c>
      <c r="AQ44" s="586" t="s">
        <v>726</v>
      </c>
      <c r="AR44" s="586"/>
      <c r="AS44" s="586"/>
      <c r="AT44" s="586"/>
      <c r="AU44" s="586"/>
      <c r="AV44" s="586"/>
      <c r="AW44" s="586"/>
      <c r="AX44" s="586"/>
      <c r="AY44" s="586"/>
      <c r="AZ44" s="586"/>
      <c r="BA44" s="586"/>
      <c r="BB44" s="586"/>
      <c r="BC44" s="586" t="s">
        <v>44</v>
      </c>
      <c r="BD44" s="579">
        <v>1</v>
      </c>
      <c r="BE44" s="579">
        <v>1</v>
      </c>
    </row>
    <row r="45" s="563" customFormat="1" ht="45" customHeight="1" spans="1:57">
      <c r="A45" s="579">
        <v>36</v>
      </c>
      <c r="B45" s="579">
        <v>1</v>
      </c>
      <c r="C45" s="579" t="s">
        <v>703</v>
      </c>
      <c r="D45" s="579" t="s">
        <v>729</v>
      </c>
      <c r="E45" s="579" t="s">
        <v>729</v>
      </c>
      <c r="F45" s="580" t="s">
        <v>730</v>
      </c>
      <c r="G45" s="579" t="s">
        <v>206</v>
      </c>
      <c r="H45" s="579" t="s">
        <v>232</v>
      </c>
      <c r="I45" s="579" t="s">
        <v>479</v>
      </c>
      <c r="J45" s="579"/>
      <c r="K45" s="579" t="s">
        <v>150</v>
      </c>
      <c r="L45" s="579" t="s">
        <v>731</v>
      </c>
      <c r="M45" s="579" t="s">
        <v>150</v>
      </c>
      <c r="N45" s="579" t="s">
        <v>154</v>
      </c>
      <c r="O45" s="579" t="s">
        <v>153</v>
      </c>
      <c r="P45" s="579" t="s">
        <v>206</v>
      </c>
      <c r="Q45" s="579" t="s">
        <v>155</v>
      </c>
      <c r="R45" s="579" t="s">
        <v>44</v>
      </c>
      <c r="S45" s="579" t="s">
        <v>44</v>
      </c>
      <c r="T45" s="579" t="s">
        <v>44</v>
      </c>
      <c r="U45" s="579" t="s">
        <v>44</v>
      </c>
      <c r="V45" s="579" t="s">
        <v>480</v>
      </c>
      <c r="W45" s="579" t="s">
        <v>170</v>
      </c>
      <c r="X45" s="579" t="s">
        <v>122</v>
      </c>
      <c r="Y45" s="579" t="s">
        <v>44</v>
      </c>
      <c r="Z45" s="579" t="s">
        <v>44</v>
      </c>
      <c r="AA45" s="579"/>
      <c r="AB45" s="579"/>
      <c r="AC45" s="586"/>
      <c r="AD45" s="586"/>
      <c r="AE45" s="586"/>
      <c r="AF45" s="586"/>
      <c r="AG45" s="586"/>
      <c r="AH45" s="586"/>
      <c r="AI45" s="586"/>
      <c r="AJ45" s="586"/>
      <c r="AK45" s="586"/>
      <c r="AL45" s="586"/>
      <c r="AM45" s="586"/>
      <c r="AN45" s="586"/>
      <c r="AO45" s="586"/>
      <c r="AP45" s="586" t="s">
        <v>173</v>
      </c>
      <c r="AQ45" s="586" t="s">
        <v>228</v>
      </c>
      <c r="AR45" s="586"/>
      <c r="AS45" s="586"/>
      <c r="AT45" s="586"/>
      <c r="AU45" s="586"/>
      <c r="AV45" s="586"/>
      <c r="AW45" s="586"/>
      <c r="AX45" s="586"/>
      <c r="AY45" s="586"/>
      <c r="AZ45" s="586"/>
      <c r="BA45" s="586"/>
      <c r="BB45" s="586"/>
      <c r="BC45" s="586" t="s">
        <v>44</v>
      </c>
      <c r="BD45" s="579">
        <v>1</v>
      </c>
      <c r="BE45" s="579">
        <v>0</v>
      </c>
    </row>
    <row r="46" s="563" customFormat="1" ht="45" customHeight="1" spans="1:57">
      <c r="A46" s="579">
        <v>37</v>
      </c>
      <c r="B46" s="579">
        <v>1</v>
      </c>
      <c r="C46" s="579" t="s">
        <v>703</v>
      </c>
      <c r="D46" s="579" t="s">
        <v>732</v>
      </c>
      <c r="E46" s="579" t="s">
        <v>732</v>
      </c>
      <c r="F46" s="580" t="s">
        <v>733</v>
      </c>
      <c r="G46" s="579" t="s">
        <v>206</v>
      </c>
      <c r="H46" s="579" t="s">
        <v>232</v>
      </c>
      <c r="I46" s="579" t="s">
        <v>479</v>
      </c>
      <c r="J46" s="579"/>
      <c r="K46" s="579" t="s">
        <v>150</v>
      </c>
      <c r="L46" s="579" t="s">
        <v>732</v>
      </c>
      <c r="M46" s="579" t="s">
        <v>150</v>
      </c>
      <c r="N46" s="579" t="s">
        <v>154</v>
      </c>
      <c r="O46" s="579" t="s">
        <v>153</v>
      </c>
      <c r="P46" s="579" t="s">
        <v>206</v>
      </c>
      <c r="Q46" s="579" t="s">
        <v>155</v>
      </c>
      <c r="R46" s="579" t="s">
        <v>44</v>
      </c>
      <c r="S46" s="579" t="s">
        <v>44</v>
      </c>
      <c r="T46" s="579" t="s">
        <v>44</v>
      </c>
      <c r="U46" s="579" t="s">
        <v>44</v>
      </c>
      <c r="V46" s="579" t="s">
        <v>480</v>
      </c>
      <c r="W46" s="579" t="s">
        <v>170</v>
      </c>
      <c r="X46" s="579" t="s">
        <v>122</v>
      </c>
      <c r="Y46" s="579" t="s">
        <v>44</v>
      </c>
      <c r="Z46" s="579"/>
      <c r="AA46" s="579"/>
      <c r="AB46" s="579"/>
      <c r="AC46" s="586"/>
      <c r="AD46" s="586"/>
      <c r="AE46" s="586"/>
      <c r="AF46" s="586"/>
      <c r="AG46" s="586"/>
      <c r="AH46" s="586"/>
      <c r="AI46" s="586"/>
      <c r="AJ46" s="586"/>
      <c r="AK46" s="586"/>
      <c r="AL46" s="586"/>
      <c r="AM46" s="586"/>
      <c r="AN46" s="586"/>
      <c r="AO46" s="586"/>
      <c r="AP46" s="586" t="s">
        <v>164</v>
      </c>
      <c r="AQ46" s="586"/>
      <c r="AR46" s="586"/>
      <c r="AS46" s="586"/>
      <c r="AT46" s="586"/>
      <c r="AU46" s="586"/>
      <c r="AV46" s="586"/>
      <c r="AW46" s="586"/>
      <c r="AX46" s="586"/>
      <c r="AY46" s="586"/>
      <c r="AZ46" s="586"/>
      <c r="BA46" s="586"/>
      <c r="BB46" s="586"/>
      <c r="BC46" s="586" t="s">
        <v>44</v>
      </c>
      <c r="BD46" s="579">
        <v>1</v>
      </c>
      <c r="BE46" s="579">
        <v>0</v>
      </c>
    </row>
    <row r="47" s="563" customFormat="1" ht="45" customHeight="1" spans="1:57">
      <c r="A47" s="579">
        <v>38</v>
      </c>
      <c r="B47" s="579">
        <v>2</v>
      </c>
      <c r="C47" s="579" t="s">
        <v>703</v>
      </c>
      <c r="D47" s="579" t="s">
        <v>734</v>
      </c>
      <c r="E47" s="579" t="s">
        <v>734</v>
      </c>
      <c r="F47" s="580" t="s">
        <v>735</v>
      </c>
      <c r="G47" s="579" t="s">
        <v>514</v>
      </c>
      <c r="H47" s="579" t="s">
        <v>232</v>
      </c>
      <c r="I47" s="579" t="s">
        <v>479</v>
      </c>
      <c r="J47" s="579"/>
      <c r="K47" s="579" t="s">
        <v>150</v>
      </c>
      <c r="L47" s="579" t="s">
        <v>734</v>
      </c>
      <c r="M47" s="579" t="s">
        <v>150</v>
      </c>
      <c r="N47" s="579" t="s">
        <v>154</v>
      </c>
      <c r="O47" s="579" t="s">
        <v>153</v>
      </c>
      <c r="P47" s="579" t="s">
        <v>514</v>
      </c>
      <c r="Q47" s="579" t="s">
        <v>155</v>
      </c>
      <c r="R47" s="579" t="s">
        <v>44</v>
      </c>
      <c r="S47" s="579" t="s">
        <v>44</v>
      </c>
      <c r="T47" s="579" t="s">
        <v>44</v>
      </c>
      <c r="U47" s="579" t="s">
        <v>44</v>
      </c>
      <c r="V47" s="579" t="s">
        <v>44</v>
      </c>
      <c r="W47" s="579" t="s">
        <v>44</v>
      </c>
      <c r="X47" s="579" t="s">
        <v>44</v>
      </c>
      <c r="Y47" s="579" t="s">
        <v>44</v>
      </c>
      <c r="Z47" s="579" t="s">
        <v>44</v>
      </c>
      <c r="AA47" s="579" t="s">
        <v>44</v>
      </c>
      <c r="AB47" s="579" t="s">
        <v>44</v>
      </c>
      <c r="AC47" s="586" t="s">
        <v>44</v>
      </c>
      <c r="AD47" s="586" t="s">
        <v>44</v>
      </c>
      <c r="AE47" s="586" t="s">
        <v>44</v>
      </c>
      <c r="AF47" s="586" t="s">
        <v>44</v>
      </c>
      <c r="AG47" s="586"/>
      <c r="AH47" s="586"/>
      <c r="AI47" s="586"/>
      <c r="AJ47" s="586"/>
      <c r="AK47" s="586"/>
      <c r="AL47" s="586"/>
      <c r="AM47" s="586"/>
      <c r="AN47" s="586"/>
      <c r="AO47" s="586"/>
      <c r="AP47" s="586" t="s">
        <v>173</v>
      </c>
      <c r="AQ47" s="586" t="s">
        <v>228</v>
      </c>
      <c r="AR47" s="586"/>
      <c r="AS47" s="586"/>
      <c r="AT47" s="586"/>
      <c r="AU47" s="586"/>
      <c r="AV47" s="586"/>
      <c r="AW47" s="586"/>
      <c r="AX47" s="586"/>
      <c r="AY47" s="586"/>
      <c r="AZ47" s="586"/>
      <c r="BA47" s="586"/>
      <c r="BB47" s="586"/>
      <c r="BC47" s="586" t="s">
        <v>44</v>
      </c>
      <c r="BD47" s="579">
        <v>1</v>
      </c>
      <c r="BE47" s="579">
        <v>0</v>
      </c>
    </row>
    <row r="48" s="563" customFormat="1" ht="45" customHeight="1" spans="1:57">
      <c r="A48" s="579">
        <v>39</v>
      </c>
      <c r="B48" s="579">
        <v>2</v>
      </c>
      <c r="C48" s="579" t="s">
        <v>703</v>
      </c>
      <c r="D48" s="579" t="s">
        <v>736</v>
      </c>
      <c r="E48" s="579" t="s">
        <v>736</v>
      </c>
      <c r="F48" s="580" t="s">
        <v>737</v>
      </c>
      <c r="G48" s="579" t="s">
        <v>514</v>
      </c>
      <c r="H48" s="579" t="s">
        <v>232</v>
      </c>
      <c r="I48" s="579" t="s">
        <v>479</v>
      </c>
      <c r="J48" s="579"/>
      <c r="K48" s="579" t="s">
        <v>150</v>
      </c>
      <c r="L48" s="579" t="s">
        <v>736</v>
      </c>
      <c r="M48" s="579" t="s">
        <v>150</v>
      </c>
      <c r="N48" s="579" t="s">
        <v>154</v>
      </c>
      <c r="O48" s="579" t="s">
        <v>153</v>
      </c>
      <c r="P48" s="579" t="s">
        <v>514</v>
      </c>
      <c r="Q48" s="579" t="s">
        <v>155</v>
      </c>
      <c r="R48" s="579" t="s">
        <v>44</v>
      </c>
      <c r="S48" s="579" t="s">
        <v>44</v>
      </c>
      <c r="T48" s="579" t="s">
        <v>738</v>
      </c>
      <c r="U48" s="579">
        <v>0.036</v>
      </c>
      <c r="V48" s="579" t="s">
        <v>44</v>
      </c>
      <c r="W48" s="579" t="s">
        <v>170</v>
      </c>
      <c r="X48" s="579" t="s">
        <v>122</v>
      </c>
      <c r="Y48" s="579" t="s">
        <v>44</v>
      </c>
      <c r="Z48" s="579" t="s">
        <v>44</v>
      </c>
      <c r="AA48" s="579" t="s">
        <v>44</v>
      </c>
      <c r="AB48" s="579" t="s">
        <v>44</v>
      </c>
      <c r="AC48" s="586" t="s">
        <v>44</v>
      </c>
      <c r="AD48" s="586" t="s">
        <v>44</v>
      </c>
      <c r="AE48" s="586" t="s">
        <v>44</v>
      </c>
      <c r="AF48" s="586" t="s">
        <v>44</v>
      </c>
      <c r="AG48" s="586"/>
      <c r="AH48" s="586"/>
      <c r="AI48" s="586"/>
      <c r="AJ48" s="586"/>
      <c r="AK48" s="586"/>
      <c r="AL48" s="586"/>
      <c r="AM48" s="586"/>
      <c r="AN48" s="586"/>
      <c r="AO48" s="586"/>
      <c r="AP48" s="586" t="s">
        <v>173</v>
      </c>
      <c r="AQ48" s="586" t="s">
        <v>228</v>
      </c>
      <c r="AR48" s="586"/>
      <c r="AS48" s="586"/>
      <c r="AT48" s="586"/>
      <c r="AU48" s="586"/>
      <c r="AV48" s="586"/>
      <c r="AW48" s="586"/>
      <c r="AX48" s="586"/>
      <c r="AY48" s="586"/>
      <c r="AZ48" s="586"/>
      <c r="BA48" s="586"/>
      <c r="BB48" s="586"/>
      <c r="BC48" s="586" t="s">
        <v>44</v>
      </c>
      <c r="BD48" s="579">
        <v>1</v>
      </c>
      <c r="BE48" s="579">
        <v>0</v>
      </c>
    </row>
    <row r="49" s="563" customFormat="1" ht="45" customHeight="1" spans="1:57">
      <c r="A49" s="579">
        <v>40</v>
      </c>
      <c r="B49" s="579">
        <v>2</v>
      </c>
      <c r="C49" s="579" t="s">
        <v>703</v>
      </c>
      <c r="D49" s="579" t="s">
        <v>739</v>
      </c>
      <c r="E49" s="579" t="s">
        <v>739</v>
      </c>
      <c r="F49" s="580" t="s">
        <v>740</v>
      </c>
      <c r="G49" s="579" t="s">
        <v>343</v>
      </c>
      <c r="H49" s="579" t="s">
        <v>232</v>
      </c>
      <c r="I49" s="579" t="s">
        <v>479</v>
      </c>
      <c r="J49" s="579"/>
      <c r="K49" s="579" t="s">
        <v>150</v>
      </c>
      <c r="L49" s="579" t="s">
        <v>739</v>
      </c>
      <c r="M49" s="579" t="s">
        <v>150</v>
      </c>
      <c r="N49" s="579" t="s">
        <v>154</v>
      </c>
      <c r="O49" s="579" t="s">
        <v>153</v>
      </c>
      <c r="P49" s="579" t="s">
        <v>343</v>
      </c>
      <c r="Q49" s="579" t="s">
        <v>741</v>
      </c>
      <c r="R49" s="579" t="s">
        <v>44</v>
      </c>
      <c r="S49" s="579" t="s">
        <v>44</v>
      </c>
      <c r="T49" s="579" t="s">
        <v>742</v>
      </c>
      <c r="U49" s="579">
        <v>0.0009</v>
      </c>
      <c r="V49" s="579" t="s">
        <v>44</v>
      </c>
      <c r="W49" s="579" t="s">
        <v>170</v>
      </c>
      <c r="X49" s="579" t="s">
        <v>122</v>
      </c>
      <c r="Y49" s="579" t="s">
        <v>44</v>
      </c>
      <c r="Z49" s="579" t="s">
        <v>44</v>
      </c>
      <c r="AA49" s="579" t="s">
        <v>44</v>
      </c>
      <c r="AB49" s="579" t="s">
        <v>44</v>
      </c>
      <c r="AC49" s="586" t="s">
        <v>44</v>
      </c>
      <c r="AD49" s="586" t="s">
        <v>44</v>
      </c>
      <c r="AE49" s="586" t="s">
        <v>44</v>
      </c>
      <c r="AF49" s="586" t="s">
        <v>44</v>
      </c>
      <c r="AG49" s="586" t="s">
        <v>171</v>
      </c>
      <c r="AH49" s="586"/>
      <c r="AI49" s="593" t="s">
        <v>172</v>
      </c>
      <c r="AJ49" s="593"/>
      <c r="AK49" s="593"/>
      <c r="AL49" s="593">
        <f t="shared" ref="AL49:AL52" si="4">U49*1.02</f>
        <v>0.000918</v>
      </c>
      <c r="AM49" s="594">
        <f t="shared" ref="AM49:AM52" si="5">U49/AL49</f>
        <v>0.980392156862745</v>
      </c>
      <c r="AN49" s="586"/>
      <c r="AO49" s="586"/>
      <c r="AP49" s="586" t="s">
        <v>173</v>
      </c>
      <c r="AQ49" s="586" t="s">
        <v>743</v>
      </c>
      <c r="AR49" s="586"/>
      <c r="AS49" s="586"/>
      <c r="AT49" s="586"/>
      <c r="AU49" s="586"/>
      <c r="AV49" s="586"/>
      <c r="AW49" s="586"/>
      <c r="AX49" s="586"/>
      <c r="AY49" s="586"/>
      <c r="AZ49" s="586"/>
      <c r="BA49" s="586"/>
      <c r="BB49" s="586"/>
      <c r="BC49" s="586" t="s">
        <v>44</v>
      </c>
      <c r="BD49" s="579">
        <v>1</v>
      </c>
      <c r="BE49" s="579">
        <v>0</v>
      </c>
    </row>
    <row r="50" s="563" customFormat="1" ht="45" customHeight="1" spans="1:57">
      <c r="A50" s="579">
        <v>41</v>
      </c>
      <c r="B50" s="579">
        <v>1</v>
      </c>
      <c r="C50" s="579" t="s">
        <v>703</v>
      </c>
      <c r="D50" s="579" t="s">
        <v>744</v>
      </c>
      <c r="E50" s="579" t="s">
        <v>744</v>
      </c>
      <c r="F50" s="580" t="s">
        <v>745</v>
      </c>
      <c r="G50" s="579" t="s">
        <v>343</v>
      </c>
      <c r="H50" s="579" t="s">
        <v>232</v>
      </c>
      <c r="I50" s="579" t="s">
        <v>479</v>
      </c>
      <c r="J50" s="579"/>
      <c r="K50" s="579" t="s">
        <v>150</v>
      </c>
      <c r="L50" s="579" t="s">
        <v>744</v>
      </c>
      <c r="M50" s="579" t="s">
        <v>150</v>
      </c>
      <c r="N50" s="579" t="s">
        <v>154</v>
      </c>
      <c r="O50" s="579" t="s">
        <v>153</v>
      </c>
      <c r="P50" s="579" t="s">
        <v>343</v>
      </c>
      <c r="Q50" s="579" t="s">
        <v>746</v>
      </c>
      <c r="R50" s="579" t="s">
        <v>44</v>
      </c>
      <c r="S50" s="579" t="s">
        <v>44</v>
      </c>
      <c r="T50" s="579"/>
      <c r="U50" s="579">
        <v>0.029</v>
      </c>
      <c r="V50" s="579" t="s">
        <v>122</v>
      </c>
      <c r="W50" s="579" t="s">
        <v>480</v>
      </c>
      <c r="X50" s="579" t="s">
        <v>44</v>
      </c>
      <c r="Y50" s="579" t="s">
        <v>122</v>
      </c>
      <c r="Z50" s="579" t="s">
        <v>44</v>
      </c>
      <c r="AA50" s="579"/>
      <c r="AB50" s="579">
        <v>1</v>
      </c>
      <c r="AC50" s="586">
        <v>1</v>
      </c>
      <c r="AD50" s="586">
        <v>1</v>
      </c>
      <c r="AE50" s="586"/>
      <c r="AF50" s="586"/>
      <c r="AG50" s="586" t="s">
        <v>171</v>
      </c>
      <c r="AH50" s="586"/>
      <c r="AI50" s="593" t="s">
        <v>172</v>
      </c>
      <c r="AJ50" s="593"/>
      <c r="AK50" s="593"/>
      <c r="AL50" s="593">
        <f t="shared" si="4"/>
        <v>0.02958</v>
      </c>
      <c r="AM50" s="594">
        <f t="shared" si="5"/>
        <v>0.980392156862745</v>
      </c>
      <c r="AN50" s="586"/>
      <c r="AO50" s="586"/>
      <c r="AP50" s="586" t="s">
        <v>158</v>
      </c>
      <c r="AQ50" s="586" t="s">
        <v>259</v>
      </c>
      <c r="AR50" s="586"/>
      <c r="AS50" s="586"/>
      <c r="AT50" s="586"/>
      <c r="AU50" s="586"/>
      <c r="AV50" s="586"/>
      <c r="AW50" s="586"/>
      <c r="AX50" s="586"/>
      <c r="AY50" s="586"/>
      <c r="AZ50" s="586"/>
      <c r="BA50" s="586"/>
      <c r="BB50" s="586"/>
      <c r="BC50" s="586" t="s">
        <v>44</v>
      </c>
      <c r="BD50" s="579">
        <v>0</v>
      </c>
      <c r="BE50" s="579">
        <v>1</v>
      </c>
    </row>
    <row r="51" s="563" customFormat="1" ht="45" customHeight="1" spans="1:57">
      <c r="A51" s="579">
        <v>42</v>
      </c>
      <c r="B51" s="579">
        <v>1</v>
      </c>
      <c r="C51" s="579" t="s">
        <v>703</v>
      </c>
      <c r="D51" s="579" t="s">
        <v>747</v>
      </c>
      <c r="E51" s="579" t="s">
        <v>747</v>
      </c>
      <c r="F51" s="580" t="s">
        <v>748</v>
      </c>
      <c r="G51" s="579" t="s">
        <v>343</v>
      </c>
      <c r="H51" s="579" t="s">
        <v>232</v>
      </c>
      <c r="I51" s="579" t="s">
        <v>479</v>
      </c>
      <c r="J51" s="579"/>
      <c r="K51" s="579" t="s">
        <v>150</v>
      </c>
      <c r="L51" s="579" t="s">
        <v>747</v>
      </c>
      <c r="M51" s="579" t="s">
        <v>150</v>
      </c>
      <c r="N51" s="579" t="s">
        <v>154</v>
      </c>
      <c r="O51" s="579" t="s">
        <v>153</v>
      </c>
      <c r="P51" s="579" t="s">
        <v>343</v>
      </c>
      <c r="Q51" s="579" t="s">
        <v>746</v>
      </c>
      <c r="R51" s="579" t="s">
        <v>44</v>
      </c>
      <c r="S51" s="579" t="s">
        <v>44</v>
      </c>
      <c r="T51" s="579"/>
      <c r="U51" s="579">
        <v>0.008</v>
      </c>
      <c r="V51" s="579" t="s">
        <v>122</v>
      </c>
      <c r="W51" s="579" t="s">
        <v>480</v>
      </c>
      <c r="X51" s="579" t="s">
        <v>44</v>
      </c>
      <c r="Y51" s="579" t="s">
        <v>122</v>
      </c>
      <c r="Z51" s="579" t="s">
        <v>44</v>
      </c>
      <c r="AA51" s="579"/>
      <c r="AB51" s="579">
        <v>1</v>
      </c>
      <c r="AC51" s="586">
        <v>1</v>
      </c>
      <c r="AD51" s="586">
        <v>1</v>
      </c>
      <c r="AE51" s="586"/>
      <c r="AF51" s="586"/>
      <c r="AG51" s="586" t="s">
        <v>171</v>
      </c>
      <c r="AH51" s="586"/>
      <c r="AI51" s="593" t="s">
        <v>172</v>
      </c>
      <c r="AJ51" s="593"/>
      <c r="AK51" s="593"/>
      <c r="AL51" s="593">
        <f t="shared" si="4"/>
        <v>0.00816</v>
      </c>
      <c r="AM51" s="594">
        <f t="shared" si="5"/>
        <v>0.980392156862745</v>
      </c>
      <c r="AN51" s="586"/>
      <c r="AO51" s="586"/>
      <c r="AP51" s="586" t="s">
        <v>158</v>
      </c>
      <c r="AQ51" s="586" t="s">
        <v>259</v>
      </c>
      <c r="AR51" s="586"/>
      <c r="AS51" s="586"/>
      <c r="AT51" s="586"/>
      <c r="AU51" s="586"/>
      <c r="AV51" s="586"/>
      <c r="AW51" s="586"/>
      <c r="AX51" s="586"/>
      <c r="AY51" s="586"/>
      <c r="AZ51" s="586"/>
      <c r="BA51" s="586"/>
      <c r="BB51" s="586"/>
      <c r="BC51" s="586" t="s">
        <v>44</v>
      </c>
      <c r="BD51" s="579">
        <v>0</v>
      </c>
      <c r="BE51" s="579">
        <v>1</v>
      </c>
    </row>
    <row r="52" s="563" customFormat="1" ht="45" customHeight="1" spans="1:57">
      <c r="A52" s="579">
        <v>43</v>
      </c>
      <c r="B52" s="579">
        <v>1</v>
      </c>
      <c r="C52" s="579" t="s">
        <v>703</v>
      </c>
      <c r="D52" s="579" t="s">
        <v>749</v>
      </c>
      <c r="E52" s="579" t="s">
        <v>749</v>
      </c>
      <c r="F52" s="580" t="s">
        <v>750</v>
      </c>
      <c r="G52" s="579" t="s">
        <v>343</v>
      </c>
      <c r="H52" s="579" t="s">
        <v>232</v>
      </c>
      <c r="I52" s="579" t="s">
        <v>479</v>
      </c>
      <c r="J52" s="579"/>
      <c r="K52" s="579" t="s">
        <v>150</v>
      </c>
      <c r="L52" s="579" t="s">
        <v>749</v>
      </c>
      <c r="M52" s="579" t="s">
        <v>150</v>
      </c>
      <c r="N52" s="579" t="s">
        <v>154</v>
      </c>
      <c r="O52" s="579" t="s">
        <v>153</v>
      </c>
      <c r="P52" s="579" t="s">
        <v>343</v>
      </c>
      <c r="Q52" s="579" t="s">
        <v>290</v>
      </c>
      <c r="R52" s="579" t="s">
        <v>44</v>
      </c>
      <c r="S52" s="579" t="s">
        <v>44</v>
      </c>
      <c r="T52" s="579"/>
      <c r="U52" s="579" t="s">
        <v>44</v>
      </c>
      <c r="V52" s="579" t="s">
        <v>122</v>
      </c>
      <c r="W52" s="579" t="s">
        <v>480</v>
      </c>
      <c r="X52" s="579" t="s">
        <v>44</v>
      </c>
      <c r="Y52" s="579" t="s">
        <v>122</v>
      </c>
      <c r="Z52" s="579" t="s">
        <v>44</v>
      </c>
      <c r="AA52" s="579"/>
      <c r="AB52" s="579">
        <v>1</v>
      </c>
      <c r="AC52" s="586">
        <v>1</v>
      </c>
      <c r="AD52" s="586">
        <v>1</v>
      </c>
      <c r="AE52" s="586"/>
      <c r="AF52" s="586"/>
      <c r="AG52" s="586" t="s">
        <v>157</v>
      </c>
      <c r="AH52" s="586"/>
      <c r="AI52" s="593"/>
      <c r="AJ52" s="593"/>
      <c r="AK52" s="593"/>
      <c r="AL52" s="593"/>
      <c r="AM52" s="594"/>
      <c r="AN52" s="586"/>
      <c r="AO52" s="586"/>
      <c r="AP52" s="586" t="s">
        <v>173</v>
      </c>
      <c r="AQ52" s="586" t="s">
        <v>228</v>
      </c>
      <c r="AR52" s="586"/>
      <c r="AS52" s="586"/>
      <c r="AT52" s="586"/>
      <c r="AU52" s="586"/>
      <c r="AV52" s="586"/>
      <c r="AW52" s="586"/>
      <c r="AX52" s="586"/>
      <c r="AY52" s="586"/>
      <c r="AZ52" s="586"/>
      <c r="BA52" s="586"/>
      <c r="BB52" s="586"/>
      <c r="BC52" s="586" t="s">
        <v>44</v>
      </c>
      <c r="BD52" s="579">
        <v>0</v>
      </c>
      <c r="BE52" s="579">
        <v>1</v>
      </c>
    </row>
    <row r="53" s="563" customFormat="1" ht="45" customHeight="1" spans="1:57">
      <c r="A53" s="579">
        <v>44</v>
      </c>
      <c r="B53" s="579">
        <v>1</v>
      </c>
      <c r="C53" s="579" t="s">
        <v>590</v>
      </c>
      <c r="D53" s="583" t="s">
        <v>751</v>
      </c>
      <c r="E53" s="579" t="s">
        <v>752</v>
      </c>
      <c r="F53" s="580" t="s">
        <v>753</v>
      </c>
      <c r="G53" s="579" t="s">
        <v>754</v>
      </c>
      <c r="H53" s="579" t="s">
        <v>232</v>
      </c>
      <c r="I53" s="579" t="s">
        <v>479</v>
      </c>
      <c r="J53" s="579"/>
      <c r="K53" s="579" t="s">
        <v>150</v>
      </c>
      <c r="L53" s="579" t="s">
        <v>44</v>
      </c>
      <c r="M53" s="579" t="s">
        <v>150</v>
      </c>
      <c r="N53" s="579" t="s">
        <v>154</v>
      </c>
      <c r="O53" s="579" t="s">
        <v>153</v>
      </c>
      <c r="P53" s="579" t="s">
        <v>178</v>
      </c>
      <c r="Q53" s="579" t="s">
        <v>755</v>
      </c>
      <c r="R53" s="579" t="s">
        <v>44</v>
      </c>
      <c r="S53" s="579" t="s">
        <v>44</v>
      </c>
      <c r="T53" s="579" t="s">
        <v>44</v>
      </c>
      <c r="U53" s="579">
        <v>0.0015</v>
      </c>
      <c r="V53" s="579" t="s">
        <v>480</v>
      </c>
      <c r="W53" s="579" t="s">
        <v>44</v>
      </c>
      <c r="X53" s="579" t="s">
        <v>44</v>
      </c>
      <c r="Y53" s="579" t="s">
        <v>44</v>
      </c>
      <c r="Z53" s="579" t="s">
        <v>451</v>
      </c>
      <c r="AA53" s="579"/>
      <c r="AB53" s="579"/>
      <c r="AC53" s="586"/>
      <c r="AD53" s="586"/>
      <c r="AE53" s="586"/>
      <c r="AF53" s="586"/>
      <c r="AG53" s="586"/>
      <c r="AH53" s="586"/>
      <c r="AI53" s="586"/>
      <c r="AJ53" s="586"/>
      <c r="AK53" s="586"/>
      <c r="AL53" s="586"/>
      <c r="AM53" s="586"/>
      <c r="AN53" s="586"/>
      <c r="AO53" s="586"/>
      <c r="AP53" s="586" t="s">
        <v>173</v>
      </c>
      <c r="AQ53" s="586" t="s">
        <v>466</v>
      </c>
      <c r="AR53" s="586"/>
      <c r="AS53" s="586"/>
      <c r="AT53" s="586"/>
      <c r="AU53" s="586"/>
      <c r="AV53" s="586"/>
      <c r="AW53" s="586"/>
      <c r="AX53" s="586"/>
      <c r="AY53" s="586"/>
      <c r="AZ53" s="586"/>
      <c r="BA53" s="586"/>
      <c r="BB53" s="586"/>
      <c r="BC53" s="586" t="s">
        <v>44</v>
      </c>
      <c r="BD53" s="579">
        <v>4</v>
      </c>
      <c r="BE53" s="579">
        <v>2</v>
      </c>
    </row>
    <row r="54" s="563" customFormat="1" ht="45" customHeight="1" spans="1:57">
      <c r="A54" s="579">
        <v>45</v>
      </c>
      <c r="B54" s="579">
        <v>1</v>
      </c>
      <c r="C54" s="579" t="s">
        <v>534</v>
      </c>
      <c r="D54" s="583" t="s">
        <v>756</v>
      </c>
      <c r="E54" s="579" t="s">
        <v>756</v>
      </c>
      <c r="F54" s="580" t="s">
        <v>757</v>
      </c>
      <c r="G54" s="579" t="s">
        <v>537</v>
      </c>
      <c r="H54" s="579" t="s">
        <v>232</v>
      </c>
      <c r="I54" s="579" t="s">
        <v>479</v>
      </c>
      <c r="J54" s="579"/>
      <c r="K54" s="579" t="s">
        <v>150</v>
      </c>
      <c r="L54" s="579" t="s">
        <v>756</v>
      </c>
      <c r="M54" s="579" t="s">
        <v>150</v>
      </c>
      <c r="N54" s="579" t="s">
        <v>154</v>
      </c>
      <c r="O54" s="579" t="s">
        <v>153</v>
      </c>
      <c r="P54" s="579" t="s">
        <v>537</v>
      </c>
      <c r="Q54" s="579" t="s">
        <v>155</v>
      </c>
      <c r="R54" s="579" t="s">
        <v>44</v>
      </c>
      <c r="S54" s="579" t="s">
        <v>44</v>
      </c>
      <c r="T54" s="579" t="s">
        <v>44</v>
      </c>
      <c r="U54" s="579" t="s">
        <v>44</v>
      </c>
      <c r="V54" s="579" t="s">
        <v>480</v>
      </c>
      <c r="W54" s="579" t="s">
        <v>170</v>
      </c>
      <c r="X54" s="579" t="s">
        <v>122</v>
      </c>
      <c r="Y54" s="579" t="s">
        <v>44</v>
      </c>
      <c r="Z54" s="579" t="s">
        <v>44</v>
      </c>
      <c r="AA54" s="579"/>
      <c r="AB54" s="579"/>
      <c r="AC54" s="586"/>
      <c r="AD54" s="586"/>
      <c r="AE54" s="586"/>
      <c r="AF54" s="586"/>
      <c r="AG54" s="586"/>
      <c r="AH54" s="586"/>
      <c r="AI54" s="586"/>
      <c r="AJ54" s="586"/>
      <c r="AK54" s="586"/>
      <c r="AL54" s="586"/>
      <c r="AM54" s="586"/>
      <c r="AN54" s="586"/>
      <c r="AO54" s="586"/>
      <c r="AP54" s="586" t="s">
        <v>173</v>
      </c>
      <c r="AQ54" s="586" t="s">
        <v>228</v>
      </c>
      <c r="AR54" s="586"/>
      <c r="AS54" s="586"/>
      <c r="AT54" s="586"/>
      <c r="AU54" s="586"/>
      <c r="AV54" s="586"/>
      <c r="AW54" s="586"/>
      <c r="AX54" s="586"/>
      <c r="AY54" s="586"/>
      <c r="AZ54" s="586"/>
      <c r="BA54" s="586"/>
      <c r="BB54" s="586"/>
      <c r="BC54" s="586" t="s">
        <v>44</v>
      </c>
      <c r="BD54" s="579">
        <v>1</v>
      </c>
      <c r="BE54" s="579">
        <v>0</v>
      </c>
    </row>
    <row r="55" s="563" customFormat="1" ht="45" customHeight="1" spans="1:57">
      <c r="A55" s="579">
        <v>46</v>
      </c>
      <c r="B55" s="579">
        <v>1</v>
      </c>
      <c r="C55" s="579" t="s">
        <v>590</v>
      </c>
      <c r="D55" s="583" t="s">
        <v>758</v>
      </c>
      <c r="E55" s="579" t="s">
        <v>758</v>
      </c>
      <c r="F55" s="580" t="s">
        <v>759</v>
      </c>
      <c r="G55" s="579" t="s">
        <v>760</v>
      </c>
      <c r="H55" s="579" t="s">
        <v>232</v>
      </c>
      <c r="I55" s="579" t="s">
        <v>479</v>
      </c>
      <c r="J55" s="579"/>
      <c r="K55" s="579" t="s">
        <v>150</v>
      </c>
      <c r="L55" s="579" t="s">
        <v>758</v>
      </c>
      <c r="M55" s="579" t="s">
        <v>150</v>
      </c>
      <c r="N55" s="579" t="s">
        <v>154</v>
      </c>
      <c r="O55" s="579" t="s">
        <v>153</v>
      </c>
      <c r="P55" s="579" t="s">
        <v>514</v>
      </c>
      <c r="Q55" s="579">
        <v>6</v>
      </c>
      <c r="R55" s="579" t="s">
        <v>44</v>
      </c>
      <c r="S55" s="579" t="s">
        <v>44</v>
      </c>
      <c r="T55" s="579" t="s">
        <v>440</v>
      </c>
      <c r="U55" s="579" t="s">
        <v>44</v>
      </c>
      <c r="V55" s="579">
        <v>0.0393</v>
      </c>
      <c r="W55" s="579" t="s">
        <v>44</v>
      </c>
      <c r="X55" s="579" t="s">
        <v>44</v>
      </c>
      <c r="Y55" s="579" t="s">
        <v>44</v>
      </c>
      <c r="Z55" s="579" t="s">
        <v>44</v>
      </c>
      <c r="AA55" s="579"/>
      <c r="AB55" s="579">
        <v>1</v>
      </c>
      <c r="AC55" s="586">
        <v>1</v>
      </c>
      <c r="AD55" s="586">
        <v>1</v>
      </c>
      <c r="AE55" s="586">
        <v>1</v>
      </c>
      <c r="AF55" s="586">
        <v>1</v>
      </c>
      <c r="AG55" s="586"/>
      <c r="AH55" s="586"/>
      <c r="AI55" s="586"/>
      <c r="AJ55" s="586"/>
      <c r="AK55" s="586"/>
      <c r="AL55" s="586"/>
      <c r="AM55" s="586"/>
      <c r="AN55" s="586"/>
      <c r="AO55" s="586"/>
      <c r="AP55" s="586" t="s">
        <v>173</v>
      </c>
      <c r="AQ55" s="586" t="s">
        <v>278</v>
      </c>
      <c r="AR55" s="586"/>
      <c r="AS55" s="586"/>
      <c r="AT55" s="586"/>
      <c r="AU55" s="586"/>
      <c r="AV55" s="586"/>
      <c r="AW55" s="586"/>
      <c r="AX55" s="586"/>
      <c r="AY55" s="586"/>
      <c r="AZ55" s="586"/>
      <c r="BA55" s="586"/>
      <c r="BB55" s="586"/>
      <c r="BC55" s="586" t="s">
        <v>44</v>
      </c>
      <c r="BD55" s="579">
        <v>1</v>
      </c>
      <c r="BE55" s="579">
        <v>0</v>
      </c>
    </row>
    <row r="56" s="563" customFormat="1" ht="45" customHeight="1" spans="1:57">
      <c r="A56" s="579">
        <v>47</v>
      </c>
      <c r="B56" s="579">
        <v>1</v>
      </c>
      <c r="C56" s="579" t="s">
        <v>44</v>
      </c>
      <c r="D56" s="583" t="s">
        <v>761</v>
      </c>
      <c r="E56" s="579" t="s">
        <v>761</v>
      </c>
      <c r="F56" s="580" t="s">
        <v>762</v>
      </c>
      <c r="G56" s="579" t="s">
        <v>44</v>
      </c>
      <c r="H56" s="579" t="s">
        <v>232</v>
      </c>
      <c r="I56" s="579" t="s">
        <v>479</v>
      </c>
      <c r="J56" s="579"/>
      <c r="K56" s="579" t="s">
        <v>44</v>
      </c>
      <c r="L56" s="579" t="s">
        <v>761</v>
      </c>
      <c r="M56" s="579" t="s">
        <v>44</v>
      </c>
      <c r="N56" s="579" t="s">
        <v>154</v>
      </c>
      <c r="O56" s="579" t="s">
        <v>153</v>
      </c>
      <c r="P56" s="579" t="s">
        <v>168</v>
      </c>
      <c r="Q56" s="579" t="s">
        <v>763</v>
      </c>
      <c r="R56" s="579" t="s">
        <v>44</v>
      </c>
      <c r="S56" s="579" t="s">
        <v>44</v>
      </c>
      <c r="T56" s="579" t="s">
        <v>764</v>
      </c>
      <c r="U56" s="579">
        <v>0.0002</v>
      </c>
      <c r="V56" s="579">
        <v>0.0001</v>
      </c>
      <c r="W56" s="579" t="s">
        <v>44</v>
      </c>
      <c r="X56" s="579" t="s">
        <v>44</v>
      </c>
      <c r="Y56" s="579" t="s">
        <v>44</v>
      </c>
      <c r="Z56" s="579" t="s">
        <v>44</v>
      </c>
      <c r="AA56" s="579"/>
      <c r="AB56" s="579">
        <v>2</v>
      </c>
      <c r="AC56" s="586">
        <v>2</v>
      </c>
      <c r="AD56" s="586">
        <v>2</v>
      </c>
      <c r="AE56" s="586">
        <v>2</v>
      </c>
      <c r="AF56" s="586">
        <v>2</v>
      </c>
      <c r="AG56" s="586" t="s">
        <v>171</v>
      </c>
      <c r="AH56" s="586"/>
      <c r="AI56" s="593" t="s">
        <v>172</v>
      </c>
      <c r="AJ56" s="593"/>
      <c r="AK56" s="593"/>
      <c r="AL56" s="593">
        <f>U56*1.02</f>
        <v>0.000204</v>
      </c>
      <c r="AM56" s="594">
        <f>U56/AL56</f>
        <v>0.980392156862745</v>
      </c>
      <c r="AN56" s="586"/>
      <c r="AO56" s="586"/>
      <c r="AP56" s="586" t="s">
        <v>173</v>
      </c>
      <c r="AQ56" s="586" t="s">
        <v>743</v>
      </c>
      <c r="AR56" s="586"/>
      <c r="AS56" s="586"/>
      <c r="AT56" s="586"/>
      <c r="AU56" s="586"/>
      <c r="AV56" s="586"/>
      <c r="AW56" s="586"/>
      <c r="AX56" s="586"/>
      <c r="AY56" s="586"/>
      <c r="AZ56" s="586"/>
      <c r="BA56" s="586"/>
      <c r="BB56" s="586"/>
      <c r="BC56" s="586" t="s">
        <v>44</v>
      </c>
      <c r="BD56" s="579">
        <v>2</v>
      </c>
      <c r="BE56" s="579">
        <v>0</v>
      </c>
    </row>
    <row r="57" s="563" customFormat="1" ht="45" customHeight="1" spans="1:57">
      <c r="A57" s="579">
        <v>48</v>
      </c>
      <c r="B57" s="579">
        <v>1</v>
      </c>
      <c r="C57" s="579" t="s">
        <v>717</v>
      </c>
      <c r="D57" s="583" t="s">
        <v>646</v>
      </c>
      <c r="E57" s="579" t="s">
        <v>647</v>
      </c>
      <c r="F57" s="580" t="s">
        <v>648</v>
      </c>
      <c r="G57" s="579" t="s">
        <v>649</v>
      </c>
      <c r="H57" s="579" t="s">
        <v>232</v>
      </c>
      <c r="I57" s="579" t="s">
        <v>479</v>
      </c>
      <c r="J57" s="579"/>
      <c r="K57" s="579" t="s">
        <v>150</v>
      </c>
      <c r="L57" s="579" t="s">
        <v>44</v>
      </c>
      <c r="M57" s="579" t="s">
        <v>150</v>
      </c>
      <c r="N57" s="579" t="s">
        <v>154</v>
      </c>
      <c r="O57" s="579" t="s">
        <v>153</v>
      </c>
      <c r="P57" s="579" t="s">
        <v>178</v>
      </c>
      <c r="Q57" s="579" t="s">
        <v>765</v>
      </c>
      <c r="R57" s="579" t="s">
        <v>44</v>
      </c>
      <c r="S57" s="579" t="s">
        <v>766</v>
      </c>
      <c r="T57" s="579" t="s">
        <v>44</v>
      </c>
      <c r="U57" s="579" t="s">
        <v>44</v>
      </c>
      <c r="V57" s="579" t="s">
        <v>480</v>
      </c>
      <c r="W57" s="579" t="s">
        <v>44</v>
      </c>
      <c r="X57" s="579" t="s">
        <v>44</v>
      </c>
      <c r="Y57" s="579" t="s">
        <v>44</v>
      </c>
      <c r="Z57" s="579" t="s">
        <v>44</v>
      </c>
      <c r="AA57" s="579"/>
      <c r="AB57" s="579"/>
      <c r="AC57" s="586"/>
      <c r="AD57" s="586"/>
      <c r="AE57" s="586"/>
      <c r="AF57" s="586"/>
      <c r="AG57" s="586"/>
      <c r="AH57" s="586"/>
      <c r="AI57" s="586"/>
      <c r="AJ57" s="586"/>
      <c r="AK57" s="586"/>
      <c r="AL57" s="586"/>
      <c r="AM57" s="586"/>
      <c r="AN57" s="586"/>
      <c r="AO57" s="586"/>
      <c r="AP57" s="586" t="str">
        <f>VLOOKUP(E57,'副驾驶员座椅总成（翻转）'!E:AJ,32,0)</f>
        <v>河北外购</v>
      </c>
      <c r="AQ57" s="586" t="s">
        <v>582</v>
      </c>
      <c r="AR57" s="586"/>
      <c r="AS57" s="586"/>
      <c r="AT57" s="586"/>
      <c r="AU57" s="586"/>
      <c r="AV57" s="586"/>
      <c r="AW57" s="586"/>
      <c r="AX57" s="586"/>
      <c r="AY57" s="586"/>
      <c r="AZ57" s="586"/>
      <c r="BA57" s="586"/>
      <c r="BB57" s="586"/>
      <c r="BC57" s="586" t="s">
        <v>44</v>
      </c>
      <c r="BD57" s="579">
        <v>10</v>
      </c>
      <c r="BE57" s="579">
        <v>10</v>
      </c>
    </row>
    <row r="58" s="563" customFormat="1" ht="45" customHeight="1" spans="1:57">
      <c r="A58" s="579">
        <v>49</v>
      </c>
      <c r="B58" s="579">
        <v>1</v>
      </c>
      <c r="C58" s="579" t="s">
        <v>590</v>
      </c>
      <c r="D58" s="583" t="s">
        <v>192</v>
      </c>
      <c r="E58" s="579" t="s">
        <v>767</v>
      </c>
      <c r="F58" s="580" t="s">
        <v>194</v>
      </c>
      <c r="G58" s="579" t="s">
        <v>178</v>
      </c>
      <c r="H58" s="579" t="s">
        <v>232</v>
      </c>
      <c r="I58" s="579" t="s">
        <v>479</v>
      </c>
      <c r="J58" s="579" t="s">
        <v>44</v>
      </c>
      <c r="K58" s="579" t="s">
        <v>150</v>
      </c>
      <c r="L58" s="579" t="s">
        <v>44</v>
      </c>
      <c r="M58" s="579" t="s">
        <v>150</v>
      </c>
      <c r="N58" s="579" t="s">
        <v>154</v>
      </c>
      <c r="O58" s="579" t="s">
        <v>153</v>
      </c>
      <c r="P58" s="579" t="s">
        <v>178</v>
      </c>
      <c r="Q58" s="579" t="s">
        <v>44</v>
      </c>
      <c r="R58" s="579" t="s">
        <v>44</v>
      </c>
      <c r="S58" s="579" t="s">
        <v>44</v>
      </c>
      <c r="T58" s="579" t="s">
        <v>44</v>
      </c>
      <c r="U58" s="579" t="s">
        <v>44</v>
      </c>
      <c r="V58" s="579" t="s">
        <v>480</v>
      </c>
      <c r="W58" s="579" t="s">
        <v>44</v>
      </c>
      <c r="X58" s="579" t="s">
        <v>44</v>
      </c>
      <c r="Y58" s="579" t="s">
        <v>44</v>
      </c>
      <c r="Z58" s="579" t="s">
        <v>768</v>
      </c>
      <c r="AA58" s="579"/>
      <c r="AB58" s="579"/>
      <c r="AC58" s="586"/>
      <c r="AD58" s="586"/>
      <c r="AE58" s="586"/>
      <c r="AF58" s="586"/>
      <c r="AG58" s="586"/>
      <c r="AH58" s="586"/>
      <c r="AI58" s="586"/>
      <c r="AJ58" s="586"/>
      <c r="AK58" s="586"/>
      <c r="AL58" s="586"/>
      <c r="AM58" s="586"/>
      <c r="AN58" s="586"/>
      <c r="AO58" s="586"/>
      <c r="AP58" s="586" t="s">
        <v>173</v>
      </c>
      <c r="AQ58" s="586" t="s">
        <v>769</v>
      </c>
      <c r="AR58" s="586"/>
      <c r="AS58" s="586"/>
      <c r="AT58" s="586"/>
      <c r="AU58" s="586"/>
      <c r="AV58" s="586"/>
      <c r="AW58" s="586"/>
      <c r="AX58" s="586"/>
      <c r="AY58" s="586"/>
      <c r="AZ58" s="586"/>
      <c r="BA58" s="586"/>
      <c r="BB58" s="586"/>
      <c r="BC58" s="586" t="s">
        <v>44</v>
      </c>
      <c r="BD58" s="579" t="s">
        <v>770</v>
      </c>
      <c r="BE58" s="579" t="s">
        <v>770</v>
      </c>
    </row>
    <row r="59" s="563" customFormat="1" ht="45" customHeight="1" spans="1:57">
      <c r="A59" s="579">
        <v>50</v>
      </c>
      <c r="B59" s="579">
        <v>1</v>
      </c>
      <c r="C59" s="579" t="s">
        <v>590</v>
      </c>
      <c r="D59" s="583" t="s">
        <v>771</v>
      </c>
      <c r="E59" s="579" t="s">
        <v>772</v>
      </c>
      <c r="F59" s="580" t="s">
        <v>773</v>
      </c>
      <c r="G59" s="579" t="s">
        <v>343</v>
      </c>
      <c r="H59" s="579" t="s">
        <v>232</v>
      </c>
      <c r="I59" s="579" t="s">
        <v>479</v>
      </c>
      <c r="J59" s="579" t="s">
        <v>44</v>
      </c>
      <c r="K59" s="579" t="s">
        <v>150</v>
      </c>
      <c r="L59" s="579" t="s">
        <v>44</v>
      </c>
      <c r="M59" s="579" t="s">
        <v>150</v>
      </c>
      <c r="N59" s="579" t="s">
        <v>154</v>
      </c>
      <c r="O59" s="579" t="s">
        <v>153</v>
      </c>
      <c r="P59" s="579" t="s">
        <v>178</v>
      </c>
      <c r="Q59" s="579" t="s">
        <v>44</v>
      </c>
      <c r="R59" s="579" t="s">
        <v>44</v>
      </c>
      <c r="S59" s="579" t="s">
        <v>44</v>
      </c>
      <c r="T59" s="579" t="s">
        <v>44</v>
      </c>
      <c r="U59" s="579" t="s">
        <v>44</v>
      </c>
      <c r="V59" s="579" t="s">
        <v>480</v>
      </c>
      <c r="W59" s="579" t="s">
        <v>44</v>
      </c>
      <c r="X59" s="579" t="s">
        <v>44</v>
      </c>
      <c r="Y59" s="579" t="s">
        <v>44</v>
      </c>
      <c r="Z59" s="579" t="s">
        <v>44</v>
      </c>
      <c r="AA59" s="579"/>
      <c r="AB59" s="579"/>
      <c r="AC59" s="586"/>
      <c r="AD59" s="586"/>
      <c r="AE59" s="586"/>
      <c r="AF59" s="586"/>
      <c r="AG59" s="586"/>
      <c r="AH59" s="586"/>
      <c r="AI59" s="586"/>
      <c r="AJ59" s="586"/>
      <c r="AK59" s="586"/>
      <c r="AL59" s="586"/>
      <c r="AM59" s="586"/>
      <c r="AN59" s="586"/>
      <c r="AO59" s="586"/>
      <c r="AP59" s="586" t="s">
        <v>173</v>
      </c>
      <c r="AQ59" s="586" t="s">
        <v>774</v>
      </c>
      <c r="AR59" s="586"/>
      <c r="AS59" s="586"/>
      <c r="AT59" s="586"/>
      <c r="AU59" s="586"/>
      <c r="AV59" s="586"/>
      <c r="AW59" s="586"/>
      <c r="AX59" s="586"/>
      <c r="AY59" s="586"/>
      <c r="AZ59" s="586"/>
      <c r="BA59" s="586"/>
      <c r="BB59" s="586"/>
      <c r="BC59" s="586" t="s">
        <v>44</v>
      </c>
      <c r="BD59" s="579" t="s">
        <v>775</v>
      </c>
      <c r="BE59" s="579" t="s">
        <v>775</v>
      </c>
    </row>
    <row r="60" s="563" customFormat="1" ht="45" customHeight="1" spans="1:57">
      <c r="A60" s="579">
        <v>51</v>
      </c>
      <c r="B60" s="579">
        <v>1</v>
      </c>
      <c r="C60" s="579" t="s">
        <v>539</v>
      </c>
      <c r="D60" s="583" t="s">
        <v>776</v>
      </c>
      <c r="E60" s="579" t="s">
        <v>777</v>
      </c>
      <c r="F60" s="580" t="s">
        <v>778</v>
      </c>
      <c r="G60" s="579" t="s">
        <v>178</v>
      </c>
      <c r="H60" s="579" t="s">
        <v>161</v>
      </c>
      <c r="I60" s="579" t="s">
        <v>779</v>
      </c>
      <c r="J60" s="579"/>
      <c r="K60" s="579" t="s">
        <v>150</v>
      </c>
      <c r="L60" s="579" t="s">
        <v>44</v>
      </c>
      <c r="M60" s="579" t="s">
        <v>150</v>
      </c>
      <c r="N60" s="579" t="s">
        <v>154</v>
      </c>
      <c r="O60" s="579" t="s">
        <v>153</v>
      </c>
      <c r="P60" s="579" t="s">
        <v>178</v>
      </c>
      <c r="Q60" s="579" t="s">
        <v>44</v>
      </c>
      <c r="R60" s="579" t="s">
        <v>780</v>
      </c>
      <c r="S60" s="579" t="s">
        <v>44</v>
      </c>
      <c r="T60" s="579" t="s">
        <v>781</v>
      </c>
      <c r="U60" s="579">
        <v>0.0009</v>
      </c>
      <c r="V60" s="579" t="s">
        <v>44</v>
      </c>
      <c r="W60" s="579" t="s">
        <v>44</v>
      </c>
      <c r="X60" s="579" t="s">
        <v>44</v>
      </c>
      <c r="Y60" s="579" t="s">
        <v>44</v>
      </c>
      <c r="Z60" s="579" t="s">
        <v>44</v>
      </c>
      <c r="AA60" s="579" t="s">
        <v>44</v>
      </c>
      <c r="AB60" s="579" t="s">
        <v>44</v>
      </c>
      <c r="AC60" s="586" t="s">
        <v>44</v>
      </c>
      <c r="AD60" s="586" t="s">
        <v>44</v>
      </c>
      <c r="AE60" s="586" t="s">
        <v>44</v>
      </c>
      <c r="AF60" s="586" t="s">
        <v>44</v>
      </c>
      <c r="AG60" s="586"/>
      <c r="AH60" s="586"/>
      <c r="AI60" s="586"/>
      <c r="AJ60" s="586"/>
      <c r="AK60" s="586"/>
      <c r="AL60" s="586"/>
      <c r="AM60" s="586"/>
      <c r="AN60" s="586"/>
      <c r="AO60" s="586"/>
      <c r="AP60" s="586" t="s">
        <v>173</v>
      </c>
      <c r="AQ60" s="586" t="s">
        <v>531</v>
      </c>
      <c r="AR60" s="586"/>
      <c r="AS60" s="586"/>
      <c r="AT60" s="586"/>
      <c r="AU60" s="586"/>
      <c r="AV60" s="586"/>
      <c r="AW60" s="586"/>
      <c r="AX60" s="586"/>
      <c r="AY60" s="586"/>
      <c r="AZ60" s="586"/>
      <c r="BA60" s="586"/>
      <c r="BB60" s="586"/>
      <c r="BC60" s="586" t="s">
        <v>44</v>
      </c>
      <c r="BD60" s="579" t="s">
        <v>782</v>
      </c>
      <c r="BE60" s="579" t="s">
        <v>775</v>
      </c>
    </row>
    <row r="61" s="563" customFormat="1" ht="45" customHeight="1" spans="1:57">
      <c r="A61" s="579">
        <v>52</v>
      </c>
      <c r="B61" s="579">
        <v>1</v>
      </c>
      <c r="C61" s="579" t="s">
        <v>543</v>
      </c>
      <c r="D61" s="579" t="s">
        <v>650</v>
      </c>
      <c r="E61" s="579" t="s">
        <v>650</v>
      </c>
      <c r="F61" s="580" t="s">
        <v>651</v>
      </c>
      <c r="G61" s="579" t="s">
        <v>652</v>
      </c>
      <c r="H61" s="579" t="s">
        <v>232</v>
      </c>
      <c r="I61" s="579" t="s">
        <v>479</v>
      </c>
      <c r="J61" s="579" t="s">
        <v>44</v>
      </c>
      <c r="K61" s="579" t="s">
        <v>150</v>
      </c>
      <c r="L61" s="579" t="s">
        <v>44</v>
      </c>
      <c r="M61" s="579" t="s">
        <v>150</v>
      </c>
      <c r="N61" s="579" t="s">
        <v>154</v>
      </c>
      <c r="O61" s="579" t="s">
        <v>153</v>
      </c>
      <c r="P61" s="579" t="s">
        <v>653</v>
      </c>
      <c r="Q61" s="579" t="s">
        <v>653</v>
      </c>
      <c r="R61" s="579" t="s">
        <v>44</v>
      </c>
      <c r="S61" s="579" t="s">
        <v>44</v>
      </c>
      <c r="T61" s="579" t="s">
        <v>44</v>
      </c>
      <c r="U61" s="579" t="s">
        <v>44</v>
      </c>
      <c r="V61" s="579" t="s">
        <v>480</v>
      </c>
      <c r="W61" s="579" t="s">
        <v>44</v>
      </c>
      <c r="X61" s="579" t="s">
        <v>44</v>
      </c>
      <c r="Y61" s="579" t="s">
        <v>44</v>
      </c>
      <c r="Z61" s="579"/>
      <c r="AA61" s="579"/>
      <c r="AB61" s="579"/>
      <c r="AC61" s="586"/>
      <c r="AD61" s="586"/>
      <c r="AE61" s="586"/>
      <c r="AF61" s="586"/>
      <c r="AG61" s="586"/>
      <c r="AH61" s="586"/>
      <c r="AI61" s="586"/>
      <c r="AJ61" s="586"/>
      <c r="AK61" s="586"/>
      <c r="AL61" s="586"/>
      <c r="AM61" s="586"/>
      <c r="AN61" s="586"/>
      <c r="AO61" s="586"/>
      <c r="AP61" s="586" t="str">
        <f>VLOOKUP(E61,'副驾驶员座椅总成（翻转）'!E:AJ,32,0)</f>
        <v>河北外购</v>
      </c>
      <c r="AQ61" s="586" t="s">
        <v>654</v>
      </c>
      <c r="AR61" s="586"/>
      <c r="AS61" s="586"/>
      <c r="AT61" s="586"/>
      <c r="AU61" s="586"/>
      <c r="AV61" s="586"/>
      <c r="AW61" s="586"/>
      <c r="AX61" s="586"/>
      <c r="AY61" s="586"/>
      <c r="AZ61" s="586"/>
      <c r="BA61" s="586"/>
      <c r="BB61" s="586"/>
      <c r="BC61" s="586" t="s">
        <v>44</v>
      </c>
      <c r="BD61" s="579" t="s">
        <v>565</v>
      </c>
      <c r="BE61" s="579" t="s">
        <v>565</v>
      </c>
    </row>
    <row r="62" s="563" customFormat="1" ht="45" customHeight="1" spans="1:57">
      <c r="A62" s="579">
        <v>53</v>
      </c>
      <c r="B62" s="579">
        <v>1</v>
      </c>
      <c r="C62" s="579" t="s">
        <v>590</v>
      </c>
      <c r="D62" s="579" t="s">
        <v>783</v>
      </c>
      <c r="E62" s="579" t="s">
        <v>783</v>
      </c>
      <c r="F62" s="580" t="s">
        <v>656</v>
      </c>
      <c r="G62" s="579" t="s">
        <v>343</v>
      </c>
      <c r="H62" s="579" t="s">
        <v>232</v>
      </c>
      <c r="I62" s="579" t="s">
        <v>479</v>
      </c>
      <c r="J62" s="579" t="s">
        <v>44</v>
      </c>
      <c r="K62" s="579" t="s">
        <v>150</v>
      </c>
      <c r="L62" s="579" t="s">
        <v>44</v>
      </c>
      <c r="M62" s="579" t="s">
        <v>150</v>
      </c>
      <c r="N62" s="579" t="s">
        <v>154</v>
      </c>
      <c r="O62" s="579" t="s">
        <v>153</v>
      </c>
      <c r="P62" s="579" t="s">
        <v>653</v>
      </c>
      <c r="Q62" s="579" t="s">
        <v>653</v>
      </c>
      <c r="R62" s="579" t="s">
        <v>44</v>
      </c>
      <c r="S62" s="579" t="s">
        <v>44</v>
      </c>
      <c r="T62" s="579" t="s">
        <v>44</v>
      </c>
      <c r="U62" s="579" t="s">
        <v>44</v>
      </c>
      <c r="V62" s="579" t="s">
        <v>480</v>
      </c>
      <c r="W62" s="579" t="s">
        <v>44</v>
      </c>
      <c r="X62" s="579" t="s">
        <v>44</v>
      </c>
      <c r="Y62" s="579" t="s">
        <v>44</v>
      </c>
      <c r="Z62" s="579" t="s">
        <v>44</v>
      </c>
      <c r="AA62" s="579"/>
      <c r="AB62" s="579"/>
      <c r="AC62" s="586"/>
      <c r="AD62" s="586"/>
      <c r="AE62" s="586"/>
      <c r="AF62" s="586"/>
      <c r="AG62" s="586"/>
      <c r="AH62" s="586"/>
      <c r="AI62" s="586"/>
      <c r="AJ62" s="586"/>
      <c r="AK62" s="586"/>
      <c r="AL62" s="586"/>
      <c r="AM62" s="586"/>
      <c r="AN62" s="586"/>
      <c r="AO62" s="586"/>
      <c r="AP62" s="586" t="s">
        <v>173</v>
      </c>
      <c r="AQ62" s="586"/>
      <c r="AR62" s="586"/>
      <c r="AS62" s="586"/>
      <c r="AT62" s="586"/>
      <c r="AU62" s="586"/>
      <c r="AV62" s="586"/>
      <c r="AW62" s="586"/>
      <c r="AX62" s="586"/>
      <c r="AY62" s="586"/>
      <c r="AZ62" s="586"/>
      <c r="BA62" s="586"/>
      <c r="BB62" s="586"/>
      <c r="BC62" s="586" t="s">
        <v>44</v>
      </c>
      <c r="BD62" s="579" t="s">
        <v>565</v>
      </c>
      <c r="BE62" s="579" t="s">
        <v>565</v>
      </c>
    </row>
    <row r="63" s="563" customFormat="1" ht="45" customHeight="1" spans="1:57">
      <c r="A63" s="579">
        <v>54</v>
      </c>
      <c r="B63" s="579">
        <v>1</v>
      </c>
      <c r="C63" s="579" t="s">
        <v>590</v>
      </c>
      <c r="D63" s="579" t="s">
        <v>659</v>
      </c>
      <c r="E63" s="579" t="s">
        <v>659</v>
      </c>
      <c r="F63" s="580" t="s">
        <v>660</v>
      </c>
      <c r="G63" s="579" t="s">
        <v>343</v>
      </c>
      <c r="H63" s="579" t="s">
        <v>232</v>
      </c>
      <c r="I63" s="579" t="s">
        <v>479</v>
      </c>
      <c r="J63" s="579" t="s">
        <v>44</v>
      </c>
      <c r="K63" s="579" t="s">
        <v>150</v>
      </c>
      <c r="L63" s="579" t="s">
        <v>44</v>
      </c>
      <c r="M63" s="579" t="s">
        <v>150</v>
      </c>
      <c r="N63" s="579" t="s">
        <v>154</v>
      </c>
      <c r="O63" s="579" t="s">
        <v>153</v>
      </c>
      <c r="P63" s="579" t="s">
        <v>653</v>
      </c>
      <c r="Q63" s="579" t="s">
        <v>653</v>
      </c>
      <c r="R63" s="579" t="s">
        <v>44</v>
      </c>
      <c r="S63" s="579" t="s">
        <v>44</v>
      </c>
      <c r="T63" s="579" t="s">
        <v>44</v>
      </c>
      <c r="U63" s="579" t="s">
        <v>44</v>
      </c>
      <c r="V63" s="579" t="s">
        <v>480</v>
      </c>
      <c r="W63" s="579" t="s">
        <v>44</v>
      </c>
      <c r="X63" s="579" t="s">
        <v>44</v>
      </c>
      <c r="Y63" s="579" t="s">
        <v>44</v>
      </c>
      <c r="Z63" s="579" t="s">
        <v>44</v>
      </c>
      <c r="AA63" s="579"/>
      <c r="AB63" s="579"/>
      <c r="AC63" s="586"/>
      <c r="AD63" s="586"/>
      <c r="AE63" s="586"/>
      <c r="AF63" s="586"/>
      <c r="AG63" s="586"/>
      <c r="AH63" s="586"/>
      <c r="AI63" s="586"/>
      <c r="AJ63" s="586"/>
      <c r="AK63" s="586"/>
      <c r="AL63" s="586"/>
      <c r="AM63" s="586"/>
      <c r="AN63" s="586"/>
      <c r="AO63" s="586"/>
      <c r="AP63" s="586" t="str">
        <f>VLOOKUP(E63,'副驾驶员座椅总成（翻转）'!E:AJ,32,0)</f>
        <v>河北外购</v>
      </c>
      <c r="AQ63" s="586" t="s">
        <v>654</v>
      </c>
      <c r="AR63" s="586"/>
      <c r="AS63" s="586"/>
      <c r="AT63" s="586"/>
      <c r="AU63" s="586"/>
      <c r="AV63" s="586"/>
      <c r="AW63" s="586"/>
      <c r="AX63" s="586"/>
      <c r="AY63" s="586"/>
      <c r="AZ63" s="586"/>
      <c r="BA63" s="586"/>
      <c r="BB63" s="586"/>
      <c r="BC63" s="586" t="s">
        <v>44</v>
      </c>
      <c r="BD63" s="579" t="s">
        <v>565</v>
      </c>
      <c r="BE63" s="579" t="s">
        <v>565</v>
      </c>
    </row>
    <row r="64" s="563" customFormat="1" ht="45" customHeight="1" spans="1:57">
      <c r="A64" s="579">
        <v>55</v>
      </c>
      <c r="B64" s="579">
        <v>1</v>
      </c>
      <c r="C64" s="579" t="s">
        <v>148</v>
      </c>
      <c r="D64" s="579"/>
      <c r="E64" s="579" t="s">
        <v>149</v>
      </c>
      <c r="F64" s="580" t="s">
        <v>784</v>
      </c>
      <c r="G64" s="579" t="s">
        <v>478</v>
      </c>
      <c r="H64" s="579" t="s">
        <v>232</v>
      </c>
      <c r="I64" s="579" t="s">
        <v>479</v>
      </c>
      <c r="J64" s="579" t="s">
        <v>44</v>
      </c>
      <c r="K64" s="579" t="s">
        <v>150</v>
      </c>
      <c r="L64" s="579" t="s">
        <v>785</v>
      </c>
      <c r="M64" s="579" t="s">
        <v>150</v>
      </c>
      <c r="N64" s="579" t="s">
        <v>153</v>
      </c>
      <c r="O64" s="579" t="s">
        <v>154</v>
      </c>
      <c r="P64" s="579" t="s">
        <v>44</v>
      </c>
      <c r="Q64" s="579" t="s">
        <v>44</v>
      </c>
      <c r="R64" s="579" t="s">
        <v>44</v>
      </c>
      <c r="S64" s="579" t="s">
        <v>44</v>
      </c>
      <c r="T64" s="579" t="s">
        <v>44</v>
      </c>
      <c r="U64" s="579" t="s">
        <v>44</v>
      </c>
      <c r="V64" s="579" t="s">
        <v>480</v>
      </c>
      <c r="W64" s="579" t="s">
        <v>44</v>
      </c>
      <c r="X64" s="579" t="s">
        <v>44</v>
      </c>
      <c r="Y64" s="579" t="s">
        <v>44</v>
      </c>
      <c r="Z64" s="579"/>
      <c r="AA64" s="579"/>
      <c r="AB64" s="579"/>
      <c r="AC64" s="586"/>
      <c r="AD64" s="586"/>
      <c r="AE64" s="586"/>
      <c r="AF64" s="586"/>
      <c r="AG64" s="586"/>
      <c r="AH64" s="586"/>
      <c r="AI64" s="586"/>
      <c r="AJ64" s="586"/>
      <c r="AK64" s="586"/>
      <c r="AL64" s="586"/>
      <c r="AM64" s="586"/>
      <c r="AN64" s="586"/>
      <c r="AO64" s="586"/>
      <c r="AP64" s="586" t="str">
        <f>VLOOKUP(E64,'副驾驶员座椅总成（翻转）'!E:AJ,32,0)</f>
        <v>河北自制</v>
      </c>
      <c r="AQ64" s="586" t="s">
        <v>159</v>
      </c>
      <c r="AR64" s="586"/>
      <c r="AS64" s="586"/>
      <c r="AT64" s="586"/>
      <c r="AU64" s="586"/>
      <c r="AV64" s="586"/>
      <c r="AW64" s="586"/>
      <c r="AX64" s="586"/>
      <c r="AY64" s="586"/>
      <c r="AZ64" s="586"/>
      <c r="BA64" s="586"/>
      <c r="BB64" s="586"/>
      <c r="BC64" s="586" t="s">
        <v>44</v>
      </c>
      <c r="BD64" s="579">
        <v>1</v>
      </c>
      <c r="BE64" s="579">
        <v>1</v>
      </c>
    </row>
    <row r="65" s="563" customFormat="1" ht="45" customHeight="1" spans="1:57">
      <c r="A65" s="579">
        <v>56</v>
      </c>
      <c r="B65" s="579">
        <v>1</v>
      </c>
      <c r="C65" s="579" t="s">
        <v>481</v>
      </c>
      <c r="D65" s="579" t="s">
        <v>482</v>
      </c>
      <c r="E65" s="579" t="s">
        <v>483</v>
      </c>
      <c r="F65" s="580" t="s">
        <v>484</v>
      </c>
      <c r="G65" s="579" t="s">
        <v>485</v>
      </c>
      <c r="H65" s="579" t="s">
        <v>232</v>
      </c>
      <c r="I65" s="579" t="s">
        <v>479</v>
      </c>
      <c r="J65" s="579" t="s">
        <v>44</v>
      </c>
      <c r="K65" s="579" t="s">
        <v>150</v>
      </c>
      <c r="L65" s="579" t="s">
        <v>44</v>
      </c>
      <c r="M65" s="579" t="s">
        <v>150</v>
      </c>
      <c r="N65" s="579" t="s">
        <v>154</v>
      </c>
      <c r="O65" s="579" t="s">
        <v>153</v>
      </c>
      <c r="P65" s="579" t="s">
        <v>44</v>
      </c>
      <c r="Q65" s="579" t="s">
        <v>44</v>
      </c>
      <c r="R65" s="579" t="s">
        <v>44</v>
      </c>
      <c r="S65" s="579" t="s">
        <v>44</v>
      </c>
      <c r="T65" s="579" t="s">
        <v>44</v>
      </c>
      <c r="U65" s="579" t="s">
        <v>44</v>
      </c>
      <c r="V65" s="579" t="s">
        <v>44</v>
      </c>
      <c r="W65" s="579" t="s">
        <v>44</v>
      </c>
      <c r="X65" s="579" t="s">
        <v>44</v>
      </c>
      <c r="Y65" s="579" t="s">
        <v>44</v>
      </c>
      <c r="Z65" s="579" t="s">
        <v>44</v>
      </c>
      <c r="AA65" s="579" t="s">
        <v>44</v>
      </c>
      <c r="AB65" s="579">
        <v>1</v>
      </c>
      <c r="AC65" s="586">
        <v>1</v>
      </c>
      <c r="AD65" s="586">
        <v>1</v>
      </c>
      <c r="AE65" s="586">
        <v>1</v>
      </c>
      <c r="AF65" s="586"/>
      <c r="AG65" s="586"/>
      <c r="AH65" s="586"/>
      <c r="AI65" s="586"/>
      <c r="AJ65" s="586"/>
      <c r="AK65" s="586"/>
      <c r="AL65" s="586"/>
      <c r="AM65" s="586"/>
      <c r="AN65" s="586"/>
      <c r="AO65" s="586"/>
      <c r="AP65" s="586" t="str">
        <f>VLOOKUP(E65,'副驾驶员座椅总成（翻转）'!E:AJ,32,0)</f>
        <v>河北外购</v>
      </c>
      <c r="AQ65" s="586" t="s">
        <v>664</v>
      </c>
      <c r="AR65" s="586"/>
      <c r="AS65" s="586"/>
      <c r="AT65" s="586"/>
      <c r="AU65" s="586"/>
      <c r="AV65" s="586"/>
      <c r="AW65" s="586"/>
      <c r="AX65" s="586"/>
      <c r="AY65" s="586"/>
      <c r="AZ65" s="586"/>
      <c r="BA65" s="586"/>
      <c r="BB65" s="586"/>
      <c r="BC65" s="586" t="s">
        <v>44</v>
      </c>
      <c r="BD65" s="579">
        <v>2</v>
      </c>
      <c r="BE65" s="579">
        <v>2</v>
      </c>
    </row>
  </sheetData>
  <autoFilter ref="A8:BE65">
    <extLst/>
  </autoFilter>
  <mergeCells count="54">
    <mergeCell ref="A1:BD1"/>
    <mergeCell ref="A4:F4"/>
    <mergeCell ref="A5:C5"/>
    <mergeCell ref="E5:F5"/>
    <mergeCell ref="A6:F6"/>
    <mergeCell ref="A7:F7"/>
    <mergeCell ref="AI8:AK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AG8:AG9"/>
    <mergeCell ref="AH8:AH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A2:B3"/>
    <mergeCell ref="C2:F3"/>
    <mergeCell ref="G2:AF7"/>
  </mergeCells>
  <conditionalFormatting sqref="D21">
    <cfRule type="duplicateValues" dxfId="2" priority="52"/>
  </conditionalFormatting>
  <conditionalFormatting sqref="D28">
    <cfRule type="duplicateValues" dxfId="2" priority="51"/>
  </conditionalFormatting>
  <conditionalFormatting sqref="D34">
    <cfRule type="duplicateValues" dxfId="2" priority="39"/>
  </conditionalFormatting>
  <conditionalFormatting sqref="D42">
    <cfRule type="duplicateValues" dxfId="2" priority="28"/>
  </conditionalFormatting>
  <conditionalFormatting sqref="D53">
    <cfRule type="duplicateValues" dxfId="2" priority="1"/>
  </conditionalFormatting>
  <conditionalFormatting sqref="D65">
    <cfRule type="duplicateValues" dxfId="2" priority="6"/>
  </conditionalFormatting>
  <conditionalFormatting sqref="D29:D30">
    <cfRule type="duplicateValues" dxfId="2" priority="50"/>
  </conditionalFormatting>
  <conditionalFormatting sqref="D54:D60">
    <cfRule type="duplicateValues" dxfId="2" priority="5"/>
  </conditionalFormatting>
  <conditionalFormatting sqref="E10:E65">
    <cfRule type="duplicateValues" dxfId="2" priority="63"/>
  </conditionalFormatting>
  <conditionalFormatting sqref="L10:L65">
    <cfRule type="duplicateValues" dxfId="2" priority="58"/>
  </conditionalFormatting>
  <conditionalFormatting sqref="AB10:AB65">
    <cfRule type="cellIs" dxfId="6" priority="59" operator="equal">
      <formula>1</formula>
    </cfRule>
    <cfRule type="cellIs" dxfId="4" priority="60" operator="equal">
      <formula>0</formula>
    </cfRule>
  </conditionalFormatting>
  <conditionalFormatting sqref="E1 E66:E1048576">
    <cfRule type="duplicateValues" dxfId="2" priority="97"/>
    <cfRule type="duplicateValues" dxfId="2" priority="137"/>
    <cfRule type="duplicateValues" dxfId="2" priority="138"/>
  </conditionalFormatting>
  <conditionalFormatting sqref="C10:D20 C21 C22:D27 C28:C30 C31:D33 C34 C35:D41 C42 C43:D52 C53:C60 C61:D64 C65">
    <cfRule type="cellIs" dxfId="1" priority="57" operator="equal">
      <formula>"重汽出口3.0"</formula>
    </cfRule>
  </conditionalFormatting>
  <conditionalFormatting sqref="N10:O65">
    <cfRule type="cellIs" dxfId="4" priority="61" operator="equal">
      <formula>"N"</formula>
    </cfRule>
    <cfRule type="cellIs" dxfId="3" priority="62" operator="equal">
      <formula>"Y"</formula>
    </cfRule>
  </conditionalFormatting>
  <conditionalFormatting sqref="BD10:BE65">
    <cfRule type="cellIs" dxfId="6" priority="53" operator="equal">
      <formula>1</formula>
    </cfRule>
    <cfRule type="cellIs" dxfId="4" priority="54" operator="equal">
      <formula>0</formula>
    </cfRule>
  </conditionalFormatting>
  <dataValidations count="2">
    <dataValidation type="list" allowBlank="1" showInputMessage="1" showErrorMessage="1" sqref="P25 P55">
      <formula1>"装配总成件,焊接总成件,面料,塑料件,冷镦,钣金件,机加工件,标准件,非标件,线材件,管材件,圆钢"</formula1>
    </dataValidation>
    <dataValidation allowBlank="1" showErrorMessage="1" sqref="Q13:Q14 Q19:Q21"/>
  </dataValidations>
  <hyperlinks>
    <hyperlink ref="E34:F34" location="座盆总成!A1" display="SQX3000-6801100"/>
    <hyperlink ref="L34" location="座盆总成!A1" display="SQX3000-6801100"/>
    <hyperlink ref="BF14" location="SHT0011020!A1" display="成本核算参考SHT0011020"/>
    <hyperlink ref="F27" location="SHT0013039!A1" display="副驾驶调角器总成"/>
    <hyperlink ref="BF33" location="SHT0011026!A1" display="成本核算参考SHT0011026"/>
  </hyperlinks>
  <printOptions horizontalCentered="1"/>
  <pageMargins left="0.236220472440945" right="0.236220472440945" top="0.748031496062992" bottom="0.748031496062992" header="0.31496062992126" footer="0.31496062992126"/>
  <pageSetup paperSize="8" scale="70" orientation="landscape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AY22"/>
  <sheetViews>
    <sheetView showGridLines="0" view="pageBreakPreview" zoomScale="55" zoomScaleNormal="40" workbookViewId="0">
      <pane xSplit="13" ySplit="9" topLeftCell="N10" activePane="bottomRight" state="frozen"/>
      <selection/>
      <selection pane="topRight"/>
      <selection pane="bottomLeft"/>
      <selection pane="bottomRight" activeCell="A1" sqref="A1:AY1"/>
    </sheetView>
  </sheetViews>
  <sheetFormatPr defaultColWidth="8.87272727272727" defaultRowHeight="14"/>
  <cols>
    <col min="1" max="1" width="4.5" style="472" customWidth="1"/>
    <col min="2" max="11" width="2.62727272727273" style="472" customWidth="1"/>
    <col min="12" max="12" width="12.2545454545455" style="472" customWidth="1"/>
    <col min="13" max="13" width="27.6272727272727" style="472" customWidth="1"/>
    <col min="14" max="14" width="11.7545454545455" style="472" hidden="1" customWidth="1" outlineLevel="1"/>
    <col min="15" max="15" width="8" style="472" hidden="1" customWidth="1" outlineLevel="1"/>
    <col min="16" max="16" width="5.25454545454545" style="472" hidden="1" customWidth="1" outlineLevel="1"/>
    <col min="17" max="17" width="7.37272727272727" style="472" customWidth="1" collapsed="1"/>
    <col min="18" max="18" width="6.12727272727273" style="473" hidden="1" customWidth="1" outlineLevel="1"/>
    <col min="19" max="19" width="18.2545454545455" style="472" hidden="1" customWidth="1" outlineLevel="1"/>
    <col min="20" max="20" width="5.75454545454545" style="474" hidden="1" customWidth="1" outlineLevel="1"/>
    <col min="21" max="21" width="8.37272727272727" style="473" hidden="1" customWidth="1" outlineLevel="1"/>
    <col min="22" max="22" width="7.62727272727273" style="473" hidden="1" customWidth="1" outlineLevel="1"/>
    <col min="23" max="23" width="9.37272727272727" style="473" customWidth="1" collapsed="1"/>
    <col min="24" max="24" width="12.8727272727273" style="473" hidden="1" customWidth="1" outlineLevel="1"/>
    <col min="25" max="25" width="10.7545454545455" style="473" hidden="1" customWidth="1" outlineLevel="1"/>
    <col min="26" max="26" width="11.1272727272727" style="472" hidden="1" customWidth="1" outlineLevel="1"/>
    <col min="27" max="27" width="13.5" style="475" hidden="1" customWidth="1" outlineLevel="1"/>
    <col min="28" max="28" width="8.62727272727273" style="472" customWidth="1" collapsed="1"/>
    <col min="29" max="29" width="8.62727272727273" style="472" customWidth="1"/>
    <col min="30" max="33" width="8.62727272727273" style="472" hidden="1" customWidth="1" outlineLevel="1"/>
    <col min="34" max="34" width="8.62727272727273" style="476" hidden="1" customWidth="1" outlineLevel="1"/>
    <col min="35" max="36" width="8.62727272727273" style="472" hidden="1" customWidth="1" outlineLevel="1"/>
    <col min="37" max="37" width="8.62727272727273" style="472" customWidth="1" collapsed="1"/>
    <col min="38" max="38" width="8.62727272727273" style="472" customWidth="1"/>
    <col min="39" max="45" width="8.62727272727273" style="472" hidden="1" customWidth="1" outlineLevel="1"/>
    <col min="46" max="49" width="5.75454545454545" style="472" hidden="1" customWidth="1" outlineLevel="1"/>
    <col min="50" max="50" width="10" style="472" customWidth="1" collapsed="1"/>
    <col min="51" max="51" width="20.2545454545455" style="472" customWidth="1"/>
    <col min="52" max="16384" width="8.87272727272727" style="472"/>
  </cols>
  <sheetData>
    <row r="1" ht="12.75" customHeight="1" collapsed="1" spans="18:27">
      <c r="R1" s="472"/>
      <c r="T1" s="472"/>
      <c r="U1" s="472"/>
      <c r="V1" s="472"/>
      <c r="W1" s="472"/>
      <c r="X1" s="472"/>
      <c r="Y1" s="472"/>
      <c r="AA1" s="472"/>
    </row>
    <row r="2" ht="32.25" hidden="1" customHeight="1" outlineLevel="1" spans="1:51">
      <c r="A2" s="477" t="s">
        <v>786</v>
      </c>
      <c r="B2" s="478"/>
      <c r="C2" s="478"/>
      <c r="D2" s="478"/>
      <c r="E2" s="478"/>
      <c r="F2" s="479" t="s">
        <v>787</v>
      </c>
      <c r="G2" s="479"/>
      <c r="H2" s="479"/>
      <c r="I2" s="479"/>
      <c r="J2" s="479"/>
      <c r="K2" s="479"/>
      <c r="L2" s="496" t="s">
        <v>497</v>
      </c>
      <c r="M2" s="497"/>
      <c r="N2" s="498"/>
      <c r="O2" s="498"/>
      <c r="P2" s="498"/>
      <c r="Q2" s="498"/>
      <c r="R2" s="498"/>
      <c r="S2" s="498"/>
      <c r="T2" s="498"/>
      <c r="U2" s="498"/>
      <c r="V2" s="498"/>
      <c r="W2" s="498"/>
      <c r="X2" s="498"/>
      <c r="Y2" s="498"/>
      <c r="Z2" s="498"/>
      <c r="AA2" s="498"/>
      <c r="AB2" s="498"/>
      <c r="AC2" s="498"/>
      <c r="AD2" s="498"/>
      <c r="AE2" s="498"/>
      <c r="AF2" s="498"/>
      <c r="AG2" s="498"/>
      <c r="AH2" s="534"/>
      <c r="AI2" s="498"/>
      <c r="AJ2" s="498"/>
      <c r="AK2" s="498"/>
      <c r="AL2" s="498"/>
      <c r="AM2" s="498"/>
      <c r="AN2" s="498"/>
      <c r="AO2" s="498"/>
      <c r="AP2" s="498"/>
      <c r="AQ2" s="498"/>
      <c r="AR2" s="498"/>
      <c r="AS2" s="498"/>
      <c r="AT2" s="498"/>
      <c r="AU2" s="498"/>
      <c r="AV2" s="498"/>
      <c r="AW2" s="498"/>
      <c r="AX2" s="553" t="s">
        <v>85</v>
      </c>
      <c r="AY2" s="554"/>
    </row>
    <row r="3" ht="17.5" hidden="1" outlineLevel="1" spans="1:51">
      <c r="A3" s="480"/>
      <c r="B3" s="481"/>
      <c r="C3" s="481"/>
      <c r="D3" s="481"/>
      <c r="E3" s="481"/>
      <c r="F3" s="481"/>
      <c r="G3" s="481"/>
      <c r="H3" s="481"/>
      <c r="I3" s="481"/>
      <c r="J3" s="481"/>
      <c r="K3" s="481"/>
      <c r="L3" s="481"/>
      <c r="M3" s="481"/>
      <c r="N3" s="499"/>
      <c r="O3" s="499"/>
      <c r="P3" s="499"/>
      <c r="Q3" s="499"/>
      <c r="R3" s="499"/>
      <c r="S3" s="499"/>
      <c r="T3" s="499"/>
      <c r="U3" s="499"/>
      <c r="V3" s="499"/>
      <c r="W3" s="499"/>
      <c r="X3" s="499"/>
      <c r="Y3" s="499"/>
      <c r="Z3" s="499"/>
      <c r="AA3" s="499"/>
      <c r="AB3" s="499"/>
      <c r="AC3" s="499"/>
      <c r="AD3" s="499"/>
      <c r="AE3" s="499"/>
      <c r="AF3" s="499"/>
      <c r="AG3" s="499"/>
      <c r="AH3" s="535"/>
      <c r="AI3" s="499"/>
      <c r="AJ3" s="499"/>
      <c r="AK3" s="499"/>
      <c r="AL3" s="499"/>
      <c r="AM3" s="499"/>
      <c r="AN3" s="499"/>
      <c r="AO3" s="499"/>
      <c r="AP3" s="499"/>
      <c r="AQ3" s="499"/>
      <c r="AR3" s="499"/>
      <c r="AS3" s="499"/>
      <c r="AT3" s="499"/>
      <c r="AU3" s="499"/>
      <c r="AV3" s="499"/>
      <c r="AW3" s="499"/>
      <c r="AX3" s="555" t="s">
        <v>105</v>
      </c>
      <c r="AY3" s="556"/>
    </row>
    <row r="4" ht="34.5" hidden="1" customHeight="1" outlineLevel="1" spans="1:51">
      <c r="A4" s="482"/>
      <c r="B4" s="483"/>
      <c r="C4" s="483"/>
      <c r="D4" s="483"/>
      <c r="E4" s="483"/>
      <c r="F4" s="483"/>
      <c r="G4" s="483"/>
      <c r="H4" s="483"/>
      <c r="I4" s="483"/>
      <c r="J4" s="483"/>
      <c r="K4" s="483"/>
      <c r="L4" s="485" t="s">
        <v>96</v>
      </c>
      <c r="M4" s="483"/>
      <c r="N4" s="499"/>
      <c r="O4" s="499"/>
      <c r="P4" s="499"/>
      <c r="Q4" s="499"/>
      <c r="R4" s="499"/>
      <c r="S4" s="499"/>
      <c r="T4" s="499"/>
      <c r="U4" s="499"/>
      <c r="V4" s="499"/>
      <c r="W4" s="499"/>
      <c r="X4" s="499"/>
      <c r="Y4" s="499"/>
      <c r="Z4" s="499"/>
      <c r="AA4" s="499"/>
      <c r="AB4" s="499"/>
      <c r="AC4" s="499"/>
      <c r="AD4" s="499"/>
      <c r="AE4" s="499"/>
      <c r="AF4" s="499"/>
      <c r="AG4" s="499"/>
      <c r="AH4" s="535"/>
      <c r="AI4" s="499"/>
      <c r="AJ4" s="499"/>
      <c r="AK4" s="499"/>
      <c r="AL4" s="499"/>
      <c r="AM4" s="499"/>
      <c r="AN4" s="499"/>
      <c r="AO4" s="499"/>
      <c r="AP4" s="499"/>
      <c r="AQ4" s="499"/>
      <c r="AR4" s="499"/>
      <c r="AS4" s="499"/>
      <c r="AT4" s="499"/>
      <c r="AU4" s="499"/>
      <c r="AV4" s="499"/>
      <c r="AW4" s="499"/>
      <c r="AX4" s="555" t="s">
        <v>97</v>
      </c>
      <c r="AY4" s="556"/>
    </row>
    <row r="5" ht="77.25" hidden="1" customHeight="1" outlineLevel="1" spans="1:51">
      <c r="A5" s="484" t="s">
        <v>98</v>
      </c>
      <c r="B5" s="485"/>
      <c r="C5" s="485"/>
      <c r="D5" s="485"/>
      <c r="E5" s="485"/>
      <c r="F5" s="485"/>
      <c r="G5" s="485"/>
      <c r="H5" s="485"/>
      <c r="I5" s="485"/>
      <c r="J5" s="485"/>
      <c r="K5" s="485"/>
      <c r="L5" s="485"/>
      <c r="M5" s="485"/>
      <c r="N5" s="499"/>
      <c r="O5" s="499"/>
      <c r="P5" s="499"/>
      <c r="Q5" s="499"/>
      <c r="R5" s="499"/>
      <c r="S5" s="499"/>
      <c r="T5" s="499"/>
      <c r="U5" s="499"/>
      <c r="V5" s="499"/>
      <c r="W5" s="499"/>
      <c r="X5" s="499"/>
      <c r="Y5" s="499"/>
      <c r="Z5" s="499"/>
      <c r="AA5" s="499"/>
      <c r="AB5" s="499"/>
      <c r="AC5" s="499"/>
      <c r="AD5" s="499"/>
      <c r="AE5" s="499"/>
      <c r="AF5" s="499"/>
      <c r="AG5" s="499"/>
      <c r="AH5" s="535"/>
      <c r="AI5" s="499"/>
      <c r="AJ5" s="499"/>
      <c r="AK5" s="499"/>
      <c r="AL5" s="499"/>
      <c r="AM5" s="499"/>
      <c r="AN5" s="499"/>
      <c r="AO5" s="499"/>
      <c r="AP5" s="499"/>
      <c r="AQ5" s="499"/>
      <c r="AR5" s="499"/>
      <c r="AS5" s="499"/>
      <c r="AT5" s="499"/>
      <c r="AU5" s="499"/>
      <c r="AV5" s="499"/>
      <c r="AW5" s="499"/>
      <c r="AX5" s="555" t="s">
        <v>78</v>
      </c>
      <c r="AY5" s="557"/>
    </row>
    <row r="6" ht="33.75" hidden="1" customHeight="1" outlineLevel="1" spans="1:51">
      <c r="A6" s="486" t="s">
        <v>99</v>
      </c>
      <c r="B6" s="487"/>
      <c r="C6" s="487"/>
      <c r="D6" s="487"/>
      <c r="E6" s="487"/>
      <c r="F6" s="487"/>
      <c r="G6" s="487"/>
      <c r="H6" s="487"/>
      <c r="I6" s="487"/>
      <c r="J6" s="487"/>
      <c r="K6" s="487"/>
      <c r="L6" s="487"/>
      <c r="M6" s="487"/>
      <c r="N6" s="499"/>
      <c r="O6" s="499"/>
      <c r="P6" s="499"/>
      <c r="Q6" s="499"/>
      <c r="R6" s="499"/>
      <c r="S6" s="499"/>
      <c r="T6" s="499"/>
      <c r="U6" s="499"/>
      <c r="V6" s="499"/>
      <c r="W6" s="499"/>
      <c r="X6" s="499"/>
      <c r="Y6" s="499"/>
      <c r="Z6" s="499"/>
      <c r="AA6" s="499"/>
      <c r="AB6" s="499"/>
      <c r="AC6" s="499"/>
      <c r="AD6" s="499"/>
      <c r="AE6" s="499"/>
      <c r="AF6" s="499"/>
      <c r="AG6" s="499"/>
      <c r="AH6" s="535"/>
      <c r="AI6" s="499"/>
      <c r="AJ6" s="499"/>
      <c r="AK6" s="499"/>
      <c r="AL6" s="499"/>
      <c r="AM6" s="499"/>
      <c r="AN6" s="499"/>
      <c r="AO6" s="499"/>
      <c r="AP6" s="499"/>
      <c r="AQ6" s="499"/>
      <c r="AR6" s="499"/>
      <c r="AS6" s="499"/>
      <c r="AT6" s="499"/>
      <c r="AU6" s="499"/>
      <c r="AV6" s="499"/>
      <c r="AW6" s="499"/>
      <c r="AX6" s="558" t="s">
        <v>502</v>
      </c>
      <c r="AY6" s="559"/>
    </row>
    <row r="7" ht="34.5" hidden="1" customHeight="1" outlineLevel="1" spans="1:51">
      <c r="A7" s="486"/>
      <c r="B7" s="487"/>
      <c r="C7" s="487"/>
      <c r="D7" s="487"/>
      <c r="E7" s="487"/>
      <c r="F7" s="487"/>
      <c r="G7" s="487"/>
      <c r="H7" s="487"/>
      <c r="I7" s="487"/>
      <c r="J7" s="487"/>
      <c r="K7" s="487"/>
      <c r="L7" s="487"/>
      <c r="M7" s="487"/>
      <c r="N7" s="499"/>
      <c r="O7" s="499"/>
      <c r="P7" s="499"/>
      <c r="Q7" s="499"/>
      <c r="R7" s="499"/>
      <c r="S7" s="499"/>
      <c r="T7" s="499"/>
      <c r="U7" s="499"/>
      <c r="V7" s="499"/>
      <c r="W7" s="499"/>
      <c r="X7" s="499"/>
      <c r="Y7" s="499"/>
      <c r="Z7" s="499"/>
      <c r="AA7" s="499"/>
      <c r="AB7" s="499"/>
      <c r="AC7" s="499"/>
      <c r="AD7" s="499"/>
      <c r="AE7" s="499"/>
      <c r="AF7" s="499"/>
      <c r="AG7" s="499"/>
      <c r="AH7" s="535"/>
      <c r="AI7" s="499"/>
      <c r="AJ7" s="499"/>
      <c r="AK7" s="499"/>
      <c r="AL7" s="499"/>
      <c r="AM7" s="499"/>
      <c r="AN7" s="499"/>
      <c r="AO7" s="499"/>
      <c r="AP7" s="499"/>
      <c r="AQ7" s="499"/>
      <c r="AR7" s="499"/>
      <c r="AS7" s="499"/>
      <c r="AT7" s="499"/>
      <c r="AU7" s="499"/>
      <c r="AV7" s="499"/>
      <c r="AW7" s="499"/>
      <c r="AX7" s="558" t="s">
        <v>503</v>
      </c>
      <c r="AY7" s="559"/>
    </row>
    <row r="8" s="469" customFormat="1" ht="34.5" customHeight="1" spans="1:51">
      <c r="A8" s="488" t="s">
        <v>1</v>
      </c>
      <c r="B8" s="489" t="s">
        <v>102</v>
      </c>
      <c r="C8" s="490"/>
      <c r="D8" s="490"/>
      <c r="E8" s="490"/>
      <c r="F8" s="490"/>
      <c r="G8" s="490"/>
      <c r="H8" s="490"/>
      <c r="I8" s="490"/>
      <c r="J8" s="490"/>
      <c r="K8" s="500"/>
      <c r="L8" s="501" t="s">
        <v>85</v>
      </c>
      <c r="M8" s="502" t="s">
        <v>105</v>
      </c>
      <c r="N8" s="502" t="s">
        <v>106</v>
      </c>
      <c r="O8" s="502" t="s">
        <v>107</v>
      </c>
      <c r="P8" s="502" t="s">
        <v>108</v>
      </c>
      <c r="Q8" s="502" t="s">
        <v>73</v>
      </c>
      <c r="R8" s="501" t="s">
        <v>109</v>
      </c>
      <c r="S8" s="514" t="s">
        <v>110</v>
      </c>
      <c r="T8" s="515" t="s">
        <v>111</v>
      </c>
      <c r="U8" s="501" t="s">
        <v>112</v>
      </c>
      <c r="V8" s="501" t="s">
        <v>113</v>
      </c>
      <c r="W8" s="516" t="s">
        <v>114</v>
      </c>
      <c r="X8" s="517" t="s">
        <v>115</v>
      </c>
      <c r="Y8" s="517" t="s">
        <v>117</v>
      </c>
      <c r="Z8" s="502" t="s">
        <v>118</v>
      </c>
      <c r="AA8" s="526" t="s">
        <v>508</v>
      </c>
      <c r="AB8" s="502" t="s">
        <v>123</v>
      </c>
      <c r="AC8" s="527" t="s">
        <v>124</v>
      </c>
      <c r="AD8" s="528" t="s">
        <v>126</v>
      </c>
      <c r="AE8" s="528"/>
      <c r="AF8" s="528"/>
      <c r="AG8" s="536" t="s">
        <v>127</v>
      </c>
      <c r="AH8" s="537" t="s">
        <v>128</v>
      </c>
      <c r="AI8" s="538" t="s">
        <v>129</v>
      </c>
      <c r="AJ8" s="536" t="s">
        <v>130</v>
      </c>
      <c r="AK8" s="539" t="s">
        <v>131</v>
      </c>
      <c r="AL8" s="539" t="s">
        <v>132</v>
      </c>
      <c r="AM8" s="540" t="s">
        <v>133</v>
      </c>
      <c r="AN8" s="541" t="s">
        <v>134</v>
      </c>
      <c r="AO8" s="549" t="s">
        <v>135</v>
      </c>
      <c r="AP8" s="549" t="s">
        <v>136</v>
      </c>
      <c r="AQ8" s="550" t="s">
        <v>137</v>
      </c>
      <c r="AR8" s="549" t="s">
        <v>138</v>
      </c>
      <c r="AS8" s="549" t="s">
        <v>139</v>
      </c>
      <c r="AT8" s="549" t="s">
        <v>140</v>
      </c>
      <c r="AU8" s="541" t="s">
        <v>141</v>
      </c>
      <c r="AV8" s="549" t="s">
        <v>142</v>
      </c>
      <c r="AW8" s="549" t="s">
        <v>143</v>
      </c>
      <c r="AX8" s="560" t="s">
        <v>79</v>
      </c>
      <c r="AY8" s="502" t="s">
        <v>144</v>
      </c>
    </row>
    <row r="9" s="470" customFormat="1" ht="34.5" customHeight="1" spans="1:51">
      <c r="A9" s="491"/>
      <c r="B9" s="492">
        <v>0</v>
      </c>
      <c r="C9" s="492">
        <v>1</v>
      </c>
      <c r="D9" s="492">
        <v>2</v>
      </c>
      <c r="E9" s="492">
        <v>3</v>
      </c>
      <c r="F9" s="492">
        <v>4</v>
      </c>
      <c r="G9" s="492">
        <v>5</v>
      </c>
      <c r="H9" s="492">
        <v>6</v>
      </c>
      <c r="I9" s="492">
        <v>7</v>
      </c>
      <c r="J9" s="492">
        <v>8</v>
      </c>
      <c r="K9" s="503">
        <v>9</v>
      </c>
      <c r="L9" s="504"/>
      <c r="M9" s="505"/>
      <c r="N9" s="506"/>
      <c r="O9" s="506"/>
      <c r="P9" s="506"/>
      <c r="Q9" s="506"/>
      <c r="R9" s="504"/>
      <c r="S9" s="505"/>
      <c r="T9" s="518"/>
      <c r="U9" s="504"/>
      <c r="V9" s="504"/>
      <c r="W9" s="519"/>
      <c r="X9" s="520"/>
      <c r="Y9" s="520"/>
      <c r="Z9" s="506"/>
      <c r="AA9" s="529"/>
      <c r="AB9" s="506"/>
      <c r="AC9" s="527"/>
      <c r="AD9" s="528" t="s">
        <v>145</v>
      </c>
      <c r="AE9" s="528" t="s">
        <v>146</v>
      </c>
      <c r="AF9" s="528" t="s">
        <v>147</v>
      </c>
      <c r="AG9" s="536"/>
      <c r="AH9" s="537"/>
      <c r="AI9" s="538"/>
      <c r="AJ9" s="536"/>
      <c r="AK9" s="542"/>
      <c r="AL9" s="542"/>
      <c r="AM9" s="543"/>
      <c r="AN9" s="544"/>
      <c r="AO9" s="551"/>
      <c r="AP9" s="551"/>
      <c r="AQ9" s="552"/>
      <c r="AR9" s="551"/>
      <c r="AS9" s="551"/>
      <c r="AT9" s="551"/>
      <c r="AU9" s="544"/>
      <c r="AV9" s="551"/>
      <c r="AW9" s="551"/>
      <c r="AX9" s="561"/>
      <c r="AY9" s="506"/>
    </row>
    <row r="10" s="471" customFormat="1" ht="34.5" customHeight="1" spans="1:51">
      <c r="A10" s="493">
        <v>21</v>
      </c>
      <c r="B10" s="494"/>
      <c r="C10" s="494"/>
      <c r="D10" s="494">
        <v>2</v>
      </c>
      <c r="E10" s="494"/>
      <c r="F10" s="494"/>
      <c r="G10" s="494"/>
      <c r="H10" s="494"/>
      <c r="I10" s="494"/>
      <c r="J10" s="494"/>
      <c r="K10" s="494"/>
      <c r="L10" s="507" t="s">
        <v>197</v>
      </c>
      <c r="M10" s="508" t="s">
        <v>198</v>
      </c>
      <c r="N10" s="509" t="s">
        <v>199</v>
      </c>
      <c r="O10" s="510" t="s">
        <v>232</v>
      </c>
      <c r="P10" s="511" t="s">
        <v>151</v>
      </c>
      <c r="Q10" s="509"/>
      <c r="R10" s="510" t="s">
        <v>150</v>
      </c>
      <c r="S10" s="507" t="s">
        <v>197</v>
      </c>
      <c r="T10" s="508" t="s">
        <v>150</v>
      </c>
      <c r="U10" s="521" t="s">
        <v>153</v>
      </c>
      <c r="V10" s="522" t="s">
        <v>154</v>
      </c>
      <c r="W10" s="522" t="s">
        <v>189</v>
      </c>
      <c r="X10" s="510"/>
      <c r="Y10" s="523"/>
      <c r="Z10" s="510"/>
      <c r="AA10" s="530"/>
      <c r="AB10" s="510" t="s">
        <v>44</v>
      </c>
      <c r="AC10" s="510" t="s">
        <v>520</v>
      </c>
      <c r="AD10" s="510"/>
      <c r="AE10" s="510"/>
      <c r="AF10" s="510"/>
      <c r="AG10" s="510"/>
      <c r="AH10" s="545"/>
      <c r="AI10" s="510"/>
      <c r="AJ10" s="510"/>
      <c r="AK10" s="510" t="s">
        <v>158</v>
      </c>
      <c r="AL10" s="510" t="s">
        <v>200</v>
      </c>
      <c r="AM10" s="510"/>
      <c r="AN10" s="510"/>
      <c r="AO10" s="510"/>
      <c r="AP10" s="510"/>
      <c r="AQ10" s="510"/>
      <c r="AR10" s="510"/>
      <c r="AS10" s="510"/>
      <c r="AT10" s="510"/>
      <c r="AU10" s="510"/>
      <c r="AV10" s="510"/>
      <c r="AW10" s="510"/>
      <c r="AX10" s="523"/>
      <c r="AY10" s="523">
        <v>1</v>
      </c>
    </row>
    <row r="11" s="471" customFormat="1" ht="34.5" customHeight="1" spans="1:51">
      <c r="A11" s="493">
        <v>22</v>
      </c>
      <c r="B11" s="494"/>
      <c r="C11" s="494"/>
      <c r="D11" s="494"/>
      <c r="E11" s="494">
        <v>3</v>
      </c>
      <c r="F11" s="494"/>
      <c r="G11" s="494"/>
      <c r="H11" s="494"/>
      <c r="I11" s="494"/>
      <c r="J11" s="494"/>
      <c r="K11" s="494"/>
      <c r="L11" s="507" t="s">
        <v>788</v>
      </c>
      <c r="M11" s="508" t="s">
        <v>789</v>
      </c>
      <c r="N11" s="510" t="s">
        <v>44</v>
      </c>
      <c r="O11" s="510" t="s">
        <v>232</v>
      </c>
      <c r="P11" s="511" t="s">
        <v>151</v>
      </c>
      <c r="Q11" s="509"/>
      <c r="R11" s="510" t="s">
        <v>150</v>
      </c>
      <c r="S11" s="507" t="s">
        <v>788</v>
      </c>
      <c r="T11" s="523" t="s">
        <v>150</v>
      </c>
      <c r="U11" s="521" t="s">
        <v>153</v>
      </c>
      <c r="V11" s="522" t="s">
        <v>154</v>
      </c>
      <c r="W11" s="522" t="s">
        <v>189</v>
      </c>
      <c r="X11" s="510"/>
      <c r="Y11" s="523"/>
      <c r="Z11" s="510"/>
      <c r="AA11" s="530">
        <v>1.002</v>
      </c>
      <c r="AB11" s="523" t="s">
        <v>44</v>
      </c>
      <c r="AC11" s="510" t="s">
        <v>520</v>
      </c>
      <c r="AD11" s="523" t="s">
        <v>790</v>
      </c>
      <c r="AE11" s="523"/>
      <c r="AF11" s="523"/>
      <c r="AG11" s="523">
        <f>AA11*1.08</f>
        <v>1.08216</v>
      </c>
      <c r="AH11" s="546">
        <f t="shared" ref="AH11:AH16" si="0">AA11/AG11</f>
        <v>0.925925925925926</v>
      </c>
      <c r="AI11" s="523"/>
      <c r="AJ11" s="523"/>
      <c r="AK11" s="523" t="s">
        <v>164</v>
      </c>
      <c r="AL11" s="523"/>
      <c r="AM11" s="523"/>
      <c r="AN11" s="523"/>
      <c r="AO11" s="523"/>
      <c r="AP11" s="523"/>
      <c r="AQ11" s="523"/>
      <c r="AR11" s="523"/>
      <c r="AS11" s="523"/>
      <c r="AT11" s="510"/>
      <c r="AU11" s="510"/>
      <c r="AV11" s="510"/>
      <c r="AW11" s="510"/>
      <c r="AX11" s="523"/>
      <c r="AY11" s="523">
        <v>1</v>
      </c>
    </row>
    <row r="12" s="471" customFormat="1" ht="34.5" customHeight="1" spans="1:51">
      <c r="A12" s="493">
        <v>23</v>
      </c>
      <c r="B12" s="494"/>
      <c r="C12" s="494"/>
      <c r="D12" s="494"/>
      <c r="E12" s="494">
        <v>3</v>
      </c>
      <c r="F12" s="494"/>
      <c r="G12" s="494"/>
      <c r="H12" s="494"/>
      <c r="I12" s="494"/>
      <c r="J12" s="494"/>
      <c r="K12" s="494"/>
      <c r="L12" s="507" t="s">
        <v>791</v>
      </c>
      <c r="M12" s="508" t="s">
        <v>792</v>
      </c>
      <c r="N12" s="510" t="s">
        <v>44</v>
      </c>
      <c r="O12" s="510" t="s">
        <v>161</v>
      </c>
      <c r="P12" s="511" t="s">
        <v>151</v>
      </c>
      <c r="Q12" s="509"/>
      <c r="R12" s="510" t="s">
        <v>150</v>
      </c>
      <c r="S12" s="507" t="s">
        <v>791</v>
      </c>
      <c r="T12" s="523" t="s">
        <v>150</v>
      </c>
      <c r="U12" s="521" t="s">
        <v>153</v>
      </c>
      <c r="V12" s="522" t="s">
        <v>154</v>
      </c>
      <c r="W12" s="522" t="s">
        <v>793</v>
      </c>
      <c r="X12" s="510" t="s">
        <v>44</v>
      </c>
      <c r="Y12" s="510" t="s">
        <v>44</v>
      </c>
      <c r="Z12" s="510" t="s">
        <v>44</v>
      </c>
      <c r="AA12" s="530">
        <v>0.052</v>
      </c>
      <c r="AB12" s="523" t="s">
        <v>44</v>
      </c>
      <c r="AC12" s="523" t="s">
        <v>794</v>
      </c>
      <c r="AD12" s="523">
        <v>260</v>
      </c>
      <c r="AE12" s="523">
        <v>240</v>
      </c>
      <c r="AF12" s="523"/>
      <c r="AG12" s="523"/>
      <c r="AH12" s="546"/>
      <c r="AI12" s="523"/>
      <c r="AJ12" s="523"/>
      <c r="AK12" s="523" t="s">
        <v>173</v>
      </c>
      <c r="AL12" s="523"/>
      <c r="AM12" s="523"/>
      <c r="AN12" s="523"/>
      <c r="AO12" s="523"/>
      <c r="AP12" s="523"/>
      <c r="AQ12" s="523"/>
      <c r="AR12" s="523"/>
      <c r="AS12" s="523"/>
      <c r="AT12" s="510"/>
      <c r="AU12" s="510"/>
      <c r="AV12" s="510"/>
      <c r="AW12" s="510"/>
      <c r="AX12" s="523"/>
      <c r="AY12" s="523">
        <v>1</v>
      </c>
    </row>
    <row r="13" s="471" customFormat="1" ht="34.5" customHeight="1" spans="1:51">
      <c r="A13" s="493">
        <v>24</v>
      </c>
      <c r="B13" s="494"/>
      <c r="C13" s="494"/>
      <c r="D13" s="494"/>
      <c r="E13" s="494">
        <v>3</v>
      </c>
      <c r="F13" s="494"/>
      <c r="G13" s="494"/>
      <c r="H13" s="494"/>
      <c r="I13" s="494"/>
      <c r="J13" s="494"/>
      <c r="K13" s="494"/>
      <c r="L13" s="507" t="s">
        <v>795</v>
      </c>
      <c r="M13" s="508" t="s">
        <v>796</v>
      </c>
      <c r="N13" s="510" t="s">
        <v>44</v>
      </c>
      <c r="O13" s="510" t="s">
        <v>161</v>
      </c>
      <c r="P13" s="511" t="s">
        <v>151</v>
      </c>
      <c r="Q13" s="509"/>
      <c r="R13" s="510" t="s">
        <v>150</v>
      </c>
      <c r="S13" s="507" t="s">
        <v>797</v>
      </c>
      <c r="T13" s="523" t="s">
        <v>150</v>
      </c>
      <c r="U13" s="521" t="s">
        <v>153</v>
      </c>
      <c r="V13" s="522" t="s">
        <v>154</v>
      </c>
      <c r="W13" s="522" t="s">
        <v>793</v>
      </c>
      <c r="X13" s="510" t="s">
        <v>44</v>
      </c>
      <c r="Y13" s="510" t="s">
        <v>44</v>
      </c>
      <c r="Z13" s="510" t="s">
        <v>44</v>
      </c>
      <c r="AA13" s="530">
        <v>0.052</v>
      </c>
      <c r="AB13" s="523" t="s">
        <v>44</v>
      </c>
      <c r="AC13" s="523" t="s">
        <v>794</v>
      </c>
      <c r="AD13" s="523">
        <v>325</v>
      </c>
      <c r="AE13" s="523">
        <v>300</v>
      </c>
      <c r="AF13" s="523"/>
      <c r="AG13" s="523"/>
      <c r="AH13" s="546"/>
      <c r="AI13" s="523"/>
      <c r="AJ13" s="523"/>
      <c r="AK13" s="523" t="s">
        <v>173</v>
      </c>
      <c r="AL13" s="523"/>
      <c r="AM13" s="523"/>
      <c r="AN13" s="523"/>
      <c r="AO13" s="523"/>
      <c r="AP13" s="523"/>
      <c r="AQ13" s="523"/>
      <c r="AR13" s="523"/>
      <c r="AS13" s="523"/>
      <c r="AT13" s="510"/>
      <c r="AU13" s="510"/>
      <c r="AV13" s="510"/>
      <c r="AW13" s="510"/>
      <c r="AX13" s="523"/>
      <c r="AY13" s="523">
        <v>1</v>
      </c>
    </row>
    <row r="14" s="471" customFormat="1" ht="34.5" customHeight="1" spans="1:51">
      <c r="A14" s="493">
        <v>25</v>
      </c>
      <c r="B14" s="494"/>
      <c r="C14" s="494"/>
      <c r="D14" s="494"/>
      <c r="E14" s="494">
        <v>3</v>
      </c>
      <c r="F14" s="494"/>
      <c r="G14" s="494"/>
      <c r="H14" s="494"/>
      <c r="I14" s="494"/>
      <c r="J14" s="494"/>
      <c r="K14" s="494"/>
      <c r="L14" s="507" t="s">
        <v>798</v>
      </c>
      <c r="M14" s="512" t="s">
        <v>799</v>
      </c>
      <c r="N14" s="510" t="s">
        <v>44</v>
      </c>
      <c r="O14" s="510" t="s">
        <v>161</v>
      </c>
      <c r="P14" s="511" t="s">
        <v>151</v>
      </c>
      <c r="Q14" s="509"/>
      <c r="R14" s="510" t="s">
        <v>150</v>
      </c>
      <c r="S14" s="507" t="s">
        <v>798</v>
      </c>
      <c r="T14" s="523" t="s">
        <v>150</v>
      </c>
      <c r="U14" s="521" t="s">
        <v>153</v>
      </c>
      <c r="V14" s="522" t="s">
        <v>154</v>
      </c>
      <c r="W14" s="522" t="s">
        <v>274</v>
      </c>
      <c r="X14" s="510" t="s">
        <v>800</v>
      </c>
      <c r="Y14" s="523"/>
      <c r="Z14" s="510"/>
      <c r="AA14" s="530">
        <v>0.007</v>
      </c>
      <c r="AB14" s="523" t="s">
        <v>44</v>
      </c>
      <c r="AC14" s="523" t="s">
        <v>801</v>
      </c>
      <c r="AD14" s="523"/>
      <c r="AE14" s="523"/>
      <c r="AF14" s="523"/>
      <c r="AG14" s="530">
        <f t="shared" ref="AG14:AG16" si="1">AA14</f>
        <v>0.007</v>
      </c>
      <c r="AH14" s="546">
        <f t="shared" si="0"/>
        <v>1</v>
      </c>
      <c r="AI14" s="523"/>
      <c r="AJ14" s="523"/>
      <c r="AK14" s="523" t="s">
        <v>173</v>
      </c>
      <c r="AL14" s="523"/>
      <c r="AM14" s="523"/>
      <c r="AN14" s="523"/>
      <c r="AO14" s="523"/>
      <c r="AP14" s="523"/>
      <c r="AQ14" s="523"/>
      <c r="AR14" s="523"/>
      <c r="AS14" s="523"/>
      <c r="AT14" s="510"/>
      <c r="AU14" s="510"/>
      <c r="AV14" s="510"/>
      <c r="AW14" s="510"/>
      <c r="AX14" s="523"/>
      <c r="AY14" s="523">
        <v>1</v>
      </c>
    </row>
    <row r="15" s="471" customFormat="1" ht="34.5" customHeight="1" spans="1:51">
      <c r="A15" s="493">
        <v>26</v>
      </c>
      <c r="B15" s="494"/>
      <c r="C15" s="494"/>
      <c r="D15" s="494"/>
      <c r="E15" s="494">
        <v>3</v>
      </c>
      <c r="F15" s="494"/>
      <c r="G15" s="494"/>
      <c r="H15" s="494"/>
      <c r="I15" s="494"/>
      <c r="J15" s="494"/>
      <c r="K15" s="494"/>
      <c r="L15" s="507" t="s">
        <v>802</v>
      </c>
      <c r="M15" s="512" t="s">
        <v>803</v>
      </c>
      <c r="N15" s="510" t="s">
        <v>44</v>
      </c>
      <c r="O15" s="510" t="s">
        <v>161</v>
      </c>
      <c r="P15" s="511" t="s">
        <v>151</v>
      </c>
      <c r="Q15" s="509"/>
      <c r="R15" s="510" t="s">
        <v>150</v>
      </c>
      <c r="S15" s="507" t="s">
        <v>802</v>
      </c>
      <c r="T15" s="523" t="s">
        <v>150</v>
      </c>
      <c r="U15" s="521" t="s">
        <v>153</v>
      </c>
      <c r="V15" s="522" t="s">
        <v>154</v>
      </c>
      <c r="W15" s="522" t="s">
        <v>274</v>
      </c>
      <c r="X15" s="510" t="s">
        <v>800</v>
      </c>
      <c r="Y15" s="523"/>
      <c r="Z15" s="510"/>
      <c r="AA15" s="530">
        <v>0.011</v>
      </c>
      <c r="AB15" s="523" t="s">
        <v>44</v>
      </c>
      <c r="AC15" s="523" t="s">
        <v>801</v>
      </c>
      <c r="AD15" s="523"/>
      <c r="AE15" s="523"/>
      <c r="AF15" s="523"/>
      <c r="AG15" s="530">
        <f t="shared" si="1"/>
        <v>0.011</v>
      </c>
      <c r="AH15" s="546">
        <f t="shared" si="0"/>
        <v>1</v>
      </c>
      <c r="AI15" s="523"/>
      <c r="AJ15" s="523"/>
      <c r="AK15" s="523" t="s">
        <v>173</v>
      </c>
      <c r="AL15" s="523"/>
      <c r="AM15" s="523"/>
      <c r="AN15" s="523"/>
      <c r="AO15" s="523"/>
      <c r="AP15" s="523"/>
      <c r="AQ15" s="523"/>
      <c r="AR15" s="523"/>
      <c r="AS15" s="523"/>
      <c r="AT15" s="510"/>
      <c r="AU15" s="510"/>
      <c r="AV15" s="510"/>
      <c r="AW15" s="510"/>
      <c r="AX15" s="523"/>
      <c r="AY15" s="523">
        <v>2</v>
      </c>
    </row>
    <row r="16" s="471" customFormat="1" ht="34.5" customHeight="1" spans="1:51">
      <c r="A16" s="493">
        <v>27</v>
      </c>
      <c r="B16" s="494"/>
      <c r="C16" s="494"/>
      <c r="D16" s="494"/>
      <c r="E16" s="494">
        <v>3</v>
      </c>
      <c r="F16" s="494"/>
      <c r="G16" s="494"/>
      <c r="H16" s="494"/>
      <c r="I16" s="494"/>
      <c r="J16" s="494"/>
      <c r="K16" s="494"/>
      <c r="L16" s="507" t="s">
        <v>804</v>
      </c>
      <c r="M16" s="512" t="s">
        <v>805</v>
      </c>
      <c r="N16" s="510" t="s">
        <v>44</v>
      </c>
      <c r="O16" s="510" t="s">
        <v>161</v>
      </c>
      <c r="P16" s="511" t="s">
        <v>151</v>
      </c>
      <c r="Q16" s="509"/>
      <c r="R16" s="510" t="s">
        <v>150</v>
      </c>
      <c r="S16" s="507" t="s">
        <v>804</v>
      </c>
      <c r="T16" s="523" t="s">
        <v>150</v>
      </c>
      <c r="U16" s="521" t="s">
        <v>153</v>
      </c>
      <c r="V16" s="522" t="s">
        <v>154</v>
      </c>
      <c r="W16" s="522" t="s">
        <v>274</v>
      </c>
      <c r="X16" s="510" t="s">
        <v>800</v>
      </c>
      <c r="Y16" s="523"/>
      <c r="Z16" s="510"/>
      <c r="AA16" s="530">
        <v>0.003</v>
      </c>
      <c r="AB16" s="523" t="s">
        <v>44</v>
      </c>
      <c r="AC16" s="523" t="s">
        <v>801</v>
      </c>
      <c r="AD16" s="523"/>
      <c r="AE16" s="523"/>
      <c r="AF16" s="523"/>
      <c r="AG16" s="530">
        <f t="shared" si="1"/>
        <v>0.003</v>
      </c>
      <c r="AH16" s="546">
        <f t="shared" si="0"/>
        <v>1</v>
      </c>
      <c r="AI16" s="523"/>
      <c r="AJ16" s="523"/>
      <c r="AK16" s="523" t="s">
        <v>173</v>
      </c>
      <c r="AL16" s="523"/>
      <c r="AM16" s="523"/>
      <c r="AN16" s="523"/>
      <c r="AO16" s="523"/>
      <c r="AP16" s="523"/>
      <c r="AQ16" s="523"/>
      <c r="AR16" s="523"/>
      <c r="AS16" s="523"/>
      <c r="AT16" s="510"/>
      <c r="AU16" s="510"/>
      <c r="AV16" s="510"/>
      <c r="AW16" s="510"/>
      <c r="AX16" s="523"/>
      <c r="AY16" s="523">
        <v>2</v>
      </c>
    </row>
    <row r="17" s="471" customFormat="1" ht="34.5" customHeight="1" spans="1:51">
      <c r="A17" s="493">
        <v>28</v>
      </c>
      <c r="B17" s="494"/>
      <c r="C17" s="494"/>
      <c r="D17" s="494"/>
      <c r="E17" s="494">
        <v>3</v>
      </c>
      <c r="F17" s="494"/>
      <c r="G17" s="494"/>
      <c r="H17" s="494"/>
      <c r="I17" s="494"/>
      <c r="J17" s="494"/>
      <c r="K17" s="494"/>
      <c r="L17" s="507" t="s">
        <v>806</v>
      </c>
      <c r="M17" s="512" t="s">
        <v>807</v>
      </c>
      <c r="N17" s="510" t="s">
        <v>44</v>
      </c>
      <c r="O17" s="510" t="s">
        <v>161</v>
      </c>
      <c r="P17" s="511" t="s">
        <v>151</v>
      </c>
      <c r="Q17" s="509"/>
      <c r="R17" s="510" t="s">
        <v>150</v>
      </c>
      <c r="S17" s="507" t="s">
        <v>806</v>
      </c>
      <c r="T17" s="523" t="s">
        <v>150</v>
      </c>
      <c r="U17" s="521" t="s">
        <v>153</v>
      </c>
      <c r="V17" s="522" t="s">
        <v>154</v>
      </c>
      <c r="W17" s="522" t="s">
        <v>807</v>
      </c>
      <c r="X17" s="510"/>
      <c r="Y17" s="523"/>
      <c r="Z17" s="510"/>
      <c r="AA17" s="530"/>
      <c r="AB17" s="523" t="s">
        <v>44</v>
      </c>
      <c r="AC17" s="523"/>
      <c r="AD17" s="523"/>
      <c r="AE17" s="523"/>
      <c r="AF17" s="523"/>
      <c r="AG17" s="523"/>
      <c r="AH17" s="546"/>
      <c r="AI17" s="523"/>
      <c r="AJ17" s="523"/>
      <c r="AK17" s="523" t="s">
        <v>173</v>
      </c>
      <c r="AL17" s="523"/>
      <c r="AM17" s="523"/>
      <c r="AN17" s="523"/>
      <c r="AO17" s="523"/>
      <c r="AP17" s="523"/>
      <c r="AQ17" s="523"/>
      <c r="AR17" s="523"/>
      <c r="AS17" s="523"/>
      <c r="AT17" s="510"/>
      <c r="AU17" s="510"/>
      <c r="AV17" s="510"/>
      <c r="AW17" s="510"/>
      <c r="AX17" s="523"/>
      <c r="AY17" s="523">
        <v>1</v>
      </c>
    </row>
    <row r="18" s="471" customFormat="1" ht="34.5" customHeight="1" spans="1:51">
      <c r="A18" s="493">
        <v>95</v>
      </c>
      <c r="B18" s="494"/>
      <c r="C18" s="494"/>
      <c r="D18" s="494">
        <v>2</v>
      </c>
      <c r="E18" s="494"/>
      <c r="F18" s="494"/>
      <c r="G18" s="494"/>
      <c r="H18" s="494"/>
      <c r="I18" s="494"/>
      <c r="J18" s="494"/>
      <c r="K18" s="494"/>
      <c r="L18" s="507" t="s">
        <v>335</v>
      </c>
      <c r="M18" s="508" t="s">
        <v>336</v>
      </c>
      <c r="N18" s="513" t="s">
        <v>337</v>
      </c>
      <c r="O18" s="510" t="s">
        <v>232</v>
      </c>
      <c r="P18" s="511" t="s">
        <v>151</v>
      </c>
      <c r="Q18" s="509"/>
      <c r="R18" s="510" t="s">
        <v>150</v>
      </c>
      <c r="S18" s="523" t="str">
        <f t="shared" ref="S18:S21" si="2">L18</f>
        <v>SHT0011105</v>
      </c>
      <c r="T18" s="523" t="s">
        <v>150</v>
      </c>
      <c r="U18" s="524" t="s">
        <v>153</v>
      </c>
      <c r="V18" s="525" t="s">
        <v>154</v>
      </c>
      <c r="W18" s="522" t="s">
        <v>334</v>
      </c>
      <c r="X18" s="510" t="s">
        <v>155</v>
      </c>
      <c r="Y18" s="523" t="s">
        <v>44</v>
      </c>
      <c r="Z18" s="510" t="s">
        <v>327</v>
      </c>
      <c r="AA18" s="531">
        <f>AA20+AA21+AA21</f>
        <v>0.032</v>
      </c>
      <c r="AB18" s="510" t="s">
        <v>44</v>
      </c>
      <c r="AC18" s="510" t="s">
        <v>520</v>
      </c>
      <c r="AD18" s="510"/>
      <c r="AE18" s="510"/>
      <c r="AF18" s="510"/>
      <c r="AG18" s="510"/>
      <c r="AH18" s="545"/>
      <c r="AI18" s="510"/>
      <c r="AJ18" s="510"/>
      <c r="AK18" s="510" t="s">
        <v>158</v>
      </c>
      <c r="AL18" s="510" t="s">
        <v>200</v>
      </c>
      <c r="AM18" s="510"/>
      <c r="AN18" s="510"/>
      <c r="AO18" s="510"/>
      <c r="AP18" s="510"/>
      <c r="AQ18" s="510"/>
      <c r="AR18" s="510"/>
      <c r="AS18" s="510"/>
      <c r="AT18" s="510"/>
      <c r="AU18" s="510"/>
      <c r="AV18" s="510"/>
      <c r="AW18" s="510"/>
      <c r="AX18" s="523"/>
      <c r="AY18" s="523">
        <v>1</v>
      </c>
    </row>
    <row r="19" s="471" customFormat="1" ht="34.5" customHeight="1" spans="1:51">
      <c r="A19" s="493">
        <v>96</v>
      </c>
      <c r="B19" s="494"/>
      <c r="C19" s="494"/>
      <c r="D19" s="494"/>
      <c r="E19" s="494">
        <v>3</v>
      </c>
      <c r="F19" s="494"/>
      <c r="G19" s="494"/>
      <c r="H19" s="494"/>
      <c r="I19" s="494"/>
      <c r="J19" s="494"/>
      <c r="K19" s="494"/>
      <c r="L19" s="507" t="s">
        <v>808</v>
      </c>
      <c r="M19" s="508" t="s">
        <v>809</v>
      </c>
      <c r="N19" s="510" t="s">
        <v>44</v>
      </c>
      <c r="O19" s="510" t="s">
        <v>232</v>
      </c>
      <c r="P19" s="511" t="s">
        <v>151</v>
      </c>
      <c r="Q19" s="509"/>
      <c r="R19" s="509" t="s">
        <v>150</v>
      </c>
      <c r="S19" s="512" t="s">
        <v>44</v>
      </c>
      <c r="T19" s="512" t="s">
        <v>44</v>
      </c>
      <c r="U19" s="521" t="s">
        <v>153</v>
      </c>
      <c r="V19" s="522" t="s">
        <v>154</v>
      </c>
      <c r="W19" s="522" t="s">
        <v>44</v>
      </c>
      <c r="X19" s="510" t="s">
        <v>810</v>
      </c>
      <c r="Y19" s="523" t="s">
        <v>44</v>
      </c>
      <c r="Z19" s="510" t="s">
        <v>327</v>
      </c>
      <c r="AA19" s="531">
        <v>0.644</v>
      </c>
      <c r="AB19" s="510" t="s">
        <v>44</v>
      </c>
      <c r="AC19" s="510" t="s">
        <v>520</v>
      </c>
      <c r="AD19" s="523" t="s">
        <v>790</v>
      </c>
      <c r="AE19" s="523"/>
      <c r="AF19" s="523"/>
      <c r="AG19" s="523">
        <f>AA19*1.08</f>
        <v>0.69552</v>
      </c>
      <c r="AH19" s="546">
        <f t="shared" ref="AH19:AH22" si="3">AA19/AG19</f>
        <v>0.925925925925926</v>
      </c>
      <c r="AI19" s="510"/>
      <c r="AJ19" s="510"/>
      <c r="AK19" s="523" t="s">
        <v>164</v>
      </c>
      <c r="AL19" s="523"/>
      <c r="AM19" s="510"/>
      <c r="AN19" s="510"/>
      <c r="AO19" s="510"/>
      <c r="AP19" s="510"/>
      <c r="AQ19" s="510"/>
      <c r="AR19" s="510"/>
      <c r="AS19" s="510"/>
      <c r="AT19" s="510"/>
      <c r="AU19" s="510"/>
      <c r="AV19" s="510"/>
      <c r="AW19" s="510"/>
      <c r="AX19" s="523"/>
      <c r="AY19" s="523">
        <v>1</v>
      </c>
    </row>
    <row r="20" s="471" customFormat="1" ht="34.5" customHeight="1" spans="1:51">
      <c r="A20" s="493">
        <v>97</v>
      </c>
      <c r="B20" s="494"/>
      <c r="C20" s="494"/>
      <c r="D20" s="494"/>
      <c r="E20" s="494">
        <v>3</v>
      </c>
      <c r="F20" s="494"/>
      <c r="G20" s="494"/>
      <c r="H20" s="494"/>
      <c r="I20" s="494"/>
      <c r="J20" s="494"/>
      <c r="K20" s="494"/>
      <c r="L20" s="507" t="s">
        <v>811</v>
      </c>
      <c r="M20" s="508" t="s">
        <v>812</v>
      </c>
      <c r="N20" s="510" t="s">
        <v>44</v>
      </c>
      <c r="O20" s="510" t="s">
        <v>161</v>
      </c>
      <c r="P20" s="511" t="s">
        <v>151</v>
      </c>
      <c r="Q20" s="509"/>
      <c r="R20" s="510" t="s">
        <v>161</v>
      </c>
      <c r="S20" s="523" t="str">
        <f t="shared" si="2"/>
        <v>SHT0011312</v>
      </c>
      <c r="T20" s="523" t="s">
        <v>150</v>
      </c>
      <c r="U20" s="521" t="s">
        <v>153</v>
      </c>
      <c r="V20" s="522" t="s">
        <v>154</v>
      </c>
      <c r="W20" s="522" t="s">
        <v>274</v>
      </c>
      <c r="X20" s="510" t="s">
        <v>810</v>
      </c>
      <c r="Y20" s="523" t="s">
        <v>44</v>
      </c>
      <c r="Z20" s="510" t="s">
        <v>327</v>
      </c>
      <c r="AA20" s="531">
        <v>0.01</v>
      </c>
      <c r="AB20" s="510" t="s">
        <v>44</v>
      </c>
      <c r="AC20" s="523" t="s">
        <v>801</v>
      </c>
      <c r="AD20" s="510"/>
      <c r="AE20" s="510"/>
      <c r="AF20" s="510"/>
      <c r="AG20" s="531">
        <v>0.01</v>
      </c>
      <c r="AH20" s="546">
        <f t="shared" si="3"/>
        <v>1</v>
      </c>
      <c r="AI20" s="510"/>
      <c r="AJ20" s="510"/>
      <c r="AK20" s="547" t="s">
        <v>173</v>
      </c>
      <c r="AL20" s="510"/>
      <c r="AM20" s="510"/>
      <c r="AN20" s="510"/>
      <c r="AO20" s="510"/>
      <c r="AP20" s="510"/>
      <c r="AQ20" s="510"/>
      <c r="AR20" s="510"/>
      <c r="AS20" s="510"/>
      <c r="AT20" s="510"/>
      <c r="AU20" s="510"/>
      <c r="AV20" s="510"/>
      <c r="AW20" s="510"/>
      <c r="AX20" s="523"/>
      <c r="AY20" s="523">
        <v>1</v>
      </c>
    </row>
    <row r="21" s="471" customFormat="1" ht="34.5" customHeight="1" spans="1:51">
      <c r="A21" s="493">
        <v>98</v>
      </c>
      <c r="B21" s="494"/>
      <c r="C21" s="494"/>
      <c r="D21" s="494"/>
      <c r="E21" s="494">
        <v>3</v>
      </c>
      <c r="F21" s="495"/>
      <c r="G21" s="494"/>
      <c r="H21" s="494"/>
      <c r="I21" s="494"/>
      <c r="J21" s="494"/>
      <c r="K21" s="494"/>
      <c r="L21" s="507" t="s">
        <v>813</v>
      </c>
      <c r="M21" s="508" t="s">
        <v>814</v>
      </c>
      <c r="N21" s="510" t="s">
        <v>44</v>
      </c>
      <c r="O21" s="510" t="s">
        <v>161</v>
      </c>
      <c r="P21" s="511" t="s">
        <v>151</v>
      </c>
      <c r="Q21" s="509"/>
      <c r="R21" s="510" t="s">
        <v>161</v>
      </c>
      <c r="S21" s="523" t="str">
        <f t="shared" si="2"/>
        <v>SHT0011313</v>
      </c>
      <c r="T21" s="523" t="s">
        <v>150</v>
      </c>
      <c r="U21" s="521" t="s">
        <v>153</v>
      </c>
      <c r="V21" s="522" t="s">
        <v>154</v>
      </c>
      <c r="W21" s="522" t="s">
        <v>274</v>
      </c>
      <c r="X21" s="510" t="s">
        <v>815</v>
      </c>
      <c r="Y21" s="523" t="s">
        <v>44</v>
      </c>
      <c r="Z21" s="532" t="s">
        <v>815</v>
      </c>
      <c r="AA21" s="533">
        <v>0.011</v>
      </c>
      <c r="AB21" s="532" t="s">
        <v>44</v>
      </c>
      <c r="AC21" s="523" t="s">
        <v>801</v>
      </c>
      <c r="AD21" s="532"/>
      <c r="AE21" s="532"/>
      <c r="AF21" s="532"/>
      <c r="AG21" s="533">
        <v>0.011</v>
      </c>
      <c r="AH21" s="546">
        <f t="shared" si="3"/>
        <v>1</v>
      </c>
      <c r="AI21" s="532"/>
      <c r="AJ21" s="532"/>
      <c r="AK21" s="548" t="s">
        <v>173</v>
      </c>
      <c r="AL21" s="532"/>
      <c r="AM21" s="532"/>
      <c r="AN21" s="532"/>
      <c r="AO21" s="532"/>
      <c r="AP21" s="532"/>
      <c r="AQ21" s="532"/>
      <c r="AR21" s="532"/>
      <c r="AS21" s="532"/>
      <c r="AT21" s="532"/>
      <c r="AU21" s="532"/>
      <c r="AV21" s="510"/>
      <c r="AW21" s="510"/>
      <c r="AX21" s="523"/>
      <c r="AY21" s="523">
        <v>2</v>
      </c>
    </row>
    <row r="22" s="471" customFormat="1" ht="34.5" customHeight="1" spans="1:51">
      <c r="A22" s="493">
        <v>99</v>
      </c>
      <c r="B22" s="494"/>
      <c r="C22" s="494"/>
      <c r="D22" s="494"/>
      <c r="E22" s="494">
        <v>3</v>
      </c>
      <c r="F22" s="495"/>
      <c r="G22" s="494"/>
      <c r="H22" s="494"/>
      <c r="I22" s="494"/>
      <c r="J22" s="494"/>
      <c r="K22" s="494"/>
      <c r="L22" s="507" t="s">
        <v>816</v>
      </c>
      <c r="M22" s="508" t="s">
        <v>817</v>
      </c>
      <c r="N22" s="510" t="s">
        <v>44</v>
      </c>
      <c r="O22" s="510" t="s">
        <v>161</v>
      </c>
      <c r="P22" s="511" t="s">
        <v>151</v>
      </c>
      <c r="Q22" s="509"/>
      <c r="R22" s="510" t="s">
        <v>161</v>
      </c>
      <c r="S22" s="507" t="s">
        <v>816</v>
      </c>
      <c r="T22" s="523" t="s">
        <v>150</v>
      </c>
      <c r="U22" s="521" t="s">
        <v>153</v>
      </c>
      <c r="V22" s="522" t="s">
        <v>154</v>
      </c>
      <c r="W22" s="522" t="s">
        <v>274</v>
      </c>
      <c r="X22" s="510"/>
      <c r="Y22" s="523"/>
      <c r="Z22" s="532"/>
      <c r="AA22" s="533">
        <v>0.007</v>
      </c>
      <c r="AB22" s="532"/>
      <c r="AC22" s="523" t="s">
        <v>801</v>
      </c>
      <c r="AD22" s="532"/>
      <c r="AE22" s="532"/>
      <c r="AF22" s="532"/>
      <c r="AG22" s="533">
        <v>0.007</v>
      </c>
      <c r="AH22" s="546">
        <f t="shared" si="3"/>
        <v>1</v>
      </c>
      <c r="AI22" s="532"/>
      <c r="AJ22" s="532"/>
      <c r="AK22" s="547" t="s">
        <v>173</v>
      </c>
      <c r="AL22" s="532"/>
      <c r="AM22" s="532"/>
      <c r="AN22" s="532"/>
      <c r="AO22" s="532"/>
      <c r="AP22" s="532"/>
      <c r="AQ22" s="532"/>
      <c r="AR22" s="532"/>
      <c r="AS22" s="532"/>
      <c r="AT22" s="532"/>
      <c r="AU22" s="532"/>
      <c r="AV22" s="510"/>
      <c r="AW22" s="510"/>
      <c r="AX22" s="523"/>
      <c r="AY22" s="523">
        <v>3</v>
      </c>
    </row>
  </sheetData>
  <autoFilter ref="A9:AY22">
    <extLst/>
  </autoFilter>
  <mergeCells count="50">
    <mergeCell ref="A1:AY1"/>
    <mergeCell ref="A2:E2"/>
    <mergeCell ref="F2:K2"/>
    <mergeCell ref="L2:M2"/>
    <mergeCell ref="A3:M3"/>
    <mergeCell ref="A4:K4"/>
    <mergeCell ref="L4:M4"/>
    <mergeCell ref="A5:M5"/>
    <mergeCell ref="B8:K8"/>
    <mergeCell ref="AD8:AF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N2:AW7"/>
    <mergeCell ref="A6:M7"/>
  </mergeCells>
  <dataValidations count="1">
    <dataValidation type="list" allowBlank="1" showInputMessage="1" showErrorMessage="1" sqref="V10:V17 V18:V22">
      <formula1>"Y,N"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6" scale="25" orientation="landscape"/>
  <headerFooter>
    <oddFooter>&amp;C第 &amp;P 页，共 &amp;N 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T283"/>
  <sheetViews>
    <sheetView view="pageBreakPreview" zoomScale="55" zoomScaleNormal="100" workbookViewId="0">
      <selection activeCell="A1" sqref="A1:AT1"/>
    </sheetView>
  </sheetViews>
  <sheetFormatPr defaultColWidth="9" defaultRowHeight="14"/>
  <cols>
    <col min="1" max="1" width="5.75454545454545" style="350" customWidth="1"/>
    <col min="2" max="6" width="2.62727272727273" style="212" customWidth="1"/>
    <col min="7" max="7" width="2.5" style="212" customWidth="1"/>
    <col min="8" max="8" width="2.75454545454545" style="212" customWidth="1"/>
    <col min="9" max="9" width="3" style="212" customWidth="1"/>
    <col min="10" max="10" width="2.87272727272727" style="212" customWidth="1"/>
    <col min="11" max="11" width="2.5" style="212" customWidth="1"/>
    <col min="12" max="12" width="9.87272727272727" style="212" customWidth="1"/>
    <col min="13" max="13" width="12.6272727272727" style="212" customWidth="1"/>
    <col min="14" max="14" width="12.6272727272727" style="212" hidden="1" customWidth="1"/>
    <col min="15" max="15" width="18.6090909090909" style="212" customWidth="1"/>
    <col min="16" max="16" width="24.8727272727273" style="212" customWidth="1"/>
    <col min="17" max="17" width="21.7545454545455" style="212" customWidth="1"/>
    <col min="18" max="18" width="4.12727272727273" style="351" hidden="1" customWidth="1" outlineLevel="1"/>
    <col min="19" max="19" width="6.38181818181818" style="212" hidden="1" customWidth="1" outlineLevel="1"/>
    <col min="20" max="20" width="7.37272727272727" style="212" customWidth="1" collapsed="1"/>
    <col min="21" max="21" width="5.12727272727273" style="213" hidden="1" customWidth="1" outlineLevel="1"/>
    <col min="22" max="22" width="22.7545454545455" style="213" hidden="1" customWidth="1" outlineLevel="1"/>
    <col min="23" max="23" width="5.12727272727273" style="213" hidden="1" customWidth="1" outlineLevel="1"/>
    <col min="24" max="24" width="7.62727272727273" style="213" hidden="1" customWidth="1" outlineLevel="1"/>
    <col min="25" max="25" width="5.62727272727273" style="213" customWidth="1" collapsed="1"/>
    <col min="26" max="26" width="8.75454545454545" style="213" customWidth="1"/>
    <col min="27" max="27" width="13.2545454545455" style="213" customWidth="1"/>
    <col min="28" max="28" width="26.2545454545455" style="213" hidden="1" customWidth="1" outlineLevel="1"/>
    <col min="29" max="29" width="14.5" style="212" hidden="1" customWidth="1" outlineLevel="1"/>
    <col min="30" max="30" width="9.37272727272727" style="214" customWidth="1" collapsed="1"/>
    <col min="31" max="31" width="8.37272727272727" style="212" customWidth="1"/>
    <col min="32" max="32" width="8.62727272727273" style="212" hidden="1" customWidth="1" outlineLevel="1"/>
    <col min="33" max="35" width="7.62727272727273" style="352" hidden="1" customWidth="1" outlineLevel="1"/>
    <col min="36" max="36" width="8.62727272727273" style="214" hidden="1" customWidth="1" outlineLevel="1"/>
    <col min="37" max="37" width="8.62727272727273" style="215" hidden="1" customWidth="1" outlineLevel="1"/>
    <col min="38" max="38" width="8.62727272727273" style="352" hidden="1" customWidth="1" outlineLevel="1"/>
    <col min="39" max="41" width="8.62727272727273" style="214" hidden="1" customWidth="1" outlineLevel="1"/>
    <col min="42" max="42" width="8.62727272727273" style="212" customWidth="1" collapsed="1"/>
    <col min="43" max="43" width="8.62727272727273" style="212" customWidth="1"/>
    <col min="44" max="44" width="8.12727272727273" style="212" customWidth="1"/>
    <col min="45" max="45" width="7.25454545454545" style="212" customWidth="1"/>
    <col min="46" max="46" width="12" style="216" customWidth="1"/>
    <col min="47" max="16384" width="9" style="212"/>
  </cols>
  <sheetData>
    <row r="1" spans="1:46">
      <c r="A1" s="217"/>
      <c r="B1" s="217"/>
      <c r="C1" s="217"/>
      <c r="D1" s="217"/>
      <c r="E1" s="217"/>
      <c r="F1" s="217"/>
      <c r="G1" s="217"/>
      <c r="H1" s="217"/>
      <c r="I1" s="217"/>
      <c r="J1" s="217"/>
      <c r="K1" s="217"/>
      <c r="L1" s="217"/>
      <c r="M1" s="217"/>
      <c r="N1" s="217"/>
      <c r="O1" s="217"/>
      <c r="P1" s="217"/>
      <c r="Q1" s="217"/>
      <c r="R1" s="217"/>
      <c r="S1" s="217"/>
      <c r="T1" s="217"/>
      <c r="U1" s="217"/>
      <c r="V1" s="217"/>
      <c r="W1" s="217"/>
      <c r="X1" s="217"/>
      <c r="Y1" s="217"/>
      <c r="Z1" s="217"/>
      <c r="AA1" s="217"/>
      <c r="AB1" s="217"/>
      <c r="AC1" s="217"/>
      <c r="AD1" s="378"/>
      <c r="AE1" s="217"/>
      <c r="AF1" s="217"/>
      <c r="AG1" s="395"/>
      <c r="AH1" s="395"/>
      <c r="AI1" s="395"/>
      <c r="AJ1" s="217"/>
      <c r="AK1" s="286"/>
      <c r="AL1" s="395"/>
      <c r="AM1" s="378"/>
      <c r="AN1" s="378"/>
      <c r="AO1" s="378"/>
      <c r="AP1" s="217"/>
      <c r="AQ1" s="217"/>
      <c r="AR1" s="217"/>
      <c r="AS1" s="217"/>
      <c r="AT1" s="217"/>
    </row>
    <row r="2" ht="25.5" customHeight="1" spans="1:46">
      <c r="A2" s="353" t="s">
        <v>818</v>
      </c>
      <c r="B2" s="353"/>
      <c r="C2" s="353"/>
      <c r="D2" s="353"/>
      <c r="E2" s="353"/>
      <c r="F2" s="354" t="s">
        <v>787</v>
      </c>
      <c r="G2" s="354"/>
      <c r="H2" s="354"/>
      <c r="I2" s="354"/>
      <c r="J2" s="354"/>
      <c r="K2" s="354"/>
      <c r="L2" s="356" t="s">
        <v>497</v>
      </c>
      <c r="M2" s="356"/>
      <c r="N2" s="356"/>
      <c r="O2" s="356"/>
      <c r="P2" s="356"/>
      <c r="Q2" s="368"/>
      <c r="R2" s="368"/>
      <c r="S2" s="368"/>
      <c r="T2" s="368"/>
      <c r="U2" s="368"/>
      <c r="V2" s="368"/>
      <c r="W2" s="368"/>
      <c r="X2" s="368"/>
      <c r="Y2" s="368"/>
      <c r="Z2" s="368"/>
      <c r="AA2" s="368"/>
      <c r="AB2" s="368"/>
      <c r="AC2" s="368"/>
      <c r="AD2" s="379"/>
      <c r="AE2" s="368"/>
      <c r="AF2" s="368"/>
      <c r="AG2" s="396"/>
      <c r="AH2" s="396"/>
      <c r="AI2" s="396"/>
      <c r="AJ2" s="368"/>
      <c r="AK2" s="397"/>
      <c r="AL2" s="396"/>
      <c r="AM2" s="379"/>
      <c r="AN2" s="379"/>
      <c r="AO2" s="379"/>
      <c r="AP2" s="368"/>
      <c r="AQ2" s="368"/>
      <c r="AR2" s="368"/>
      <c r="AS2" s="427" t="s">
        <v>85</v>
      </c>
      <c r="AT2" s="427"/>
    </row>
    <row r="3" ht="25.5" customHeight="1" spans="1:46">
      <c r="A3" s="353"/>
      <c r="B3" s="353"/>
      <c r="C3" s="353"/>
      <c r="D3" s="353"/>
      <c r="E3" s="353"/>
      <c r="F3" s="354"/>
      <c r="G3" s="354"/>
      <c r="H3" s="354"/>
      <c r="I3" s="354"/>
      <c r="J3" s="354"/>
      <c r="K3" s="354"/>
      <c r="L3" s="356"/>
      <c r="M3" s="356"/>
      <c r="N3" s="356"/>
      <c r="O3" s="356"/>
      <c r="P3" s="356"/>
      <c r="Q3" s="368"/>
      <c r="R3" s="368"/>
      <c r="S3" s="368"/>
      <c r="T3" s="368"/>
      <c r="U3" s="368"/>
      <c r="V3" s="368"/>
      <c r="W3" s="368"/>
      <c r="X3" s="368"/>
      <c r="Y3" s="368"/>
      <c r="Z3" s="368"/>
      <c r="AA3" s="368"/>
      <c r="AB3" s="368"/>
      <c r="AC3" s="368"/>
      <c r="AD3" s="379"/>
      <c r="AE3" s="368"/>
      <c r="AF3" s="368"/>
      <c r="AG3" s="396"/>
      <c r="AH3" s="396"/>
      <c r="AI3" s="396"/>
      <c r="AJ3" s="368"/>
      <c r="AK3" s="397"/>
      <c r="AL3" s="396"/>
      <c r="AM3" s="379"/>
      <c r="AN3" s="379"/>
      <c r="AO3" s="379"/>
      <c r="AP3" s="368"/>
      <c r="AQ3" s="368"/>
      <c r="AR3" s="368"/>
      <c r="AS3" s="427" t="s">
        <v>499</v>
      </c>
      <c r="AT3" s="427"/>
    </row>
    <row r="4" ht="28" spans="1:46">
      <c r="A4" s="354" t="s">
        <v>94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4"/>
      <c r="M4" s="354"/>
      <c r="N4" s="354"/>
      <c r="O4" s="354"/>
      <c r="P4" s="354"/>
      <c r="Q4" s="368"/>
      <c r="R4" s="368"/>
      <c r="S4" s="368"/>
      <c r="T4" s="368"/>
      <c r="U4" s="368"/>
      <c r="V4" s="368"/>
      <c r="W4" s="368"/>
      <c r="X4" s="368"/>
      <c r="Y4" s="368"/>
      <c r="Z4" s="368"/>
      <c r="AA4" s="368"/>
      <c r="AB4" s="368"/>
      <c r="AC4" s="368"/>
      <c r="AD4" s="379"/>
      <c r="AE4" s="368"/>
      <c r="AF4" s="368"/>
      <c r="AG4" s="396"/>
      <c r="AH4" s="396"/>
      <c r="AI4" s="396"/>
      <c r="AJ4" s="368"/>
      <c r="AK4" s="397"/>
      <c r="AL4" s="396"/>
      <c r="AM4" s="379"/>
      <c r="AN4" s="379"/>
      <c r="AO4" s="379"/>
      <c r="AP4" s="368"/>
      <c r="AQ4" s="368"/>
      <c r="AR4" s="368"/>
      <c r="AS4" s="427" t="s">
        <v>105</v>
      </c>
      <c r="AT4" s="427"/>
    </row>
    <row r="5" ht="28" spans="1:46">
      <c r="A5" s="355" t="s">
        <v>500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6" t="s">
        <v>96</v>
      </c>
      <c r="M5" s="356"/>
      <c r="N5" s="356"/>
      <c r="O5" s="356"/>
      <c r="P5" s="355"/>
      <c r="Q5" s="368"/>
      <c r="R5" s="368"/>
      <c r="S5" s="368"/>
      <c r="T5" s="368"/>
      <c r="U5" s="368"/>
      <c r="V5" s="368"/>
      <c r="W5" s="368"/>
      <c r="X5" s="368"/>
      <c r="Y5" s="368"/>
      <c r="Z5" s="368"/>
      <c r="AA5" s="368"/>
      <c r="AB5" s="368"/>
      <c r="AC5" s="368"/>
      <c r="AD5" s="379"/>
      <c r="AE5" s="368"/>
      <c r="AF5" s="368"/>
      <c r="AG5" s="396"/>
      <c r="AH5" s="396"/>
      <c r="AI5" s="396"/>
      <c r="AJ5" s="368"/>
      <c r="AK5" s="397"/>
      <c r="AL5" s="396"/>
      <c r="AM5" s="379"/>
      <c r="AN5" s="379"/>
      <c r="AO5" s="379"/>
      <c r="AP5" s="368"/>
      <c r="AQ5" s="368"/>
      <c r="AR5" s="368"/>
      <c r="AS5" s="427" t="s">
        <v>97</v>
      </c>
      <c r="AT5" s="427"/>
    </row>
    <row r="6" ht="28" spans="1:46">
      <c r="A6" s="356" t="s">
        <v>98</v>
      </c>
      <c r="B6" s="356"/>
      <c r="C6" s="356"/>
      <c r="D6" s="356"/>
      <c r="E6" s="356"/>
      <c r="F6" s="356"/>
      <c r="G6" s="356"/>
      <c r="H6" s="356"/>
      <c r="I6" s="356"/>
      <c r="J6" s="356"/>
      <c r="K6" s="356"/>
      <c r="L6" s="356"/>
      <c r="M6" s="356"/>
      <c r="N6" s="356"/>
      <c r="O6" s="356"/>
      <c r="P6" s="356"/>
      <c r="Q6" s="368"/>
      <c r="R6" s="368"/>
      <c r="S6" s="368"/>
      <c r="T6" s="368"/>
      <c r="U6" s="368"/>
      <c r="V6" s="368"/>
      <c r="W6" s="368"/>
      <c r="X6" s="368"/>
      <c r="Y6" s="368"/>
      <c r="Z6" s="368"/>
      <c r="AA6" s="368"/>
      <c r="AB6" s="368"/>
      <c r="AC6" s="368"/>
      <c r="AD6" s="379"/>
      <c r="AE6" s="368"/>
      <c r="AF6" s="368"/>
      <c r="AG6" s="396"/>
      <c r="AH6" s="396"/>
      <c r="AI6" s="396"/>
      <c r="AJ6" s="368"/>
      <c r="AK6" s="397"/>
      <c r="AL6" s="396"/>
      <c r="AM6" s="379"/>
      <c r="AN6" s="379"/>
      <c r="AO6" s="379"/>
      <c r="AP6" s="368"/>
      <c r="AQ6" s="368"/>
      <c r="AR6" s="368"/>
      <c r="AS6" s="427" t="s">
        <v>78</v>
      </c>
      <c r="AT6" s="427"/>
    </row>
    <row r="7" ht="25.5" spans="1:46">
      <c r="A7" s="357" t="s">
        <v>99</v>
      </c>
      <c r="B7" s="357"/>
      <c r="C7" s="357"/>
      <c r="D7" s="357"/>
      <c r="E7" s="357"/>
      <c r="F7" s="357"/>
      <c r="G7" s="357"/>
      <c r="H7" s="357"/>
      <c r="I7" s="357"/>
      <c r="J7" s="357"/>
      <c r="K7" s="357"/>
      <c r="L7" s="357"/>
      <c r="M7" s="357"/>
      <c r="N7" s="357"/>
      <c r="O7" s="357"/>
      <c r="P7" s="357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79"/>
      <c r="AE7" s="368"/>
      <c r="AF7" s="368"/>
      <c r="AG7" s="396"/>
      <c r="AH7" s="396"/>
      <c r="AI7" s="396"/>
      <c r="AJ7" s="368"/>
      <c r="AK7" s="397"/>
      <c r="AL7" s="396"/>
      <c r="AM7" s="379"/>
      <c r="AN7" s="379"/>
      <c r="AO7" s="379"/>
      <c r="AP7" s="368"/>
      <c r="AQ7" s="368"/>
      <c r="AR7" s="368"/>
      <c r="AS7" s="428" t="s">
        <v>502</v>
      </c>
      <c r="AT7" s="368"/>
    </row>
    <row r="8" ht="25.5" spans="1:46">
      <c r="A8" s="357"/>
      <c r="B8" s="357"/>
      <c r="C8" s="357"/>
      <c r="D8" s="357"/>
      <c r="E8" s="357"/>
      <c r="F8" s="357"/>
      <c r="G8" s="357"/>
      <c r="H8" s="357"/>
      <c r="I8" s="357"/>
      <c r="J8" s="357"/>
      <c r="K8" s="357"/>
      <c r="L8" s="357"/>
      <c r="M8" s="357"/>
      <c r="N8" s="357"/>
      <c r="O8" s="357"/>
      <c r="P8" s="357"/>
      <c r="Q8" s="368"/>
      <c r="R8" s="368"/>
      <c r="S8" s="368"/>
      <c r="T8" s="368"/>
      <c r="U8" s="368"/>
      <c r="V8" s="368"/>
      <c r="W8" s="368"/>
      <c r="X8" s="368"/>
      <c r="Y8" s="368"/>
      <c r="Z8" s="368"/>
      <c r="AA8" s="368"/>
      <c r="AB8" s="368"/>
      <c r="AC8" s="368"/>
      <c r="AD8" s="379"/>
      <c r="AE8" s="368"/>
      <c r="AF8" s="368"/>
      <c r="AG8" s="396"/>
      <c r="AH8" s="396"/>
      <c r="AI8" s="396"/>
      <c r="AJ8" s="368"/>
      <c r="AK8" s="397"/>
      <c r="AL8" s="396"/>
      <c r="AM8" s="379"/>
      <c r="AN8" s="379"/>
      <c r="AO8" s="379"/>
      <c r="AP8" s="368"/>
      <c r="AQ8" s="368"/>
      <c r="AR8" s="368"/>
      <c r="AS8" s="428" t="s">
        <v>503</v>
      </c>
      <c r="AT8" s="368"/>
    </row>
    <row r="9" s="212" customFormat="1" ht="23.25" customHeight="1" spans="1:46">
      <c r="A9" s="358" t="s">
        <v>1</v>
      </c>
      <c r="B9" s="359" t="s">
        <v>102</v>
      </c>
      <c r="C9" s="359"/>
      <c r="D9" s="359"/>
      <c r="E9" s="359"/>
      <c r="F9" s="359"/>
      <c r="G9" s="359"/>
      <c r="H9" s="359"/>
      <c r="I9" s="359"/>
      <c r="J9" s="359"/>
      <c r="K9" s="359"/>
      <c r="L9" s="359" t="s">
        <v>504</v>
      </c>
      <c r="M9" s="364" t="s">
        <v>104</v>
      </c>
      <c r="N9" s="364" t="s">
        <v>819</v>
      </c>
      <c r="O9" s="364" t="s">
        <v>85</v>
      </c>
      <c r="P9" s="359" t="s">
        <v>105</v>
      </c>
      <c r="Q9" s="359" t="s">
        <v>106</v>
      </c>
      <c r="R9" s="359" t="s">
        <v>107</v>
      </c>
      <c r="S9" s="359" t="s">
        <v>108</v>
      </c>
      <c r="T9" s="359" t="s">
        <v>73</v>
      </c>
      <c r="U9" s="364" t="s">
        <v>109</v>
      </c>
      <c r="V9" s="364" t="s">
        <v>505</v>
      </c>
      <c r="W9" s="369" t="s">
        <v>506</v>
      </c>
      <c r="X9" s="364" t="s">
        <v>112</v>
      </c>
      <c r="Y9" s="364" t="s">
        <v>507</v>
      </c>
      <c r="Z9" s="372" t="s">
        <v>820</v>
      </c>
      <c r="AA9" s="372" t="s">
        <v>115</v>
      </c>
      <c r="AB9" s="372" t="s">
        <v>117</v>
      </c>
      <c r="AC9" s="359" t="s">
        <v>118</v>
      </c>
      <c r="AD9" s="380" t="s">
        <v>508</v>
      </c>
      <c r="AE9" s="359" t="s">
        <v>123</v>
      </c>
      <c r="AF9" s="381" t="s">
        <v>124</v>
      </c>
      <c r="AG9" s="398" t="s">
        <v>126</v>
      </c>
      <c r="AH9" s="399"/>
      <c r="AI9" s="400"/>
      <c r="AJ9" s="401" t="s">
        <v>127</v>
      </c>
      <c r="AK9" s="402" t="s">
        <v>128</v>
      </c>
      <c r="AL9" s="403" t="s">
        <v>129</v>
      </c>
      <c r="AM9" s="401" t="s">
        <v>130</v>
      </c>
      <c r="AN9" s="401"/>
      <c r="AO9" s="401"/>
      <c r="AP9" s="429" t="s">
        <v>131</v>
      </c>
      <c r="AQ9" s="429" t="s">
        <v>132</v>
      </c>
      <c r="AR9" s="360" t="s">
        <v>503</v>
      </c>
      <c r="AS9" s="360" t="s">
        <v>79</v>
      </c>
      <c r="AT9" s="430" t="s">
        <v>509</v>
      </c>
    </row>
    <row r="10" s="349" customFormat="1" ht="18" customHeight="1" spans="1:46">
      <c r="A10" s="358"/>
      <c r="B10" s="360">
        <v>0</v>
      </c>
      <c r="C10" s="360">
        <v>1</v>
      </c>
      <c r="D10" s="360">
        <v>2</v>
      </c>
      <c r="E10" s="360">
        <v>3</v>
      </c>
      <c r="F10" s="360">
        <v>4</v>
      </c>
      <c r="G10" s="360">
        <v>5</v>
      </c>
      <c r="H10" s="360">
        <v>6</v>
      </c>
      <c r="I10" s="360">
        <v>7</v>
      </c>
      <c r="J10" s="360">
        <v>8</v>
      </c>
      <c r="K10" s="358">
        <v>9</v>
      </c>
      <c r="L10" s="359"/>
      <c r="M10" s="364"/>
      <c r="N10" s="364"/>
      <c r="O10" s="364"/>
      <c r="P10" s="359"/>
      <c r="Q10" s="359"/>
      <c r="R10" s="359"/>
      <c r="S10" s="359"/>
      <c r="T10" s="359"/>
      <c r="U10" s="364"/>
      <c r="V10" s="364"/>
      <c r="W10" s="370"/>
      <c r="X10" s="364"/>
      <c r="Y10" s="364"/>
      <c r="Z10" s="372"/>
      <c r="AA10" s="372"/>
      <c r="AB10" s="372"/>
      <c r="AC10" s="359"/>
      <c r="AD10" s="380"/>
      <c r="AE10" s="359"/>
      <c r="AF10" s="382"/>
      <c r="AG10" s="404" t="s">
        <v>145</v>
      </c>
      <c r="AH10" s="404" t="s">
        <v>146</v>
      </c>
      <c r="AI10" s="404" t="s">
        <v>147</v>
      </c>
      <c r="AJ10" s="405"/>
      <c r="AK10" s="406"/>
      <c r="AL10" s="407"/>
      <c r="AM10" s="405"/>
      <c r="AN10" s="405"/>
      <c r="AO10" s="405"/>
      <c r="AP10" s="429"/>
      <c r="AQ10" s="429"/>
      <c r="AR10" s="360"/>
      <c r="AS10" s="360"/>
      <c r="AT10" s="430"/>
    </row>
    <row r="11" s="447" customFormat="1" ht="45" customHeight="1" spans="1:46">
      <c r="A11" s="358">
        <f t="shared" ref="A11:A25" si="0">ROW()-10</f>
        <v>1</v>
      </c>
      <c r="B11" s="360"/>
      <c r="C11" s="360">
        <v>1</v>
      </c>
      <c r="D11" s="360"/>
      <c r="E11" s="361"/>
      <c r="F11" s="360"/>
      <c r="G11" s="359"/>
      <c r="H11" s="359"/>
      <c r="I11" s="359"/>
      <c r="J11" s="359"/>
      <c r="K11" s="359"/>
      <c r="L11" s="361" t="s">
        <v>543</v>
      </c>
      <c r="M11" s="448" t="s">
        <v>608</v>
      </c>
      <c r="N11" s="448"/>
      <c r="O11" s="448"/>
      <c r="P11" s="449" t="s">
        <v>609</v>
      </c>
      <c r="Q11" s="450"/>
      <c r="R11" s="451" t="s">
        <v>232</v>
      </c>
      <c r="S11" s="359" t="s">
        <v>821</v>
      </c>
      <c r="T11" s="452"/>
      <c r="U11" s="453"/>
      <c r="V11" s="427"/>
      <c r="W11" s="427"/>
      <c r="X11" s="427"/>
      <c r="Y11" s="454" t="s">
        <v>154</v>
      </c>
      <c r="Z11" s="451" t="s">
        <v>822</v>
      </c>
      <c r="AA11" s="428" t="s">
        <v>155</v>
      </c>
      <c r="AB11" s="427"/>
      <c r="AC11" s="428"/>
      <c r="AD11" s="455">
        <v>3.1581</v>
      </c>
      <c r="AE11" s="456"/>
      <c r="AF11" s="457" t="s">
        <v>524</v>
      </c>
      <c r="AG11" s="459"/>
      <c r="AH11" s="459"/>
      <c r="AI11" s="459"/>
      <c r="AJ11" s="457"/>
      <c r="AK11" s="460"/>
      <c r="AL11" s="459"/>
      <c r="AM11" s="461">
        <f>SUM(AM13:AM25)</f>
        <v>0.397455755512159</v>
      </c>
      <c r="AN11" s="461"/>
      <c r="AO11" s="461"/>
      <c r="AP11" s="466" t="s">
        <v>158</v>
      </c>
      <c r="AQ11" s="431" t="s">
        <v>353</v>
      </c>
      <c r="AR11" s="359" t="s">
        <v>823</v>
      </c>
      <c r="AS11" s="359"/>
      <c r="AT11" s="359">
        <v>1</v>
      </c>
    </row>
    <row r="12" s="447" customFormat="1" ht="45" customHeight="1" spans="1:46">
      <c r="A12" s="358">
        <f t="shared" si="0"/>
        <v>2</v>
      </c>
      <c r="B12" s="360"/>
      <c r="C12" s="360"/>
      <c r="D12" s="360">
        <v>2</v>
      </c>
      <c r="E12" s="361"/>
      <c r="F12" s="360"/>
      <c r="G12" s="359"/>
      <c r="H12" s="359"/>
      <c r="I12" s="359"/>
      <c r="J12" s="359"/>
      <c r="K12" s="359"/>
      <c r="L12" s="361" t="s">
        <v>824</v>
      </c>
      <c r="M12" s="448" t="s">
        <v>610</v>
      </c>
      <c r="N12" s="448"/>
      <c r="O12" s="448" t="s">
        <v>610</v>
      </c>
      <c r="P12" s="449" t="s">
        <v>825</v>
      </c>
      <c r="Q12" s="450"/>
      <c r="R12" s="451" t="s">
        <v>232</v>
      </c>
      <c r="S12" s="359" t="s">
        <v>479</v>
      </c>
      <c r="T12" s="452"/>
      <c r="U12" s="453"/>
      <c r="V12" s="427"/>
      <c r="W12" s="427"/>
      <c r="X12" s="427"/>
      <c r="Y12" s="454" t="s">
        <v>154</v>
      </c>
      <c r="Z12" s="451" t="s">
        <v>822</v>
      </c>
      <c r="AA12" s="428" t="s">
        <v>155</v>
      </c>
      <c r="AB12" s="427"/>
      <c r="AC12" s="428"/>
      <c r="AD12" s="455">
        <v>3.1581</v>
      </c>
      <c r="AE12" s="456"/>
      <c r="AF12" s="457" t="s">
        <v>552</v>
      </c>
      <c r="AG12" s="459"/>
      <c r="AH12" s="459"/>
      <c r="AI12" s="459"/>
      <c r="AJ12" s="457"/>
      <c r="AK12" s="460"/>
      <c r="AL12" s="459">
        <v>48</v>
      </c>
      <c r="AM12" s="461"/>
      <c r="AN12" s="461"/>
      <c r="AO12" s="461"/>
      <c r="AP12" s="466" t="s">
        <v>158</v>
      </c>
      <c r="AQ12" s="431" t="s">
        <v>553</v>
      </c>
      <c r="AR12" s="359"/>
      <c r="AS12" s="359"/>
      <c r="AT12" s="359">
        <v>1</v>
      </c>
    </row>
    <row r="13" s="447" customFormat="1" ht="45" customHeight="1" spans="1:46">
      <c r="A13" s="358">
        <f t="shared" si="0"/>
        <v>3</v>
      </c>
      <c r="B13" s="360"/>
      <c r="C13" s="360"/>
      <c r="D13" s="360"/>
      <c r="E13" s="361">
        <v>3</v>
      </c>
      <c r="F13" s="360"/>
      <c r="G13" s="359"/>
      <c r="H13" s="359"/>
      <c r="I13" s="359"/>
      <c r="J13" s="359"/>
      <c r="K13" s="359"/>
      <c r="L13" s="361" t="s">
        <v>824</v>
      </c>
      <c r="M13" s="448" t="s">
        <v>826</v>
      </c>
      <c r="N13" s="448"/>
      <c r="O13" s="448" t="s">
        <v>826</v>
      </c>
      <c r="P13" s="449" t="s">
        <v>827</v>
      </c>
      <c r="Q13" s="450"/>
      <c r="R13" s="451" t="s">
        <v>232</v>
      </c>
      <c r="S13" s="359" t="s">
        <v>479</v>
      </c>
      <c r="T13" s="452"/>
      <c r="U13" s="453"/>
      <c r="V13" s="427"/>
      <c r="W13" s="427"/>
      <c r="X13" s="427"/>
      <c r="Y13" s="454" t="s">
        <v>154</v>
      </c>
      <c r="Z13" s="451" t="s">
        <v>828</v>
      </c>
      <c r="AA13" s="428" t="s">
        <v>829</v>
      </c>
      <c r="AB13" s="427" t="s">
        <v>830</v>
      </c>
      <c r="AC13" s="428"/>
      <c r="AD13" s="455">
        <v>1.3327</v>
      </c>
      <c r="AE13" s="456"/>
      <c r="AF13" s="457" t="s">
        <v>831</v>
      </c>
      <c r="AG13" s="459">
        <f>AD13/1.134*1000+10</f>
        <v>1185.22045855379</v>
      </c>
      <c r="AH13" s="459">
        <v>25</v>
      </c>
      <c r="AI13" s="459">
        <v>2</v>
      </c>
      <c r="AJ13" s="457">
        <f>AG13*1.134/1000</f>
        <v>1.34404</v>
      </c>
      <c r="AK13" s="462">
        <f t="shared" ref="AK13:AK18" si="1">AD13/AJ13</f>
        <v>0.991562751108598</v>
      </c>
      <c r="AL13" s="459"/>
      <c r="AM13" s="461">
        <f t="shared" ref="AM13:AM18" si="2">3.14*AH13*AG13*AT13/1000000</f>
        <v>0.0930398059964727</v>
      </c>
      <c r="AN13" s="461"/>
      <c r="AO13" s="461"/>
      <c r="AP13" s="466" t="s">
        <v>158</v>
      </c>
      <c r="AQ13" s="431" t="s">
        <v>832</v>
      </c>
      <c r="AR13" s="359"/>
      <c r="AS13" s="359"/>
      <c r="AT13" s="359">
        <v>1</v>
      </c>
    </row>
    <row r="14" s="447" customFormat="1" ht="45" customHeight="1" spans="1:46">
      <c r="A14" s="358">
        <f t="shared" si="0"/>
        <v>4</v>
      </c>
      <c r="B14" s="360"/>
      <c r="C14" s="360"/>
      <c r="D14" s="360"/>
      <c r="E14" s="361">
        <v>3</v>
      </c>
      <c r="F14" s="360"/>
      <c r="G14" s="359"/>
      <c r="H14" s="359"/>
      <c r="I14" s="359"/>
      <c r="J14" s="359"/>
      <c r="K14" s="359"/>
      <c r="L14" s="361" t="s">
        <v>824</v>
      </c>
      <c r="M14" s="448" t="s">
        <v>833</v>
      </c>
      <c r="N14" s="448"/>
      <c r="O14" s="448" t="s">
        <v>833</v>
      </c>
      <c r="P14" s="449" t="s">
        <v>834</v>
      </c>
      <c r="Q14" s="450"/>
      <c r="R14" s="451" t="s">
        <v>232</v>
      </c>
      <c r="S14" s="359"/>
      <c r="T14" s="452"/>
      <c r="U14" s="453"/>
      <c r="V14" s="427"/>
      <c r="W14" s="427"/>
      <c r="X14" s="427"/>
      <c r="Y14" s="454" t="s">
        <v>154</v>
      </c>
      <c r="Z14" s="451" t="s">
        <v>822</v>
      </c>
      <c r="AA14" s="428" t="s">
        <v>155</v>
      </c>
      <c r="AB14" s="427"/>
      <c r="AC14" s="428"/>
      <c r="AD14" s="455">
        <v>0.4022</v>
      </c>
      <c r="AE14" s="456"/>
      <c r="AF14" s="457" t="s">
        <v>552</v>
      </c>
      <c r="AG14" s="459"/>
      <c r="AH14" s="459"/>
      <c r="AI14" s="459"/>
      <c r="AJ14" s="457"/>
      <c r="AK14" s="460"/>
      <c r="AL14" s="459">
        <v>4</v>
      </c>
      <c r="AM14" s="461"/>
      <c r="AN14" s="461"/>
      <c r="AO14" s="461"/>
      <c r="AP14" s="466" t="s">
        <v>173</v>
      </c>
      <c r="AQ14" s="431" t="s">
        <v>835</v>
      </c>
      <c r="AR14" s="359"/>
      <c r="AS14" s="359"/>
      <c r="AT14" s="359">
        <v>1</v>
      </c>
    </row>
    <row r="15" s="447" customFormat="1" ht="45" customHeight="1" spans="1:46">
      <c r="A15" s="358">
        <f t="shared" si="0"/>
        <v>5</v>
      </c>
      <c r="B15" s="360"/>
      <c r="C15" s="360"/>
      <c r="D15" s="360"/>
      <c r="E15" s="361"/>
      <c r="F15" s="360">
        <v>4</v>
      </c>
      <c r="G15" s="359"/>
      <c r="H15" s="359"/>
      <c r="I15" s="359"/>
      <c r="J15" s="359"/>
      <c r="K15" s="359"/>
      <c r="L15" s="361" t="s">
        <v>824</v>
      </c>
      <c r="M15" s="448"/>
      <c r="N15" s="448"/>
      <c r="O15" s="448" t="s">
        <v>836</v>
      </c>
      <c r="P15" s="449" t="s">
        <v>837</v>
      </c>
      <c r="Q15" s="450"/>
      <c r="R15" s="451" t="s">
        <v>232</v>
      </c>
      <c r="S15" s="359" t="s">
        <v>479</v>
      </c>
      <c r="T15" s="452"/>
      <c r="U15" s="453"/>
      <c r="V15" s="427"/>
      <c r="W15" s="427"/>
      <c r="X15" s="427"/>
      <c r="Y15" s="454" t="s">
        <v>154</v>
      </c>
      <c r="Z15" s="451" t="s">
        <v>274</v>
      </c>
      <c r="AA15" s="428" t="s">
        <v>838</v>
      </c>
      <c r="AB15" s="427" t="s">
        <v>839</v>
      </c>
      <c r="AC15" s="428"/>
      <c r="AD15" s="455">
        <v>0.1104</v>
      </c>
      <c r="AE15" s="456"/>
      <c r="AF15" s="457" t="s">
        <v>801</v>
      </c>
      <c r="AG15" s="459">
        <f t="shared" ref="AG15:AG17" si="3">AD15/0.2219*1000</f>
        <v>497.521406038756</v>
      </c>
      <c r="AH15" s="459">
        <v>6</v>
      </c>
      <c r="AI15" s="459"/>
      <c r="AJ15" s="457">
        <f t="shared" ref="AJ15:AJ17" si="4">AD15</f>
        <v>0.1104</v>
      </c>
      <c r="AK15" s="462">
        <f t="shared" si="1"/>
        <v>1</v>
      </c>
      <c r="AL15" s="459"/>
      <c r="AM15" s="461">
        <f t="shared" si="2"/>
        <v>0.0187466065795403</v>
      </c>
      <c r="AN15" s="461"/>
      <c r="AO15" s="461"/>
      <c r="AP15" s="467"/>
      <c r="AQ15" s="468"/>
      <c r="AR15" s="359"/>
      <c r="AS15" s="359"/>
      <c r="AT15" s="359">
        <v>2</v>
      </c>
    </row>
    <row r="16" s="447" customFormat="1" ht="45" customHeight="1" spans="1:46">
      <c r="A16" s="358">
        <f t="shared" si="0"/>
        <v>6</v>
      </c>
      <c r="B16" s="360"/>
      <c r="C16" s="360"/>
      <c r="D16" s="360"/>
      <c r="E16" s="361"/>
      <c r="F16" s="360">
        <v>4</v>
      </c>
      <c r="G16" s="359"/>
      <c r="H16" s="359"/>
      <c r="I16" s="359"/>
      <c r="J16" s="359"/>
      <c r="K16" s="359"/>
      <c r="L16" s="361" t="s">
        <v>824</v>
      </c>
      <c r="M16" s="448"/>
      <c r="N16" s="448"/>
      <c r="O16" s="448" t="s">
        <v>840</v>
      </c>
      <c r="P16" s="449" t="s">
        <v>841</v>
      </c>
      <c r="Q16" s="450"/>
      <c r="R16" s="451" t="s">
        <v>232</v>
      </c>
      <c r="S16" s="359" t="s">
        <v>479</v>
      </c>
      <c r="T16" s="452"/>
      <c r="U16" s="453"/>
      <c r="V16" s="427"/>
      <c r="W16" s="427"/>
      <c r="X16" s="427"/>
      <c r="Y16" s="454" t="s">
        <v>154</v>
      </c>
      <c r="Z16" s="451" t="s">
        <v>274</v>
      </c>
      <c r="AA16" s="428" t="s">
        <v>838</v>
      </c>
      <c r="AB16" s="427" t="s">
        <v>839</v>
      </c>
      <c r="AC16" s="428"/>
      <c r="AD16" s="455">
        <v>0.0796</v>
      </c>
      <c r="AE16" s="456"/>
      <c r="AF16" s="457" t="s">
        <v>801</v>
      </c>
      <c r="AG16" s="459">
        <f t="shared" si="3"/>
        <v>358.720144209103</v>
      </c>
      <c r="AH16" s="459">
        <v>6</v>
      </c>
      <c r="AI16" s="459"/>
      <c r="AJ16" s="457">
        <f t="shared" si="4"/>
        <v>0.0796</v>
      </c>
      <c r="AK16" s="462">
        <f t="shared" si="1"/>
        <v>1</v>
      </c>
      <c r="AL16" s="459"/>
      <c r="AM16" s="461">
        <f t="shared" si="2"/>
        <v>0.0067582875168995</v>
      </c>
      <c r="AN16" s="461"/>
      <c r="AO16" s="461"/>
      <c r="AP16" s="467"/>
      <c r="AQ16" s="468"/>
      <c r="AR16" s="359"/>
      <c r="AS16" s="359"/>
      <c r="AT16" s="359">
        <v>1</v>
      </c>
    </row>
    <row r="17" s="447" customFormat="1" ht="45" customHeight="1" spans="1:46">
      <c r="A17" s="358">
        <f t="shared" si="0"/>
        <v>7</v>
      </c>
      <c r="B17" s="360"/>
      <c r="C17" s="360"/>
      <c r="D17" s="360"/>
      <c r="E17" s="361"/>
      <c r="F17" s="360">
        <v>4</v>
      </c>
      <c r="G17" s="359"/>
      <c r="H17" s="359"/>
      <c r="I17" s="359"/>
      <c r="J17" s="359"/>
      <c r="K17" s="359"/>
      <c r="L17" s="361" t="s">
        <v>174</v>
      </c>
      <c r="M17" s="448"/>
      <c r="N17" s="448"/>
      <c r="O17" s="448" t="s">
        <v>842</v>
      </c>
      <c r="P17" s="449" t="s">
        <v>843</v>
      </c>
      <c r="Q17" s="450"/>
      <c r="R17" s="451" t="s">
        <v>232</v>
      </c>
      <c r="S17" s="359" t="s">
        <v>479</v>
      </c>
      <c r="T17" s="452"/>
      <c r="U17" s="453"/>
      <c r="V17" s="427"/>
      <c r="W17" s="427"/>
      <c r="X17" s="427"/>
      <c r="Y17" s="454" t="s">
        <v>153</v>
      </c>
      <c r="Z17" s="451" t="s">
        <v>274</v>
      </c>
      <c r="AA17" s="428" t="s">
        <v>838</v>
      </c>
      <c r="AB17" s="427" t="s">
        <v>839</v>
      </c>
      <c r="AC17" s="428"/>
      <c r="AD17" s="455">
        <v>0.1018</v>
      </c>
      <c r="AE17" s="456"/>
      <c r="AF17" s="457" t="s">
        <v>801</v>
      </c>
      <c r="AG17" s="459">
        <f t="shared" si="3"/>
        <v>458.765209553853</v>
      </c>
      <c r="AH17" s="459">
        <v>6</v>
      </c>
      <c r="AI17" s="459"/>
      <c r="AJ17" s="457">
        <f t="shared" si="4"/>
        <v>0.1018</v>
      </c>
      <c r="AK17" s="462">
        <f t="shared" si="1"/>
        <v>1</v>
      </c>
      <c r="AL17" s="459"/>
      <c r="AM17" s="461">
        <f t="shared" si="2"/>
        <v>0.00864313654799459</v>
      </c>
      <c r="AN17" s="461"/>
      <c r="AO17" s="461"/>
      <c r="AP17" s="467"/>
      <c r="AQ17" s="468"/>
      <c r="AR17" s="359"/>
      <c r="AS17" s="359"/>
      <c r="AT17" s="359">
        <v>1</v>
      </c>
    </row>
    <row r="18" s="447" customFormat="1" ht="45" customHeight="1" spans="1:46">
      <c r="A18" s="358">
        <f t="shared" si="0"/>
        <v>8</v>
      </c>
      <c r="B18" s="360"/>
      <c r="C18" s="360"/>
      <c r="D18" s="360"/>
      <c r="E18" s="361">
        <v>3</v>
      </c>
      <c r="F18" s="360"/>
      <c r="G18" s="359"/>
      <c r="H18" s="359"/>
      <c r="I18" s="359"/>
      <c r="J18" s="359"/>
      <c r="K18" s="359"/>
      <c r="L18" s="361" t="s">
        <v>824</v>
      </c>
      <c r="M18" s="448" t="s">
        <v>844</v>
      </c>
      <c r="N18" s="448"/>
      <c r="O18" s="448" t="s">
        <v>844</v>
      </c>
      <c r="P18" s="449" t="s">
        <v>845</v>
      </c>
      <c r="Q18" s="450"/>
      <c r="R18" s="451" t="s">
        <v>232</v>
      </c>
      <c r="S18" s="359" t="s">
        <v>479</v>
      </c>
      <c r="T18" s="452"/>
      <c r="U18" s="453"/>
      <c r="V18" s="427"/>
      <c r="W18" s="427"/>
      <c r="X18" s="427"/>
      <c r="Y18" s="454" t="s">
        <v>154</v>
      </c>
      <c r="Z18" s="451" t="s">
        <v>828</v>
      </c>
      <c r="AA18" s="428" t="s">
        <v>829</v>
      </c>
      <c r="AB18" s="427"/>
      <c r="AC18" s="428"/>
      <c r="AD18" s="455">
        <v>0.3635</v>
      </c>
      <c r="AE18" s="456"/>
      <c r="AF18" s="457" t="s">
        <v>846</v>
      </c>
      <c r="AG18" s="459">
        <f>AD18/1.134*1000+10</f>
        <v>330.546737213404</v>
      </c>
      <c r="AH18" s="459">
        <v>25</v>
      </c>
      <c r="AI18" s="459">
        <v>2</v>
      </c>
      <c r="AJ18" s="457">
        <f>AG18*1.134/1000</f>
        <v>0.37484</v>
      </c>
      <c r="AK18" s="462">
        <f t="shared" si="1"/>
        <v>0.969747092092626</v>
      </c>
      <c r="AL18" s="459"/>
      <c r="AM18" s="461">
        <f t="shared" si="2"/>
        <v>0.0259479188712522</v>
      </c>
      <c r="AN18" s="461"/>
      <c r="AO18" s="461"/>
      <c r="AP18" s="466" t="s">
        <v>158</v>
      </c>
      <c r="AQ18" s="431" t="s">
        <v>832</v>
      </c>
      <c r="AR18" s="359"/>
      <c r="AS18" s="359"/>
      <c r="AT18" s="359">
        <v>1</v>
      </c>
    </row>
    <row r="19" s="447" customFormat="1" ht="45" customHeight="1" spans="1:46">
      <c r="A19" s="358">
        <f t="shared" si="0"/>
        <v>9</v>
      </c>
      <c r="B19" s="360"/>
      <c r="C19" s="360"/>
      <c r="D19" s="360"/>
      <c r="E19" s="361">
        <v>3</v>
      </c>
      <c r="F19" s="360"/>
      <c r="G19" s="359"/>
      <c r="H19" s="359"/>
      <c r="I19" s="359"/>
      <c r="J19" s="359"/>
      <c r="K19" s="359"/>
      <c r="L19" s="361" t="s">
        <v>824</v>
      </c>
      <c r="M19" s="448"/>
      <c r="N19" s="448"/>
      <c r="O19" s="448" t="s">
        <v>847</v>
      </c>
      <c r="P19" s="449" t="s">
        <v>848</v>
      </c>
      <c r="Q19" s="450"/>
      <c r="R19" s="451" t="s">
        <v>232</v>
      </c>
      <c r="S19" s="359" t="s">
        <v>479</v>
      </c>
      <c r="T19" s="452"/>
      <c r="U19" s="453"/>
      <c r="V19" s="427"/>
      <c r="W19" s="427"/>
      <c r="X19" s="427"/>
      <c r="Y19" s="454" t="s">
        <v>154</v>
      </c>
      <c r="Z19" s="451" t="s">
        <v>849</v>
      </c>
      <c r="AA19" s="428" t="s">
        <v>155</v>
      </c>
      <c r="AB19" s="427"/>
      <c r="AC19" s="428"/>
      <c r="AD19" s="455">
        <v>0.438</v>
      </c>
      <c r="AE19" s="456"/>
      <c r="AF19" s="457" t="s">
        <v>850</v>
      </c>
      <c r="AG19" s="459"/>
      <c r="AH19" s="459"/>
      <c r="AI19" s="459"/>
      <c r="AJ19" s="457"/>
      <c r="AK19" s="460"/>
      <c r="AL19" s="459"/>
      <c r="AM19" s="461"/>
      <c r="AN19" s="461"/>
      <c r="AO19" s="461"/>
      <c r="AP19" s="466" t="s">
        <v>158</v>
      </c>
      <c r="AQ19" s="431" t="s">
        <v>353</v>
      </c>
      <c r="AR19" s="359"/>
      <c r="AS19" s="359"/>
      <c r="AT19" s="359">
        <v>1</v>
      </c>
    </row>
    <row r="20" s="447" customFormat="1" ht="45" customHeight="1" spans="1:46">
      <c r="A20" s="358">
        <f t="shared" si="0"/>
        <v>10</v>
      </c>
      <c r="B20" s="360"/>
      <c r="C20" s="360"/>
      <c r="D20" s="360"/>
      <c r="E20" s="361"/>
      <c r="F20" s="360">
        <v>4</v>
      </c>
      <c r="G20" s="359"/>
      <c r="H20" s="359"/>
      <c r="I20" s="359"/>
      <c r="J20" s="359"/>
      <c r="K20" s="359"/>
      <c r="L20" s="361" t="s">
        <v>824</v>
      </c>
      <c r="M20" s="448" t="s">
        <v>851</v>
      </c>
      <c r="N20" s="448"/>
      <c r="O20" s="448" t="s">
        <v>851</v>
      </c>
      <c r="P20" s="449" t="s">
        <v>852</v>
      </c>
      <c r="Q20" s="450"/>
      <c r="R20" s="451" t="s">
        <v>232</v>
      </c>
      <c r="S20" s="359" t="s">
        <v>479</v>
      </c>
      <c r="T20" s="452"/>
      <c r="U20" s="453"/>
      <c r="V20" s="427"/>
      <c r="W20" s="427"/>
      <c r="X20" s="427"/>
      <c r="Y20" s="454" t="s">
        <v>154</v>
      </c>
      <c r="Z20" s="451" t="s">
        <v>356</v>
      </c>
      <c r="AA20" s="428" t="s">
        <v>853</v>
      </c>
      <c r="AB20" s="427"/>
      <c r="AC20" s="428"/>
      <c r="AD20" s="455">
        <v>0.4344</v>
      </c>
      <c r="AE20" s="456"/>
      <c r="AF20" s="457" t="s">
        <v>358</v>
      </c>
      <c r="AG20" s="459">
        <v>208</v>
      </c>
      <c r="AH20" s="459">
        <v>128</v>
      </c>
      <c r="AI20" s="459">
        <v>5</v>
      </c>
      <c r="AJ20" s="463">
        <f t="shared" ref="AJ20:AJ25" si="5">AG20*AH20*AI20*7860/1000000000</f>
        <v>1.0463232</v>
      </c>
      <c r="AK20" s="464">
        <f t="shared" ref="AK20:AK25" si="6">AD20/AJ20</f>
        <v>0.415168085731063</v>
      </c>
      <c r="AL20" s="465"/>
      <c r="AM20" s="416">
        <f t="shared" ref="AM20:AM25" si="7">AG20*AH20*2*2/1000000</f>
        <v>0.106496</v>
      </c>
      <c r="AN20" s="416"/>
      <c r="AO20" s="416"/>
      <c r="AP20" s="466" t="s">
        <v>173</v>
      </c>
      <c r="AQ20" s="431"/>
      <c r="AR20" s="359"/>
      <c r="AS20" s="359"/>
      <c r="AT20" s="359">
        <v>1</v>
      </c>
    </row>
    <row r="21" s="447" customFormat="1" ht="45" customHeight="1" spans="1:46">
      <c r="A21" s="358">
        <f t="shared" si="0"/>
        <v>11</v>
      </c>
      <c r="B21" s="360"/>
      <c r="C21" s="360"/>
      <c r="D21" s="360"/>
      <c r="E21" s="361"/>
      <c r="F21" s="360">
        <v>4</v>
      </c>
      <c r="G21" s="359"/>
      <c r="H21" s="359"/>
      <c r="I21" s="359"/>
      <c r="J21" s="359"/>
      <c r="K21" s="359"/>
      <c r="L21" s="361" t="s">
        <v>174</v>
      </c>
      <c r="M21" s="448" t="s">
        <v>854</v>
      </c>
      <c r="N21" s="448"/>
      <c r="O21" s="448" t="s">
        <v>854</v>
      </c>
      <c r="P21" s="449" t="s">
        <v>855</v>
      </c>
      <c r="Q21" s="450" t="s">
        <v>178</v>
      </c>
      <c r="R21" s="451" t="s">
        <v>232</v>
      </c>
      <c r="S21" s="359" t="s">
        <v>479</v>
      </c>
      <c r="T21" s="452"/>
      <c r="U21" s="453"/>
      <c r="V21" s="427"/>
      <c r="W21" s="427"/>
      <c r="X21" s="427"/>
      <c r="Y21" s="454" t="s">
        <v>153</v>
      </c>
      <c r="Z21" s="451" t="s">
        <v>178</v>
      </c>
      <c r="AA21" s="428" t="s">
        <v>856</v>
      </c>
      <c r="AB21" s="427"/>
      <c r="AC21" s="428" t="s">
        <v>857</v>
      </c>
      <c r="AD21" s="455">
        <v>0.0036</v>
      </c>
      <c r="AE21" s="456" t="s">
        <v>44</v>
      </c>
      <c r="AF21" s="457"/>
      <c r="AG21" s="459"/>
      <c r="AH21" s="459"/>
      <c r="AI21" s="459"/>
      <c r="AJ21" s="457"/>
      <c r="AK21" s="460"/>
      <c r="AL21" s="459"/>
      <c r="AM21" s="461"/>
      <c r="AN21" s="461"/>
      <c r="AO21" s="461"/>
      <c r="AP21" s="466" t="s">
        <v>173</v>
      </c>
      <c r="AQ21" s="431" t="s">
        <v>858</v>
      </c>
      <c r="AR21" s="359"/>
      <c r="AS21" s="359"/>
      <c r="AT21" s="359">
        <v>1</v>
      </c>
    </row>
    <row r="22" s="447" customFormat="1" ht="45" customHeight="1" spans="1:46">
      <c r="A22" s="358">
        <f t="shared" si="0"/>
        <v>12</v>
      </c>
      <c r="B22" s="360"/>
      <c r="C22" s="360"/>
      <c r="D22" s="360"/>
      <c r="E22" s="361">
        <v>3</v>
      </c>
      <c r="F22" s="360"/>
      <c r="G22" s="359"/>
      <c r="H22" s="359"/>
      <c r="I22" s="359"/>
      <c r="J22" s="359"/>
      <c r="K22" s="359"/>
      <c r="L22" s="361" t="s">
        <v>824</v>
      </c>
      <c r="M22" s="448"/>
      <c r="N22" s="448"/>
      <c r="O22" s="448" t="s">
        <v>859</v>
      </c>
      <c r="P22" s="449" t="s">
        <v>860</v>
      </c>
      <c r="Q22" s="450"/>
      <c r="R22" s="451" t="s">
        <v>232</v>
      </c>
      <c r="S22" s="359" t="s">
        <v>479</v>
      </c>
      <c r="T22" s="452"/>
      <c r="U22" s="453"/>
      <c r="V22" s="427"/>
      <c r="W22" s="427"/>
      <c r="X22" s="427"/>
      <c r="Y22" s="454" t="s">
        <v>154</v>
      </c>
      <c r="Z22" s="451" t="s">
        <v>849</v>
      </c>
      <c r="AA22" s="428" t="s">
        <v>155</v>
      </c>
      <c r="AB22" s="427"/>
      <c r="AC22" s="428"/>
      <c r="AD22" s="455">
        <v>0.5405</v>
      </c>
      <c r="AE22" s="456"/>
      <c r="AF22" s="457" t="s">
        <v>850</v>
      </c>
      <c r="AG22" s="459"/>
      <c r="AH22" s="459"/>
      <c r="AI22" s="459"/>
      <c r="AJ22" s="457"/>
      <c r="AK22" s="460"/>
      <c r="AL22" s="459"/>
      <c r="AM22" s="461"/>
      <c r="AN22" s="461"/>
      <c r="AO22" s="461"/>
      <c r="AP22" s="466" t="s">
        <v>158</v>
      </c>
      <c r="AQ22" s="431" t="s">
        <v>353</v>
      </c>
      <c r="AR22" s="359"/>
      <c r="AS22" s="359"/>
      <c r="AT22" s="359">
        <v>1</v>
      </c>
    </row>
    <row r="23" s="447" customFormat="1" ht="45" customHeight="1" spans="1:46">
      <c r="A23" s="358">
        <f t="shared" si="0"/>
        <v>13</v>
      </c>
      <c r="B23" s="360"/>
      <c r="C23" s="360"/>
      <c r="D23" s="360"/>
      <c r="E23" s="361"/>
      <c r="F23" s="360">
        <v>4</v>
      </c>
      <c r="G23" s="359"/>
      <c r="H23" s="359"/>
      <c r="I23" s="359"/>
      <c r="J23" s="359"/>
      <c r="K23" s="359"/>
      <c r="L23" s="361" t="s">
        <v>824</v>
      </c>
      <c r="M23" s="448" t="s">
        <v>861</v>
      </c>
      <c r="N23" s="448"/>
      <c r="O23" s="448" t="s">
        <v>861</v>
      </c>
      <c r="P23" s="449" t="s">
        <v>862</v>
      </c>
      <c r="Q23" s="450"/>
      <c r="R23" s="451" t="s">
        <v>232</v>
      </c>
      <c r="S23" s="359" t="s">
        <v>479</v>
      </c>
      <c r="T23" s="452"/>
      <c r="U23" s="453"/>
      <c r="V23" s="427"/>
      <c r="W23" s="427"/>
      <c r="X23" s="427"/>
      <c r="Y23" s="454" t="s">
        <v>154</v>
      </c>
      <c r="Z23" s="451" t="s">
        <v>356</v>
      </c>
      <c r="AA23" s="428" t="s">
        <v>853</v>
      </c>
      <c r="AB23" s="427"/>
      <c r="AC23" s="428"/>
      <c r="AD23" s="455">
        <v>0.5369</v>
      </c>
      <c r="AE23" s="456"/>
      <c r="AF23" s="457" t="s">
        <v>358</v>
      </c>
      <c r="AG23" s="459">
        <v>216</v>
      </c>
      <c r="AH23" s="459">
        <v>142</v>
      </c>
      <c r="AI23" s="459">
        <v>5</v>
      </c>
      <c r="AJ23" s="463">
        <f t="shared" si="5"/>
        <v>1.2054096</v>
      </c>
      <c r="AK23" s="464">
        <f t="shared" si="6"/>
        <v>0.445408763958741</v>
      </c>
      <c r="AL23" s="465"/>
      <c r="AM23" s="416">
        <f t="shared" si="7"/>
        <v>0.122688</v>
      </c>
      <c r="AN23" s="416"/>
      <c r="AO23" s="416"/>
      <c r="AP23" s="466" t="s">
        <v>173</v>
      </c>
      <c r="AQ23" s="431"/>
      <c r="AR23" s="359"/>
      <c r="AS23" s="359"/>
      <c r="AT23" s="359">
        <v>1</v>
      </c>
    </row>
    <row r="24" s="447" customFormat="1" ht="45" customHeight="1" spans="1:46">
      <c r="A24" s="358">
        <f t="shared" si="0"/>
        <v>14</v>
      </c>
      <c r="B24" s="360"/>
      <c r="C24" s="360"/>
      <c r="D24" s="360"/>
      <c r="E24" s="361"/>
      <c r="F24" s="360">
        <v>4</v>
      </c>
      <c r="G24" s="359"/>
      <c r="H24" s="359"/>
      <c r="I24" s="359"/>
      <c r="J24" s="359"/>
      <c r="K24" s="359"/>
      <c r="L24" s="361" t="s">
        <v>174</v>
      </c>
      <c r="M24" s="448" t="s">
        <v>854</v>
      </c>
      <c r="N24" s="448"/>
      <c r="O24" s="448" t="s">
        <v>854</v>
      </c>
      <c r="P24" s="449" t="s">
        <v>855</v>
      </c>
      <c r="Q24" s="450" t="s">
        <v>178</v>
      </c>
      <c r="R24" s="451" t="s">
        <v>232</v>
      </c>
      <c r="S24" s="359" t="s">
        <v>479</v>
      </c>
      <c r="T24" s="452"/>
      <c r="U24" s="453"/>
      <c r="V24" s="427"/>
      <c r="W24" s="427"/>
      <c r="X24" s="427"/>
      <c r="Y24" s="454" t="s">
        <v>153</v>
      </c>
      <c r="Z24" s="451" t="s">
        <v>178</v>
      </c>
      <c r="AA24" s="428" t="s">
        <v>856</v>
      </c>
      <c r="AB24" s="427"/>
      <c r="AC24" s="428" t="s">
        <v>857</v>
      </c>
      <c r="AD24" s="455">
        <v>0.0036</v>
      </c>
      <c r="AE24" s="456" t="s">
        <v>44</v>
      </c>
      <c r="AF24" s="457"/>
      <c r="AG24" s="459"/>
      <c r="AH24" s="459"/>
      <c r="AI24" s="459"/>
      <c r="AJ24" s="457"/>
      <c r="AK24" s="460"/>
      <c r="AL24" s="459"/>
      <c r="AM24" s="461"/>
      <c r="AN24" s="461"/>
      <c r="AO24" s="461"/>
      <c r="AP24" s="466" t="s">
        <v>173</v>
      </c>
      <c r="AQ24" s="431" t="s">
        <v>858</v>
      </c>
      <c r="AR24" s="359"/>
      <c r="AS24" s="359"/>
      <c r="AT24" s="359">
        <v>1</v>
      </c>
    </row>
    <row r="25" s="447" customFormat="1" ht="45" customHeight="1" spans="1:46">
      <c r="A25" s="358">
        <f t="shared" si="0"/>
        <v>15</v>
      </c>
      <c r="B25" s="360"/>
      <c r="C25" s="360"/>
      <c r="D25" s="360"/>
      <c r="E25" s="361">
        <v>3</v>
      </c>
      <c r="F25" s="360"/>
      <c r="G25" s="359"/>
      <c r="H25" s="359"/>
      <c r="I25" s="359"/>
      <c r="J25" s="359"/>
      <c r="K25" s="359"/>
      <c r="L25" s="361" t="s">
        <v>174</v>
      </c>
      <c r="M25" s="448" t="s">
        <v>863</v>
      </c>
      <c r="N25" s="448"/>
      <c r="O25" s="448" t="s">
        <v>863</v>
      </c>
      <c r="P25" s="449" t="s">
        <v>864</v>
      </c>
      <c r="Q25" s="450"/>
      <c r="R25" s="451" t="s">
        <v>161</v>
      </c>
      <c r="S25" s="359" t="s">
        <v>479</v>
      </c>
      <c r="T25" s="452"/>
      <c r="U25" s="453"/>
      <c r="V25" s="427"/>
      <c r="W25" s="427"/>
      <c r="X25" s="427"/>
      <c r="Y25" s="454" t="s">
        <v>154</v>
      </c>
      <c r="Z25" s="451" t="s">
        <v>356</v>
      </c>
      <c r="AA25" s="428" t="s">
        <v>865</v>
      </c>
      <c r="AB25" s="427"/>
      <c r="AC25" s="428"/>
      <c r="AD25" s="455">
        <v>0.0406</v>
      </c>
      <c r="AE25" s="456"/>
      <c r="AF25" s="458" t="s">
        <v>358</v>
      </c>
      <c r="AG25" s="465">
        <v>88</v>
      </c>
      <c r="AH25" s="465">
        <v>43</v>
      </c>
      <c r="AI25" s="384">
        <v>3</v>
      </c>
      <c r="AJ25" s="463">
        <f t="shared" si="5"/>
        <v>0.08922672</v>
      </c>
      <c r="AK25" s="464">
        <f t="shared" si="6"/>
        <v>0.455020648523223</v>
      </c>
      <c r="AL25" s="465"/>
      <c r="AM25" s="416">
        <f t="shared" si="7"/>
        <v>0.015136</v>
      </c>
      <c r="AN25" s="416"/>
      <c r="AO25" s="416"/>
      <c r="AP25" s="466" t="s">
        <v>173</v>
      </c>
      <c r="AQ25" s="431" t="s">
        <v>866</v>
      </c>
      <c r="AR25" s="359"/>
      <c r="AS25" s="359"/>
      <c r="AT25" s="359">
        <v>2</v>
      </c>
    </row>
    <row r="26" s="211" customFormat="1" ht="24" customHeight="1" spans="1:46">
      <c r="A26" s="244"/>
      <c r="B26" s="362"/>
      <c r="C26" s="362"/>
      <c r="D26" s="362"/>
      <c r="E26" s="362"/>
      <c r="F26" s="362"/>
      <c r="G26" s="362"/>
      <c r="H26" s="362"/>
      <c r="I26" s="362"/>
      <c r="J26" s="362"/>
      <c r="K26" s="264"/>
      <c r="L26" s="246"/>
      <c r="M26" s="246"/>
      <c r="N26" s="246"/>
      <c r="O26" s="246"/>
      <c r="P26" s="362"/>
      <c r="Q26" s="362"/>
      <c r="R26" s="374"/>
      <c r="S26" s="244"/>
      <c r="T26" s="375"/>
      <c r="U26" s="376"/>
      <c r="V26" s="376"/>
      <c r="W26" s="376"/>
      <c r="X26" s="375"/>
      <c r="Y26" s="375"/>
      <c r="Z26" s="362"/>
      <c r="AA26" s="375"/>
      <c r="AB26" s="264"/>
      <c r="AC26" s="375"/>
      <c r="AD26" s="388"/>
      <c r="AE26" s="389"/>
      <c r="AF26" s="390"/>
      <c r="AG26" s="421"/>
      <c r="AH26" s="421"/>
      <c r="AI26" s="421"/>
      <c r="AJ26" s="388"/>
      <c r="AK26" s="422"/>
      <c r="AL26" s="421"/>
      <c r="AM26" s="388"/>
      <c r="AN26" s="388"/>
      <c r="AO26" s="388"/>
      <c r="AP26" s="391"/>
      <c r="AQ26" s="391"/>
      <c r="AR26" s="391"/>
      <c r="AS26" s="391"/>
      <c r="AT26" s="390"/>
    </row>
    <row r="27" s="211" customFormat="1" ht="24" customHeight="1" spans="1:46">
      <c r="A27" s="244"/>
      <c r="B27" s="362"/>
      <c r="C27" s="362"/>
      <c r="D27" s="362"/>
      <c r="E27" s="362"/>
      <c r="F27" s="362"/>
      <c r="G27" s="362"/>
      <c r="H27" s="362"/>
      <c r="I27" s="362"/>
      <c r="J27" s="362"/>
      <c r="K27" s="362"/>
      <c r="L27" s="362"/>
      <c r="M27" s="362"/>
      <c r="N27" s="362"/>
      <c r="O27" s="362"/>
      <c r="P27" s="362"/>
      <c r="Q27" s="362"/>
      <c r="R27" s="374"/>
      <c r="S27" s="244"/>
      <c r="T27" s="375"/>
      <c r="U27" s="376"/>
      <c r="V27" s="376"/>
      <c r="W27" s="376"/>
      <c r="X27" s="264"/>
      <c r="Y27" s="375"/>
      <c r="Z27" s="362"/>
      <c r="AA27" s="244"/>
      <c r="AB27" s="244"/>
      <c r="AC27" s="375"/>
      <c r="AD27" s="388"/>
      <c r="AE27" s="391"/>
      <c r="AF27" s="390"/>
      <c r="AG27" s="421"/>
      <c r="AH27" s="421"/>
      <c r="AI27" s="421"/>
      <c r="AJ27" s="388"/>
      <c r="AK27" s="422"/>
      <c r="AL27" s="421"/>
      <c r="AM27" s="388"/>
      <c r="AN27" s="388"/>
      <c r="AO27" s="388"/>
      <c r="AP27" s="391"/>
      <c r="AQ27" s="391"/>
      <c r="AR27" s="391"/>
      <c r="AS27" s="391"/>
      <c r="AT27" s="390"/>
    </row>
    <row r="28" ht="24" customHeight="1" spans="1:46">
      <c r="A28" s="244"/>
      <c r="B28" s="244"/>
      <c r="C28" s="244"/>
      <c r="D28" s="244"/>
      <c r="E28" s="244"/>
      <c r="F28" s="362"/>
      <c r="G28" s="264"/>
      <c r="H28" s="264"/>
      <c r="I28" s="264"/>
      <c r="J28" s="264"/>
      <c r="K28" s="264"/>
      <c r="L28" s="246"/>
      <c r="M28" s="246"/>
      <c r="N28" s="246"/>
      <c r="O28" s="362"/>
      <c r="P28" s="362"/>
      <c r="Q28" s="362"/>
      <c r="R28" s="374"/>
      <c r="S28" s="244"/>
      <c r="T28" s="375"/>
      <c r="U28" s="376"/>
      <c r="V28" s="376"/>
      <c r="W28" s="376"/>
      <c r="X28" s="375"/>
      <c r="Y28" s="375"/>
      <c r="Z28" s="362"/>
      <c r="AA28" s="264"/>
      <c r="AB28" s="375"/>
      <c r="AC28" s="244"/>
      <c r="AD28" s="280"/>
      <c r="AE28" s="391"/>
      <c r="AF28" s="392"/>
      <c r="AG28" s="423"/>
      <c r="AH28" s="423"/>
      <c r="AI28" s="423"/>
      <c r="AJ28" s="394"/>
      <c r="AK28" s="424"/>
      <c r="AL28" s="423"/>
      <c r="AM28" s="394"/>
      <c r="AN28" s="394"/>
      <c r="AO28" s="394"/>
      <c r="AP28" s="391"/>
      <c r="AQ28" s="391"/>
      <c r="AR28" s="391"/>
      <c r="AS28" s="391"/>
      <c r="AT28" s="390"/>
    </row>
    <row r="29" ht="24" customHeight="1" spans="1:46">
      <c r="A29" s="244"/>
      <c r="B29" s="244"/>
      <c r="C29" s="244"/>
      <c r="D29" s="244"/>
      <c r="E29" s="244"/>
      <c r="F29" s="244"/>
      <c r="G29" s="264"/>
      <c r="H29" s="264"/>
      <c r="I29" s="264"/>
      <c r="J29" s="264"/>
      <c r="K29" s="264"/>
      <c r="L29" s="246"/>
      <c r="M29" s="246"/>
      <c r="N29" s="246"/>
      <c r="O29" s="362"/>
      <c r="P29" s="362"/>
      <c r="Q29" s="362"/>
      <c r="R29" s="374"/>
      <c r="S29" s="244"/>
      <c r="T29" s="375"/>
      <c r="U29" s="376"/>
      <c r="V29" s="376"/>
      <c r="W29" s="376"/>
      <c r="X29" s="375"/>
      <c r="Y29" s="375"/>
      <c r="Z29" s="362"/>
      <c r="AA29" s="244"/>
      <c r="AB29" s="264"/>
      <c r="AC29" s="244"/>
      <c r="AD29" s="280"/>
      <c r="AE29" s="389"/>
      <c r="AF29" s="393"/>
      <c r="AG29" s="423"/>
      <c r="AH29" s="423"/>
      <c r="AI29" s="423"/>
      <c r="AJ29" s="394"/>
      <c r="AK29" s="424"/>
      <c r="AL29" s="423"/>
      <c r="AM29" s="394"/>
      <c r="AN29" s="394"/>
      <c r="AO29" s="394"/>
      <c r="AP29" s="391"/>
      <c r="AQ29" s="391"/>
      <c r="AR29" s="391"/>
      <c r="AS29" s="391"/>
      <c r="AT29" s="390"/>
    </row>
    <row r="30" ht="24" customHeight="1" spans="1:46">
      <c r="A30" s="244"/>
      <c r="B30" s="244"/>
      <c r="C30" s="244"/>
      <c r="D30" s="244"/>
      <c r="E30" s="244"/>
      <c r="F30" s="244"/>
      <c r="G30" s="264"/>
      <c r="H30" s="264"/>
      <c r="I30" s="264"/>
      <c r="J30" s="264"/>
      <c r="K30" s="264"/>
      <c r="L30" s="246"/>
      <c r="M30" s="246"/>
      <c r="N30" s="246"/>
      <c r="O30" s="264"/>
      <c r="P30" s="362"/>
      <c r="Q30" s="264"/>
      <c r="R30" s="374"/>
      <c r="S30" s="244"/>
      <c r="T30" s="375"/>
      <c r="U30" s="376"/>
      <c r="V30" s="376"/>
      <c r="W30" s="376"/>
      <c r="X30" s="264"/>
      <c r="Y30" s="375"/>
      <c r="Z30" s="362"/>
      <c r="AA30" s="244"/>
      <c r="AB30" s="244"/>
      <c r="AC30" s="244"/>
      <c r="AD30" s="280"/>
      <c r="AE30" s="391"/>
      <c r="AF30" s="392"/>
      <c r="AG30" s="423"/>
      <c r="AH30" s="423"/>
      <c r="AI30" s="423"/>
      <c r="AJ30" s="394"/>
      <c r="AK30" s="424"/>
      <c r="AL30" s="423"/>
      <c r="AM30" s="394"/>
      <c r="AN30" s="394"/>
      <c r="AO30" s="394"/>
      <c r="AP30" s="391"/>
      <c r="AQ30" s="391"/>
      <c r="AR30" s="391"/>
      <c r="AS30" s="391"/>
      <c r="AT30" s="390"/>
    </row>
    <row r="31" ht="24" customHeight="1" spans="1:46">
      <c r="A31" s="244"/>
      <c r="B31" s="244"/>
      <c r="C31" s="244"/>
      <c r="D31" s="244"/>
      <c r="E31" s="244"/>
      <c r="F31" s="244"/>
      <c r="G31" s="264"/>
      <c r="H31" s="264"/>
      <c r="I31" s="264"/>
      <c r="J31" s="264"/>
      <c r="K31" s="264"/>
      <c r="L31" s="264"/>
      <c r="M31" s="264"/>
      <c r="N31" s="264"/>
      <c r="O31" s="341"/>
      <c r="P31" s="366"/>
      <c r="Q31" s="246"/>
      <c r="R31" s="374"/>
      <c r="S31" s="244"/>
      <c r="T31" s="375"/>
      <c r="U31" s="376"/>
      <c r="V31" s="376"/>
      <c r="W31" s="376"/>
      <c r="X31" s="375"/>
      <c r="Y31" s="375"/>
      <c r="Z31" s="362"/>
      <c r="AA31" s="264"/>
      <c r="AB31" s="375"/>
      <c r="AC31" s="362"/>
      <c r="AD31" s="280"/>
      <c r="AE31" s="391"/>
      <c r="AF31" s="392"/>
      <c r="AG31" s="423"/>
      <c r="AH31" s="423"/>
      <c r="AI31" s="423"/>
      <c r="AJ31" s="394"/>
      <c r="AK31" s="424"/>
      <c r="AL31" s="423"/>
      <c r="AM31" s="394"/>
      <c r="AN31" s="394"/>
      <c r="AO31" s="394"/>
      <c r="AP31" s="391"/>
      <c r="AQ31" s="391"/>
      <c r="AR31" s="391"/>
      <c r="AS31" s="391"/>
      <c r="AT31" s="390"/>
    </row>
    <row r="32" s="211" customFormat="1" ht="24" customHeight="1" spans="1:46">
      <c r="A32" s="244"/>
      <c r="B32" s="362"/>
      <c r="C32" s="362"/>
      <c r="D32" s="362"/>
      <c r="E32" s="362"/>
      <c r="F32" s="244"/>
      <c r="G32" s="362"/>
      <c r="H32" s="362"/>
      <c r="I32" s="362"/>
      <c r="J32" s="362"/>
      <c r="K32" s="264"/>
      <c r="L32" s="362"/>
      <c r="M32" s="362"/>
      <c r="N32" s="362"/>
      <c r="O32" s="362"/>
      <c r="P32" s="362"/>
      <c r="Q32" s="362"/>
      <c r="R32" s="374"/>
      <c r="S32" s="244"/>
      <c r="T32" s="375"/>
      <c r="U32" s="376"/>
      <c r="V32" s="376"/>
      <c r="W32" s="376"/>
      <c r="X32" s="375"/>
      <c r="Y32" s="375"/>
      <c r="Z32" s="362"/>
      <c r="AA32" s="244"/>
      <c r="AB32" s="264"/>
      <c r="AC32" s="362"/>
      <c r="AD32" s="388"/>
      <c r="AE32" s="389"/>
      <c r="AF32" s="390"/>
      <c r="AG32" s="421"/>
      <c r="AH32" s="421"/>
      <c r="AI32" s="421"/>
      <c r="AJ32" s="388"/>
      <c r="AK32" s="422"/>
      <c r="AL32" s="421"/>
      <c r="AM32" s="388"/>
      <c r="AN32" s="388"/>
      <c r="AO32" s="388"/>
      <c r="AP32" s="391"/>
      <c r="AQ32" s="391"/>
      <c r="AR32" s="391"/>
      <c r="AS32" s="391"/>
      <c r="AT32" s="390"/>
    </row>
    <row r="33" s="211" customFormat="1" ht="24" customHeight="1" spans="1:46">
      <c r="A33" s="244"/>
      <c r="B33" s="362"/>
      <c r="C33" s="362"/>
      <c r="D33" s="362"/>
      <c r="E33" s="362"/>
      <c r="F33" s="362"/>
      <c r="G33" s="362"/>
      <c r="H33" s="362"/>
      <c r="I33" s="362"/>
      <c r="J33" s="362"/>
      <c r="K33" s="264"/>
      <c r="L33" s="246"/>
      <c r="M33" s="246"/>
      <c r="N33" s="246"/>
      <c r="O33" s="362"/>
      <c r="P33" s="362"/>
      <c r="Q33" s="362"/>
      <c r="R33" s="374"/>
      <c r="S33" s="244"/>
      <c r="T33" s="375"/>
      <c r="U33" s="376"/>
      <c r="V33" s="376"/>
      <c r="W33" s="376"/>
      <c r="X33" s="375"/>
      <c r="Y33" s="375"/>
      <c r="Z33" s="362"/>
      <c r="AA33" s="244"/>
      <c r="AB33" s="264"/>
      <c r="AC33" s="362"/>
      <c r="AD33" s="388"/>
      <c r="AE33" s="389"/>
      <c r="AF33" s="390"/>
      <c r="AG33" s="421"/>
      <c r="AH33" s="421"/>
      <c r="AI33" s="421"/>
      <c r="AJ33" s="388"/>
      <c r="AK33" s="422"/>
      <c r="AL33" s="421"/>
      <c r="AM33" s="388"/>
      <c r="AN33" s="388"/>
      <c r="AO33" s="388"/>
      <c r="AP33" s="391"/>
      <c r="AQ33" s="391"/>
      <c r="AR33" s="391"/>
      <c r="AS33" s="391"/>
      <c r="AT33" s="390"/>
    </row>
    <row r="34" s="211" customFormat="1" ht="24" customHeight="1" spans="1:46">
      <c r="A34" s="244"/>
      <c r="B34" s="362"/>
      <c r="C34" s="362"/>
      <c r="D34" s="362"/>
      <c r="E34" s="362"/>
      <c r="F34" s="362"/>
      <c r="G34" s="362"/>
      <c r="H34" s="362"/>
      <c r="I34" s="362"/>
      <c r="J34" s="362"/>
      <c r="K34" s="264"/>
      <c r="L34" s="246"/>
      <c r="M34" s="246"/>
      <c r="N34" s="246"/>
      <c r="O34" s="246"/>
      <c r="P34" s="362"/>
      <c r="Q34" s="362"/>
      <c r="R34" s="374"/>
      <c r="S34" s="244"/>
      <c r="T34" s="375"/>
      <c r="U34" s="376"/>
      <c r="V34" s="376"/>
      <c r="W34" s="376"/>
      <c r="X34" s="375"/>
      <c r="Y34" s="375"/>
      <c r="Z34" s="362"/>
      <c r="AA34" s="244"/>
      <c r="AB34" s="264"/>
      <c r="AC34" s="375"/>
      <c r="AD34" s="388"/>
      <c r="AE34" s="389"/>
      <c r="AF34" s="390"/>
      <c r="AG34" s="421"/>
      <c r="AH34" s="421"/>
      <c r="AI34" s="421"/>
      <c r="AJ34" s="388"/>
      <c r="AK34" s="422"/>
      <c r="AL34" s="421"/>
      <c r="AM34" s="388"/>
      <c r="AN34" s="388"/>
      <c r="AO34" s="388"/>
      <c r="AP34" s="391"/>
      <c r="AQ34" s="391"/>
      <c r="AR34" s="391"/>
      <c r="AS34" s="391"/>
      <c r="AT34" s="390"/>
    </row>
    <row r="35" s="211" customFormat="1" ht="24" customHeight="1" spans="1:46">
      <c r="A35" s="244"/>
      <c r="B35" s="362"/>
      <c r="C35" s="362"/>
      <c r="D35" s="362"/>
      <c r="E35" s="362"/>
      <c r="F35" s="362"/>
      <c r="G35" s="362"/>
      <c r="H35" s="362"/>
      <c r="I35" s="362"/>
      <c r="J35" s="362"/>
      <c r="K35" s="362"/>
      <c r="L35" s="362"/>
      <c r="M35" s="362"/>
      <c r="N35" s="362"/>
      <c r="O35" s="362"/>
      <c r="P35" s="362"/>
      <c r="Q35" s="362"/>
      <c r="R35" s="374"/>
      <c r="S35" s="244"/>
      <c r="T35" s="375"/>
      <c r="U35" s="376"/>
      <c r="V35" s="376"/>
      <c r="W35" s="376"/>
      <c r="X35" s="264"/>
      <c r="Y35" s="375"/>
      <c r="Z35" s="362"/>
      <c r="AA35" s="244"/>
      <c r="AB35" s="375"/>
      <c r="AC35" s="375"/>
      <c r="AD35" s="388"/>
      <c r="AE35" s="391"/>
      <c r="AF35" s="390"/>
      <c r="AG35" s="421"/>
      <c r="AH35" s="421"/>
      <c r="AI35" s="421"/>
      <c r="AJ35" s="388"/>
      <c r="AK35" s="422"/>
      <c r="AL35" s="421"/>
      <c r="AM35" s="388"/>
      <c r="AN35" s="388"/>
      <c r="AO35" s="388"/>
      <c r="AP35" s="391"/>
      <c r="AQ35" s="391"/>
      <c r="AR35" s="391"/>
      <c r="AS35" s="391"/>
      <c r="AT35" s="390"/>
    </row>
    <row r="36" ht="24" customHeight="1" spans="1:46">
      <c r="A36" s="244"/>
      <c r="B36" s="244"/>
      <c r="C36" s="244"/>
      <c r="D36" s="244"/>
      <c r="E36" s="244"/>
      <c r="F36" s="244"/>
      <c r="G36" s="264"/>
      <c r="H36" s="264"/>
      <c r="I36" s="264"/>
      <c r="J36" s="264"/>
      <c r="K36" s="264"/>
      <c r="L36" s="246"/>
      <c r="M36" s="246"/>
      <c r="N36" s="246"/>
      <c r="O36" s="264"/>
      <c r="P36" s="362"/>
      <c r="Q36" s="264"/>
      <c r="R36" s="374"/>
      <c r="S36" s="244"/>
      <c r="T36" s="375"/>
      <c r="U36" s="376"/>
      <c r="V36" s="376"/>
      <c r="W36" s="376"/>
      <c r="X36" s="375"/>
      <c r="Y36" s="375"/>
      <c r="Z36" s="362"/>
      <c r="AA36" s="264"/>
      <c r="AB36" s="375"/>
      <c r="AC36" s="244"/>
      <c r="AD36" s="280"/>
      <c r="AE36" s="391"/>
      <c r="AF36" s="392"/>
      <c r="AG36" s="423"/>
      <c r="AH36" s="423"/>
      <c r="AI36" s="423"/>
      <c r="AJ36" s="394"/>
      <c r="AK36" s="424"/>
      <c r="AL36" s="423"/>
      <c r="AM36" s="394"/>
      <c r="AN36" s="394"/>
      <c r="AO36" s="394"/>
      <c r="AP36" s="391"/>
      <c r="AQ36" s="391"/>
      <c r="AR36" s="391"/>
      <c r="AS36" s="391"/>
      <c r="AT36" s="390"/>
    </row>
    <row r="37" ht="24" customHeight="1" spans="1:46">
      <c r="A37" s="244"/>
      <c r="B37" s="244"/>
      <c r="C37" s="244"/>
      <c r="D37" s="244"/>
      <c r="E37" s="244"/>
      <c r="F37" s="244"/>
      <c r="G37" s="264"/>
      <c r="H37" s="264"/>
      <c r="I37" s="264"/>
      <c r="J37" s="264"/>
      <c r="K37" s="264"/>
      <c r="L37" s="246"/>
      <c r="M37" s="246"/>
      <c r="N37" s="246"/>
      <c r="O37" s="362"/>
      <c r="P37" s="362"/>
      <c r="Q37" s="362"/>
      <c r="R37" s="374"/>
      <c r="S37" s="244"/>
      <c r="T37" s="375"/>
      <c r="U37" s="376"/>
      <c r="V37" s="376"/>
      <c r="W37" s="376"/>
      <c r="X37" s="375"/>
      <c r="Y37" s="375"/>
      <c r="Z37" s="362"/>
      <c r="AA37" s="244"/>
      <c r="AB37" s="264"/>
      <c r="AC37" s="244"/>
      <c r="AD37" s="280"/>
      <c r="AE37" s="389"/>
      <c r="AF37" s="393"/>
      <c r="AG37" s="423"/>
      <c r="AH37" s="423"/>
      <c r="AI37" s="423"/>
      <c r="AJ37" s="394"/>
      <c r="AK37" s="424"/>
      <c r="AL37" s="423"/>
      <c r="AM37" s="394"/>
      <c r="AN37" s="394"/>
      <c r="AO37" s="394"/>
      <c r="AP37" s="391"/>
      <c r="AQ37" s="391"/>
      <c r="AR37" s="391"/>
      <c r="AS37" s="391"/>
      <c r="AT37" s="390"/>
    </row>
    <row r="38" s="211" customFormat="1" ht="24" customHeight="1" spans="1:46">
      <c r="A38" s="244"/>
      <c r="B38" s="244"/>
      <c r="C38" s="244"/>
      <c r="D38" s="244"/>
      <c r="E38" s="244"/>
      <c r="F38" s="244"/>
      <c r="G38" s="264"/>
      <c r="H38" s="264"/>
      <c r="I38" s="264"/>
      <c r="J38" s="264"/>
      <c r="K38" s="264"/>
      <c r="L38" s="246"/>
      <c r="M38" s="246"/>
      <c r="N38" s="246"/>
      <c r="O38" s="264"/>
      <c r="P38" s="362"/>
      <c r="Q38" s="264"/>
      <c r="R38" s="374"/>
      <c r="S38" s="244"/>
      <c r="T38" s="375"/>
      <c r="U38" s="376"/>
      <c r="V38" s="376"/>
      <c r="W38" s="376"/>
      <c r="X38" s="375"/>
      <c r="Y38" s="375"/>
      <c r="Z38" s="362"/>
      <c r="AA38" s="244"/>
      <c r="AB38" s="244"/>
      <c r="AC38" s="244"/>
      <c r="AD38" s="280"/>
      <c r="AE38" s="391"/>
      <c r="AF38" s="244"/>
      <c r="AG38" s="425"/>
      <c r="AH38" s="425"/>
      <c r="AI38" s="425"/>
      <c r="AJ38" s="280"/>
      <c r="AK38" s="313"/>
      <c r="AL38" s="425"/>
      <c r="AM38" s="280"/>
      <c r="AN38" s="280"/>
      <c r="AO38" s="280"/>
      <c r="AP38" s="391"/>
      <c r="AQ38" s="391"/>
      <c r="AR38" s="391"/>
      <c r="AS38" s="391"/>
      <c r="AT38" s="390"/>
    </row>
    <row r="39" ht="24" customHeight="1" spans="1:46">
      <c r="A39" s="244"/>
      <c r="B39" s="244"/>
      <c r="C39" s="244"/>
      <c r="D39" s="244"/>
      <c r="E39" s="362"/>
      <c r="F39" s="244"/>
      <c r="G39" s="264"/>
      <c r="H39" s="264"/>
      <c r="I39" s="264"/>
      <c r="J39" s="264"/>
      <c r="K39" s="264"/>
      <c r="L39" s="264"/>
      <c r="M39" s="264"/>
      <c r="N39" s="264"/>
      <c r="O39" s="362"/>
      <c r="P39" s="362"/>
      <c r="Q39" s="362"/>
      <c r="R39" s="374"/>
      <c r="S39" s="244"/>
      <c r="T39" s="375"/>
      <c r="U39" s="377"/>
      <c r="V39" s="377"/>
      <c r="W39" s="377"/>
      <c r="X39" s="264"/>
      <c r="Y39" s="264"/>
      <c r="Z39" s="362"/>
      <c r="AA39" s="244"/>
      <c r="AB39" s="244"/>
      <c r="AC39" s="244"/>
      <c r="AD39" s="280"/>
      <c r="AE39" s="362"/>
      <c r="AF39" s="393"/>
      <c r="AG39" s="423"/>
      <c r="AH39" s="423"/>
      <c r="AI39" s="423"/>
      <c r="AJ39" s="394"/>
      <c r="AK39" s="424"/>
      <c r="AL39" s="423"/>
      <c r="AM39" s="394"/>
      <c r="AN39" s="394"/>
      <c r="AO39" s="394"/>
      <c r="AP39" s="391"/>
      <c r="AQ39" s="391"/>
      <c r="AR39" s="391"/>
      <c r="AS39" s="391"/>
      <c r="AT39" s="375"/>
    </row>
    <row r="40" ht="24" customHeight="1" spans="1:46">
      <c r="A40" s="244"/>
      <c r="B40" s="244"/>
      <c r="C40" s="244"/>
      <c r="D40" s="244"/>
      <c r="E40" s="362"/>
      <c r="G40" s="264"/>
      <c r="H40" s="264"/>
      <c r="I40" s="264"/>
      <c r="J40" s="264"/>
      <c r="K40" s="264"/>
      <c r="L40" s="264"/>
      <c r="M40" s="264"/>
      <c r="N40" s="264"/>
      <c r="O40" s="362"/>
      <c r="P40" s="362"/>
      <c r="Q40" s="362"/>
      <c r="R40" s="374"/>
      <c r="S40" s="244"/>
      <c r="T40" s="375"/>
      <c r="U40" s="377"/>
      <c r="V40" s="377"/>
      <c r="W40" s="377"/>
      <c r="X40" s="264"/>
      <c r="Y40" s="264"/>
      <c r="Z40" s="362"/>
      <c r="AA40" s="244"/>
      <c r="AB40" s="244"/>
      <c r="AC40" s="244"/>
      <c r="AD40" s="280"/>
      <c r="AE40" s="362"/>
      <c r="AF40" s="393"/>
      <c r="AG40" s="423"/>
      <c r="AH40" s="423"/>
      <c r="AI40" s="423"/>
      <c r="AJ40" s="394"/>
      <c r="AK40" s="424"/>
      <c r="AL40" s="423"/>
      <c r="AM40" s="394"/>
      <c r="AN40" s="394"/>
      <c r="AO40" s="394"/>
      <c r="AP40" s="391"/>
      <c r="AQ40" s="391"/>
      <c r="AR40" s="391"/>
      <c r="AS40" s="391"/>
      <c r="AT40" s="375"/>
    </row>
    <row r="41" ht="24" customHeight="1" spans="1:46">
      <c r="A41" s="244"/>
      <c r="B41" s="244"/>
      <c r="C41" s="244"/>
      <c r="D41" s="244"/>
      <c r="E41" s="362"/>
      <c r="F41" s="244"/>
      <c r="G41" s="264"/>
      <c r="H41" s="264"/>
      <c r="I41" s="264"/>
      <c r="J41" s="264"/>
      <c r="K41" s="264"/>
      <c r="L41" s="362"/>
      <c r="M41" s="362"/>
      <c r="N41" s="362"/>
      <c r="O41" s="362"/>
      <c r="P41" s="362"/>
      <c r="Q41" s="362"/>
      <c r="R41" s="374"/>
      <c r="S41" s="244"/>
      <c r="T41" s="375"/>
      <c r="U41" s="377"/>
      <c r="V41" s="377"/>
      <c r="W41" s="377"/>
      <c r="X41" s="264"/>
      <c r="Y41" s="264"/>
      <c r="Z41" s="362"/>
      <c r="AA41" s="244"/>
      <c r="AB41" s="244"/>
      <c r="AC41" s="244"/>
      <c r="AD41" s="280"/>
      <c r="AE41" s="362"/>
      <c r="AF41" s="394"/>
      <c r="AG41" s="423"/>
      <c r="AH41" s="423"/>
      <c r="AI41" s="423"/>
      <c r="AJ41" s="394"/>
      <c r="AK41" s="424"/>
      <c r="AL41" s="423"/>
      <c r="AM41" s="394"/>
      <c r="AN41" s="394"/>
      <c r="AO41" s="394"/>
      <c r="AP41" s="391"/>
      <c r="AQ41" s="391"/>
      <c r="AR41" s="391"/>
      <c r="AS41" s="391"/>
      <c r="AT41" s="375"/>
    </row>
    <row r="42" ht="24" customHeight="1" spans="1:46">
      <c r="A42" s="244"/>
      <c r="B42" s="244"/>
      <c r="C42" s="244"/>
      <c r="D42" s="244"/>
      <c r="E42" s="362"/>
      <c r="F42" s="244"/>
      <c r="G42" s="264"/>
      <c r="H42" s="264"/>
      <c r="I42" s="264"/>
      <c r="J42" s="264"/>
      <c r="K42" s="264"/>
      <c r="L42" s="362"/>
      <c r="M42" s="362"/>
      <c r="N42" s="362"/>
      <c r="O42" s="362"/>
      <c r="P42" s="362"/>
      <c r="Q42" s="362"/>
      <c r="R42" s="374"/>
      <c r="S42" s="244"/>
      <c r="T42" s="375"/>
      <c r="U42" s="377"/>
      <c r="V42" s="377"/>
      <c r="W42" s="377"/>
      <c r="X42" s="264"/>
      <c r="Y42" s="264"/>
      <c r="Z42" s="362"/>
      <c r="AA42" s="244"/>
      <c r="AB42" s="244"/>
      <c r="AC42" s="244"/>
      <c r="AD42" s="280"/>
      <c r="AE42" s="362"/>
      <c r="AF42" s="390"/>
      <c r="AG42" s="421"/>
      <c r="AH42" s="421"/>
      <c r="AI42" s="421"/>
      <c r="AJ42" s="388"/>
      <c r="AK42" s="422"/>
      <c r="AL42" s="423"/>
      <c r="AM42" s="394"/>
      <c r="AN42" s="394"/>
      <c r="AO42" s="394"/>
      <c r="AP42" s="391"/>
      <c r="AQ42" s="391"/>
      <c r="AR42" s="391"/>
      <c r="AS42" s="391"/>
      <c r="AT42" s="375"/>
    </row>
    <row r="43" ht="24" customHeight="1" spans="1:46">
      <c r="A43" s="244"/>
      <c r="B43" s="244"/>
      <c r="C43" s="244"/>
      <c r="D43" s="244"/>
      <c r="E43" s="362"/>
      <c r="F43" s="244"/>
      <c r="G43" s="264"/>
      <c r="H43" s="264"/>
      <c r="I43" s="264"/>
      <c r="J43" s="264"/>
      <c r="K43" s="264"/>
      <c r="L43" s="362"/>
      <c r="M43" s="362"/>
      <c r="N43" s="362"/>
      <c r="O43" s="362"/>
      <c r="P43" s="362"/>
      <c r="Q43" s="362"/>
      <c r="R43" s="374"/>
      <c r="S43" s="244"/>
      <c r="T43" s="375"/>
      <c r="U43" s="377"/>
      <c r="V43" s="377"/>
      <c r="W43" s="377"/>
      <c r="X43" s="264"/>
      <c r="Y43" s="264"/>
      <c r="Z43" s="362"/>
      <c r="AA43" s="244"/>
      <c r="AB43" s="244"/>
      <c r="AC43" s="244"/>
      <c r="AD43" s="280"/>
      <c r="AE43" s="362"/>
      <c r="AF43" s="390"/>
      <c r="AG43" s="421"/>
      <c r="AH43" s="421"/>
      <c r="AI43" s="421"/>
      <c r="AJ43" s="388"/>
      <c r="AK43" s="422"/>
      <c r="AL43" s="423"/>
      <c r="AM43" s="394"/>
      <c r="AN43" s="394"/>
      <c r="AO43" s="394"/>
      <c r="AP43" s="391"/>
      <c r="AQ43" s="391"/>
      <c r="AR43" s="391"/>
      <c r="AS43" s="391"/>
      <c r="AT43" s="375"/>
    </row>
    <row r="44" ht="24" customHeight="1" spans="1:46">
      <c r="A44" s="244"/>
      <c r="B44" s="244"/>
      <c r="C44" s="244"/>
      <c r="D44" s="244"/>
      <c r="E44" s="362"/>
      <c r="F44" s="244"/>
      <c r="G44" s="264"/>
      <c r="H44" s="264"/>
      <c r="I44" s="264"/>
      <c r="J44" s="264"/>
      <c r="K44" s="264"/>
      <c r="L44" s="362"/>
      <c r="M44" s="362"/>
      <c r="N44" s="362"/>
      <c r="O44" s="362"/>
      <c r="P44" s="362"/>
      <c r="Q44" s="362"/>
      <c r="R44" s="374"/>
      <c r="S44" s="244"/>
      <c r="T44" s="375"/>
      <c r="U44" s="377"/>
      <c r="V44" s="377"/>
      <c r="W44" s="377"/>
      <c r="X44" s="264"/>
      <c r="Y44" s="264"/>
      <c r="Z44" s="362"/>
      <c r="AA44" s="244"/>
      <c r="AB44" s="244"/>
      <c r="AC44" s="244"/>
      <c r="AD44" s="280"/>
      <c r="AE44" s="362"/>
      <c r="AF44" s="394"/>
      <c r="AG44" s="423"/>
      <c r="AH44" s="423"/>
      <c r="AI44" s="423"/>
      <c r="AJ44" s="394"/>
      <c r="AK44" s="424"/>
      <c r="AL44" s="423"/>
      <c r="AM44" s="394"/>
      <c r="AN44" s="394"/>
      <c r="AO44" s="394"/>
      <c r="AP44" s="391"/>
      <c r="AQ44" s="391"/>
      <c r="AR44" s="391"/>
      <c r="AS44" s="391"/>
      <c r="AT44" s="375"/>
    </row>
    <row r="45" ht="24" customHeight="1" spans="1:46">
      <c r="A45" s="244"/>
      <c r="B45" s="244"/>
      <c r="C45" s="244"/>
      <c r="D45" s="244"/>
      <c r="E45" s="362"/>
      <c r="F45" s="244"/>
      <c r="G45" s="264"/>
      <c r="H45" s="264"/>
      <c r="I45" s="264"/>
      <c r="J45" s="264"/>
      <c r="K45" s="264"/>
      <c r="L45" s="246"/>
      <c r="M45" s="246"/>
      <c r="N45" s="246"/>
      <c r="O45" s="362"/>
      <c r="P45" s="362"/>
      <c r="Q45" s="362"/>
      <c r="R45" s="374"/>
      <c r="S45" s="244"/>
      <c r="T45" s="375"/>
      <c r="U45" s="377"/>
      <c r="V45" s="377"/>
      <c r="W45" s="377"/>
      <c r="X45" s="264"/>
      <c r="Y45" s="264"/>
      <c r="Z45" s="362"/>
      <c r="AA45" s="244"/>
      <c r="AB45" s="244"/>
      <c r="AC45" s="244"/>
      <c r="AD45" s="280"/>
      <c r="AE45" s="362"/>
      <c r="AF45" s="394"/>
      <c r="AG45" s="423"/>
      <c r="AH45" s="423"/>
      <c r="AI45" s="423"/>
      <c r="AJ45" s="394"/>
      <c r="AK45" s="424"/>
      <c r="AL45" s="423"/>
      <c r="AM45" s="394"/>
      <c r="AN45" s="394"/>
      <c r="AO45" s="394"/>
      <c r="AP45" s="391"/>
      <c r="AQ45" s="391"/>
      <c r="AR45" s="391"/>
      <c r="AS45" s="391"/>
      <c r="AT45" s="375"/>
    </row>
    <row r="46" s="211" customFormat="1" ht="24" customHeight="1" spans="1:46">
      <c r="A46" s="244"/>
      <c r="B46" s="362"/>
      <c r="C46" s="362"/>
      <c r="D46" s="362"/>
      <c r="E46" s="362"/>
      <c r="F46" s="362"/>
      <c r="G46" s="362"/>
      <c r="H46" s="362"/>
      <c r="I46" s="362"/>
      <c r="J46" s="362"/>
      <c r="K46" s="362"/>
      <c r="L46" s="362"/>
      <c r="M46" s="362"/>
      <c r="N46" s="362"/>
      <c r="O46" s="362"/>
      <c r="P46" s="362"/>
      <c r="Q46" s="362"/>
      <c r="R46" s="374"/>
      <c r="S46" s="244"/>
      <c r="T46" s="375"/>
      <c r="U46" s="377"/>
      <c r="V46" s="377"/>
      <c r="W46" s="377"/>
      <c r="X46" s="244"/>
      <c r="Y46" s="264"/>
      <c r="Z46" s="362"/>
      <c r="AA46" s="375"/>
      <c r="AB46" s="375"/>
      <c r="AC46" s="375"/>
      <c r="AD46" s="388"/>
      <c r="AE46" s="391"/>
      <c r="AF46" s="390"/>
      <c r="AG46" s="421"/>
      <c r="AH46" s="421"/>
      <c r="AI46" s="421"/>
      <c r="AJ46" s="388"/>
      <c r="AK46" s="422"/>
      <c r="AL46" s="421"/>
      <c r="AM46" s="388"/>
      <c r="AN46" s="388"/>
      <c r="AO46" s="388"/>
      <c r="AP46" s="391"/>
      <c r="AQ46" s="391"/>
      <c r="AR46" s="391"/>
      <c r="AS46" s="391"/>
      <c r="AT46" s="390"/>
    </row>
    <row r="47" s="211" customFormat="1" ht="24" customHeight="1" spans="1:46">
      <c r="A47" s="244"/>
      <c r="B47" s="362"/>
      <c r="C47" s="362"/>
      <c r="D47" s="362"/>
      <c r="E47" s="362"/>
      <c r="F47" s="362"/>
      <c r="G47" s="363"/>
      <c r="H47" s="363"/>
      <c r="I47" s="363"/>
      <c r="J47" s="363"/>
      <c r="K47" s="363"/>
      <c r="L47" s="362"/>
      <c r="M47" s="362"/>
      <c r="N47" s="362"/>
      <c r="O47" s="249"/>
      <c r="P47" s="250"/>
      <c r="Q47" s="362"/>
      <c r="R47" s="374"/>
      <c r="S47" s="244"/>
      <c r="T47" s="375"/>
      <c r="U47" s="377"/>
      <c r="V47" s="377"/>
      <c r="W47" s="377"/>
      <c r="X47" s="244"/>
      <c r="Y47" s="264"/>
      <c r="Z47" s="362"/>
      <c r="AA47" s="375"/>
      <c r="AB47" s="375"/>
      <c r="AC47" s="375"/>
      <c r="AD47" s="388"/>
      <c r="AE47" s="391"/>
      <c r="AF47" s="362"/>
      <c r="AG47" s="421"/>
      <c r="AH47" s="421"/>
      <c r="AI47" s="421"/>
      <c r="AJ47" s="388"/>
      <c r="AK47" s="422"/>
      <c r="AL47" s="421"/>
      <c r="AM47" s="388"/>
      <c r="AN47" s="388"/>
      <c r="AO47" s="388"/>
      <c r="AP47" s="391"/>
      <c r="AQ47" s="391"/>
      <c r="AR47" s="391"/>
      <c r="AS47" s="391"/>
      <c r="AT47" s="390"/>
    </row>
    <row r="48" s="211" customFormat="1" ht="24" customHeight="1" spans="1:46">
      <c r="A48" s="244"/>
      <c r="B48" s="362"/>
      <c r="C48" s="362"/>
      <c r="D48" s="362"/>
      <c r="E48" s="362"/>
      <c r="F48" s="362"/>
      <c r="G48" s="363"/>
      <c r="H48" s="363"/>
      <c r="I48" s="363"/>
      <c r="J48" s="363"/>
      <c r="K48" s="363"/>
      <c r="L48" s="362"/>
      <c r="M48" s="362"/>
      <c r="N48" s="362"/>
      <c r="O48" s="362"/>
      <c r="P48" s="362"/>
      <c r="Q48" s="362"/>
      <c r="R48" s="374"/>
      <c r="S48" s="244"/>
      <c r="T48" s="375"/>
      <c r="U48" s="377"/>
      <c r="V48" s="377"/>
      <c r="W48" s="377"/>
      <c r="X48" s="244"/>
      <c r="Y48" s="264"/>
      <c r="Z48" s="362"/>
      <c r="AA48" s="375"/>
      <c r="AB48" s="375"/>
      <c r="AC48" s="375"/>
      <c r="AD48" s="388"/>
      <c r="AE48" s="391"/>
      <c r="AF48" s="393"/>
      <c r="AG48" s="423"/>
      <c r="AH48" s="423"/>
      <c r="AI48" s="423"/>
      <c r="AJ48" s="392"/>
      <c r="AK48" s="424"/>
      <c r="AL48" s="423"/>
      <c r="AM48" s="394"/>
      <c r="AN48" s="394"/>
      <c r="AO48" s="394"/>
      <c r="AP48" s="391"/>
      <c r="AQ48" s="391"/>
      <c r="AR48" s="391"/>
      <c r="AS48" s="391"/>
      <c r="AT48" s="390"/>
    </row>
    <row r="49" s="211" customFormat="1" ht="24" customHeight="1" spans="1:46">
      <c r="A49" s="244"/>
      <c r="B49" s="362"/>
      <c r="C49" s="362"/>
      <c r="D49" s="362"/>
      <c r="E49" s="362"/>
      <c r="F49" s="362"/>
      <c r="G49" s="363"/>
      <c r="H49" s="363"/>
      <c r="I49" s="363"/>
      <c r="J49" s="363"/>
      <c r="K49" s="363"/>
      <c r="L49" s="362"/>
      <c r="M49" s="362"/>
      <c r="N49" s="362"/>
      <c r="O49" s="362"/>
      <c r="P49" s="362"/>
      <c r="Q49" s="362"/>
      <c r="R49" s="374"/>
      <c r="S49" s="244"/>
      <c r="T49" s="375"/>
      <c r="U49" s="377"/>
      <c r="V49" s="377"/>
      <c r="W49" s="377"/>
      <c r="X49" s="244"/>
      <c r="Y49" s="264"/>
      <c r="Z49" s="362"/>
      <c r="AA49" s="375"/>
      <c r="AB49" s="375"/>
      <c r="AC49" s="375"/>
      <c r="AD49" s="388"/>
      <c r="AE49" s="391"/>
      <c r="AF49" s="362"/>
      <c r="AG49" s="421"/>
      <c r="AH49" s="421"/>
      <c r="AI49" s="421"/>
      <c r="AJ49" s="388"/>
      <c r="AK49" s="422"/>
      <c r="AL49" s="421"/>
      <c r="AM49" s="388"/>
      <c r="AN49" s="388"/>
      <c r="AO49" s="388"/>
      <c r="AP49" s="391"/>
      <c r="AQ49" s="391"/>
      <c r="AR49" s="391"/>
      <c r="AS49" s="391"/>
      <c r="AT49" s="390"/>
    </row>
    <row r="50" ht="24" customHeight="1" spans="1:46">
      <c r="A50" s="244"/>
      <c r="B50" s="244"/>
      <c r="C50" s="244"/>
      <c r="D50" s="244"/>
      <c r="E50" s="244"/>
      <c r="F50" s="244"/>
      <c r="G50" s="264"/>
      <c r="H50" s="264"/>
      <c r="I50" s="264"/>
      <c r="J50" s="264"/>
      <c r="K50" s="367"/>
      <c r="L50" s="246"/>
      <c r="M50" s="246"/>
      <c r="N50" s="246"/>
      <c r="O50" s="341"/>
      <c r="P50" s="362"/>
      <c r="Q50" s="362"/>
      <c r="R50" s="374"/>
      <c r="S50" s="244"/>
      <c r="T50" s="375"/>
      <c r="U50" s="377"/>
      <c r="V50" s="377"/>
      <c r="W50" s="377"/>
      <c r="X50" s="264"/>
      <c r="Y50" s="244"/>
      <c r="Z50" s="362"/>
      <c r="AA50" s="375"/>
      <c r="AB50" s="244"/>
      <c r="AC50" s="375"/>
      <c r="AD50" s="280"/>
      <c r="AE50" s="362"/>
      <c r="AF50" s="390"/>
      <c r="AG50" s="421"/>
      <c r="AH50" s="421"/>
      <c r="AI50" s="421"/>
      <c r="AJ50" s="391"/>
      <c r="AK50" s="422"/>
      <c r="AL50" s="421"/>
      <c r="AM50" s="388"/>
      <c r="AN50" s="388"/>
      <c r="AO50" s="388"/>
      <c r="AP50" s="391"/>
      <c r="AQ50" s="391"/>
      <c r="AR50" s="391"/>
      <c r="AS50" s="391"/>
      <c r="AT50" s="375"/>
    </row>
    <row r="51" s="211" customFormat="1" ht="24" customHeight="1" spans="1:46">
      <c r="A51" s="244"/>
      <c r="B51" s="362"/>
      <c r="C51" s="362"/>
      <c r="D51" s="362"/>
      <c r="E51" s="362"/>
      <c r="F51" s="244"/>
      <c r="G51" s="362"/>
      <c r="H51" s="362"/>
      <c r="I51" s="362"/>
      <c r="J51" s="362"/>
      <c r="K51" s="362"/>
      <c r="L51" s="362"/>
      <c r="M51" s="362"/>
      <c r="N51" s="362"/>
      <c r="O51" s="362"/>
      <c r="P51" s="362"/>
      <c r="Q51" s="362"/>
      <c r="R51" s="374"/>
      <c r="S51" s="244"/>
      <c r="T51" s="375"/>
      <c r="U51" s="377"/>
      <c r="V51" s="377"/>
      <c r="W51" s="377"/>
      <c r="X51" s="264"/>
      <c r="Y51" s="375"/>
      <c r="Z51" s="362"/>
      <c r="AA51" s="375"/>
      <c r="AB51" s="264"/>
      <c r="AC51" s="375"/>
      <c r="AD51" s="388"/>
      <c r="AE51" s="389"/>
      <c r="AF51" s="390"/>
      <c r="AG51" s="421"/>
      <c r="AH51" s="421"/>
      <c r="AI51" s="421"/>
      <c r="AJ51" s="388"/>
      <c r="AK51" s="422"/>
      <c r="AL51" s="421"/>
      <c r="AM51" s="388"/>
      <c r="AN51" s="388"/>
      <c r="AO51" s="388"/>
      <c r="AP51" s="391"/>
      <c r="AQ51" s="391"/>
      <c r="AR51" s="391"/>
      <c r="AS51" s="391"/>
      <c r="AT51" s="375"/>
    </row>
    <row r="52" ht="24" customHeight="1" spans="1:46">
      <c r="A52" s="244"/>
      <c r="B52" s="244"/>
      <c r="C52" s="244"/>
      <c r="D52" s="244"/>
      <c r="E52" s="362"/>
      <c r="F52" s="244"/>
      <c r="G52" s="264"/>
      <c r="H52" s="264"/>
      <c r="I52" s="264"/>
      <c r="J52" s="264"/>
      <c r="K52" s="264"/>
      <c r="L52" s="362"/>
      <c r="M52" s="362"/>
      <c r="N52" s="362"/>
      <c r="O52" s="362"/>
      <c r="P52" s="362"/>
      <c r="Q52" s="362"/>
      <c r="R52" s="374"/>
      <c r="S52" s="244"/>
      <c r="T52" s="375"/>
      <c r="U52" s="377"/>
      <c r="V52" s="377"/>
      <c r="W52" s="377"/>
      <c r="X52" s="264"/>
      <c r="Y52" s="375"/>
      <c r="Z52" s="362"/>
      <c r="AA52" s="244"/>
      <c r="AB52" s="264"/>
      <c r="AC52" s="244"/>
      <c r="AD52" s="280"/>
      <c r="AE52" s="389"/>
      <c r="AF52" s="393"/>
      <c r="AG52" s="423"/>
      <c r="AH52" s="423"/>
      <c r="AI52" s="423"/>
      <c r="AJ52" s="426"/>
      <c r="AK52" s="424"/>
      <c r="AL52" s="423"/>
      <c r="AM52" s="394"/>
      <c r="AN52" s="394"/>
      <c r="AO52" s="394"/>
      <c r="AP52" s="391"/>
      <c r="AQ52" s="391"/>
      <c r="AR52" s="391"/>
      <c r="AS52" s="391"/>
      <c r="AT52" s="375"/>
    </row>
    <row r="53" ht="24" customHeight="1" spans="1:46">
      <c r="A53" s="244"/>
      <c r="B53" s="244"/>
      <c r="C53" s="244"/>
      <c r="D53" s="244"/>
      <c r="E53" s="244"/>
      <c r="F53" s="244"/>
      <c r="G53" s="264"/>
      <c r="H53" s="264"/>
      <c r="I53" s="264"/>
      <c r="J53" s="264"/>
      <c r="K53" s="264"/>
      <c r="L53" s="362"/>
      <c r="M53" s="362"/>
      <c r="N53" s="362"/>
      <c r="O53" s="362"/>
      <c r="P53" s="362"/>
      <c r="Q53" s="362"/>
      <c r="R53" s="374"/>
      <c r="S53" s="244"/>
      <c r="T53" s="375"/>
      <c r="U53" s="377"/>
      <c r="V53" s="377"/>
      <c r="W53" s="377"/>
      <c r="X53" s="264"/>
      <c r="Y53" s="375"/>
      <c r="Z53" s="362"/>
      <c r="AA53" s="244"/>
      <c r="AB53" s="264"/>
      <c r="AC53" s="244"/>
      <c r="AD53" s="280"/>
      <c r="AE53" s="389"/>
      <c r="AF53" s="393"/>
      <c r="AG53" s="423"/>
      <c r="AH53" s="423"/>
      <c r="AI53" s="423"/>
      <c r="AJ53" s="426"/>
      <c r="AK53" s="424"/>
      <c r="AL53" s="423"/>
      <c r="AM53" s="394"/>
      <c r="AN53" s="394"/>
      <c r="AO53" s="394"/>
      <c r="AP53" s="391"/>
      <c r="AQ53" s="391"/>
      <c r="AR53" s="391"/>
      <c r="AS53" s="391"/>
      <c r="AT53" s="375"/>
    </row>
    <row r="54" ht="24" customHeight="1" spans="1:46">
      <c r="A54" s="244"/>
      <c r="B54" s="244"/>
      <c r="C54" s="244"/>
      <c r="D54" s="244"/>
      <c r="E54" s="362"/>
      <c r="F54" s="244"/>
      <c r="G54" s="264"/>
      <c r="H54" s="264"/>
      <c r="I54" s="264"/>
      <c r="J54" s="264"/>
      <c r="K54" s="264"/>
      <c r="L54" s="362"/>
      <c r="M54" s="362"/>
      <c r="N54" s="362"/>
      <c r="O54" s="362"/>
      <c r="P54" s="362"/>
      <c r="Q54" s="362"/>
      <c r="R54" s="374"/>
      <c r="S54" s="244"/>
      <c r="T54" s="375"/>
      <c r="U54" s="377"/>
      <c r="V54" s="377"/>
      <c r="W54" s="377"/>
      <c r="X54" s="264"/>
      <c r="Y54" s="375"/>
      <c r="Z54" s="362"/>
      <c r="AA54" s="244"/>
      <c r="AB54" s="264"/>
      <c r="AC54" s="244"/>
      <c r="AD54" s="280"/>
      <c r="AE54" s="389"/>
      <c r="AF54" s="393"/>
      <c r="AG54" s="423"/>
      <c r="AH54" s="423"/>
      <c r="AI54" s="423"/>
      <c r="AJ54" s="426"/>
      <c r="AK54" s="424"/>
      <c r="AL54" s="423"/>
      <c r="AM54" s="394"/>
      <c r="AN54" s="394"/>
      <c r="AO54" s="394"/>
      <c r="AP54" s="391"/>
      <c r="AQ54" s="391"/>
      <c r="AR54" s="391"/>
      <c r="AS54" s="391"/>
      <c r="AT54" s="375"/>
    </row>
    <row r="55" ht="24" customHeight="1" spans="1:46">
      <c r="A55" s="244"/>
      <c r="B55" s="244"/>
      <c r="C55" s="244"/>
      <c r="D55" s="244"/>
      <c r="E55" s="362"/>
      <c r="F55" s="244"/>
      <c r="G55" s="264"/>
      <c r="H55" s="264"/>
      <c r="I55" s="264"/>
      <c r="J55" s="264"/>
      <c r="K55" s="264"/>
      <c r="L55" s="362"/>
      <c r="M55" s="362"/>
      <c r="N55" s="362"/>
      <c r="O55" s="362"/>
      <c r="P55" s="362"/>
      <c r="Q55" s="362"/>
      <c r="R55" s="374"/>
      <c r="S55" s="244"/>
      <c r="T55" s="375"/>
      <c r="U55" s="377"/>
      <c r="V55" s="377"/>
      <c r="W55" s="377"/>
      <c r="X55" s="264"/>
      <c r="Y55" s="375"/>
      <c r="Z55" s="362"/>
      <c r="AA55" s="244"/>
      <c r="AB55" s="264"/>
      <c r="AC55" s="244"/>
      <c r="AD55" s="280"/>
      <c r="AE55" s="389"/>
      <c r="AF55" s="393"/>
      <c r="AG55" s="423"/>
      <c r="AH55" s="423"/>
      <c r="AI55" s="423"/>
      <c r="AJ55" s="394"/>
      <c r="AK55" s="424"/>
      <c r="AL55" s="423"/>
      <c r="AM55" s="394"/>
      <c r="AN55" s="394"/>
      <c r="AO55" s="394"/>
      <c r="AP55" s="391"/>
      <c r="AQ55" s="391"/>
      <c r="AR55" s="391"/>
      <c r="AS55" s="391"/>
      <c r="AT55" s="375"/>
    </row>
    <row r="56" ht="24" customHeight="1" spans="1:46">
      <c r="A56" s="244"/>
      <c r="B56" s="244"/>
      <c r="C56" s="244"/>
      <c r="D56" s="244"/>
      <c r="E56" s="362"/>
      <c r="F56" s="244"/>
      <c r="G56" s="264"/>
      <c r="H56" s="264"/>
      <c r="I56" s="264"/>
      <c r="J56" s="264"/>
      <c r="K56" s="264"/>
      <c r="L56" s="246"/>
      <c r="M56" s="246"/>
      <c r="N56" s="246"/>
      <c r="O56" s="362"/>
      <c r="P56" s="362"/>
      <c r="Q56" s="362"/>
      <c r="R56" s="374"/>
      <c r="S56" s="244"/>
      <c r="T56" s="375"/>
      <c r="U56" s="377"/>
      <c r="V56" s="377"/>
      <c r="W56" s="377"/>
      <c r="X56" s="264"/>
      <c r="Y56" s="244"/>
      <c r="Z56" s="362"/>
      <c r="AA56" s="244"/>
      <c r="AB56" s="264"/>
      <c r="AC56" s="244"/>
      <c r="AD56" s="280"/>
      <c r="AE56" s="362"/>
      <c r="AF56" s="393"/>
      <c r="AG56" s="423"/>
      <c r="AH56" s="423"/>
      <c r="AI56" s="423"/>
      <c r="AJ56" s="394"/>
      <c r="AK56" s="424"/>
      <c r="AL56" s="423"/>
      <c r="AM56" s="394"/>
      <c r="AN56" s="394"/>
      <c r="AO56" s="394"/>
      <c r="AP56" s="391"/>
      <c r="AQ56" s="391"/>
      <c r="AR56" s="391"/>
      <c r="AS56" s="391"/>
      <c r="AT56" s="375"/>
    </row>
    <row r="57" s="211" customFormat="1" ht="24" customHeight="1" spans="1:46">
      <c r="A57" s="244"/>
      <c r="B57" s="244"/>
      <c r="C57" s="244"/>
      <c r="D57" s="244"/>
      <c r="E57" s="244"/>
      <c r="F57" s="244"/>
      <c r="G57" s="264"/>
      <c r="H57" s="264"/>
      <c r="I57" s="264"/>
      <c r="J57" s="264"/>
      <c r="K57" s="264"/>
      <c r="L57" s="246"/>
      <c r="M57" s="246"/>
      <c r="N57" s="246"/>
      <c r="O57" s="246"/>
      <c r="P57" s="362"/>
      <c r="Q57" s="246"/>
      <c r="R57" s="374"/>
      <c r="S57" s="244"/>
      <c r="T57" s="375"/>
      <c r="U57" s="377"/>
      <c r="V57" s="377"/>
      <c r="W57" s="377"/>
      <c r="X57" s="264"/>
      <c r="Y57" s="244"/>
      <c r="Z57" s="362"/>
      <c r="AA57" s="244"/>
      <c r="AB57" s="244"/>
      <c r="AC57" s="244"/>
      <c r="AD57" s="280"/>
      <c r="AE57" s="389"/>
      <c r="AF57" s="390"/>
      <c r="AG57" s="421"/>
      <c r="AH57" s="421"/>
      <c r="AI57" s="421"/>
      <c r="AJ57" s="388"/>
      <c r="AK57" s="422"/>
      <c r="AL57" s="421"/>
      <c r="AM57" s="388"/>
      <c r="AN57" s="388"/>
      <c r="AO57" s="388"/>
      <c r="AP57" s="391"/>
      <c r="AQ57" s="391"/>
      <c r="AR57" s="391"/>
      <c r="AS57" s="391"/>
      <c r="AT57" s="390"/>
    </row>
    <row r="58" s="211" customFormat="1" ht="24" customHeight="1" spans="1:46">
      <c r="A58" s="244"/>
      <c r="B58" s="244"/>
      <c r="C58" s="244"/>
      <c r="D58" s="244"/>
      <c r="E58" s="244"/>
      <c r="F58" s="244"/>
      <c r="G58" s="264"/>
      <c r="H58" s="264"/>
      <c r="I58" s="264"/>
      <c r="J58" s="264"/>
      <c r="K58" s="264"/>
      <c r="L58" s="264"/>
      <c r="M58" s="264"/>
      <c r="N58" s="264"/>
      <c r="O58" s="264"/>
      <c r="P58" s="362"/>
      <c r="Q58" s="264"/>
      <c r="R58" s="374"/>
      <c r="S58" s="244"/>
      <c r="T58" s="375"/>
      <c r="U58" s="377"/>
      <c r="V58" s="377"/>
      <c r="W58" s="377"/>
      <c r="X58" s="264"/>
      <c r="Y58" s="244"/>
      <c r="Z58" s="362"/>
      <c r="AA58" s="264"/>
      <c r="AB58" s="264"/>
      <c r="AC58" s="244"/>
      <c r="AD58" s="280"/>
      <c r="AE58" s="389"/>
      <c r="AF58" s="389"/>
      <c r="AG58" s="421"/>
      <c r="AH58" s="421"/>
      <c r="AI58" s="421"/>
      <c r="AJ58" s="388"/>
      <c r="AK58" s="422"/>
      <c r="AL58" s="421"/>
      <c r="AM58" s="388"/>
      <c r="AN58" s="388"/>
      <c r="AO58" s="388"/>
      <c r="AP58" s="391"/>
      <c r="AQ58" s="391"/>
      <c r="AR58" s="391"/>
      <c r="AS58" s="391"/>
      <c r="AT58" s="390"/>
    </row>
    <row r="59" s="211" customFormat="1" ht="24" customHeight="1" spans="1:46">
      <c r="A59" s="244"/>
      <c r="B59" s="244"/>
      <c r="C59" s="244"/>
      <c r="D59" s="244"/>
      <c r="E59" s="244"/>
      <c r="F59" s="244"/>
      <c r="G59" s="244"/>
      <c r="H59" s="244"/>
      <c r="I59" s="244"/>
      <c r="J59" s="244"/>
      <c r="K59" s="244"/>
      <c r="L59" s="362"/>
      <c r="M59" s="362"/>
      <c r="N59" s="362"/>
      <c r="O59" s="264"/>
      <c r="P59" s="362"/>
      <c r="Q59" s="264"/>
      <c r="R59" s="374"/>
      <c r="S59" s="244"/>
      <c r="T59" s="375"/>
      <c r="U59" s="377"/>
      <c r="V59" s="377"/>
      <c r="W59" s="377"/>
      <c r="X59" s="264"/>
      <c r="Y59" s="244"/>
      <c r="Z59" s="362"/>
      <c r="AA59" s="264"/>
      <c r="AB59" s="264"/>
      <c r="AC59" s="244"/>
      <c r="AD59" s="280"/>
      <c r="AE59" s="389"/>
      <c r="AF59" s="389"/>
      <c r="AG59" s="421"/>
      <c r="AH59" s="421"/>
      <c r="AI59" s="421"/>
      <c r="AJ59" s="388"/>
      <c r="AK59" s="422"/>
      <c r="AL59" s="421"/>
      <c r="AM59" s="388"/>
      <c r="AN59" s="388"/>
      <c r="AO59" s="388"/>
      <c r="AP59" s="391"/>
      <c r="AQ59" s="391"/>
      <c r="AR59" s="391"/>
      <c r="AS59" s="391"/>
      <c r="AT59" s="390"/>
    </row>
    <row r="60" s="211" customFormat="1" ht="24" customHeight="1" spans="1:46">
      <c r="A60" s="244"/>
      <c r="B60" s="244"/>
      <c r="C60" s="244"/>
      <c r="D60" s="244"/>
      <c r="E60" s="244"/>
      <c r="F60" s="244"/>
      <c r="G60" s="244"/>
      <c r="H60" s="244"/>
      <c r="I60" s="244"/>
      <c r="J60" s="244"/>
      <c r="K60" s="244"/>
      <c r="L60" s="362"/>
      <c r="M60" s="362"/>
      <c r="N60" s="362"/>
      <c r="O60" s="264"/>
      <c r="P60" s="362"/>
      <c r="Q60" s="264"/>
      <c r="R60" s="374"/>
      <c r="S60" s="244"/>
      <c r="T60" s="375"/>
      <c r="U60" s="377"/>
      <c r="V60" s="377"/>
      <c r="W60" s="377"/>
      <c r="X60" s="264"/>
      <c r="Y60" s="244"/>
      <c r="Z60" s="362"/>
      <c r="AA60" s="264"/>
      <c r="AB60" s="264"/>
      <c r="AC60" s="244"/>
      <c r="AD60" s="280"/>
      <c r="AE60" s="389"/>
      <c r="AF60" s="389"/>
      <c r="AG60" s="421"/>
      <c r="AH60" s="421"/>
      <c r="AI60" s="421"/>
      <c r="AJ60" s="388"/>
      <c r="AK60" s="422"/>
      <c r="AL60" s="421"/>
      <c r="AM60" s="388"/>
      <c r="AN60" s="388"/>
      <c r="AO60" s="388"/>
      <c r="AP60" s="391"/>
      <c r="AQ60" s="391"/>
      <c r="AR60" s="391"/>
      <c r="AS60" s="391"/>
      <c r="AT60" s="390"/>
    </row>
    <row r="61" s="211" customFormat="1" ht="24" customHeight="1" spans="1:46">
      <c r="A61" s="244"/>
      <c r="B61" s="244"/>
      <c r="C61" s="244"/>
      <c r="D61" s="244"/>
      <c r="E61" s="244"/>
      <c r="F61" s="244"/>
      <c r="G61" s="244"/>
      <c r="H61" s="244"/>
      <c r="I61" s="244"/>
      <c r="J61" s="244"/>
      <c r="K61" s="244"/>
      <c r="L61" s="264"/>
      <c r="M61" s="264"/>
      <c r="N61" s="264"/>
      <c r="O61" s="264"/>
      <c r="P61" s="362"/>
      <c r="Q61" s="264"/>
      <c r="R61" s="374"/>
      <c r="S61" s="244"/>
      <c r="T61" s="375"/>
      <c r="U61" s="377"/>
      <c r="V61" s="377"/>
      <c r="W61" s="377"/>
      <c r="X61" s="264"/>
      <c r="Y61" s="244"/>
      <c r="Z61" s="362"/>
      <c r="AA61" s="264"/>
      <c r="AB61" s="264"/>
      <c r="AC61" s="244"/>
      <c r="AD61" s="280"/>
      <c r="AE61" s="389"/>
      <c r="AF61" s="389"/>
      <c r="AG61" s="421"/>
      <c r="AH61" s="421"/>
      <c r="AI61" s="421"/>
      <c r="AJ61" s="388"/>
      <c r="AK61" s="422"/>
      <c r="AL61" s="421"/>
      <c r="AM61" s="388"/>
      <c r="AN61" s="388"/>
      <c r="AO61" s="388"/>
      <c r="AP61" s="391"/>
      <c r="AQ61" s="391"/>
      <c r="AR61" s="391"/>
      <c r="AS61" s="391"/>
      <c r="AT61" s="390"/>
    </row>
    <row r="62" s="211" customFormat="1" ht="24" customHeight="1" spans="1:46">
      <c r="A62" s="244"/>
      <c r="B62" s="244"/>
      <c r="C62" s="244"/>
      <c r="D62" s="244"/>
      <c r="E62" s="244"/>
      <c r="F62" s="244"/>
      <c r="G62" s="244"/>
      <c r="H62" s="244"/>
      <c r="I62" s="244"/>
      <c r="J62" s="244"/>
      <c r="K62" s="244"/>
      <c r="L62" s="264"/>
      <c r="M62" s="264"/>
      <c r="N62" s="264"/>
      <c r="O62" s="249"/>
      <c r="P62" s="250"/>
      <c r="Q62" s="264"/>
      <c r="R62" s="374"/>
      <c r="S62" s="244"/>
      <c r="T62" s="375"/>
      <c r="U62" s="377"/>
      <c r="V62" s="377"/>
      <c r="W62" s="377"/>
      <c r="X62" s="264"/>
      <c r="Y62" s="244"/>
      <c r="Z62" s="362"/>
      <c r="AA62" s="264"/>
      <c r="AB62" s="264"/>
      <c r="AC62" s="244"/>
      <c r="AD62" s="280"/>
      <c r="AE62" s="389"/>
      <c r="AF62" s="389"/>
      <c r="AG62" s="421"/>
      <c r="AH62" s="421"/>
      <c r="AI62" s="421"/>
      <c r="AJ62" s="388"/>
      <c r="AK62" s="422"/>
      <c r="AL62" s="421"/>
      <c r="AM62" s="388"/>
      <c r="AN62" s="388"/>
      <c r="AO62" s="388"/>
      <c r="AP62" s="391"/>
      <c r="AQ62" s="391"/>
      <c r="AR62" s="391"/>
      <c r="AS62" s="391"/>
      <c r="AT62" s="390"/>
    </row>
    <row r="63" s="211" customFormat="1" ht="24" customHeight="1" spans="1:46">
      <c r="A63" s="244"/>
      <c r="B63" s="244"/>
      <c r="C63" s="244"/>
      <c r="D63" s="244"/>
      <c r="E63" s="244"/>
      <c r="F63" s="244"/>
      <c r="G63" s="244"/>
      <c r="H63" s="244"/>
      <c r="I63" s="244"/>
      <c r="J63" s="244"/>
      <c r="K63" s="244"/>
      <c r="L63" s="264"/>
      <c r="M63" s="264"/>
      <c r="N63" s="264"/>
      <c r="O63" s="249"/>
      <c r="P63" s="250"/>
      <c r="Q63" s="249"/>
      <c r="R63" s="437"/>
      <c r="S63" s="244"/>
      <c r="T63" s="438"/>
      <c r="U63" s="377"/>
      <c r="V63" s="377"/>
      <c r="W63" s="377"/>
      <c r="X63" s="264"/>
      <c r="Y63" s="244"/>
      <c r="Z63" s="362"/>
      <c r="AA63" s="264"/>
      <c r="AB63" s="264"/>
      <c r="AC63" s="244"/>
      <c r="AD63" s="280"/>
      <c r="AE63" s="389"/>
      <c r="AF63" s="390"/>
      <c r="AG63" s="421"/>
      <c r="AH63" s="421"/>
      <c r="AI63" s="421"/>
      <c r="AJ63" s="389"/>
      <c r="AK63" s="422"/>
      <c r="AL63" s="421"/>
      <c r="AM63" s="388"/>
      <c r="AN63" s="388"/>
      <c r="AO63" s="388"/>
      <c r="AP63" s="391"/>
      <c r="AQ63" s="391"/>
      <c r="AR63" s="391"/>
      <c r="AS63" s="391"/>
      <c r="AT63" s="390"/>
    </row>
    <row r="64" s="211" customFormat="1" ht="24" customHeight="1" spans="1:46">
      <c r="A64" s="244"/>
      <c r="B64" s="244"/>
      <c r="C64" s="244"/>
      <c r="D64" s="244"/>
      <c r="E64" s="244"/>
      <c r="F64" s="244"/>
      <c r="G64" s="244"/>
      <c r="H64" s="244"/>
      <c r="I64" s="244"/>
      <c r="J64" s="244"/>
      <c r="K64" s="244"/>
      <c r="L64" s="264"/>
      <c r="M64" s="264"/>
      <c r="N64" s="264"/>
      <c r="O64" s="249"/>
      <c r="P64" s="250"/>
      <c r="Q64" s="249"/>
      <c r="R64" s="437"/>
      <c r="S64" s="244"/>
      <c r="T64" s="389"/>
      <c r="U64" s="377"/>
      <c r="V64" s="377"/>
      <c r="W64" s="377"/>
      <c r="X64" s="264"/>
      <c r="Y64" s="244"/>
      <c r="Z64" s="362"/>
      <c r="AA64" s="264"/>
      <c r="AB64" s="264"/>
      <c r="AC64" s="244"/>
      <c r="AD64" s="280"/>
      <c r="AE64" s="389"/>
      <c r="AF64" s="390"/>
      <c r="AG64" s="421"/>
      <c r="AH64" s="421"/>
      <c r="AI64" s="421"/>
      <c r="AJ64" s="389"/>
      <c r="AK64" s="422"/>
      <c r="AL64" s="421"/>
      <c r="AM64" s="388"/>
      <c r="AN64" s="388"/>
      <c r="AO64" s="388"/>
      <c r="AP64" s="391"/>
      <c r="AQ64" s="391"/>
      <c r="AR64" s="391"/>
      <c r="AS64" s="391"/>
      <c r="AT64" s="390"/>
    </row>
    <row r="65" s="211" customFormat="1" ht="24" customHeight="1" spans="1:46">
      <c r="A65" s="244"/>
      <c r="B65" s="244"/>
      <c r="C65" s="244"/>
      <c r="D65" s="244"/>
      <c r="E65" s="244"/>
      <c r="F65" s="244"/>
      <c r="G65" s="244"/>
      <c r="H65" s="244"/>
      <c r="I65" s="244"/>
      <c r="J65" s="244"/>
      <c r="K65" s="244"/>
      <c r="L65" s="264"/>
      <c r="M65" s="264"/>
      <c r="N65" s="264"/>
      <c r="O65" s="249"/>
      <c r="P65" s="250"/>
      <c r="Q65" s="249"/>
      <c r="R65" s="437"/>
      <c r="S65" s="244"/>
      <c r="T65" s="438"/>
      <c r="U65" s="377"/>
      <c r="V65" s="377"/>
      <c r="W65" s="377"/>
      <c r="X65" s="264"/>
      <c r="Y65" s="244"/>
      <c r="Z65" s="362"/>
      <c r="AA65" s="264"/>
      <c r="AB65" s="264"/>
      <c r="AC65" s="244"/>
      <c r="AD65" s="280"/>
      <c r="AE65" s="389"/>
      <c r="AF65" s="390"/>
      <c r="AG65" s="421"/>
      <c r="AH65" s="421"/>
      <c r="AI65" s="421"/>
      <c r="AJ65" s="389"/>
      <c r="AK65" s="422"/>
      <c r="AL65" s="421"/>
      <c r="AM65" s="388"/>
      <c r="AN65" s="388"/>
      <c r="AO65" s="388"/>
      <c r="AP65" s="391"/>
      <c r="AQ65" s="391"/>
      <c r="AR65" s="391"/>
      <c r="AS65" s="391"/>
      <c r="AT65" s="390"/>
    </row>
    <row r="66" s="211" customFormat="1" ht="24" customHeight="1" spans="1:46">
      <c r="A66" s="244"/>
      <c r="B66" s="244"/>
      <c r="C66" s="244"/>
      <c r="D66" s="244"/>
      <c r="E66" s="244"/>
      <c r="F66" s="244"/>
      <c r="G66" s="244"/>
      <c r="H66" s="244"/>
      <c r="I66" s="244"/>
      <c r="J66" s="244"/>
      <c r="K66" s="244"/>
      <c r="L66" s="264"/>
      <c r="M66" s="264"/>
      <c r="N66" s="264"/>
      <c r="O66" s="249"/>
      <c r="P66" s="250"/>
      <c r="Q66" s="249"/>
      <c r="R66" s="437"/>
      <c r="S66" s="244"/>
      <c r="T66" s="438"/>
      <c r="U66" s="377"/>
      <c r="V66" s="377"/>
      <c r="W66" s="377"/>
      <c r="X66" s="264"/>
      <c r="Y66" s="244"/>
      <c r="Z66" s="362"/>
      <c r="AA66" s="264"/>
      <c r="AB66" s="264"/>
      <c r="AC66" s="244"/>
      <c r="AD66" s="280"/>
      <c r="AE66" s="389"/>
      <c r="AF66" s="389"/>
      <c r="AG66" s="421"/>
      <c r="AH66" s="421"/>
      <c r="AI66" s="421"/>
      <c r="AJ66" s="388"/>
      <c r="AK66" s="422"/>
      <c r="AL66" s="421"/>
      <c r="AM66" s="388"/>
      <c r="AN66" s="388"/>
      <c r="AO66" s="388"/>
      <c r="AP66" s="391"/>
      <c r="AQ66" s="391"/>
      <c r="AR66" s="391"/>
      <c r="AS66" s="391"/>
      <c r="AT66" s="390"/>
    </row>
    <row r="67" s="211" customFormat="1" ht="24" customHeight="1" spans="1:46">
      <c r="A67" s="244"/>
      <c r="B67" s="244"/>
      <c r="C67" s="244"/>
      <c r="D67" s="244"/>
      <c r="E67" s="244"/>
      <c r="F67" s="244"/>
      <c r="G67" s="244"/>
      <c r="H67" s="244"/>
      <c r="I67" s="244"/>
      <c r="J67" s="244"/>
      <c r="K67" s="244"/>
      <c r="L67" s="264"/>
      <c r="M67" s="264"/>
      <c r="N67" s="264"/>
      <c r="O67" s="249"/>
      <c r="P67" s="250"/>
      <c r="Q67" s="249"/>
      <c r="R67" s="437"/>
      <c r="S67" s="244"/>
      <c r="T67" s="438"/>
      <c r="U67" s="377"/>
      <c r="V67" s="377"/>
      <c r="W67" s="377"/>
      <c r="X67" s="264"/>
      <c r="Y67" s="244"/>
      <c r="Z67" s="362"/>
      <c r="AA67" s="264"/>
      <c r="AB67" s="264"/>
      <c r="AC67" s="244"/>
      <c r="AD67" s="280"/>
      <c r="AE67" s="389"/>
      <c r="AF67" s="390"/>
      <c r="AG67" s="421"/>
      <c r="AH67" s="421"/>
      <c r="AI67" s="421"/>
      <c r="AJ67" s="389"/>
      <c r="AK67" s="422"/>
      <c r="AL67" s="421"/>
      <c r="AM67" s="388"/>
      <c r="AN67" s="388"/>
      <c r="AO67" s="388"/>
      <c r="AP67" s="391"/>
      <c r="AQ67" s="391"/>
      <c r="AR67" s="391"/>
      <c r="AS67" s="391"/>
      <c r="AT67" s="390"/>
    </row>
    <row r="68" s="211" customFormat="1" ht="24" customHeight="1" spans="1:46">
      <c r="A68" s="244"/>
      <c r="B68" s="244"/>
      <c r="C68" s="244"/>
      <c r="D68" s="244"/>
      <c r="E68" s="244"/>
      <c r="F68" s="244"/>
      <c r="G68" s="244"/>
      <c r="H68" s="244"/>
      <c r="I68" s="244"/>
      <c r="J68" s="244"/>
      <c r="K68" s="244"/>
      <c r="L68" s="264"/>
      <c r="M68" s="264"/>
      <c r="N68" s="264"/>
      <c r="O68" s="249"/>
      <c r="P68" s="250"/>
      <c r="Q68" s="249"/>
      <c r="R68" s="437"/>
      <c r="S68" s="244"/>
      <c r="T68" s="438"/>
      <c r="U68" s="377"/>
      <c r="V68" s="377"/>
      <c r="W68" s="377"/>
      <c r="X68" s="264"/>
      <c r="Y68" s="244"/>
      <c r="Z68" s="362"/>
      <c r="AA68" s="264"/>
      <c r="AB68" s="264"/>
      <c r="AC68" s="244"/>
      <c r="AD68" s="280"/>
      <c r="AE68" s="389"/>
      <c r="AF68" s="390"/>
      <c r="AG68" s="421"/>
      <c r="AH68" s="421"/>
      <c r="AI68" s="421"/>
      <c r="AJ68" s="389"/>
      <c r="AK68" s="422"/>
      <c r="AL68" s="421"/>
      <c r="AM68" s="388"/>
      <c r="AN68" s="388"/>
      <c r="AO68" s="388"/>
      <c r="AP68" s="391"/>
      <c r="AQ68" s="391"/>
      <c r="AR68" s="391"/>
      <c r="AS68" s="391"/>
      <c r="AT68" s="390"/>
    </row>
    <row r="69" s="211" customFormat="1" ht="24" customHeight="1" spans="1:46">
      <c r="A69" s="244"/>
      <c r="B69" s="244"/>
      <c r="C69" s="244"/>
      <c r="D69" s="244"/>
      <c r="E69" s="244"/>
      <c r="F69" s="244"/>
      <c r="G69" s="244"/>
      <c r="H69" s="244"/>
      <c r="I69" s="244"/>
      <c r="J69" s="244"/>
      <c r="K69" s="244"/>
      <c r="L69" s="264"/>
      <c r="M69" s="264"/>
      <c r="N69" s="264"/>
      <c r="O69" s="249"/>
      <c r="P69" s="250"/>
      <c r="Q69" s="249"/>
      <c r="R69" s="437"/>
      <c r="S69" s="244"/>
      <c r="T69" s="438"/>
      <c r="U69" s="377"/>
      <c r="V69" s="377"/>
      <c r="W69" s="377"/>
      <c r="X69" s="264"/>
      <c r="Y69" s="244"/>
      <c r="Z69" s="362"/>
      <c r="AA69" s="264"/>
      <c r="AB69" s="264"/>
      <c r="AC69" s="244"/>
      <c r="AD69" s="280"/>
      <c r="AE69" s="389"/>
      <c r="AF69" s="390"/>
      <c r="AG69" s="421"/>
      <c r="AH69" s="421"/>
      <c r="AI69" s="421"/>
      <c r="AJ69" s="389"/>
      <c r="AK69" s="422"/>
      <c r="AL69" s="421"/>
      <c r="AM69" s="388"/>
      <c r="AN69" s="388"/>
      <c r="AO69" s="388"/>
      <c r="AP69" s="391"/>
      <c r="AQ69" s="391"/>
      <c r="AR69" s="391"/>
      <c r="AS69" s="391"/>
      <c r="AT69" s="390"/>
    </row>
    <row r="70" s="211" customFormat="1" ht="24" customHeight="1" spans="1:46">
      <c r="A70" s="244"/>
      <c r="B70" s="244"/>
      <c r="C70" s="244"/>
      <c r="D70" s="244"/>
      <c r="E70" s="244"/>
      <c r="F70" s="244"/>
      <c r="G70" s="244"/>
      <c r="H70" s="244"/>
      <c r="I70" s="244"/>
      <c r="J70" s="244"/>
      <c r="K70" s="244"/>
      <c r="L70" s="264"/>
      <c r="M70" s="264"/>
      <c r="N70" s="264"/>
      <c r="O70" s="249"/>
      <c r="P70" s="250"/>
      <c r="Q70" s="249"/>
      <c r="R70" s="437"/>
      <c r="S70" s="244"/>
      <c r="T70" s="438"/>
      <c r="U70" s="377"/>
      <c r="V70" s="377"/>
      <c r="W70" s="377"/>
      <c r="X70" s="264"/>
      <c r="Y70" s="244"/>
      <c r="Z70" s="362"/>
      <c r="AA70" s="264"/>
      <c r="AB70" s="264"/>
      <c r="AC70" s="244"/>
      <c r="AD70" s="280"/>
      <c r="AE70" s="389"/>
      <c r="AF70" s="389"/>
      <c r="AG70" s="421"/>
      <c r="AH70" s="421"/>
      <c r="AI70" s="421"/>
      <c r="AJ70" s="388"/>
      <c r="AK70" s="422"/>
      <c r="AL70" s="421"/>
      <c r="AM70" s="388"/>
      <c r="AN70" s="388"/>
      <c r="AO70" s="388"/>
      <c r="AP70" s="391"/>
      <c r="AQ70" s="391"/>
      <c r="AR70" s="391"/>
      <c r="AS70" s="391"/>
      <c r="AT70" s="390"/>
    </row>
    <row r="71" s="211" customFormat="1" ht="24" customHeight="1" spans="1:46">
      <c r="A71" s="244"/>
      <c r="B71" s="244"/>
      <c r="C71" s="244"/>
      <c r="D71" s="244"/>
      <c r="E71" s="244"/>
      <c r="F71" s="244"/>
      <c r="G71" s="244"/>
      <c r="H71" s="244"/>
      <c r="I71" s="244"/>
      <c r="J71" s="244"/>
      <c r="K71" s="244"/>
      <c r="L71" s="264"/>
      <c r="M71" s="264"/>
      <c r="N71" s="264"/>
      <c r="O71" s="249"/>
      <c r="P71" s="250"/>
      <c r="Q71" s="249"/>
      <c r="R71" s="437"/>
      <c r="S71" s="244"/>
      <c r="T71" s="438"/>
      <c r="U71" s="377"/>
      <c r="V71" s="377"/>
      <c r="W71" s="377"/>
      <c r="X71" s="264"/>
      <c r="Y71" s="244"/>
      <c r="Z71" s="362"/>
      <c r="AA71" s="264"/>
      <c r="AB71" s="264"/>
      <c r="AC71" s="244"/>
      <c r="AD71" s="280"/>
      <c r="AE71" s="389"/>
      <c r="AF71" s="389"/>
      <c r="AG71" s="421"/>
      <c r="AH71" s="421"/>
      <c r="AI71" s="421"/>
      <c r="AJ71" s="388"/>
      <c r="AK71" s="422"/>
      <c r="AL71" s="421"/>
      <c r="AM71" s="388"/>
      <c r="AN71" s="388"/>
      <c r="AO71" s="388"/>
      <c r="AP71" s="391"/>
      <c r="AQ71" s="391"/>
      <c r="AR71" s="391"/>
      <c r="AS71" s="391"/>
      <c r="AT71" s="390"/>
    </row>
    <row r="72" s="211" customFormat="1" ht="24" customHeight="1" spans="1:46">
      <c r="A72" s="244"/>
      <c r="B72" s="244"/>
      <c r="C72" s="244"/>
      <c r="D72" s="244"/>
      <c r="E72" s="244"/>
      <c r="F72" s="244"/>
      <c r="G72" s="244"/>
      <c r="H72" s="244"/>
      <c r="I72" s="244"/>
      <c r="J72" s="244"/>
      <c r="K72" s="244"/>
      <c r="L72" s="264"/>
      <c r="M72" s="264"/>
      <c r="N72" s="264"/>
      <c r="O72" s="249"/>
      <c r="P72" s="250"/>
      <c r="Q72" s="249"/>
      <c r="R72" s="437"/>
      <c r="S72" s="244"/>
      <c r="T72" s="438"/>
      <c r="U72" s="377"/>
      <c r="V72" s="377"/>
      <c r="W72" s="377"/>
      <c r="X72" s="264"/>
      <c r="Y72" s="244"/>
      <c r="Z72" s="362"/>
      <c r="AA72" s="264"/>
      <c r="AB72" s="264"/>
      <c r="AC72" s="244"/>
      <c r="AD72" s="280"/>
      <c r="AE72" s="389"/>
      <c r="AF72" s="390"/>
      <c r="AG72" s="421"/>
      <c r="AH72" s="421"/>
      <c r="AI72" s="421"/>
      <c r="AJ72" s="389"/>
      <c r="AK72" s="422"/>
      <c r="AL72" s="421"/>
      <c r="AM72" s="388"/>
      <c r="AN72" s="388"/>
      <c r="AO72" s="388"/>
      <c r="AP72" s="391"/>
      <c r="AQ72" s="391"/>
      <c r="AR72" s="391"/>
      <c r="AS72" s="391"/>
      <c r="AT72" s="390"/>
    </row>
    <row r="73" s="211" customFormat="1" ht="24" customHeight="1" spans="1:46">
      <c r="A73" s="244"/>
      <c r="B73" s="244"/>
      <c r="C73" s="244"/>
      <c r="D73" s="244"/>
      <c r="E73" s="244"/>
      <c r="F73" s="244"/>
      <c r="G73" s="244"/>
      <c r="H73" s="244"/>
      <c r="I73" s="244"/>
      <c r="J73" s="244"/>
      <c r="K73" s="244"/>
      <c r="L73" s="264"/>
      <c r="M73" s="264"/>
      <c r="N73" s="264"/>
      <c r="O73" s="249"/>
      <c r="P73" s="250"/>
      <c r="Q73" s="249"/>
      <c r="R73" s="437"/>
      <c r="S73" s="244"/>
      <c r="T73" s="249"/>
      <c r="U73" s="377"/>
      <c r="V73" s="377"/>
      <c r="W73" s="377"/>
      <c r="X73" s="264"/>
      <c r="Y73" s="244"/>
      <c r="Z73" s="362"/>
      <c r="AA73" s="264"/>
      <c r="AB73" s="264"/>
      <c r="AC73" s="244"/>
      <c r="AD73" s="280"/>
      <c r="AE73" s="389"/>
      <c r="AF73" s="390"/>
      <c r="AG73" s="421"/>
      <c r="AH73" s="421"/>
      <c r="AI73" s="421"/>
      <c r="AJ73" s="389"/>
      <c r="AK73" s="422"/>
      <c r="AL73" s="421"/>
      <c r="AM73" s="388"/>
      <c r="AN73" s="388"/>
      <c r="AO73" s="388"/>
      <c r="AP73" s="391"/>
      <c r="AQ73" s="391"/>
      <c r="AR73" s="391"/>
      <c r="AS73" s="391"/>
      <c r="AT73" s="390"/>
    </row>
    <row r="74" s="211" customFormat="1" ht="24" customHeight="1" spans="1:46">
      <c r="A74" s="244"/>
      <c r="B74" s="244"/>
      <c r="C74" s="244"/>
      <c r="D74" s="244"/>
      <c r="E74" s="244"/>
      <c r="F74" s="244"/>
      <c r="G74" s="244"/>
      <c r="H74" s="244"/>
      <c r="I74" s="244"/>
      <c r="J74" s="244"/>
      <c r="K74" s="244"/>
      <c r="L74" s="264"/>
      <c r="M74" s="264"/>
      <c r="N74" s="264"/>
      <c r="O74" s="249"/>
      <c r="P74" s="250"/>
      <c r="Q74" s="249"/>
      <c r="R74" s="437"/>
      <c r="S74" s="244"/>
      <c r="T74" s="438"/>
      <c r="U74" s="377"/>
      <c r="V74" s="377"/>
      <c r="W74" s="377"/>
      <c r="X74" s="264"/>
      <c r="Y74" s="244"/>
      <c r="Z74" s="362"/>
      <c r="AA74" s="264"/>
      <c r="AB74" s="264"/>
      <c r="AC74" s="244"/>
      <c r="AD74" s="280"/>
      <c r="AE74" s="389"/>
      <c r="AF74" s="390"/>
      <c r="AG74" s="421"/>
      <c r="AH74" s="421"/>
      <c r="AI74" s="421"/>
      <c r="AJ74" s="389"/>
      <c r="AK74" s="422"/>
      <c r="AL74" s="421"/>
      <c r="AM74" s="388"/>
      <c r="AN74" s="388"/>
      <c r="AO74" s="388"/>
      <c r="AP74" s="391"/>
      <c r="AQ74" s="391"/>
      <c r="AR74" s="391"/>
      <c r="AS74" s="391"/>
      <c r="AT74" s="390"/>
    </row>
    <row r="75" s="211" customFormat="1" ht="24" customHeight="1" spans="1:46">
      <c r="A75" s="244"/>
      <c r="B75" s="244"/>
      <c r="C75" s="244"/>
      <c r="D75" s="244"/>
      <c r="E75" s="244"/>
      <c r="F75" s="244"/>
      <c r="G75" s="244"/>
      <c r="H75" s="244"/>
      <c r="I75" s="244"/>
      <c r="J75" s="244"/>
      <c r="K75" s="244"/>
      <c r="L75" s="264"/>
      <c r="M75" s="264"/>
      <c r="N75" s="264"/>
      <c r="O75" s="249"/>
      <c r="P75" s="250"/>
      <c r="Q75" s="249"/>
      <c r="R75" s="437"/>
      <c r="S75" s="244"/>
      <c r="T75" s="438"/>
      <c r="U75" s="377"/>
      <c r="V75" s="377"/>
      <c r="W75" s="377"/>
      <c r="X75" s="264"/>
      <c r="Y75" s="244"/>
      <c r="Z75" s="362"/>
      <c r="AA75" s="441"/>
      <c r="AB75" s="264"/>
      <c r="AC75" s="244"/>
      <c r="AD75" s="280"/>
      <c r="AE75" s="389"/>
      <c r="AF75" s="389"/>
      <c r="AG75" s="421"/>
      <c r="AH75" s="421"/>
      <c r="AI75" s="421"/>
      <c r="AJ75" s="388"/>
      <c r="AK75" s="422"/>
      <c r="AL75" s="421"/>
      <c r="AM75" s="388"/>
      <c r="AN75" s="388"/>
      <c r="AO75" s="388"/>
      <c r="AP75" s="391"/>
      <c r="AQ75" s="391"/>
      <c r="AR75" s="391"/>
      <c r="AS75" s="391"/>
      <c r="AT75" s="390"/>
    </row>
    <row r="76" s="211" customFormat="1" ht="24" customHeight="1" spans="1:46">
      <c r="A76" s="244"/>
      <c r="B76" s="244"/>
      <c r="C76" s="244"/>
      <c r="D76" s="244"/>
      <c r="E76" s="244"/>
      <c r="F76" s="244"/>
      <c r="G76" s="244"/>
      <c r="H76" s="244"/>
      <c r="I76" s="244"/>
      <c r="J76" s="244"/>
      <c r="K76" s="244"/>
      <c r="L76" s="264"/>
      <c r="M76" s="264"/>
      <c r="N76" s="264"/>
      <c r="O76" s="249"/>
      <c r="P76" s="250"/>
      <c r="Q76" s="249"/>
      <c r="R76" s="437"/>
      <c r="S76" s="244"/>
      <c r="T76" s="250"/>
      <c r="U76" s="377"/>
      <c r="V76" s="377"/>
      <c r="W76" s="377"/>
      <c r="X76" s="264"/>
      <c r="Y76" s="244"/>
      <c r="Z76" s="362"/>
      <c r="AA76" s="264"/>
      <c r="AB76" s="264"/>
      <c r="AC76" s="244"/>
      <c r="AD76" s="280"/>
      <c r="AE76" s="389"/>
      <c r="AF76" s="390"/>
      <c r="AG76" s="421"/>
      <c r="AH76" s="421"/>
      <c r="AI76" s="421"/>
      <c r="AJ76" s="389"/>
      <c r="AK76" s="422"/>
      <c r="AL76" s="421"/>
      <c r="AM76" s="388"/>
      <c r="AN76" s="388"/>
      <c r="AO76" s="388"/>
      <c r="AP76" s="391"/>
      <c r="AQ76" s="391"/>
      <c r="AR76" s="391"/>
      <c r="AS76" s="391"/>
      <c r="AT76" s="390"/>
    </row>
    <row r="77" s="211" customFormat="1" ht="24" customHeight="1" spans="1:46">
      <c r="A77" s="244"/>
      <c r="B77" s="244"/>
      <c r="C77" s="244"/>
      <c r="D77" s="244"/>
      <c r="E77" s="244"/>
      <c r="F77" s="244"/>
      <c r="G77" s="244"/>
      <c r="H77" s="244"/>
      <c r="I77" s="244"/>
      <c r="J77" s="244"/>
      <c r="K77" s="244"/>
      <c r="L77" s="264"/>
      <c r="M77" s="264"/>
      <c r="N77" s="264"/>
      <c r="O77" s="249"/>
      <c r="P77" s="250"/>
      <c r="Q77" s="249"/>
      <c r="R77" s="437"/>
      <c r="S77" s="244"/>
      <c r="T77" s="249"/>
      <c r="U77" s="377"/>
      <c r="V77" s="377"/>
      <c r="W77" s="377"/>
      <c r="X77" s="264"/>
      <c r="Y77" s="244"/>
      <c r="Z77" s="362"/>
      <c r="AA77" s="264"/>
      <c r="AB77" s="264"/>
      <c r="AC77" s="244"/>
      <c r="AD77" s="280"/>
      <c r="AE77" s="389"/>
      <c r="AF77" s="390"/>
      <c r="AG77" s="421"/>
      <c r="AH77" s="421"/>
      <c r="AI77" s="421"/>
      <c r="AJ77" s="389"/>
      <c r="AK77" s="422"/>
      <c r="AL77" s="421"/>
      <c r="AM77" s="388"/>
      <c r="AN77" s="388"/>
      <c r="AO77" s="388"/>
      <c r="AP77" s="391"/>
      <c r="AQ77" s="391"/>
      <c r="AR77" s="391"/>
      <c r="AS77" s="391"/>
      <c r="AT77" s="390"/>
    </row>
    <row r="78" s="211" customFormat="1" ht="24" customHeight="1" spans="1:46">
      <c r="A78" s="244"/>
      <c r="B78" s="244"/>
      <c r="C78" s="244"/>
      <c r="D78" s="244"/>
      <c r="E78" s="244"/>
      <c r="F78" s="244"/>
      <c r="G78" s="244"/>
      <c r="H78" s="244"/>
      <c r="I78" s="244"/>
      <c r="J78" s="244"/>
      <c r="K78" s="244"/>
      <c r="L78" s="264"/>
      <c r="M78" s="264"/>
      <c r="N78" s="264"/>
      <c r="O78" s="250"/>
      <c r="P78" s="250"/>
      <c r="Q78" s="250"/>
      <c r="R78" s="439"/>
      <c r="S78" s="244"/>
      <c r="T78" s="266"/>
      <c r="U78" s="377"/>
      <c r="V78" s="377"/>
      <c r="W78" s="377"/>
      <c r="X78" s="264"/>
      <c r="Y78" s="244"/>
      <c r="Z78" s="362"/>
      <c r="AA78" s="264"/>
      <c r="AB78" s="264"/>
      <c r="AC78" s="244"/>
      <c r="AD78" s="280"/>
      <c r="AE78" s="389"/>
      <c r="AF78" s="389"/>
      <c r="AG78" s="421"/>
      <c r="AH78" s="421"/>
      <c r="AI78" s="421"/>
      <c r="AJ78" s="388"/>
      <c r="AK78" s="422"/>
      <c r="AL78" s="421"/>
      <c r="AM78" s="388"/>
      <c r="AN78" s="388"/>
      <c r="AO78" s="388"/>
      <c r="AP78" s="391"/>
      <c r="AQ78" s="391"/>
      <c r="AR78" s="391"/>
      <c r="AS78" s="391"/>
      <c r="AT78" s="390"/>
    </row>
    <row r="79" s="211" customFormat="1" ht="24" customHeight="1" spans="1:46">
      <c r="A79" s="244"/>
      <c r="B79" s="244"/>
      <c r="C79" s="244"/>
      <c r="D79" s="244"/>
      <c r="E79" s="244"/>
      <c r="F79" s="244"/>
      <c r="G79" s="244"/>
      <c r="H79" s="244"/>
      <c r="I79" s="244"/>
      <c r="J79" s="244"/>
      <c r="K79" s="244"/>
      <c r="L79" s="264"/>
      <c r="M79" s="264"/>
      <c r="N79" s="264"/>
      <c r="O79" s="250"/>
      <c r="P79" s="250"/>
      <c r="Q79" s="250"/>
      <c r="R79" s="439"/>
      <c r="S79" s="244"/>
      <c r="T79" s="266"/>
      <c r="U79" s="377"/>
      <c r="V79" s="377"/>
      <c r="W79" s="377"/>
      <c r="X79" s="264"/>
      <c r="Y79" s="244"/>
      <c r="Z79" s="362"/>
      <c r="AA79" s="264"/>
      <c r="AB79" s="264"/>
      <c r="AC79" s="244"/>
      <c r="AD79" s="280"/>
      <c r="AE79" s="389"/>
      <c r="AF79" s="389"/>
      <c r="AG79" s="421"/>
      <c r="AH79" s="421"/>
      <c r="AI79" s="421"/>
      <c r="AJ79" s="388"/>
      <c r="AK79" s="422"/>
      <c r="AL79" s="421"/>
      <c r="AM79" s="388"/>
      <c r="AN79" s="388"/>
      <c r="AO79" s="388"/>
      <c r="AP79" s="391"/>
      <c r="AQ79" s="391"/>
      <c r="AR79" s="391"/>
      <c r="AS79" s="391"/>
      <c r="AT79" s="390"/>
    </row>
    <row r="80" s="211" customFormat="1" ht="24" customHeight="1" spans="1:46">
      <c r="A80" s="244"/>
      <c r="B80" s="244"/>
      <c r="C80" s="244"/>
      <c r="D80" s="244"/>
      <c r="E80" s="244"/>
      <c r="F80" s="244"/>
      <c r="G80" s="244"/>
      <c r="H80" s="244"/>
      <c r="I80" s="244"/>
      <c r="J80" s="244"/>
      <c r="K80" s="244"/>
      <c r="L80" s="264"/>
      <c r="M80" s="264"/>
      <c r="N80" s="264"/>
      <c r="O80" s="250"/>
      <c r="P80" s="250"/>
      <c r="Q80" s="250"/>
      <c r="R80" s="439"/>
      <c r="S80" s="244"/>
      <c r="T80" s="266"/>
      <c r="U80" s="377"/>
      <c r="V80" s="377"/>
      <c r="W80" s="377"/>
      <c r="X80" s="264"/>
      <c r="Y80" s="244"/>
      <c r="Z80" s="362"/>
      <c r="AA80" s="264"/>
      <c r="AB80" s="264"/>
      <c r="AC80" s="244"/>
      <c r="AD80" s="280"/>
      <c r="AE80" s="389"/>
      <c r="AF80" s="389"/>
      <c r="AG80" s="421"/>
      <c r="AH80" s="421"/>
      <c r="AI80" s="421"/>
      <c r="AJ80" s="388"/>
      <c r="AK80" s="422"/>
      <c r="AL80" s="421"/>
      <c r="AM80" s="388"/>
      <c r="AN80" s="388"/>
      <c r="AO80" s="388"/>
      <c r="AP80" s="391"/>
      <c r="AQ80" s="391"/>
      <c r="AR80" s="391"/>
      <c r="AS80" s="391"/>
      <c r="AT80" s="390"/>
    </row>
    <row r="81" ht="24" customHeight="1" spans="1:46">
      <c r="A81" s="244"/>
      <c r="B81" s="244"/>
      <c r="C81" s="244"/>
      <c r="D81" s="244"/>
      <c r="E81" s="244"/>
      <c r="F81" s="244"/>
      <c r="G81" s="264"/>
      <c r="H81" s="264"/>
      <c r="I81" s="264"/>
      <c r="J81" s="264"/>
      <c r="K81" s="367"/>
      <c r="L81" s="246"/>
      <c r="M81" s="246"/>
      <c r="N81" s="246"/>
      <c r="O81" s="362"/>
      <c r="P81" s="362"/>
      <c r="Q81" s="362"/>
      <c r="R81" s="374"/>
      <c r="S81" s="244"/>
      <c r="T81" s="375"/>
      <c r="U81" s="377"/>
      <c r="V81" s="377"/>
      <c r="W81" s="377"/>
      <c r="X81" s="264"/>
      <c r="Y81" s="244"/>
      <c r="Z81" s="362"/>
      <c r="AA81" s="244"/>
      <c r="AB81" s="244"/>
      <c r="AC81" s="244"/>
      <c r="AD81" s="280"/>
      <c r="AE81" s="244"/>
      <c r="AF81" s="348"/>
      <c r="AG81" s="425"/>
      <c r="AH81" s="425"/>
      <c r="AI81" s="425"/>
      <c r="AJ81" s="280"/>
      <c r="AK81" s="313"/>
      <c r="AL81" s="425"/>
      <c r="AM81" s="280"/>
      <c r="AN81" s="280"/>
      <c r="AO81" s="280"/>
      <c r="AP81" s="391"/>
      <c r="AQ81" s="391"/>
      <c r="AR81" s="391"/>
      <c r="AS81" s="391"/>
      <c r="AT81" s="375"/>
    </row>
    <row r="82" ht="24" customHeight="1" spans="1:46">
      <c r="A82" s="244"/>
      <c r="B82" s="244"/>
      <c r="C82" s="244"/>
      <c r="D82" s="244"/>
      <c r="E82" s="244"/>
      <c r="F82" s="244"/>
      <c r="G82" s="264"/>
      <c r="H82" s="264"/>
      <c r="I82" s="264"/>
      <c r="J82" s="264"/>
      <c r="K82" s="435"/>
      <c r="L82" s="246"/>
      <c r="M82" s="246"/>
      <c r="N82" s="246"/>
      <c r="O82" s="264"/>
      <c r="P82" s="362"/>
      <c r="Q82" s="362"/>
      <c r="R82" s="374"/>
      <c r="S82" s="244"/>
      <c r="T82" s="375"/>
      <c r="U82" s="377"/>
      <c r="V82" s="377"/>
      <c r="W82" s="377"/>
      <c r="X82" s="264"/>
      <c r="Y82" s="244"/>
      <c r="Z82" s="362"/>
      <c r="AA82" s="244"/>
      <c r="AB82" s="244"/>
      <c r="AC82" s="244"/>
      <c r="AD82" s="280"/>
      <c r="AE82" s="392"/>
      <c r="AF82" s="393"/>
      <c r="AG82" s="423"/>
      <c r="AH82" s="423"/>
      <c r="AI82" s="423"/>
      <c r="AJ82" s="394"/>
      <c r="AK82" s="424"/>
      <c r="AL82" s="423"/>
      <c r="AM82" s="394"/>
      <c r="AN82" s="394"/>
      <c r="AO82" s="394"/>
      <c r="AP82" s="391"/>
      <c r="AQ82" s="391"/>
      <c r="AR82" s="391"/>
      <c r="AS82" s="391"/>
      <c r="AT82" s="375"/>
    </row>
    <row r="83" ht="24" customHeight="1" spans="1:46">
      <c r="A83" s="244"/>
      <c r="B83" s="244"/>
      <c r="C83" s="244"/>
      <c r="D83" s="244"/>
      <c r="E83" s="244"/>
      <c r="F83" s="244"/>
      <c r="G83" s="264"/>
      <c r="H83" s="264"/>
      <c r="I83" s="264"/>
      <c r="J83" s="264"/>
      <c r="K83" s="436"/>
      <c r="L83" s="246"/>
      <c r="M83" s="246"/>
      <c r="N83" s="246"/>
      <c r="O83" s="264"/>
      <c r="P83" s="362"/>
      <c r="Q83" s="362"/>
      <c r="R83" s="374"/>
      <c r="S83" s="244"/>
      <c r="T83" s="375"/>
      <c r="U83" s="377"/>
      <c r="V83" s="377"/>
      <c r="W83" s="377"/>
      <c r="X83" s="264"/>
      <c r="Y83" s="244"/>
      <c r="Z83" s="362"/>
      <c r="AA83" s="244"/>
      <c r="AB83" s="244"/>
      <c r="AC83" s="244"/>
      <c r="AD83" s="280"/>
      <c r="AE83" s="392"/>
      <c r="AF83" s="393"/>
      <c r="AG83" s="423"/>
      <c r="AH83" s="423"/>
      <c r="AI83" s="423"/>
      <c r="AJ83" s="394"/>
      <c r="AK83" s="424"/>
      <c r="AL83" s="423"/>
      <c r="AM83" s="394"/>
      <c r="AN83" s="394"/>
      <c r="AO83" s="394"/>
      <c r="AP83" s="391"/>
      <c r="AQ83" s="391"/>
      <c r="AR83" s="391"/>
      <c r="AS83" s="391"/>
      <c r="AT83" s="375"/>
    </row>
    <row r="84" ht="24" customHeight="1" spans="1:46">
      <c r="A84" s="244"/>
      <c r="B84" s="244"/>
      <c r="C84" s="244"/>
      <c r="D84" s="244"/>
      <c r="E84" s="244"/>
      <c r="F84" s="244"/>
      <c r="G84" s="264"/>
      <c r="H84" s="264"/>
      <c r="I84" s="264"/>
      <c r="J84" s="264"/>
      <c r="K84" s="436"/>
      <c r="L84" s="246"/>
      <c r="M84" s="246"/>
      <c r="N84" s="246"/>
      <c r="O84" s="264"/>
      <c r="P84" s="362"/>
      <c r="Q84" s="362"/>
      <c r="R84" s="374"/>
      <c r="S84" s="244"/>
      <c r="T84" s="375"/>
      <c r="U84" s="377"/>
      <c r="V84" s="377"/>
      <c r="W84" s="377"/>
      <c r="X84" s="264"/>
      <c r="Y84" s="244"/>
      <c r="Z84" s="362"/>
      <c r="AA84" s="244"/>
      <c r="AB84" s="244"/>
      <c r="AC84" s="244"/>
      <c r="AD84" s="280"/>
      <c r="AE84" s="392"/>
      <c r="AF84" s="393"/>
      <c r="AG84" s="423"/>
      <c r="AH84" s="423"/>
      <c r="AI84" s="423"/>
      <c r="AJ84" s="394"/>
      <c r="AK84" s="424"/>
      <c r="AL84" s="423"/>
      <c r="AM84" s="394"/>
      <c r="AN84" s="394"/>
      <c r="AO84" s="394"/>
      <c r="AP84" s="391"/>
      <c r="AQ84" s="391"/>
      <c r="AR84" s="391"/>
      <c r="AS84" s="391"/>
      <c r="AT84" s="375"/>
    </row>
    <row r="85" ht="24" customHeight="1" spans="1:46">
      <c r="A85" s="244"/>
      <c r="B85" s="244"/>
      <c r="C85" s="244"/>
      <c r="D85" s="244"/>
      <c r="E85" s="244"/>
      <c r="F85" s="244"/>
      <c r="G85" s="264"/>
      <c r="H85" s="264"/>
      <c r="I85" s="264"/>
      <c r="J85" s="264"/>
      <c r="K85" s="436"/>
      <c r="L85" s="246"/>
      <c r="M85" s="246"/>
      <c r="N85" s="246"/>
      <c r="O85" s="264"/>
      <c r="P85" s="362"/>
      <c r="Q85" s="362"/>
      <c r="R85" s="374"/>
      <c r="S85" s="244"/>
      <c r="T85" s="375"/>
      <c r="U85" s="377"/>
      <c r="V85" s="377"/>
      <c r="W85" s="377"/>
      <c r="X85" s="264"/>
      <c r="Y85" s="244"/>
      <c r="Z85" s="362"/>
      <c r="AA85" s="244"/>
      <c r="AB85" s="244"/>
      <c r="AC85" s="244"/>
      <c r="AD85" s="280"/>
      <c r="AE85" s="392"/>
      <c r="AF85" s="393"/>
      <c r="AG85" s="423"/>
      <c r="AH85" s="423"/>
      <c r="AI85" s="423"/>
      <c r="AJ85" s="394"/>
      <c r="AK85" s="424"/>
      <c r="AL85" s="423"/>
      <c r="AM85" s="394"/>
      <c r="AN85" s="394"/>
      <c r="AO85" s="394"/>
      <c r="AP85" s="391"/>
      <c r="AQ85" s="391"/>
      <c r="AR85" s="391"/>
      <c r="AS85" s="391"/>
      <c r="AT85" s="375"/>
    </row>
    <row r="86" ht="24" customHeight="1" spans="1:46">
      <c r="A86" s="244"/>
      <c r="B86" s="244"/>
      <c r="C86" s="244"/>
      <c r="D86" s="244"/>
      <c r="E86" s="244"/>
      <c r="F86" s="244"/>
      <c r="G86" s="264"/>
      <c r="H86" s="264"/>
      <c r="I86" s="264"/>
      <c r="J86" s="264"/>
      <c r="K86" s="436"/>
      <c r="L86" s="246"/>
      <c r="M86" s="246"/>
      <c r="N86" s="246"/>
      <c r="O86" s="264"/>
      <c r="P86" s="362"/>
      <c r="Q86" s="362"/>
      <c r="R86" s="374"/>
      <c r="S86" s="244"/>
      <c r="T86" s="375"/>
      <c r="U86" s="377"/>
      <c r="V86" s="377"/>
      <c r="W86" s="377"/>
      <c r="X86" s="264"/>
      <c r="Y86" s="244"/>
      <c r="Z86" s="362"/>
      <c r="AA86" s="244"/>
      <c r="AB86" s="244"/>
      <c r="AC86" s="244"/>
      <c r="AD86" s="280"/>
      <c r="AE86" s="392"/>
      <c r="AF86" s="393"/>
      <c r="AG86" s="423"/>
      <c r="AH86" s="423"/>
      <c r="AI86" s="423"/>
      <c r="AJ86" s="394"/>
      <c r="AK86" s="424"/>
      <c r="AL86" s="423"/>
      <c r="AM86" s="394"/>
      <c r="AN86" s="394"/>
      <c r="AO86" s="394"/>
      <c r="AP86" s="391"/>
      <c r="AQ86" s="391"/>
      <c r="AR86" s="391"/>
      <c r="AS86" s="391"/>
      <c r="AT86" s="375"/>
    </row>
    <row r="87" ht="24" customHeight="1" spans="1:46">
      <c r="A87" s="244"/>
      <c r="B87" s="244"/>
      <c r="C87" s="244"/>
      <c r="D87" s="244"/>
      <c r="E87" s="244"/>
      <c r="F87" s="244"/>
      <c r="G87" s="264"/>
      <c r="H87" s="264"/>
      <c r="I87" s="264"/>
      <c r="J87" s="264"/>
      <c r="K87" s="435"/>
      <c r="L87" s="246"/>
      <c r="M87" s="246"/>
      <c r="N87" s="246"/>
      <c r="O87" s="264"/>
      <c r="P87" s="362"/>
      <c r="Q87" s="362"/>
      <c r="R87" s="374"/>
      <c r="S87" s="244"/>
      <c r="T87" s="375"/>
      <c r="U87" s="377"/>
      <c r="V87" s="377"/>
      <c r="W87" s="377"/>
      <c r="X87" s="264"/>
      <c r="Y87" s="244"/>
      <c r="Z87" s="362"/>
      <c r="AA87" s="244"/>
      <c r="AB87" s="244"/>
      <c r="AC87" s="244"/>
      <c r="AD87" s="280"/>
      <c r="AE87" s="392"/>
      <c r="AF87" s="393"/>
      <c r="AG87" s="423"/>
      <c r="AH87" s="423"/>
      <c r="AI87" s="423"/>
      <c r="AJ87" s="394"/>
      <c r="AK87" s="424"/>
      <c r="AL87" s="423"/>
      <c r="AM87" s="394"/>
      <c r="AN87" s="394"/>
      <c r="AO87" s="394"/>
      <c r="AP87" s="391"/>
      <c r="AQ87" s="391"/>
      <c r="AR87" s="391"/>
      <c r="AS87" s="391"/>
      <c r="AT87" s="375"/>
    </row>
    <row r="88" s="211" customFormat="1" ht="24" customHeight="1" spans="1:46">
      <c r="A88" s="244"/>
      <c r="B88" s="244"/>
      <c r="C88" s="244"/>
      <c r="D88" s="244"/>
      <c r="E88" s="244"/>
      <c r="F88" s="244"/>
      <c r="G88" s="264"/>
      <c r="H88" s="264"/>
      <c r="I88" s="264"/>
      <c r="J88" s="264"/>
      <c r="K88" s="435"/>
      <c r="L88" s="246"/>
      <c r="M88" s="246"/>
      <c r="N88" s="246"/>
      <c r="O88" s="264"/>
      <c r="P88" s="362"/>
      <c r="Q88" s="362"/>
      <c r="R88" s="374"/>
      <c r="S88" s="244"/>
      <c r="T88" s="375"/>
      <c r="U88" s="377"/>
      <c r="V88" s="377"/>
      <c r="W88" s="377"/>
      <c r="X88" s="264"/>
      <c r="Y88" s="264"/>
      <c r="Z88" s="362"/>
      <c r="AA88" s="442"/>
      <c r="AB88" s="244"/>
      <c r="AC88" s="264"/>
      <c r="AD88" s="280"/>
      <c r="AE88" s="244"/>
      <c r="AF88" s="393"/>
      <c r="AG88" s="423"/>
      <c r="AH88" s="423"/>
      <c r="AI88" s="423"/>
      <c r="AJ88" s="394"/>
      <c r="AK88" s="424"/>
      <c r="AL88" s="423"/>
      <c r="AM88" s="280"/>
      <c r="AN88" s="280"/>
      <c r="AO88" s="280"/>
      <c r="AP88" s="391"/>
      <c r="AQ88" s="391"/>
      <c r="AR88" s="391"/>
      <c r="AS88" s="391"/>
      <c r="AT88" s="375"/>
    </row>
    <row r="89" s="211" customFormat="1" ht="24" customHeight="1" spans="1:46">
      <c r="A89" s="244"/>
      <c r="B89" s="244"/>
      <c r="C89" s="244"/>
      <c r="D89" s="244"/>
      <c r="E89" s="244"/>
      <c r="F89" s="244"/>
      <c r="G89" s="264"/>
      <c r="H89" s="264"/>
      <c r="I89" s="264"/>
      <c r="J89" s="264"/>
      <c r="K89" s="435"/>
      <c r="L89" s="246"/>
      <c r="M89" s="246"/>
      <c r="N89" s="246"/>
      <c r="O89" s="264"/>
      <c r="P89" s="362"/>
      <c r="Q89" s="362"/>
      <c r="R89" s="374"/>
      <c r="S89" s="244"/>
      <c r="T89" s="375"/>
      <c r="U89" s="377"/>
      <c r="V89" s="377"/>
      <c r="W89" s="377"/>
      <c r="X89" s="264"/>
      <c r="Y89" s="264"/>
      <c r="Z89" s="362"/>
      <c r="AA89" s="442"/>
      <c r="AB89" s="244"/>
      <c r="AC89" s="264"/>
      <c r="AD89" s="280"/>
      <c r="AE89" s="244"/>
      <c r="AF89" s="348"/>
      <c r="AG89" s="425"/>
      <c r="AH89" s="425"/>
      <c r="AI89" s="425"/>
      <c r="AJ89" s="280"/>
      <c r="AK89" s="313"/>
      <c r="AL89" s="425"/>
      <c r="AM89" s="280"/>
      <c r="AN89" s="280"/>
      <c r="AO89" s="280"/>
      <c r="AP89" s="391"/>
      <c r="AQ89" s="391"/>
      <c r="AR89" s="391"/>
      <c r="AS89" s="391"/>
      <c r="AT89" s="375"/>
    </row>
    <row r="90" s="211" customFormat="1" ht="24" customHeight="1" spans="1:46">
      <c r="A90" s="244"/>
      <c r="B90" s="244"/>
      <c r="C90" s="244"/>
      <c r="D90" s="244"/>
      <c r="E90" s="244"/>
      <c r="F90" s="244"/>
      <c r="G90" s="264"/>
      <c r="H90" s="264"/>
      <c r="I90" s="264"/>
      <c r="J90" s="264"/>
      <c r="K90" s="435"/>
      <c r="L90" s="246"/>
      <c r="M90" s="246"/>
      <c r="N90" s="246"/>
      <c r="O90" s="264"/>
      <c r="P90" s="362"/>
      <c r="Q90" s="362"/>
      <c r="R90" s="374"/>
      <c r="S90" s="244"/>
      <c r="T90" s="375"/>
      <c r="U90" s="377"/>
      <c r="V90" s="377"/>
      <c r="W90" s="377"/>
      <c r="X90" s="264"/>
      <c r="Y90" s="264"/>
      <c r="Z90" s="362"/>
      <c r="AA90" s="244"/>
      <c r="AB90" s="244"/>
      <c r="AC90" s="264"/>
      <c r="AD90" s="280"/>
      <c r="AE90" s="244"/>
      <c r="AF90" s="348"/>
      <c r="AG90" s="425"/>
      <c r="AH90" s="425"/>
      <c r="AI90" s="425"/>
      <c r="AJ90" s="280"/>
      <c r="AK90" s="313"/>
      <c r="AL90" s="425"/>
      <c r="AM90" s="280"/>
      <c r="AN90" s="280"/>
      <c r="AO90" s="280"/>
      <c r="AP90" s="391"/>
      <c r="AQ90" s="391"/>
      <c r="AR90" s="391"/>
      <c r="AS90" s="391"/>
      <c r="AT90" s="375"/>
    </row>
    <row r="91" s="211" customFormat="1" ht="24" customHeight="1" spans="1:46">
      <c r="A91" s="244"/>
      <c r="B91" s="244"/>
      <c r="C91" s="244"/>
      <c r="D91" s="244"/>
      <c r="E91" s="244"/>
      <c r="F91" s="244"/>
      <c r="G91" s="264"/>
      <c r="H91" s="264"/>
      <c r="I91" s="264"/>
      <c r="J91" s="264"/>
      <c r="K91" s="435"/>
      <c r="L91" s="246"/>
      <c r="M91" s="246"/>
      <c r="N91" s="246"/>
      <c r="O91" s="264"/>
      <c r="P91" s="362"/>
      <c r="Q91" s="362"/>
      <c r="R91" s="374"/>
      <c r="S91" s="244"/>
      <c r="T91" s="375"/>
      <c r="U91" s="377"/>
      <c r="V91" s="377"/>
      <c r="W91" s="377"/>
      <c r="X91" s="264"/>
      <c r="Y91" s="264"/>
      <c r="Z91" s="362"/>
      <c r="AA91" s="442"/>
      <c r="AB91" s="244"/>
      <c r="AC91" s="264"/>
      <c r="AD91" s="280"/>
      <c r="AE91" s="244"/>
      <c r="AF91" s="348"/>
      <c r="AG91" s="425"/>
      <c r="AH91" s="425"/>
      <c r="AI91" s="425"/>
      <c r="AJ91" s="280"/>
      <c r="AK91" s="313"/>
      <c r="AL91" s="425"/>
      <c r="AM91" s="280"/>
      <c r="AN91" s="280"/>
      <c r="AO91" s="280"/>
      <c r="AP91" s="391"/>
      <c r="AQ91" s="391"/>
      <c r="AR91" s="391"/>
      <c r="AS91" s="391"/>
      <c r="AT91" s="375"/>
    </row>
    <row r="92" s="211" customFormat="1" ht="24" customHeight="1" spans="1:46">
      <c r="A92" s="244"/>
      <c r="B92" s="244"/>
      <c r="C92" s="244"/>
      <c r="D92" s="244"/>
      <c r="E92" s="244"/>
      <c r="F92" s="244"/>
      <c r="G92" s="264"/>
      <c r="H92" s="264"/>
      <c r="I92" s="264"/>
      <c r="J92" s="264"/>
      <c r="K92" s="435"/>
      <c r="L92" s="246"/>
      <c r="M92" s="246"/>
      <c r="N92" s="246"/>
      <c r="O92" s="264"/>
      <c r="P92" s="362"/>
      <c r="Q92" s="362"/>
      <c r="R92" s="374"/>
      <c r="S92" s="244"/>
      <c r="T92" s="375"/>
      <c r="U92" s="377"/>
      <c r="V92" s="377"/>
      <c r="W92" s="377"/>
      <c r="X92" s="264"/>
      <c r="Y92" s="264"/>
      <c r="Z92" s="362"/>
      <c r="AA92" s="442"/>
      <c r="AB92" s="244"/>
      <c r="AC92" s="264"/>
      <c r="AD92" s="280"/>
      <c r="AE92" s="244"/>
      <c r="AF92" s="348"/>
      <c r="AG92" s="425"/>
      <c r="AH92" s="425"/>
      <c r="AI92" s="425"/>
      <c r="AJ92" s="280"/>
      <c r="AK92" s="313"/>
      <c r="AL92" s="425"/>
      <c r="AM92" s="280"/>
      <c r="AN92" s="280"/>
      <c r="AO92" s="280"/>
      <c r="AP92" s="391"/>
      <c r="AQ92" s="391"/>
      <c r="AR92" s="391"/>
      <c r="AS92" s="391"/>
      <c r="AT92" s="375"/>
    </row>
    <row r="93" s="211" customFormat="1" ht="24" customHeight="1" spans="1:46">
      <c r="A93" s="244"/>
      <c r="B93" s="244"/>
      <c r="C93" s="244"/>
      <c r="D93" s="244"/>
      <c r="E93" s="244"/>
      <c r="F93" s="244"/>
      <c r="G93" s="264"/>
      <c r="H93" s="264"/>
      <c r="I93" s="264"/>
      <c r="J93" s="264"/>
      <c r="K93" s="435"/>
      <c r="L93" s="246"/>
      <c r="M93" s="246"/>
      <c r="N93" s="246"/>
      <c r="O93" s="264"/>
      <c r="P93" s="362"/>
      <c r="Q93" s="362"/>
      <c r="R93" s="374"/>
      <c r="S93" s="244"/>
      <c r="T93" s="375"/>
      <c r="U93" s="377"/>
      <c r="V93" s="377"/>
      <c r="W93" s="377"/>
      <c r="X93" s="264"/>
      <c r="Y93" s="264"/>
      <c r="Z93" s="362"/>
      <c r="AA93" s="442"/>
      <c r="AB93" s="244"/>
      <c r="AC93" s="264"/>
      <c r="AD93" s="280"/>
      <c r="AE93" s="244"/>
      <c r="AF93" s="348"/>
      <c r="AG93" s="425"/>
      <c r="AH93" s="425"/>
      <c r="AI93" s="425"/>
      <c r="AJ93" s="280"/>
      <c r="AK93" s="313"/>
      <c r="AL93" s="425"/>
      <c r="AM93" s="280"/>
      <c r="AN93" s="280"/>
      <c r="AO93" s="280"/>
      <c r="AP93" s="391"/>
      <c r="AQ93" s="391"/>
      <c r="AR93" s="391"/>
      <c r="AS93" s="391"/>
      <c r="AT93" s="375"/>
    </row>
    <row r="94" s="211" customFormat="1" ht="24" customHeight="1" spans="1:46">
      <c r="A94" s="244"/>
      <c r="B94" s="362"/>
      <c r="C94" s="266"/>
      <c r="D94" s="266"/>
      <c r="E94" s="266"/>
      <c r="F94" s="266"/>
      <c r="G94" s="266"/>
      <c r="H94" s="362"/>
      <c r="I94" s="362"/>
      <c r="J94" s="362"/>
      <c r="K94" s="362"/>
      <c r="L94" s="362"/>
      <c r="M94" s="362"/>
      <c r="N94" s="362"/>
      <c r="O94" s="362"/>
      <c r="P94" s="247"/>
      <c r="Q94" s="246"/>
      <c r="R94" s="374"/>
      <c r="S94" s="244"/>
      <c r="T94" s="266"/>
      <c r="U94" s="377"/>
      <c r="V94" s="377"/>
      <c r="W94" s="377"/>
      <c r="X94" s="375"/>
      <c r="Y94" s="375"/>
      <c r="Z94" s="362"/>
      <c r="AA94" s="266"/>
      <c r="AB94" s="362"/>
      <c r="AC94" s="362"/>
      <c r="AD94" s="284"/>
      <c r="AE94" s="244"/>
      <c r="AF94" s="393"/>
      <c r="AG94" s="423"/>
      <c r="AH94" s="423"/>
      <c r="AI94" s="423"/>
      <c r="AJ94" s="394"/>
      <c r="AK94" s="424"/>
      <c r="AL94" s="423"/>
      <c r="AM94" s="394"/>
      <c r="AN94" s="394"/>
      <c r="AO94" s="394"/>
      <c r="AP94" s="391"/>
      <c r="AQ94" s="391"/>
      <c r="AR94" s="391"/>
      <c r="AS94" s="391"/>
      <c r="AT94" s="336"/>
    </row>
    <row r="95" s="211" customFormat="1" ht="24" customHeight="1" spans="1:46">
      <c r="A95" s="244"/>
      <c r="B95" s="362"/>
      <c r="C95" s="266"/>
      <c r="D95" s="266"/>
      <c r="E95" s="266"/>
      <c r="F95" s="266"/>
      <c r="G95" s="266"/>
      <c r="H95" s="362"/>
      <c r="I95" s="362"/>
      <c r="J95" s="362"/>
      <c r="K95" s="362"/>
      <c r="L95" s="362"/>
      <c r="M95" s="362"/>
      <c r="N95" s="362"/>
      <c r="O95" s="250"/>
      <c r="P95" s="250"/>
      <c r="Q95" s="246"/>
      <c r="R95" s="374"/>
      <c r="S95" s="244"/>
      <c r="T95" s="249"/>
      <c r="U95" s="377"/>
      <c r="V95" s="377"/>
      <c r="W95" s="377"/>
      <c r="X95" s="375"/>
      <c r="Y95" s="375"/>
      <c r="Z95" s="362"/>
      <c r="AA95" s="266"/>
      <c r="AB95" s="362"/>
      <c r="AC95" s="362"/>
      <c r="AD95" s="284"/>
      <c r="AE95" s="244"/>
      <c r="AF95" s="393"/>
      <c r="AG95" s="423"/>
      <c r="AH95" s="423"/>
      <c r="AI95" s="423"/>
      <c r="AJ95" s="394"/>
      <c r="AK95" s="424"/>
      <c r="AL95" s="423"/>
      <c r="AM95" s="394"/>
      <c r="AN95" s="394"/>
      <c r="AO95" s="394"/>
      <c r="AP95" s="391"/>
      <c r="AQ95" s="391"/>
      <c r="AR95" s="391"/>
      <c r="AS95" s="391"/>
      <c r="AT95" s="336"/>
    </row>
    <row r="96" s="211" customFormat="1" ht="24" customHeight="1" spans="1:46">
      <c r="A96" s="244"/>
      <c r="B96" s="362"/>
      <c r="C96" s="266"/>
      <c r="D96" s="266"/>
      <c r="E96" s="266"/>
      <c r="F96" s="266"/>
      <c r="G96" s="266"/>
      <c r="H96" s="362"/>
      <c r="I96" s="362"/>
      <c r="J96" s="362"/>
      <c r="K96" s="362"/>
      <c r="L96" s="362"/>
      <c r="M96" s="362"/>
      <c r="N96" s="362"/>
      <c r="O96" s="362"/>
      <c r="P96" s="250"/>
      <c r="Q96" s="246"/>
      <c r="R96" s="437"/>
      <c r="S96" s="244"/>
      <c r="T96" s="438"/>
      <c r="U96" s="377"/>
      <c r="V96" s="377"/>
      <c r="W96" s="377"/>
      <c r="X96" s="375"/>
      <c r="Y96" s="375"/>
      <c r="Z96" s="362"/>
      <c r="AA96" s="266"/>
      <c r="AB96" s="362"/>
      <c r="AC96" s="362"/>
      <c r="AD96" s="284"/>
      <c r="AE96" s="244"/>
      <c r="AF96" s="393"/>
      <c r="AG96" s="423"/>
      <c r="AH96" s="423"/>
      <c r="AI96" s="423"/>
      <c r="AJ96" s="394"/>
      <c r="AK96" s="424"/>
      <c r="AL96" s="423"/>
      <c r="AM96" s="394"/>
      <c r="AN96" s="394"/>
      <c r="AO96" s="394"/>
      <c r="AP96" s="391"/>
      <c r="AQ96" s="391"/>
      <c r="AR96" s="391"/>
      <c r="AS96" s="391"/>
      <c r="AT96" s="336"/>
    </row>
    <row r="97" s="211" customFormat="1" ht="24" customHeight="1" spans="1:46">
      <c r="A97" s="244"/>
      <c r="B97" s="362"/>
      <c r="C97" s="266"/>
      <c r="D97" s="266"/>
      <c r="E97" s="266"/>
      <c r="F97" s="266"/>
      <c r="G97" s="266"/>
      <c r="H97" s="362"/>
      <c r="I97" s="362"/>
      <c r="J97" s="362"/>
      <c r="K97" s="362"/>
      <c r="L97" s="362"/>
      <c r="M97" s="362"/>
      <c r="N97" s="362"/>
      <c r="O97" s="362"/>
      <c r="P97" s="250"/>
      <c r="Q97" s="362"/>
      <c r="R97" s="437"/>
      <c r="S97" s="244"/>
      <c r="T97" s="375"/>
      <c r="U97" s="377"/>
      <c r="V97" s="377"/>
      <c r="W97" s="377"/>
      <c r="X97" s="375"/>
      <c r="Y97" s="375"/>
      <c r="Z97" s="362"/>
      <c r="AA97" s="266"/>
      <c r="AB97" s="362"/>
      <c r="AC97" s="362"/>
      <c r="AD97" s="284"/>
      <c r="AE97" s="244"/>
      <c r="AF97" s="393"/>
      <c r="AG97" s="423"/>
      <c r="AH97" s="423"/>
      <c r="AI97" s="423"/>
      <c r="AJ97" s="394"/>
      <c r="AK97" s="424"/>
      <c r="AL97" s="423"/>
      <c r="AM97" s="394"/>
      <c r="AN97" s="394"/>
      <c r="AO97" s="394"/>
      <c r="AP97" s="391"/>
      <c r="AQ97" s="391"/>
      <c r="AR97" s="391"/>
      <c r="AS97" s="391"/>
      <c r="AT97" s="336"/>
    </row>
    <row r="98" s="211" customFormat="1" ht="24" customHeight="1" spans="1:46">
      <c r="A98" s="244"/>
      <c r="B98" s="362"/>
      <c r="C98" s="266"/>
      <c r="D98" s="266"/>
      <c r="E98" s="266"/>
      <c r="F98" s="266"/>
      <c r="G98" s="266"/>
      <c r="H98" s="362"/>
      <c r="I98" s="362"/>
      <c r="J98" s="362"/>
      <c r="K98" s="362"/>
      <c r="L98" s="362"/>
      <c r="M98" s="362"/>
      <c r="N98" s="362"/>
      <c r="O98" s="362"/>
      <c r="P98" s="362"/>
      <c r="Q98" s="362"/>
      <c r="R98" s="374"/>
      <c r="S98" s="244"/>
      <c r="T98" s="266"/>
      <c r="U98" s="377"/>
      <c r="V98" s="377"/>
      <c r="W98" s="377"/>
      <c r="X98" s="375"/>
      <c r="Y98" s="375"/>
      <c r="Z98" s="362"/>
      <c r="AA98" s="266"/>
      <c r="AB98" s="362"/>
      <c r="AC98" s="362"/>
      <c r="AD98" s="284"/>
      <c r="AE98" s="244"/>
      <c r="AF98" s="393"/>
      <c r="AG98" s="423"/>
      <c r="AH98" s="423"/>
      <c r="AI98" s="423"/>
      <c r="AJ98" s="394"/>
      <c r="AK98" s="424"/>
      <c r="AL98" s="423"/>
      <c r="AM98" s="394"/>
      <c r="AN98" s="394"/>
      <c r="AO98" s="394"/>
      <c r="AP98" s="391"/>
      <c r="AQ98" s="391"/>
      <c r="AR98" s="391"/>
      <c r="AS98" s="391"/>
      <c r="AT98" s="336"/>
    </row>
    <row r="99" s="211" customFormat="1" ht="24" customHeight="1" spans="1:46">
      <c r="A99" s="244"/>
      <c r="B99" s="362"/>
      <c r="C99" s="266"/>
      <c r="D99" s="266"/>
      <c r="E99" s="266"/>
      <c r="F99" s="266"/>
      <c r="G99" s="266"/>
      <c r="H99" s="362"/>
      <c r="I99" s="362"/>
      <c r="J99" s="362"/>
      <c r="K99" s="362"/>
      <c r="L99" s="362"/>
      <c r="M99" s="362"/>
      <c r="N99" s="362"/>
      <c r="O99" s="250"/>
      <c r="P99" s="250"/>
      <c r="Q99" s="264"/>
      <c r="R99" s="374"/>
      <c r="S99" s="244"/>
      <c r="T99" s="266"/>
      <c r="U99" s="377"/>
      <c r="V99" s="377"/>
      <c r="W99" s="377"/>
      <c r="X99" s="375"/>
      <c r="Y99" s="375"/>
      <c r="Z99" s="362"/>
      <c r="AA99" s="250"/>
      <c r="AB99" s="362"/>
      <c r="AC99" s="362"/>
      <c r="AD99" s="282"/>
      <c r="AE99" s="244"/>
      <c r="AF99" s="393"/>
      <c r="AG99" s="423"/>
      <c r="AH99" s="423"/>
      <c r="AI99" s="423"/>
      <c r="AJ99" s="394"/>
      <c r="AK99" s="424"/>
      <c r="AL99" s="423"/>
      <c r="AM99" s="394"/>
      <c r="AN99" s="394"/>
      <c r="AO99" s="394"/>
      <c r="AP99" s="391"/>
      <c r="AQ99" s="391"/>
      <c r="AR99" s="391"/>
      <c r="AS99" s="391"/>
      <c r="AT99" s="336"/>
    </row>
    <row r="100" s="211" customFormat="1" ht="24" customHeight="1" spans="1:46">
      <c r="A100" s="244"/>
      <c r="B100" s="362"/>
      <c r="C100" s="266"/>
      <c r="D100" s="266"/>
      <c r="E100" s="266"/>
      <c r="F100" s="266"/>
      <c r="G100" s="266"/>
      <c r="H100" s="362"/>
      <c r="I100" s="362"/>
      <c r="J100" s="362"/>
      <c r="K100" s="362"/>
      <c r="L100" s="362"/>
      <c r="M100" s="362"/>
      <c r="N100" s="362"/>
      <c r="O100" s="250"/>
      <c r="P100" s="250"/>
      <c r="Q100" s="264"/>
      <c r="R100" s="374"/>
      <c r="S100" s="244"/>
      <c r="T100" s="266"/>
      <c r="U100" s="377"/>
      <c r="V100" s="377"/>
      <c r="W100" s="377"/>
      <c r="X100" s="375"/>
      <c r="Y100" s="375"/>
      <c r="Z100" s="362"/>
      <c r="AA100" s="250"/>
      <c r="AB100" s="362"/>
      <c r="AC100" s="362"/>
      <c r="AD100" s="284"/>
      <c r="AE100" s="244"/>
      <c r="AF100" s="393"/>
      <c r="AG100" s="423"/>
      <c r="AH100" s="423"/>
      <c r="AI100" s="423"/>
      <c r="AJ100" s="394"/>
      <c r="AK100" s="424"/>
      <c r="AL100" s="423"/>
      <c r="AM100" s="394"/>
      <c r="AN100" s="394"/>
      <c r="AO100" s="394"/>
      <c r="AP100" s="391"/>
      <c r="AQ100" s="391"/>
      <c r="AR100" s="391"/>
      <c r="AS100" s="391"/>
      <c r="AT100" s="336"/>
    </row>
    <row r="101" s="211" customFormat="1" ht="24" customHeight="1" spans="1:46">
      <c r="A101" s="244"/>
      <c r="B101" s="362"/>
      <c r="C101" s="362"/>
      <c r="D101" s="362"/>
      <c r="E101" s="362"/>
      <c r="F101" s="362"/>
      <c r="G101" s="362"/>
      <c r="H101" s="362"/>
      <c r="I101" s="362"/>
      <c r="J101" s="362"/>
      <c r="K101" s="362"/>
      <c r="L101" s="362"/>
      <c r="M101" s="362"/>
      <c r="N101" s="362"/>
      <c r="O101" s="362"/>
      <c r="P101" s="362"/>
      <c r="Q101" s="362"/>
      <c r="R101" s="437"/>
      <c r="S101" s="244"/>
      <c r="T101" s="375"/>
      <c r="U101" s="377"/>
      <c r="V101" s="377"/>
      <c r="W101" s="377"/>
      <c r="X101" s="264"/>
      <c r="Y101" s="244"/>
      <c r="Z101" s="362"/>
      <c r="AA101" s="375"/>
      <c r="AB101" s="375"/>
      <c r="AC101" s="375"/>
      <c r="AD101" s="388"/>
      <c r="AE101" s="362"/>
      <c r="AF101" s="362"/>
      <c r="AG101" s="421"/>
      <c r="AH101" s="421"/>
      <c r="AI101" s="421"/>
      <c r="AJ101" s="388"/>
      <c r="AK101" s="422"/>
      <c r="AL101" s="421"/>
      <c r="AM101" s="388"/>
      <c r="AN101" s="388"/>
      <c r="AO101" s="388"/>
      <c r="AP101" s="391"/>
      <c r="AQ101" s="391"/>
      <c r="AR101" s="391"/>
      <c r="AS101" s="391"/>
      <c r="AT101" s="390"/>
    </row>
    <row r="102" s="211" customFormat="1" ht="33.75" customHeight="1" spans="1:46">
      <c r="A102" s="244"/>
      <c r="B102" s="362"/>
      <c r="C102" s="266"/>
      <c r="D102" s="266"/>
      <c r="E102" s="266"/>
      <c r="F102" s="266"/>
      <c r="G102" s="266"/>
      <c r="H102" s="362"/>
      <c r="I102" s="362"/>
      <c r="J102" s="362"/>
      <c r="K102" s="362"/>
      <c r="L102" s="362"/>
      <c r="M102" s="362"/>
      <c r="N102" s="362"/>
      <c r="O102" s="362"/>
      <c r="P102" s="247"/>
      <c r="Q102" s="362"/>
      <c r="R102" s="437"/>
      <c r="S102" s="244"/>
      <c r="T102" s="266"/>
      <c r="U102" s="377"/>
      <c r="V102" s="377"/>
      <c r="W102" s="377"/>
      <c r="X102" s="375"/>
      <c r="Y102" s="375"/>
      <c r="Z102" s="362"/>
      <c r="AA102" s="266"/>
      <c r="AB102" s="362"/>
      <c r="AC102" s="362"/>
      <c r="AD102" s="284"/>
      <c r="AE102" s="244"/>
      <c r="AF102" s="393"/>
      <c r="AG102" s="423"/>
      <c r="AH102" s="423"/>
      <c r="AI102" s="423"/>
      <c r="AJ102" s="394"/>
      <c r="AK102" s="424"/>
      <c r="AL102" s="423"/>
      <c r="AM102" s="394"/>
      <c r="AN102" s="394"/>
      <c r="AO102" s="394"/>
      <c r="AP102" s="391"/>
      <c r="AQ102" s="391"/>
      <c r="AR102" s="391"/>
      <c r="AS102" s="391"/>
      <c r="AT102" s="336"/>
    </row>
    <row r="103" s="211" customFormat="1" ht="24" customHeight="1" spans="1:46">
      <c r="A103" s="244"/>
      <c r="B103" s="362"/>
      <c r="C103" s="266"/>
      <c r="D103" s="266"/>
      <c r="E103" s="266"/>
      <c r="F103" s="266"/>
      <c r="G103" s="266"/>
      <c r="H103" s="362"/>
      <c r="I103" s="362"/>
      <c r="J103" s="362"/>
      <c r="K103" s="362"/>
      <c r="L103" s="362"/>
      <c r="M103" s="362"/>
      <c r="N103" s="362"/>
      <c r="O103" s="246"/>
      <c r="P103" s="250"/>
      <c r="Q103" s="362"/>
      <c r="R103" s="437"/>
      <c r="S103" s="244"/>
      <c r="T103" s="266"/>
      <c r="U103" s="377"/>
      <c r="V103" s="377"/>
      <c r="W103" s="377"/>
      <c r="X103" s="375"/>
      <c r="Y103" s="375"/>
      <c r="Z103" s="362"/>
      <c r="AA103" s="250"/>
      <c r="AB103" s="362"/>
      <c r="AC103" s="362"/>
      <c r="AD103" s="282"/>
      <c r="AE103" s="244"/>
      <c r="AF103" s="393"/>
      <c r="AG103" s="423"/>
      <c r="AH103" s="423"/>
      <c r="AI103" s="423"/>
      <c r="AJ103" s="394"/>
      <c r="AK103" s="424"/>
      <c r="AL103" s="423"/>
      <c r="AM103" s="394"/>
      <c r="AN103" s="394"/>
      <c r="AO103" s="394"/>
      <c r="AP103" s="391"/>
      <c r="AQ103" s="391"/>
      <c r="AR103" s="391"/>
      <c r="AS103" s="391"/>
      <c r="AT103" s="336"/>
    </row>
    <row r="104" s="211" customFormat="1" ht="24" customHeight="1" spans="1:46">
      <c r="A104" s="244"/>
      <c r="B104" s="362"/>
      <c r="C104" s="266"/>
      <c r="D104" s="266"/>
      <c r="E104" s="266"/>
      <c r="F104" s="266"/>
      <c r="G104" s="266"/>
      <c r="H104" s="362"/>
      <c r="I104" s="362"/>
      <c r="J104" s="362"/>
      <c r="K104" s="362"/>
      <c r="L104" s="362"/>
      <c r="M104" s="362"/>
      <c r="N104" s="362"/>
      <c r="O104" s="246"/>
      <c r="P104" s="250"/>
      <c r="Q104" s="362"/>
      <c r="R104" s="437"/>
      <c r="S104" s="244"/>
      <c r="T104" s="266"/>
      <c r="U104" s="377"/>
      <c r="V104" s="377"/>
      <c r="W104" s="377"/>
      <c r="X104" s="375"/>
      <c r="Y104" s="375"/>
      <c r="Z104" s="362"/>
      <c r="AA104" s="250"/>
      <c r="AB104" s="362"/>
      <c r="AC104" s="362"/>
      <c r="AD104" s="282"/>
      <c r="AE104" s="244"/>
      <c r="AF104" s="393"/>
      <c r="AG104" s="423"/>
      <c r="AH104" s="423"/>
      <c r="AI104" s="423"/>
      <c r="AJ104" s="394"/>
      <c r="AK104" s="424"/>
      <c r="AL104" s="423"/>
      <c r="AM104" s="394"/>
      <c r="AN104" s="394"/>
      <c r="AO104" s="394"/>
      <c r="AP104" s="391"/>
      <c r="AQ104" s="391"/>
      <c r="AR104" s="391"/>
      <c r="AS104" s="391"/>
      <c r="AT104" s="336"/>
    </row>
    <row r="105" s="211" customFormat="1" ht="24" customHeight="1" spans="1:46">
      <c r="A105" s="244"/>
      <c r="B105" s="362"/>
      <c r="C105" s="266"/>
      <c r="D105" s="266"/>
      <c r="E105" s="266"/>
      <c r="F105" s="266"/>
      <c r="G105" s="266"/>
      <c r="H105" s="362"/>
      <c r="I105" s="362"/>
      <c r="J105" s="362"/>
      <c r="K105" s="362"/>
      <c r="L105" s="362"/>
      <c r="M105" s="362"/>
      <c r="N105" s="362"/>
      <c r="O105" s="246"/>
      <c r="P105" s="250"/>
      <c r="Q105" s="362"/>
      <c r="R105" s="437"/>
      <c r="S105" s="244"/>
      <c r="T105" s="266"/>
      <c r="U105" s="377"/>
      <c r="V105" s="377"/>
      <c r="W105" s="377"/>
      <c r="X105" s="375"/>
      <c r="Y105" s="375"/>
      <c r="Z105" s="362"/>
      <c r="AA105" s="250"/>
      <c r="AB105" s="362"/>
      <c r="AC105" s="362"/>
      <c r="AD105" s="282"/>
      <c r="AE105" s="244"/>
      <c r="AF105" s="393"/>
      <c r="AG105" s="423"/>
      <c r="AH105" s="423"/>
      <c r="AI105" s="423"/>
      <c r="AJ105" s="394"/>
      <c r="AK105" s="424"/>
      <c r="AL105" s="423"/>
      <c r="AM105" s="394"/>
      <c r="AN105" s="394"/>
      <c r="AO105" s="394"/>
      <c r="AP105" s="391"/>
      <c r="AQ105" s="391"/>
      <c r="AR105" s="391"/>
      <c r="AS105" s="391"/>
      <c r="AT105" s="336"/>
    </row>
    <row r="106" s="211" customFormat="1" ht="24" customHeight="1" spans="1:46">
      <c r="A106" s="244"/>
      <c r="B106" s="362"/>
      <c r="C106" s="266"/>
      <c r="D106" s="266"/>
      <c r="E106" s="266"/>
      <c r="F106" s="266"/>
      <c r="G106" s="266"/>
      <c r="H106" s="362"/>
      <c r="I106" s="362"/>
      <c r="J106" s="362"/>
      <c r="K106" s="362"/>
      <c r="L106" s="362"/>
      <c r="M106" s="362"/>
      <c r="N106" s="362"/>
      <c r="O106" s="336"/>
      <c r="P106" s="336"/>
      <c r="Q106" s="362"/>
      <c r="R106" s="437"/>
      <c r="S106" s="244"/>
      <c r="T106" s="266"/>
      <c r="U106" s="377"/>
      <c r="V106" s="377"/>
      <c r="W106" s="377"/>
      <c r="X106" s="375"/>
      <c r="Y106" s="375"/>
      <c r="Z106" s="362"/>
      <c r="AA106" s="266"/>
      <c r="AB106" s="362"/>
      <c r="AC106" s="362"/>
      <c r="AD106" s="284"/>
      <c r="AE106" s="244"/>
      <c r="AF106" s="393"/>
      <c r="AG106" s="423"/>
      <c r="AH106" s="423"/>
      <c r="AI106" s="423"/>
      <c r="AJ106" s="394"/>
      <c r="AK106" s="424"/>
      <c r="AL106" s="423"/>
      <c r="AM106" s="394"/>
      <c r="AN106" s="394"/>
      <c r="AO106" s="394"/>
      <c r="AP106" s="391"/>
      <c r="AQ106" s="391"/>
      <c r="AR106" s="391"/>
      <c r="AS106" s="391"/>
      <c r="AT106" s="336"/>
    </row>
    <row r="107" s="211" customFormat="1" ht="24" customHeight="1" spans="1:46">
      <c r="A107" s="244"/>
      <c r="B107" s="362"/>
      <c r="C107" s="266"/>
      <c r="D107" s="266"/>
      <c r="E107" s="266"/>
      <c r="F107" s="266"/>
      <c r="G107" s="266"/>
      <c r="H107" s="362"/>
      <c r="I107" s="362"/>
      <c r="J107" s="362"/>
      <c r="K107" s="264"/>
      <c r="L107" s="246"/>
      <c r="M107" s="246"/>
      <c r="N107" s="246"/>
      <c r="O107" s="246"/>
      <c r="P107" s="250"/>
      <c r="Q107" s="362"/>
      <c r="R107" s="437"/>
      <c r="S107" s="244"/>
      <c r="T107" s="266"/>
      <c r="U107" s="376"/>
      <c r="V107" s="376"/>
      <c r="W107" s="376"/>
      <c r="X107" s="375"/>
      <c r="Y107" s="375"/>
      <c r="Z107" s="362"/>
      <c r="AA107" s="250"/>
      <c r="AB107" s="244"/>
      <c r="AC107" s="244"/>
      <c r="AD107" s="280"/>
      <c r="AE107" s="244"/>
      <c r="AF107" s="393"/>
      <c r="AG107" s="423"/>
      <c r="AH107" s="423"/>
      <c r="AI107" s="423"/>
      <c r="AJ107" s="394"/>
      <c r="AK107" s="424"/>
      <c r="AL107" s="423"/>
      <c r="AM107" s="394"/>
      <c r="AN107" s="394"/>
      <c r="AO107" s="394"/>
      <c r="AP107" s="391"/>
      <c r="AQ107" s="391"/>
      <c r="AR107" s="391"/>
      <c r="AS107" s="391"/>
      <c r="AT107" s="336"/>
    </row>
    <row r="108" s="211" customFormat="1" ht="27.75" customHeight="1" spans="1:46">
      <c r="A108" s="244"/>
      <c r="B108" s="362"/>
      <c r="C108" s="266"/>
      <c r="D108" s="266"/>
      <c r="E108" s="266"/>
      <c r="F108" s="266"/>
      <c r="G108" s="266"/>
      <c r="H108" s="362"/>
      <c r="I108" s="362"/>
      <c r="J108" s="362"/>
      <c r="K108" s="362"/>
      <c r="L108" s="362"/>
      <c r="M108" s="362"/>
      <c r="N108" s="362"/>
      <c r="O108" s="246"/>
      <c r="P108" s="247"/>
      <c r="Q108" s="362"/>
      <c r="R108" s="437"/>
      <c r="S108" s="244"/>
      <c r="T108" s="438"/>
      <c r="U108" s="376"/>
      <c r="V108" s="376"/>
      <c r="W108" s="376"/>
      <c r="X108" s="264"/>
      <c r="Y108" s="375"/>
      <c r="Z108" s="362"/>
      <c r="AA108" s="250"/>
      <c r="AB108" s="362"/>
      <c r="AC108" s="244"/>
      <c r="AD108" s="280"/>
      <c r="AE108" s="389"/>
      <c r="AF108" s="393"/>
      <c r="AG108" s="423"/>
      <c r="AH108" s="423"/>
      <c r="AI108" s="423"/>
      <c r="AJ108" s="394"/>
      <c r="AK108" s="424"/>
      <c r="AL108" s="423"/>
      <c r="AM108" s="394"/>
      <c r="AN108" s="394"/>
      <c r="AO108" s="394"/>
      <c r="AP108" s="391"/>
      <c r="AQ108" s="391"/>
      <c r="AR108" s="391"/>
      <c r="AS108" s="391"/>
      <c r="AT108" s="266"/>
    </row>
    <row r="109" s="211" customFormat="1" ht="24" customHeight="1" spans="1:46">
      <c r="A109" s="244"/>
      <c r="B109" s="362"/>
      <c r="C109" s="266"/>
      <c r="D109" s="266"/>
      <c r="E109" s="266"/>
      <c r="F109" s="266"/>
      <c r="G109" s="266"/>
      <c r="H109" s="362"/>
      <c r="I109" s="362"/>
      <c r="J109" s="362"/>
      <c r="K109" s="362"/>
      <c r="L109" s="362"/>
      <c r="M109" s="362"/>
      <c r="N109" s="362"/>
      <c r="O109" s="246"/>
      <c r="P109" s="250"/>
      <c r="Q109" s="362"/>
      <c r="R109" s="437"/>
      <c r="S109" s="244"/>
      <c r="T109" s="266"/>
      <c r="U109" s="376"/>
      <c r="V109" s="376"/>
      <c r="W109" s="376"/>
      <c r="X109" s="264"/>
      <c r="Y109" s="375"/>
      <c r="Z109" s="362"/>
      <c r="AA109" s="250"/>
      <c r="AB109" s="244"/>
      <c r="AC109" s="244"/>
      <c r="AD109" s="280"/>
      <c r="AE109" s="244"/>
      <c r="AF109" s="393"/>
      <c r="AG109" s="423"/>
      <c r="AH109" s="423"/>
      <c r="AI109" s="423"/>
      <c r="AJ109" s="394"/>
      <c r="AK109" s="424"/>
      <c r="AL109" s="423"/>
      <c r="AM109" s="394"/>
      <c r="AN109" s="394"/>
      <c r="AO109" s="394"/>
      <c r="AP109" s="391"/>
      <c r="AQ109" s="391"/>
      <c r="AR109" s="391"/>
      <c r="AS109" s="391"/>
      <c r="AT109" s="336"/>
    </row>
    <row r="110" s="211" customFormat="1" ht="24" customHeight="1" spans="1:46">
      <c r="A110" s="244"/>
      <c r="B110" s="362"/>
      <c r="C110" s="266"/>
      <c r="D110" s="266"/>
      <c r="E110" s="266"/>
      <c r="F110" s="266"/>
      <c r="G110" s="266"/>
      <c r="H110" s="362"/>
      <c r="I110" s="362"/>
      <c r="J110" s="362"/>
      <c r="K110" s="362"/>
      <c r="L110" s="362"/>
      <c r="M110" s="362"/>
      <c r="N110" s="362"/>
      <c r="O110" s="246"/>
      <c r="P110" s="247"/>
      <c r="Q110" s="362"/>
      <c r="R110" s="437"/>
      <c r="S110" s="244"/>
      <c r="T110" s="266"/>
      <c r="U110" s="376"/>
      <c r="V110" s="376"/>
      <c r="W110" s="376"/>
      <c r="X110" s="264"/>
      <c r="Y110" s="375"/>
      <c r="Z110" s="362"/>
      <c r="AA110" s="281"/>
      <c r="AB110" s="264"/>
      <c r="AC110" s="244"/>
      <c r="AD110" s="280"/>
      <c r="AE110" s="244"/>
      <c r="AF110" s="393"/>
      <c r="AG110" s="423"/>
      <c r="AH110" s="423"/>
      <c r="AI110" s="423"/>
      <c r="AJ110" s="394"/>
      <c r="AK110" s="424"/>
      <c r="AL110" s="423"/>
      <c r="AM110" s="394"/>
      <c r="AN110" s="394"/>
      <c r="AO110" s="394"/>
      <c r="AP110" s="391"/>
      <c r="AQ110" s="391"/>
      <c r="AR110" s="391"/>
      <c r="AS110" s="391"/>
      <c r="AT110" s="336"/>
    </row>
    <row r="111" s="211" customFormat="1" ht="24" customHeight="1" spans="1:46">
      <c r="A111" s="244"/>
      <c r="B111" s="362"/>
      <c r="C111" s="266"/>
      <c r="D111" s="266"/>
      <c r="E111" s="266"/>
      <c r="F111" s="266"/>
      <c r="G111" s="266"/>
      <c r="H111" s="362"/>
      <c r="I111" s="362"/>
      <c r="J111" s="362"/>
      <c r="K111" s="362"/>
      <c r="L111" s="362"/>
      <c r="M111" s="362"/>
      <c r="N111" s="362"/>
      <c r="O111" s="246"/>
      <c r="P111" s="247"/>
      <c r="Q111" s="362"/>
      <c r="R111" s="437"/>
      <c r="S111" s="244"/>
      <c r="T111" s="266"/>
      <c r="U111" s="376"/>
      <c r="V111" s="376"/>
      <c r="W111" s="376"/>
      <c r="X111" s="264"/>
      <c r="Y111" s="375"/>
      <c r="Z111" s="362"/>
      <c r="AA111" s="264"/>
      <c r="AB111" s="362"/>
      <c r="AC111" s="244"/>
      <c r="AD111" s="280"/>
      <c r="AE111" s="244"/>
      <c r="AF111" s="393"/>
      <c r="AG111" s="423"/>
      <c r="AH111" s="423"/>
      <c r="AI111" s="423"/>
      <c r="AJ111" s="394"/>
      <c r="AK111" s="424"/>
      <c r="AL111" s="423"/>
      <c r="AM111" s="394"/>
      <c r="AN111" s="394"/>
      <c r="AO111" s="394"/>
      <c r="AP111" s="391"/>
      <c r="AQ111" s="391"/>
      <c r="AR111" s="391"/>
      <c r="AS111" s="391"/>
      <c r="AT111" s="336"/>
    </row>
    <row r="112" s="211" customFormat="1" ht="24" customHeight="1" spans="1:46">
      <c r="A112" s="244"/>
      <c r="B112" s="362"/>
      <c r="C112" s="266"/>
      <c r="D112" s="266"/>
      <c r="E112" s="266"/>
      <c r="F112" s="266"/>
      <c r="G112" s="266"/>
      <c r="H112" s="362"/>
      <c r="I112" s="362"/>
      <c r="J112" s="362"/>
      <c r="K112" s="264"/>
      <c r="L112" s="362"/>
      <c r="M112" s="362"/>
      <c r="N112" s="362"/>
      <c r="O112" s="246"/>
      <c r="P112" s="250"/>
      <c r="Q112" s="362"/>
      <c r="R112" s="437"/>
      <c r="S112" s="244"/>
      <c r="T112" s="266"/>
      <c r="U112" s="376"/>
      <c r="V112" s="376"/>
      <c r="W112" s="376"/>
      <c r="X112" s="375"/>
      <c r="Y112" s="375"/>
      <c r="Z112" s="362"/>
      <c r="AA112" s="266"/>
      <c r="AB112" s="244"/>
      <c r="AC112" s="244"/>
      <c r="AD112" s="280"/>
      <c r="AE112" s="244"/>
      <c r="AF112" s="393"/>
      <c r="AG112" s="423"/>
      <c r="AH112" s="423"/>
      <c r="AI112" s="423"/>
      <c r="AJ112" s="394"/>
      <c r="AK112" s="424"/>
      <c r="AL112" s="423"/>
      <c r="AM112" s="394"/>
      <c r="AN112" s="394"/>
      <c r="AO112" s="394"/>
      <c r="AP112" s="391"/>
      <c r="AQ112" s="391"/>
      <c r="AR112" s="391"/>
      <c r="AS112" s="391"/>
      <c r="AT112" s="336"/>
    </row>
    <row r="113" s="211" customFormat="1" ht="24" customHeight="1" spans="1:46">
      <c r="A113" s="244"/>
      <c r="B113" s="362"/>
      <c r="C113" s="266"/>
      <c r="D113" s="266"/>
      <c r="E113" s="266"/>
      <c r="F113" s="266"/>
      <c r="G113" s="266"/>
      <c r="H113" s="362"/>
      <c r="I113" s="362"/>
      <c r="J113" s="362"/>
      <c r="K113" s="362"/>
      <c r="L113" s="362"/>
      <c r="M113" s="362"/>
      <c r="N113" s="362"/>
      <c r="O113" s="246"/>
      <c r="P113" s="247"/>
      <c r="Q113" s="362"/>
      <c r="R113" s="437"/>
      <c r="S113" s="244"/>
      <c r="T113" s="438"/>
      <c r="U113" s="376"/>
      <c r="V113" s="376"/>
      <c r="W113" s="376"/>
      <c r="X113" s="264"/>
      <c r="Y113" s="375"/>
      <c r="Z113" s="362"/>
      <c r="AA113" s="250"/>
      <c r="AB113" s="362"/>
      <c r="AC113" s="244"/>
      <c r="AD113" s="280"/>
      <c r="AE113" s="389"/>
      <c r="AF113" s="393"/>
      <c r="AG113" s="423"/>
      <c r="AH113" s="423"/>
      <c r="AI113" s="423"/>
      <c r="AJ113" s="394"/>
      <c r="AK113" s="424"/>
      <c r="AL113" s="423"/>
      <c r="AM113" s="394"/>
      <c r="AN113" s="394"/>
      <c r="AO113" s="394"/>
      <c r="AP113" s="391"/>
      <c r="AQ113" s="391"/>
      <c r="AR113" s="391"/>
      <c r="AS113" s="391"/>
      <c r="AT113" s="266"/>
    </row>
    <row r="114" s="211" customFormat="1" ht="24" customHeight="1" spans="1:46">
      <c r="A114" s="244"/>
      <c r="B114" s="362"/>
      <c r="C114" s="266"/>
      <c r="D114" s="266"/>
      <c r="E114" s="266"/>
      <c r="F114" s="266"/>
      <c r="G114" s="266"/>
      <c r="H114" s="362"/>
      <c r="I114" s="362"/>
      <c r="J114" s="362"/>
      <c r="K114" s="362"/>
      <c r="L114" s="362"/>
      <c r="M114" s="362"/>
      <c r="N114" s="362"/>
      <c r="O114" s="246"/>
      <c r="P114" s="247"/>
      <c r="Q114" s="362"/>
      <c r="R114" s="437"/>
      <c r="S114" s="244"/>
      <c r="T114" s="266"/>
      <c r="U114" s="376"/>
      <c r="V114" s="376"/>
      <c r="W114" s="376"/>
      <c r="X114" s="264"/>
      <c r="Y114" s="375"/>
      <c r="Z114" s="362"/>
      <c r="AA114" s="266"/>
      <c r="AB114" s="244"/>
      <c r="AC114" s="244"/>
      <c r="AD114" s="280"/>
      <c r="AE114" s="244"/>
      <c r="AF114" s="393"/>
      <c r="AG114" s="423"/>
      <c r="AH114" s="423"/>
      <c r="AI114" s="423"/>
      <c r="AJ114" s="394"/>
      <c r="AK114" s="424"/>
      <c r="AL114" s="423"/>
      <c r="AM114" s="394"/>
      <c r="AN114" s="394"/>
      <c r="AO114" s="394"/>
      <c r="AP114" s="391"/>
      <c r="AQ114" s="391"/>
      <c r="AR114" s="391"/>
      <c r="AS114" s="391"/>
      <c r="AT114" s="336"/>
    </row>
    <row r="115" s="211" customFormat="1" ht="24" customHeight="1" spans="1:46">
      <c r="A115" s="244"/>
      <c r="B115" s="362"/>
      <c r="C115" s="266"/>
      <c r="D115" s="266"/>
      <c r="E115" s="266"/>
      <c r="F115" s="266"/>
      <c r="G115" s="266"/>
      <c r="H115" s="362"/>
      <c r="I115" s="362"/>
      <c r="J115" s="362"/>
      <c r="K115" s="362"/>
      <c r="L115" s="362"/>
      <c r="M115" s="362"/>
      <c r="N115" s="362"/>
      <c r="O115" s="246"/>
      <c r="P115" s="247"/>
      <c r="Q115" s="362"/>
      <c r="R115" s="437"/>
      <c r="S115" s="244"/>
      <c r="T115" s="266"/>
      <c r="U115" s="376"/>
      <c r="V115" s="376"/>
      <c r="W115" s="376"/>
      <c r="X115" s="264"/>
      <c r="Y115" s="375"/>
      <c r="Z115" s="362"/>
      <c r="AA115" s="281"/>
      <c r="AB115" s="264"/>
      <c r="AC115" s="244"/>
      <c r="AD115" s="280"/>
      <c r="AE115" s="389"/>
      <c r="AF115" s="393"/>
      <c r="AG115" s="423"/>
      <c r="AH115" s="423"/>
      <c r="AI115" s="423"/>
      <c r="AJ115" s="394"/>
      <c r="AK115" s="424"/>
      <c r="AL115" s="423"/>
      <c r="AM115" s="394"/>
      <c r="AN115" s="394"/>
      <c r="AO115" s="394"/>
      <c r="AP115" s="391"/>
      <c r="AQ115" s="391"/>
      <c r="AR115" s="391"/>
      <c r="AS115" s="391"/>
      <c r="AT115" s="336"/>
    </row>
    <row r="116" s="211" customFormat="1" ht="24" customHeight="1" spans="1:46">
      <c r="A116" s="244"/>
      <c r="B116" s="362"/>
      <c r="C116" s="266"/>
      <c r="D116" s="266"/>
      <c r="E116" s="266"/>
      <c r="F116" s="266"/>
      <c r="G116" s="266"/>
      <c r="H116" s="362"/>
      <c r="I116" s="362"/>
      <c r="J116" s="362"/>
      <c r="K116" s="362"/>
      <c r="L116" s="362"/>
      <c r="M116" s="362"/>
      <c r="N116" s="362"/>
      <c r="O116" s="246"/>
      <c r="P116" s="247"/>
      <c r="Q116" s="362"/>
      <c r="R116" s="437"/>
      <c r="S116" s="244"/>
      <c r="T116" s="266"/>
      <c r="U116" s="376"/>
      <c r="V116" s="376"/>
      <c r="W116" s="376"/>
      <c r="X116" s="264"/>
      <c r="Y116" s="375"/>
      <c r="Z116" s="362"/>
      <c r="AA116" s="264"/>
      <c r="AB116" s="362"/>
      <c r="AC116" s="244"/>
      <c r="AD116" s="280"/>
      <c r="AE116" s="244"/>
      <c r="AF116" s="393"/>
      <c r="AG116" s="423"/>
      <c r="AH116" s="423"/>
      <c r="AI116" s="423"/>
      <c r="AJ116" s="394"/>
      <c r="AK116" s="424"/>
      <c r="AL116" s="423"/>
      <c r="AM116" s="394"/>
      <c r="AN116" s="394"/>
      <c r="AO116" s="394"/>
      <c r="AP116" s="391"/>
      <c r="AQ116" s="391"/>
      <c r="AR116" s="391"/>
      <c r="AS116" s="391"/>
      <c r="AT116" s="336"/>
    </row>
    <row r="117" s="211" customFormat="1" ht="27.75" customHeight="1" spans="1:46">
      <c r="A117" s="244"/>
      <c r="B117" s="362"/>
      <c r="C117" s="266"/>
      <c r="D117" s="266"/>
      <c r="E117" s="266"/>
      <c r="F117" s="266"/>
      <c r="G117" s="266"/>
      <c r="H117" s="362"/>
      <c r="I117" s="362"/>
      <c r="J117" s="362"/>
      <c r="K117" s="362"/>
      <c r="L117" s="362"/>
      <c r="M117" s="362"/>
      <c r="N117" s="362"/>
      <c r="O117" s="362"/>
      <c r="P117" s="362"/>
      <c r="Q117" s="362"/>
      <c r="R117" s="437"/>
      <c r="S117" s="244"/>
      <c r="T117" s="440"/>
      <c r="U117" s="377"/>
      <c r="V117" s="377"/>
      <c r="W117" s="377"/>
      <c r="X117" s="264"/>
      <c r="Y117" s="264"/>
      <c r="Z117" s="375"/>
      <c r="AA117" s="375"/>
      <c r="AB117" s="362"/>
      <c r="AC117" s="250"/>
      <c r="AD117" s="282"/>
      <c r="AE117" s="362"/>
      <c r="AF117" s="244"/>
      <c r="AG117" s="423"/>
      <c r="AH117" s="423"/>
      <c r="AI117" s="423"/>
      <c r="AJ117" s="393"/>
      <c r="AK117" s="424"/>
      <c r="AL117" s="423"/>
      <c r="AM117" s="394"/>
      <c r="AN117" s="394"/>
      <c r="AO117" s="394"/>
      <c r="AP117" s="394"/>
      <c r="AQ117" s="391"/>
      <c r="AR117" s="391"/>
      <c r="AS117" s="391"/>
      <c r="AT117" s="266"/>
    </row>
    <row r="118" s="211" customFormat="1" ht="27.75" customHeight="1" spans="1:46">
      <c r="A118" s="244"/>
      <c r="B118" s="362"/>
      <c r="C118" s="266"/>
      <c r="D118" s="266"/>
      <c r="E118" s="266"/>
      <c r="F118" s="266"/>
      <c r="G118" s="266"/>
      <c r="H118" s="362"/>
      <c r="I118" s="362"/>
      <c r="J118" s="362"/>
      <c r="K118" s="362"/>
      <c r="L118" s="362"/>
      <c r="M118" s="362"/>
      <c r="N118" s="362"/>
      <c r="O118" s="362"/>
      <c r="P118" s="362"/>
      <c r="Q118" s="362"/>
      <c r="R118" s="437"/>
      <c r="S118" s="244"/>
      <c r="T118" s="438"/>
      <c r="U118" s="377"/>
      <c r="V118" s="377"/>
      <c r="W118" s="377"/>
      <c r="X118" s="264"/>
      <c r="Y118" s="264"/>
      <c r="Z118" s="375"/>
      <c r="AA118" s="375"/>
      <c r="AB118" s="362"/>
      <c r="AC118" s="250"/>
      <c r="AD118" s="282"/>
      <c r="AE118" s="362"/>
      <c r="AF118" s="244"/>
      <c r="AG118" s="423"/>
      <c r="AH118" s="423"/>
      <c r="AI118" s="423"/>
      <c r="AJ118" s="393"/>
      <c r="AK118" s="424"/>
      <c r="AL118" s="423"/>
      <c r="AM118" s="394"/>
      <c r="AN118" s="394"/>
      <c r="AO118" s="394"/>
      <c r="AP118" s="394"/>
      <c r="AQ118" s="391"/>
      <c r="AR118" s="391"/>
      <c r="AS118" s="391"/>
      <c r="AT118" s="266"/>
    </row>
    <row r="119" s="211" customFormat="1" ht="27.75" customHeight="1" spans="1:46">
      <c r="A119" s="244"/>
      <c r="B119" s="362"/>
      <c r="C119" s="266"/>
      <c r="D119" s="266"/>
      <c r="E119" s="266"/>
      <c r="F119" s="266"/>
      <c r="G119" s="266"/>
      <c r="H119" s="362"/>
      <c r="I119" s="362"/>
      <c r="J119" s="362"/>
      <c r="K119" s="362"/>
      <c r="L119" s="362"/>
      <c r="M119" s="362"/>
      <c r="N119" s="362"/>
      <c r="O119" s="249"/>
      <c r="P119" s="250"/>
      <c r="Q119" s="362"/>
      <c r="R119" s="437"/>
      <c r="S119" s="244"/>
      <c r="T119" s="438"/>
      <c r="U119" s="377"/>
      <c r="V119" s="377"/>
      <c r="W119" s="377"/>
      <c r="X119" s="264"/>
      <c r="Y119" s="264"/>
      <c r="Z119" s="375"/>
      <c r="AA119" s="375"/>
      <c r="AB119" s="362"/>
      <c r="AC119" s="266"/>
      <c r="AD119" s="388"/>
      <c r="AE119" s="362"/>
      <c r="AF119" s="244"/>
      <c r="AG119" s="423"/>
      <c r="AH119" s="423"/>
      <c r="AI119" s="423"/>
      <c r="AJ119" s="393"/>
      <c r="AK119" s="424"/>
      <c r="AL119" s="423"/>
      <c r="AM119" s="394"/>
      <c r="AN119" s="394"/>
      <c r="AO119" s="394"/>
      <c r="AP119" s="394"/>
      <c r="AQ119" s="391"/>
      <c r="AR119" s="391"/>
      <c r="AS119" s="391"/>
      <c r="AT119" s="266"/>
    </row>
    <row r="120" s="211" customFormat="1" ht="24" customHeight="1" spans="1:46">
      <c r="A120" s="244"/>
      <c r="B120" s="362"/>
      <c r="C120" s="266"/>
      <c r="D120" s="266"/>
      <c r="E120" s="266"/>
      <c r="F120" s="266"/>
      <c r="G120" s="266"/>
      <c r="H120" s="362"/>
      <c r="I120" s="362"/>
      <c r="J120" s="362"/>
      <c r="K120" s="362"/>
      <c r="L120" s="362"/>
      <c r="M120" s="362"/>
      <c r="N120" s="362"/>
      <c r="O120" s="246"/>
      <c r="P120" s="246"/>
      <c r="Q120" s="362"/>
      <c r="R120" s="437"/>
      <c r="S120" s="244"/>
      <c r="T120" s="266"/>
      <c r="U120" s="377"/>
      <c r="V120" s="377"/>
      <c r="W120" s="377"/>
      <c r="X120" s="375"/>
      <c r="Y120" s="375"/>
      <c r="Z120" s="362"/>
      <c r="AA120" s="266"/>
      <c r="AB120" s="362"/>
      <c r="AC120" s="362"/>
      <c r="AD120" s="284"/>
      <c r="AE120" s="244"/>
      <c r="AF120" s="393"/>
      <c r="AG120" s="423"/>
      <c r="AH120" s="423"/>
      <c r="AI120" s="423"/>
      <c r="AJ120" s="394"/>
      <c r="AK120" s="424"/>
      <c r="AL120" s="423"/>
      <c r="AM120" s="394"/>
      <c r="AN120" s="394"/>
      <c r="AO120" s="394"/>
      <c r="AP120" s="391"/>
      <c r="AQ120" s="391"/>
      <c r="AR120" s="391"/>
      <c r="AS120" s="391"/>
      <c r="AT120" s="336"/>
    </row>
    <row r="121" s="211" customFormat="1" ht="24" customHeight="1" spans="1:46">
      <c r="A121" s="244"/>
      <c r="B121" s="362"/>
      <c r="C121" s="266"/>
      <c r="D121" s="266"/>
      <c r="E121" s="266"/>
      <c r="F121" s="266"/>
      <c r="G121" s="266"/>
      <c r="H121" s="362"/>
      <c r="I121" s="362"/>
      <c r="J121" s="362"/>
      <c r="K121" s="362"/>
      <c r="L121" s="362"/>
      <c r="M121" s="362"/>
      <c r="N121" s="362"/>
      <c r="O121" s="246"/>
      <c r="P121" s="246"/>
      <c r="Q121" s="362"/>
      <c r="R121" s="437"/>
      <c r="S121" s="244"/>
      <c r="T121" s="266"/>
      <c r="U121" s="377"/>
      <c r="V121" s="377"/>
      <c r="W121" s="377"/>
      <c r="X121" s="375"/>
      <c r="Y121" s="375"/>
      <c r="Z121" s="362"/>
      <c r="AA121" s="266"/>
      <c r="AB121" s="362"/>
      <c r="AC121" s="362"/>
      <c r="AD121" s="284"/>
      <c r="AE121" s="244"/>
      <c r="AF121" s="393"/>
      <c r="AG121" s="423"/>
      <c r="AH121" s="423"/>
      <c r="AI121" s="423"/>
      <c r="AJ121" s="394"/>
      <c r="AK121" s="424"/>
      <c r="AL121" s="423"/>
      <c r="AM121" s="394"/>
      <c r="AN121" s="394"/>
      <c r="AO121" s="394"/>
      <c r="AP121" s="391"/>
      <c r="AQ121" s="391"/>
      <c r="AR121" s="391"/>
      <c r="AS121" s="391"/>
      <c r="AT121" s="336"/>
    </row>
    <row r="122" s="211" customFormat="1" ht="27.75" customHeight="1" spans="1:46">
      <c r="A122" s="244"/>
      <c r="B122" s="362"/>
      <c r="C122" s="266"/>
      <c r="D122" s="266"/>
      <c r="E122" s="266"/>
      <c r="F122" s="266"/>
      <c r="G122" s="266"/>
      <c r="H122" s="362"/>
      <c r="I122" s="362"/>
      <c r="J122" s="362"/>
      <c r="K122" s="362"/>
      <c r="L122" s="362"/>
      <c r="M122" s="362"/>
      <c r="N122" s="362"/>
      <c r="O122" s="250"/>
      <c r="P122" s="250"/>
      <c r="Q122" s="362"/>
      <c r="R122" s="437"/>
      <c r="S122" s="244"/>
      <c r="T122" s="266"/>
      <c r="U122" s="377"/>
      <c r="V122" s="377"/>
      <c r="W122" s="377"/>
      <c r="X122" s="375"/>
      <c r="Y122" s="375"/>
      <c r="Z122" s="362"/>
      <c r="AA122" s="266"/>
      <c r="AB122" s="362"/>
      <c r="AC122" s="362"/>
      <c r="AD122" s="284"/>
      <c r="AE122" s="244"/>
      <c r="AF122" s="393"/>
      <c r="AG122" s="423"/>
      <c r="AH122" s="423"/>
      <c r="AI122" s="423"/>
      <c r="AJ122" s="394"/>
      <c r="AK122" s="424"/>
      <c r="AL122" s="423"/>
      <c r="AM122" s="394"/>
      <c r="AN122" s="394"/>
      <c r="AO122" s="394"/>
      <c r="AP122" s="391"/>
      <c r="AQ122" s="391"/>
      <c r="AR122" s="391"/>
      <c r="AS122" s="391"/>
      <c r="AT122" s="336"/>
    </row>
    <row r="123" s="211" customFormat="1" ht="27.75" customHeight="1" spans="1:46">
      <c r="A123" s="244"/>
      <c r="B123" s="362"/>
      <c r="C123" s="266"/>
      <c r="D123" s="266"/>
      <c r="E123" s="266"/>
      <c r="F123" s="266"/>
      <c r="G123" s="266"/>
      <c r="H123" s="362"/>
      <c r="I123" s="362"/>
      <c r="J123" s="362"/>
      <c r="K123" s="362"/>
      <c r="L123" s="362"/>
      <c r="M123" s="362"/>
      <c r="N123" s="362"/>
      <c r="O123" s="250"/>
      <c r="P123" s="250"/>
      <c r="Q123" s="362"/>
      <c r="R123" s="437"/>
      <c r="S123" s="244"/>
      <c r="T123" s="266"/>
      <c r="U123" s="377"/>
      <c r="V123" s="377"/>
      <c r="W123" s="377"/>
      <c r="X123" s="375"/>
      <c r="Y123" s="375"/>
      <c r="Z123" s="362"/>
      <c r="AA123" s="250"/>
      <c r="AB123" s="362"/>
      <c r="AC123" s="362"/>
      <c r="AD123" s="282"/>
      <c r="AE123" s="244"/>
      <c r="AF123" s="393"/>
      <c r="AG123" s="423"/>
      <c r="AH123" s="423"/>
      <c r="AI123" s="423"/>
      <c r="AJ123" s="394"/>
      <c r="AK123" s="424"/>
      <c r="AL123" s="423"/>
      <c r="AM123" s="394"/>
      <c r="AN123" s="394"/>
      <c r="AO123" s="394"/>
      <c r="AP123" s="391"/>
      <c r="AQ123" s="391"/>
      <c r="AR123" s="391"/>
      <c r="AS123" s="391"/>
      <c r="AT123" s="336"/>
    </row>
    <row r="124" s="211" customFormat="1" ht="24" customHeight="1" spans="1:46">
      <c r="A124" s="244"/>
      <c r="B124" s="362"/>
      <c r="C124" s="266"/>
      <c r="D124" s="266"/>
      <c r="E124" s="266"/>
      <c r="F124" s="266"/>
      <c r="G124" s="266"/>
      <c r="H124" s="362"/>
      <c r="I124" s="362"/>
      <c r="J124" s="362"/>
      <c r="K124" s="362"/>
      <c r="L124" s="362"/>
      <c r="M124" s="362"/>
      <c r="N124" s="362"/>
      <c r="O124" s="250"/>
      <c r="P124" s="250"/>
      <c r="Q124" s="362"/>
      <c r="R124" s="437"/>
      <c r="S124" s="244"/>
      <c r="T124" s="266"/>
      <c r="U124" s="377"/>
      <c r="V124" s="377"/>
      <c r="W124" s="377"/>
      <c r="X124" s="375"/>
      <c r="Y124" s="375"/>
      <c r="Z124" s="362"/>
      <c r="AA124" s="250"/>
      <c r="AB124" s="362"/>
      <c r="AC124" s="362"/>
      <c r="AD124" s="282"/>
      <c r="AE124" s="244"/>
      <c r="AF124" s="393"/>
      <c r="AG124" s="423"/>
      <c r="AH124" s="423"/>
      <c r="AI124" s="423"/>
      <c r="AJ124" s="394"/>
      <c r="AK124" s="424"/>
      <c r="AL124" s="423"/>
      <c r="AM124" s="394"/>
      <c r="AN124" s="394"/>
      <c r="AO124" s="394"/>
      <c r="AP124" s="391"/>
      <c r="AQ124" s="391"/>
      <c r="AR124" s="391"/>
      <c r="AS124" s="391"/>
      <c r="AT124" s="336"/>
    </row>
    <row r="125" s="211" customFormat="1" ht="24" customHeight="1" spans="1:46">
      <c r="A125" s="244"/>
      <c r="B125" s="362"/>
      <c r="C125" s="266"/>
      <c r="D125" s="266"/>
      <c r="E125" s="266"/>
      <c r="F125" s="266"/>
      <c r="G125" s="266"/>
      <c r="H125" s="362"/>
      <c r="I125" s="362"/>
      <c r="J125" s="362"/>
      <c r="K125" s="362"/>
      <c r="L125" s="362"/>
      <c r="M125" s="362"/>
      <c r="N125" s="362"/>
      <c r="O125" s="250"/>
      <c r="P125" s="250"/>
      <c r="Q125" s="362"/>
      <c r="R125" s="437"/>
      <c r="S125" s="244"/>
      <c r="T125" s="266"/>
      <c r="U125" s="377"/>
      <c r="V125" s="377"/>
      <c r="W125" s="377"/>
      <c r="X125" s="375"/>
      <c r="Y125" s="375"/>
      <c r="Z125" s="362"/>
      <c r="AA125" s="250"/>
      <c r="AB125" s="362"/>
      <c r="AC125" s="362"/>
      <c r="AD125" s="282"/>
      <c r="AE125" s="244"/>
      <c r="AF125" s="393"/>
      <c r="AG125" s="423"/>
      <c r="AH125" s="423"/>
      <c r="AI125" s="423"/>
      <c r="AJ125" s="394"/>
      <c r="AK125" s="424"/>
      <c r="AL125" s="423"/>
      <c r="AM125" s="394"/>
      <c r="AN125" s="394"/>
      <c r="AO125" s="394"/>
      <c r="AP125" s="391"/>
      <c r="AQ125" s="391"/>
      <c r="AR125" s="391"/>
      <c r="AS125" s="391"/>
      <c r="AT125" s="336"/>
    </row>
    <row r="126" s="211" customFormat="1" ht="24" customHeight="1" spans="1:46">
      <c r="A126" s="244"/>
      <c r="B126" s="362"/>
      <c r="C126" s="266"/>
      <c r="D126" s="266"/>
      <c r="E126" s="266"/>
      <c r="F126" s="266"/>
      <c r="G126" s="266"/>
      <c r="H126" s="362"/>
      <c r="I126" s="362"/>
      <c r="J126" s="362"/>
      <c r="K126" s="362"/>
      <c r="L126" s="362"/>
      <c r="M126" s="362"/>
      <c r="N126" s="362"/>
      <c r="O126" s="250"/>
      <c r="P126" s="250"/>
      <c r="Q126" s="362"/>
      <c r="R126" s="437"/>
      <c r="S126" s="244"/>
      <c r="T126" s="266"/>
      <c r="U126" s="377"/>
      <c r="V126" s="377"/>
      <c r="W126" s="377"/>
      <c r="X126" s="375"/>
      <c r="Y126" s="375"/>
      <c r="Z126" s="362"/>
      <c r="AA126" s="250"/>
      <c r="AB126" s="362"/>
      <c r="AC126" s="362"/>
      <c r="AD126" s="282"/>
      <c r="AE126" s="244"/>
      <c r="AF126" s="393"/>
      <c r="AG126" s="423"/>
      <c r="AH126" s="423"/>
      <c r="AI126" s="423"/>
      <c r="AJ126" s="394"/>
      <c r="AK126" s="424"/>
      <c r="AL126" s="423"/>
      <c r="AM126" s="394"/>
      <c r="AN126" s="394"/>
      <c r="AO126" s="394"/>
      <c r="AP126" s="391"/>
      <c r="AQ126" s="391"/>
      <c r="AR126" s="391"/>
      <c r="AS126" s="391"/>
      <c r="AT126" s="336"/>
    </row>
    <row r="127" s="211" customFormat="1" ht="24" customHeight="1" spans="1:46">
      <c r="A127" s="244"/>
      <c r="B127" s="362"/>
      <c r="C127" s="266"/>
      <c r="D127" s="266"/>
      <c r="E127" s="266"/>
      <c r="F127" s="266"/>
      <c r="G127" s="266"/>
      <c r="H127" s="362"/>
      <c r="I127" s="362"/>
      <c r="J127" s="362"/>
      <c r="K127" s="362"/>
      <c r="L127" s="362"/>
      <c r="M127" s="362"/>
      <c r="N127" s="362"/>
      <c r="O127" s="250"/>
      <c r="P127" s="250"/>
      <c r="Q127" s="362"/>
      <c r="R127" s="437"/>
      <c r="S127" s="244"/>
      <c r="T127" s="266"/>
      <c r="U127" s="377"/>
      <c r="V127" s="377"/>
      <c r="W127" s="377"/>
      <c r="X127" s="375"/>
      <c r="Y127" s="375"/>
      <c r="Z127" s="362"/>
      <c r="AA127" s="250"/>
      <c r="AB127" s="362"/>
      <c r="AC127" s="362"/>
      <c r="AD127" s="284"/>
      <c r="AE127" s="244"/>
      <c r="AF127" s="393"/>
      <c r="AG127" s="423"/>
      <c r="AH127" s="423"/>
      <c r="AI127" s="423"/>
      <c r="AJ127" s="394"/>
      <c r="AK127" s="424"/>
      <c r="AL127" s="423"/>
      <c r="AM127" s="394"/>
      <c r="AN127" s="394"/>
      <c r="AO127" s="394"/>
      <c r="AP127" s="391"/>
      <c r="AQ127" s="391"/>
      <c r="AR127" s="391"/>
      <c r="AS127" s="391"/>
      <c r="AT127" s="336"/>
    </row>
    <row r="128" s="211" customFormat="1" ht="27.75" customHeight="1" spans="1:46">
      <c r="A128" s="244"/>
      <c r="B128" s="362"/>
      <c r="C128" s="266"/>
      <c r="D128" s="266"/>
      <c r="E128" s="266"/>
      <c r="F128" s="266"/>
      <c r="G128" s="266"/>
      <c r="H128" s="362"/>
      <c r="I128" s="362"/>
      <c r="J128" s="362"/>
      <c r="K128" s="362"/>
      <c r="L128" s="362"/>
      <c r="M128" s="362"/>
      <c r="N128" s="362"/>
      <c r="O128" s="250"/>
      <c r="P128" s="250"/>
      <c r="Q128" s="362"/>
      <c r="R128" s="437"/>
      <c r="S128" s="244"/>
      <c r="T128" s="249"/>
      <c r="U128" s="377"/>
      <c r="V128" s="377"/>
      <c r="W128" s="377"/>
      <c r="X128" s="375"/>
      <c r="Y128" s="375"/>
      <c r="Z128" s="362"/>
      <c r="AA128" s="250"/>
      <c r="AB128" s="250"/>
      <c r="AC128" s="362"/>
      <c r="AD128" s="284"/>
      <c r="AE128" s="244"/>
      <c r="AF128" s="393"/>
      <c r="AG128" s="423"/>
      <c r="AH128" s="423"/>
      <c r="AI128" s="423"/>
      <c r="AJ128" s="394"/>
      <c r="AK128" s="424"/>
      <c r="AL128" s="423"/>
      <c r="AM128" s="394"/>
      <c r="AN128" s="394"/>
      <c r="AO128" s="394"/>
      <c r="AP128" s="391"/>
      <c r="AQ128" s="391"/>
      <c r="AR128" s="391"/>
      <c r="AS128" s="391"/>
      <c r="AT128" s="266"/>
    </row>
    <row r="129" s="211" customFormat="1" ht="24" customHeight="1" spans="1:46">
      <c r="A129" s="244"/>
      <c r="B129" s="362"/>
      <c r="C129" s="266"/>
      <c r="D129" s="266"/>
      <c r="E129" s="266"/>
      <c r="F129" s="266"/>
      <c r="G129" s="266"/>
      <c r="H129" s="362"/>
      <c r="I129" s="362"/>
      <c r="J129" s="362"/>
      <c r="K129" s="362"/>
      <c r="L129" s="362"/>
      <c r="M129" s="362"/>
      <c r="N129" s="362"/>
      <c r="O129" s="249"/>
      <c r="P129" s="250"/>
      <c r="Q129" s="362"/>
      <c r="R129" s="437"/>
      <c r="S129" s="244"/>
      <c r="T129" s="438"/>
      <c r="U129" s="377"/>
      <c r="V129" s="377"/>
      <c r="W129" s="377"/>
      <c r="X129" s="375"/>
      <c r="Y129" s="375"/>
      <c r="Z129" s="362"/>
      <c r="AA129" s="250"/>
      <c r="AB129" s="362"/>
      <c r="AC129" s="362"/>
      <c r="AD129" s="285"/>
      <c r="AE129" s="244"/>
      <c r="AF129" s="393"/>
      <c r="AG129" s="423"/>
      <c r="AH129" s="423"/>
      <c r="AI129" s="423"/>
      <c r="AJ129" s="394"/>
      <c r="AK129" s="424"/>
      <c r="AL129" s="423"/>
      <c r="AM129" s="394"/>
      <c r="AN129" s="394"/>
      <c r="AO129" s="394"/>
      <c r="AP129" s="391"/>
      <c r="AQ129" s="391"/>
      <c r="AR129" s="391"/>
      <c r="AS129" s="391"/>
      <c r="AT129" s="336"/>
    </row>
    <row r="130" s="211" customFormat="1" ht="27.75" customHeight="1" spans="1:46">
      <c r="A130" s="244"/>
      <c r="B130" s="362"/>
      <c r="C130" s="266"/>
      <c r="D130" s="266"/>
      <c r="E130" s="266"/>
      <c r="F130" s="266"/>
      <c r="G130" s="266"/>
      <c r="H130" s="362"/>
      <c r="I130" s="362"/>
      <c r="J130" s="362"/>
      <c r="K130" s="362"/>
      <c r="L130" s="362"/>
      <c r="M130" s="362"/>
      <c r="N130" s="362"/>
      <c r="O130" s="249"/>
      <c r="P130" s="250"/>
      <c r="Q130" s="362"/>
      <c r="R130" s="437"/>
      <c r="S130" s="244"/>
      <c r="T130" s="375"/>
      <c r="U130" s="377"/>
      <c r="V130" s="377"/>
      <c r="W130" s="377"/>
      <c r="X130" s="375"/>
      <c r="Y130" s="375"/>
      <c r="Z130" s="362"/>
      <c r="AA130" s="250"/>
      <c r="AB130" s="362"/>
      <c r="AC130" s="362"/>
      <c r="AD130" s="285"/>
      <c r="AE130" s="244"/>
      <c r="AF130" s="393"/>
      <c r="AG130" s="423"/>
      <c r="AH130" s="423"/>
      <c r="AI130" s="423"/>
      <c r="AJ130" s="394"/>
      <c r="AK130" s="424"/>
      <c r="AL130" s="423"/>
      <c r="AM130" s="394"/>
      <c r="AN130" s="394"/>
      <c r="AO130" s="394"/>
      <c r="AP130" s="391"/>
      <c r="AQ130" s="391"/>
      <c r="AR130" s="391"/>
      <c r="AS130" s="391"/>
      <c r="AT130" s="390"/>
    </row>
    <row r="131" s="211" customFormat="1" ht="24" customHeight="1" spans="1:46">
      <c r="A131" s="244"/>
      <c r="B131" s="362"/>
      <c r="C131" s="362"/>
      <c r="D131" s="362"/>
      <c r="E131" s="362"/>
      <c r="F131" s="362"/>
      <c r="G131" s="362"/>
      <c r="H131" s="362"/>
      <c r="I131" s="362"/>
      <c r="J131" s="362"/>
      <c r="K131" s="362"/>
      <c r="L131" s="362"/>
      <c r="M131" s="362"/>
      <c r="N131" s="362"/>
      <c r="O131" s="362"/>
      <c r="P131" s="362"/>
      <c r="Q131" s="362"/>
      <c r="R131" s="437"/>
      <c r="S131" s="244"/>
      <c r="T131" s="375"/>
      <c r="U131" s="377"/>
      <c r="V131" s="377"/>
      <c r="W131" s="377"/>
      <c r="X131" s="264"/>
      <c r="Y131" s="244"/>
      <c r="Z131" s="362"/>
      <c r="AA131" s="375"/>
      <c r="AB131" s="375"/>
      <c r="AC131" s="375"/>
      <c r="AD131" s="388"/>
      <c r="AE131" s="362"/>
      <c r="AF131" s="362"/>
      <c r="AG131" s="421"/>
      <c r="AH131" s="421"/>
      <c r="AI131" s="421"/>
      <c r="AJ131" s="388"/>
      <c r="AK131" s="422"/>
      <c r="AL131" s="421"/>
      <c r="AM131" s="388"/>
      <c r="AN131" s="388"/>
      <c r="AO131" s="388"/>
      <c r="AP131" s="391"/>
      <c r="AQ131" s="391"/>
      <c r="AR131" s="391"/>
      <c r="AS131" s="391"/>
      <c r="AT131" s="390"/>
    </row>
    <row r="132" s="211" customFormat="1" ht="27.75" customHeight="1" spans="1:46">
      <c r="A132" s="244"/>
      <c r="B132" s="362"/>
      <c r="C132" s="266"/>
      <c r="D132" s="246"/>
      <c r="E132" s="246"/>
      <c r="F132" s="246"/>
      <c r="G132" s="266"/>
      <c r="H132" s="362"/>
      <c r="I132" s="362"/>
      <c r="J132" s="362"/>
      <c r="K132" s="362"/>
      <c r="L132" s="362"/>
      <c r="M132" s="362"/>
      <c r="N132" s="362"/>
      <c r="O132" s="249"/>
      <c r="P132" s="250"/>
      <c r="Q132" s="362"/>
      <c r="R132" s="437"/>
      <c r="S132" s="244"/>
      <c r="T132" s="375"/>
      <c r="U132" s="377"/>
      <c r="V132" s="377"/>
      <c r="W132" s="377"/>
      <c r="X132" s="375"/>
      <c r="Y132" s="375"/>
      <c r="Z132" s="362"/>
      <c r="AA132" s="249"/>
      <c r="AB132" s="362"/>
      <c r="AC132" s="362"/>
      <c r="AD132" s="285"/>
      <c r="AE132" s="244"/>
      <c r="AF132" s="393"/>
      <c r="AG132" s="423"/>
      <c r="AH132" s="423"/>
      <c r="AI132" s="423"/>
      <c r="AJ132" s="394"/>
      <c r="AK132" s="424"/>
      <c r="AL132" s="423"/>
      <c r="AM132" s="394"/>
      <c r="AN132" s="394"/>
      <c r="AO132" s="394"/>
      <c r="AP132" s="391"/>
      <c r="AQ132" s="391"/>
      <c r="AR132" s="391"/>
      <c r="AS132" s="391"/>
      <c r="AT132" s="390"/>
    </row>
    <row r="133" s="211" customFormat="1" ht="29.25" customHeight="1" spans="1:46">
      <c r="A133" s="244"/>
      <c r="B133" s="362"/>
      <c r="C133" s="362"/>
      <c r="D133" s="362"/>
      <c r="E133" s="362"/>
      <c r="F133" s="362"/>
      <c r="G133" s="362"/>
      <c r="H133" s="362"/>
      <c r="I133" s="362"/>
      <c r="J133" s="362"/>
      <c r="K133" s="362"/>
      <c r="L133" s="362"/>
      <c r="M133" s="362"/>
      <c r="N133" s="362"/>
      <c r="O133" s="362"/>
      <c r="P133" s="362"/>
      <c r="Q133" s="362"/>
      <c r="R133" s="437"/>
      <c r="S133" s="244"/>
      <c r="T133" s="375"/>
      <c r="U133" s="377"/>
      <c r="V133" s="377"/>
      <c r="W133" s="377"/>
      <c r="X133" s="264"/>
      <c r="Y133" s="244"/>
      <c r="Z133" s="362"/>
      <c r="AA133" s="250"/>
      <c r="AB133" s="375"/>
      <c r="AC133" s="375"/>
      <c r="AD133" s="282"/>
      <c r="AE133" s="362"/>
      <c r="AF133" s="362"/>
      <c r="AG133" s="421"/>
      <c r="AH133" s="421"/>
      <c r="AI133" s="421"/>
      <c r="AJ133" s="388"/>
      <c r="AK133" s="422"/>
      <c r="AL133" s="421"/>
      <c r="AM133" s="388"/>
      <c r="AN133" s="388"/>
      <c r="AO133" s="388"/>
      <c r="AP133" s="391"/>
      <c r="AQ133" s="391"/>
      <c r="AR133" s="391"/>
      <c r="AS133" s="391"/>
      <c r="AT133" s="390"/>
    </row>
    <row r="134" s="211" customFormat="1" ht="24" customHeight="1" spans="1:46">
      <c r="A134" s="244"/>
      <c r="B134" s="362"/>
      <c r="C134" s="362"/>
      <c r="D134" s="362"/>
      <c r="E134" s="362"/>
      <c r="F134" s="362"/>
      <c r="G134" s="362"/>
      <c r="H134" s="362"/>
      <c r="I134" s="362"/>
      <c r="J134" s="362"/>
      <c r="K134" s="362"/>
      <c r="L134" s="362"/>
      <c r="M134" s="362"/>
      <c r="N134" s="362"/>
      <c r="O134" s="362"/>
      <c r="P134" s="362"/>
      <c r="Q134" s="362"/>
      <c r="R134" s="437"/>
      <c r="S134" s="244"/>
      <c r="T134" s="375"/>
      <c r="U134" s="377"/>
      <c r="V134" s="377"/>
      <c r="W134" s="377"/>
      <c r="X134" s="264"/>
      <c r="Y134" s="244"/>
      <c r="Z134" s="362"/>
      <c r="AA134" s="250"/>
      <c r="AB134" s="375"/>
      <c r="AC134" s="375"/>
      <c r="AD134" s="388"/>
      <c r="AE134" s="362"/>
      <c r="AF134" s="362"/>
      <c r="AG134" s="421"/>
      <c r="AH134" s="421"/>
      <c r="AI134" s="421"/>
      <c r="AJ134" s="388"/>
      <c r="AK134" s="422"/>
      <c r="AL134" s="421"/>
      <c r="AM134" s="388"/>
      <c r="AN134" s="388"/>
      <c r="AO134" s="388"/>
      <c r="AP134" s="391"/>
      <c r="AQ134" s="391"/>
      <c r="AR134" s="391"/>
      <c r="AS134" s="391"/>
      <c r="AT134" s="390"/>
    </row>
    <row r="135" s="211" customFormat="1" ht="24" customHeight="1" spans="1:46">
      <c r="A135" s="244"/>
      <c r="B135" s="362"/>
      <c r="C135" s="362"/>
      <c r="D135" s="362"/>
      <c r="E135" s="362"/>
      <c r="F135" s="362"/>
      <c r="G135" s="362"/>
      <c r="H135" s="362"/>
      <c r="I135" s="362"/>
      <c r="J135" s="362"/>
      <c r="K135" s="362"/>
      <c r="L135" s="362"/>
      <c r="M135" s="362"/>
      <c r="N135" s="362"/>
      <c r="O135" s="362"/>
      <c r="P135" s="362"/>
      <c r="Q135" s="362"/>
      <c r="R135" s="437"/>
      <c r="S135" s="244"/>
      <c r="T135" s="375"/>
      <c r="U135" s="377"/>
      <c r="V135" s="377"/>
      <c r="W135" s="377"/>
      <c r="X135" s="264"/>
      <c r="Y135" s="244"/>
      <c r="Z135" s="362"/>
      <c r="AA135" s="250"/>
      <c r="AB135" s="375"/>
      <c r="AC135" s="375"/>
      <c r="AD135" s="282"/>
      <c r="AE135" s="362"/>
      <c r="AF135" s="362"/>
      <c r="AG135" s="421"/>
      <c r="AH135" s="421"/>
      <c r="AI135" s="421"/>
      <c r="AJ135" s="388"/>
      <c r="AK135" s="422"/>
      <c r="AL135" s="421"/>
      <c r="AM135" s="388"/>
      <c r="AN135" s="388"/>
      <c r="AO135" s="388"/>
      <c r="AP135" s="391"/>
      <c r="AQ135" s="391"/>
      <c r="AR135" s="391"/>
      <c r="AS135" s="391"/>
      <c r="AT135" s="390"/>
    </row>
    <row r="136" s="211" customFormat="1" ht="27.75" customHeight="1" spans="1:46">
      <c r="A136" s="244"/>
      <c r="B136" s="362"/>
      <c r="C136" s="266"/>
      <c r="D136" s="246"/>
      <c r="E136" s="246"/>
      <c r="F136" s="246"/>
      <c r="G136" s="266"/>
      <c r="H136" s="362"/>
      <c r="I136" s="362"/>
      <c r="J136" s="362"/>
      <c r="K136" s="362"/>
      <c r="L136" s="246"/>
      <c r="M136" s="246"/>
      <c r="N136" s="246"/>
      <c r="O136" s="246"/>
      <c r="P136" s="247"/>
      <c r="Q136" s="362"/>
      <c r="R136" s="437"/>
      <c r="S136" s="244"/>
      <c r="T136" s="375"/>
      <c r="U136" s="377"/>
      <c r="V136" s="377"/>
      <c r="W136" s="377"/>
      <c r="X136" s="375"/>
      <c r="Y136" s="375"/>
      <c r="Z136" s="362"/>
      <c r="AA136" s="249"/>
      <c r="AB136" s="362"/>
      <c r="AC136" s="362"/>
      <c r="AD136" s="285"/>
      <c r="AE136" s="244"/>
      <c r="AF136" s="393"/>
      <c r="AG136" s="423"/>
      <c r="AH136" s="423"/>
      <c r="AI136" s="423"/>
      <c r="AJ136" s="394"/>
      <c r="AK136" s="424"/>
      <c r="AL136" s="423"/>
      <c r="AM136" s="394"/>
      <c r="AN136" s="394"/>
      <c r="AO136" s="394"/>
      <c r="AP136" s="391"/>
      <c r="AQ136" s="391"/>
      <c r="AR136" s="391"/>
      <c r="AS136" s="391"/>
      <c r="AT136" s="390"/>
    </row>
    <row r="137" s="211" customFormat="1" ht="27.75" customHeight="1" spans="1:46">
      <c r="A137" s="244"/>
      <c r="B137" s="362"/>
      <c r="C137" s="266"/>
      <c r="D137" s="246"/>
      <c r="E137" s="246"/>
      <c r="F137" s="246"/>
      <c r="G137" s="362"/>
      <c r="H137" s="362"/>
      <c r="I137" s="362"/>
      <c r="J137" s="362"/>
      <c r="K137" s="362"/>
      <c r="L137" s="246"/>
      <c r="M137" s="246"/>
      <c r="N137" s="246"/>
      <c r="O137" s="246"/>
      <c r="P137" s="247"/>
      <c r="Q137" s="362"/>
      <c r="R137" s="437"/>
      <c r="S137" s="244"/>
      <c r="T137" s="375"/>
      <c r="U137" s="377"/>
      <c r="V137" s="377"/>
      <c r="W137" s="377"/>
      <c r="X137" s="375"/>
      <c r="Y137" s="375"/>
      <c r="Z137" s="362"/>
      <c r="AA137" s="249"/>
      <c r="AB137" s="362"/>
      <c r="AC137" s="362"/>
      <c r="AD137" s="285"/>
      <c r="AE137" s="244"/>
      <c r="AF137" s="393"/>
      <c r="AG137" s="423"/>
      <c r="AH137" s="423"/>
      <c r="AI137" s="423"/>
      <c r="AJ137" s="394"/>
      <c r="AK137" s="424"/>
      <c r="AL137" s="423"/>
      <c r="AM137" s="394"/>
      <c r="AN137" s="394"/>
      <c r="AO137" s="394"/>
      <c r="AP137" s="391"/>
      <c r="AQ137" s="391"/>
      <c r="AR137" s="391"/>
      <c r="AS137" s="391"/>
      <c r="AT137" s="390"/>
    </row>
    <row r="138" s="211" customFormat="1" ht="27.75" customHeight="1" spans="1:46">
      <c r="A138" s="244"/>
      <c r="B138" s="362"/>
      <c r="C138" s="266"/>
      <c r="D138" s="443"/>
      <c r="E138" s="266"/>
      <c r="F138" s="443"/>
      <c r="G138" s="266"/>
      <c r="H138" s="362"/>
      <c r="I138" s="362"/>
      <c r="J138" s="362"/>
      <c r="K138" s="362"/>
      <c r="L138" s="246"/>
      <c r="M138" s="246"/>
      <c r="N138" s="246"/>
      <c r="O138" s="246"/>
      <c r="P138" s="250"/>
      <c r="Q138" s="362"/>
      <c r="R138" s="437"/>
      <c r="S138" s="244"/>
      <c r="T138" s="375"/>
      <c r="U138" s="377"/>
      <c r="V138" s="377"/>
      <c r="W138" s="377"/>
      <c r="X138" s="375"/>
      <c r="Y138" s="375"/>
      <c r="Z138" s="362"/>
      <c r="AA138" s="250"/>
      <c r="AB138" s="362"/>
      <c r="AD138" s="282"/>
      <c r="AE138" s="244"/>
      <c r="AF138" s="393"/>
      <c r="AG138" s="423"/>
      <c r="AH138" s="423"/>
      <c r="AI138" s="423"/>
      <c r="AJ138" s="394"/>
      <c r="AK138" s="424"/>
      <c r="AL138" s="423"/>
      <c r="AM138" s="394"/>
      <c r="AN138" s="394"/>
      <c r="AO138" s="394"/>
      <c r="AP138" s="391"/>
      <c r="AQ138" s="391"/>
      <c r="AR138" s="391"/>
      <c r="AS138" s="391"/>
      <c r="AT138" s="390"/>
    </row>
    <row r="139" s="211" customFormat="1" ht="27.75" customHeight="1" spans="1:46">
      <c r="A139" s="244"/>
      <c r="B139" s="362"/>
      <c r="C139" s="266"/>
      <c r="D139" s="443"/>
      <c r="E139" s="266"/>
      <c r="F139" s="443"/>
      <c r="G139" s="362"/>
      <c r="H139" s="362"/>
      <c r="I139" s="362"/>
      <c r="J139" s="362"/>
      <c r="K139" s="362"/>
      <c r="L139" s="362"/>
      <c r="M139" s="362"/>
      <c r="N139" s="362"/>
      <c r="O139" s="250"/>
      <c r="P139" s="250"/>
      <c r="Q139" s="362"/>
      <c r="R139" s="437"/>
      <c r="S139" s="244"/>
      <c r="T139" s="375"/>
      <c r="U139" s="377"/>
      <c r="V139" s="377"/>
      <c r="W139" s="377"/>
      <c r="X139" s="375"/>
      <c r="Y139" s="375"/>
      <c r="Z139" s="362"/>
      <c r="AA139" s="250"/>
      <c r="AB139" s="362"/>
      <c r="AD139" s="282"/>
      <c r="AE139" s="244"/>
      <c r="AF139" s="393"/>
      <c r="AG139" s="423"/>
      <c r="AH139" s="423"/>
      <c r="AI139" s="423"/>
      <c r="AJ139" s="394"/>
      <c r="AK139" s="424"/>
      <c r="AL139" s="423"/>
      <c r="AM139" s="394"/>
      <c r="AN139" s="394"/>
      <c r="AO139" s="394"/>
      <c r="AP139" s="391"/>
      <c r="AQ139" s="391"/>
      <c r="AR139" s="391"/>
      <c r="AS139" s="391"/>
      <c r="AT139" s="390"/>
    </row>
    <row r="140" s="211" customFormat="1" ht="27.75" customHeight="1" spans="1:46">
      <c r="A140" s="244"/>
      <c r="B140" s="362"/>
      <c r="C140" s="266"/>
      <c r="D140" s="443"/>
      <c r="E140" s="266"/>
      <c r="F140" s="443"/>
      <c r="G140" s="266"/>
      <c r="H140" s="362"/>
      <c r="I140" s="362"/>
      <c r="J140" s="362"/>
      <c r="K140" s="362"/>
      <c r="L140" s="362"/>
      <c r="M140" s="362"/>
      <c r="N140" s="362"/>
      <c r="O140" s="250"/>
      <c r="P140" s="250"/>
      <c r="Q140" s="362"/>
      <c r="R140" s="437"/>
      <c r="S140" s="244"/>
      <c r="T140" s="375"/>
      <c r="U140" s="377"/>
      <c r="V140" s="377"/>
      <c r="W140" s="377"/>
      <c r="X140" s="375"/>
      <c r="Y140" s="375"/>
      <c r="Z140" s="362"/>
      <c r="AA140" s="264"/>
      <c r="AB140" s="362"/>
      <c r="AD140" s="282"/>
      <c r="AE140" s="244"/>
      <c r="AF140" s="393"/>
      <c r="AG140" s="423"/>
      <c r="AH140" s="423"/>
      <c r="AI140" s="423"/>
      <c r="AJ140" s="394"/>
      <c r="AK140" s="424"/>
      <c r="AL140" s="423"/>
      <c r="AM140" s="394"/>
      <c r="AN140" s="394"/>
      <c r="AO140" s="394"/>
      <c r="AP140" s="391"/>
      <c r="AQ140" s="391"/>
      <c r="AR140" s="391"/>
      <c r="AS140" s="391"/>
      <c r="AT140" s="390"/>
    </row>
    <row r="141" s="211" customFormat="1" ht="27.75" customHeight="1" spans="1:46">
      <c r="A141" s="244"/>
      <c r="B141" s="362"/>
      <c r="C141" s="266"/>
      <c r="D141" s="443"/>
      <c r="E141" s="266"/>
      <c r="F141" s="443"/>
      <c r="G141" s="362"/>
      <c r="H141" s="362"/>
      <c r="I141" s="362"/>
      <c r="J141" s="362"/>
      <c r="K141" s="362"/>
      <c r="L141" s="362"/>
      <c r="M141" s="362"/>
      <c r="N141" s="362"/>
      <c r="O141" s="250"/>
      <c r="P141" s="250"/>
      <c r="Q141" s="362"/>
      <c r="R141" s="437"/>
      <c r="S141" s="244"/>
      <c r="T141" s="375"/>
      <c r="U141" s="377"/>
      <c r="V141" s="377"/>
      <c r="W141" s="377"/>
      <c r="X141" s="375"/>
      <c r="Y141" s="375"/>
      <c r="Z141" s="362"/>
      <c r="AA141" s="264"/>
      <c r="AB141" s="362"/>
      <c r="AD141" s="282"/>
      <c r="AE141" s="244"/>
      <c r="AF141" s="393"/>
      <c r="AG141" s="423"/>
      <c r="AH141" s="423"/>
      <c r="AI141" s="423"/>
      <c r="AJ141" s="394"/>
      <c r="AK141" s="424"/>
      <c r="AL141" s="423"/>
      <c r="AM141" s="394"/>
      <c r="AN141" s="394"/>
      <c r="AO141" s="394"/>
      <c r="AP141" s="391"/>
      <c r="AQ141" s="391"/>
      <c r="AR141" s="391"/>
      <c r="AS141" s="391"/>
      <c r="AT141" s="390"/>
    </row>
    <row r="142" s="211" customFormat="1" ht="27.75" customHeight="1" spans="1:46">
      <c r="A142" s="244"/>
      <c r="B142" s="362"/>
      <c r="C142" s="266"/>
      <c r="D142" s="246"/>
      <c r="E142" s="266"/>
      <c r="F142" s="443"/>
      <c r="G142" s="362"/>
      <c r="H142" s="362"/>
      <c r="I142" s="362"/>
      <c r="J142" s="362"/>
      <c r="K142" s="362"/>
      <c r="L142" s="362"/>
      <c r="M142" s="362"/>
      <c r="N142" s="362"/>
      <c r="O142" s="249"/>
      <c r="P142" s="250"/>
      <c r="Q142" s="362"/>
      <c r="R142" s="437"/>
      <c r="S142" s="244"/>
      <c r="T142" s="375"/>
      <c r="U142" s="377"/>
      <c r="V142" s="377"/>
      <c r="W142" s="377"/>
      <c r="X142" s="375"/>
      <c r="Y142" s="375"/>
      <c r="Z142" s="362"/>
      <c r="AA142" s="264"/>
      <c r="AB142" s="362"/>
      <c r="AD142" s="282"/>
      <c r="AE142" s="244"/>
      <c r="AF142" s="393"/>
      <c r="AG142" s="423"/>
      <c r="AH142" s="423"/>
      <c r="AI142" s="423"/>
      <c r="AJ142" s="394"/>
      <c r="AK142" s="424"/>
      <c r="AL142" s="423"/>
      <c r="AM142" s="394"/>
      <c r="AN142" s="394"/>
      <c r="AO142" s="394"/>
      <c r="AP142" s="391"/>
      <c r="AQ142" s="391"/>
      <c r="AR142" s="391"/>
      <c r="AS142" s="391"/>
      <c r="AT142" s="390"/>
    </row>
    <row r="143" s="211" customFormat="1" ht="27.75" customHeight="1" spans="1:46">
      <c r="A143" s="244"/>
      <c r="B143" s="362"/>
      <c r="C143" s="266"/>
      <c r="D143" s="246"/>
      <c r="E143" s="266"/>
      <c r="F143" s="443"/>
      <c r="G143" s="362"/>
      <c r="H143" s="362"/>
      <c r="I143" s="362"/>
      <c r="J143" s="362"/>
      <c r="K143" s="362"/>
      <c r="L143" s="362"/>
      <c r="M143" s="362"/>
      <c r="N143" s="362"/>
      <c r="O143" s="249"/>
      <c r="P143" s="250"/>
      <c r="Q143" s="362"/>
      <c r="R143" s="437"/>
      <c r="S143" s="244"/>
      <c r="T143" s="375"/>
      <c r="U143" s="377"/>
      <c r="V143" s="377"/>
      <c r="W143" s="377"/>
      <c r="X143" s="375"/>
      <c r="Y143" s="375"/>
      <c r="Z143" s="362"/>
      <c r="AA143" s="264"/>
      <c r="AB143" s="362"/>
      <c r="AD143" s="282"/>
      <c r="AE143" s="244"/>
      <c r="AF143" s="393"/>
      <c r="AG143" s="423"/>
      <c r="AH143" s="423"/>
      <c r="AI143" s="423"/>
      <c r="AJ143" s="394"/>
      <c r="AK143" s="424"/>
      <c r="AL143" s="423"/>
      <c r="AM143" s="394"/>
      <c r="AN143" s="394"/>
      <c r="AO143" s="394"/>
      <c r="AP143" s="391"/>
      <c r="AQ143" s="391"/>
      <c r="AR143" s="391"/>
      <c r="AS143" s="391"/>
      <c r="AT143" s="390"/>
    </row>
    <row r="144" s="211" customFormat="1" ht="27.75" customHeight="1" spans="1:46">
      <c r="A144" s="244"/>
      <c r="B144" s="362"/>
      <c r="C144" s="266"/>
      <c r="D144" s="246"/>
      <c r="E144" s="266"/>
      <c r="F144" s="443"/>
      <c r="G144" s="362"/>
      <c r="H144" s="362"/>
      <c r="I144" s="362"/>
      <c r="J144" s="362"/>
      <c r="K144" s="362"/>
      <c r="L144" s="362"/>
      <c r="M144" s="362"/>
      <c r="N144" s="362"/>
      <c r="O144" s="249"/>
      <c r="P144" s="250"/>
      <c r="Q144" s="244"/>
      <c r="R144" s="437"/>
      <c r="S144" s="244"/>
      <c r="T144" s="375"/>
      <c r="U144" s="377"/>
      <c r="V144" s="377"/>
      <c r="W144" s="377"/>
      <c r="X144" s="375"/>
      <c r="Y144" s="375"/>
      <c r="Z144" s="362"/>
      <c r="AA144" s="264"/>
      <c r="AB144" s="362"/>
      <c r="AD144" s="282"/>
      <c r="AE144" s="244"/>
      <c r="AF144" s="393"/>
      <c r="AG144" s="423"/>
      <c r="AH144" s="423"/>
      <c r="AI144" s="423"/>
      <c r="AJ144" s="394"/>
      <c r="AK144" s="424"/>
      <c r="AL144" s="423"/>
      <c r="AM144" s="394"/>
      <c r="AN144" s="394"/>
      <c r="AO144" s="394"/>
      <c r="AP144" s="391"/>
      <c r="AQ144" s="391"/>
      <c r="AR144" s="391"/>
      <c r="AS144" s="391"/>
      <c r="AT144" s="390"/>
    </row>
    <row r="145" s="211" customFormat="1" ht="27.75" customHeight="1" spans="1:46">
      <c r="A145" s="244"/>
      <c r="B145" s="362"/>
      <c r="C145" s="266"/>
      <c r="D145" s="246"/>
      <c r="E145" s="266"/>
      <c r="F145" s="443"/>
      <c r="G145" s="362"/>
      <c r="H145" s="362"/>
      <c r="I145" s="362"/>
      <c r="J145" s="362"/>
      <c r="K145" s="362"/>
      <c r="L145" s="362"/>
      <c r="M145" s="362"/>
      <c r="N145" s="362"/>
      <c r="O145" s="249"/>
      <c r="P145" s="250"/>
      <c r="Q145" s="362"/>
      <c r="R145" s="437"/>
      <c r="S145" s="244"/>
      <c r="T145" s="375"/>
      <c r="U145" s="377"/>
      <c r="V145" s="377"/>
      <c r="W145" s="377"/>
      <c r="X145" s="375"/>
      <c r="Y145" s="375"/>
      <c r="Z145" s="362"/>
      <c r="AA145" s="264"/>
      <c r="AB145" s="362"/>
      <c r="AD145" s="282"/>
      <c r="AE145" s="244"/>
      <c r="AF145" s="393"/>
      <c r="AG145" s="423"/>
      <c r="AH145" s="423"/>
      <c r="AI145" s="423"/>
      <c r="AJ145" s="394"/>
      <c r="AK145" s="424"/>
      <c r="AL145" s="423"/>
      <c r="AM145" s="394"/>
      <c r="AN145" s="394"/>
      <c r="AO145" s="394"/>
      <c r="AP145" s="391"/>
      <c r="AQ145" s="391"/>
      <c r="AR145" s="391"/>
      <c r="AS145" s="391"/>
      <c r="AT145" s="390"/>
    </row>
    <row r="146" ht="24" customHeight="1" spans="1:46">
      <c r="A146" s="244"/>
      <c r="B146" s="244"/>
      <c r="C146" s="244"/>
      <c r="D146" s="244"/>
      <c r="E146" s="244"/>
      <c r="F146" s="244"/>
      <c r="G146" s="264"/>
      <c r="H146" s="264"/>
      <c r="I146" s="264"/>
      <c r="J146" s="264"/>
      <c r="K146" s="264"/>
      <c r="L146" s="264"/>
      <c r="M146" s="264"/>
      <c r="N146" s="264"/>
      <c r="O146" s="250"/>
      <c r="P146" s="250"/>
      <c r="Q146" s="362"/>
      <c r="R146" s="437"/>
      <c r="S146" s="244"/>
      <c r="T146" s="342"/>
      <c r="U146" s="377"/>
      <c r="V146" s="377"/>
      <c r="W146" s="377"/>
      <c r="X146" s="264"/>
      <c r="Y146" s="264"/>
      <c r="Z146" s="362"/>
      <c r="AA146" s="375"/>
      <c r="AB146" s="244"/>
      <c r="AC146" s="244"/>
      <c r="AD146" s="280"/>
      <c r="AE146" s="362"/>
      <c r="AF146" s="362"/>
      <c r="AG146" s="421"/>
      <c r="AH146" s="421"/>
      <c r="AI146" s="421"/>
      <c r="AJ146" s="388"/>
      <c r="AK146" s="422"/>
      <c r="AL146" s="421"/>
      <c r="AM146" s="388"/>
      <c r="AN146" s="388"/>
      <c r="AO146" s="388"/>
      <c r="AP146" s="391"/>
      <c r="AQ146" s="391"/>
      <c r="AR146" s="391"/>
      <c r="AS146" s="391"/>
      <c r="AT146" s="348"/>
    </row>
    <row r="147" s="211" customFormat="1" ht="24" customHeight="1" spans="1:46">
      <c r="A147" s="244"/>
      <c r="B147" s="362"/>
      <c r="C147" s="362"/>
      <c r="D147" s="362"/>
      <c r="E147" s="362"/>
      <c r="F147" s="362"/>
      <c r="G147" s="362"/>
      <c r="H147" s="362"/>
      <c r="I147" s="362"/>
      <c r="J147" s="362"/>
      <c r="K147" s="362"/>
      <c r="L147" s="362"/>
      <c r="M147" s="362"/>
      <c r="N147" s="362"/>
      <c r="O147" s="250"/>
      <c r="P147" s="250"/>
      <c r="Q147" s="362"/>
      <c r="R147" s="437"/>
      <c r="S147" s="244"/>
      <c r="T147" s="362"/>
      <c r="U147" s="377"/>
      <c r="V147" s="377"/>
      <c r="W147" s="377"/>
      <c r="X147" s="264"/>
      <c r="Y147" s="375"/>
      <c r="Z147" s="362"/>
      <c r="AA147" s="375"/>
      <c r="AB147" s="340"/>
      <c r="AC147" s="362"/>
      <c r="AD147" s="388"/>
      <c r="AE147" s="362"/>
      <c r="AF147" s="362"/>
      <c r="AG147" s="421"/>
      <c r="AH147" s="421"/>
      <c r="AI147" s="421"/>
      <c r="AJ147" s="388"/>
      <c r="AK147" s="422"/>
      <c r="AL147" s="421"/>
      <c r="AM147" s="388"/>
      <c r="AN147" s="388"/>
      <c r="AO147" s="388"/>
      <c r="AP147" s="391"/>
      <c r="AQ147" s="391"/>
      <c r="AR147" s="391"/>
      <c r="AS147" s="391"/>
      <c r="AT147" s="390"/>
    </row>
    <row r="148" s="211" customFormat="1" ht="24" customHeight="1" spans="1:46">
      <c r="A148" s="244"/>
      <c r="B148" s="244"/>
      <c r="C148" s="244"/>
      <c r="D148" s="244"/>
      <c r="E148" s="244"/>
      <c r="F148" s="244"/>
      <c r="G148" s="264"/>
      <c r="H148" s="264"/>
      <c r="I148" s="264"/>
      <c r="J148" s="264"/>
      <c r="K148" s="444"/>
      <c r="L148" s="264"/>
      <c r="M148" s="264"/>
      <c r="N148" s="264"/>
      <c r="O148" s="250"/>
      <c r="P148" s="338"/>
      <c r="Q148" s="362"/>
      <c r="R148" s="445"/>
      <c r="S148" s="244"/>
      <c r="T148" s="342"/>
      <c r="U148" s="377"/>
      <c r="V148" s="377"/>
      <c r="W148" s="377"/>
      <c r="X148" s="264"/>
      <c r="Y148" s="244"/>
      <c r="Z148" s="362"/>
      <c r="AA148" s="343"/>
      <c r="AB148" s="244"/>
      <c r="AC148" s="244"/>
      <c r="AD148" s="280"/>
      <c r="AE148" s="375"/>
      <c r="AF148" s="390"/>
      <c r="AG148" s="421"/>
      <c r="AH148" s="421"/>
      <c r="AI148" s="421"/>
      <c r="AJ148" s="388"/>
      <c r="AK148" s="422"/>
      <c r="AL148" s="421"/>
      <c r="AM148" s="388"/>
      <c r="AN148" s="388"/>
      <c r="AO148" s="388"/>
      <c r="AP148" s="391"/>
      <c r="AQ148" s="391"/>
      <c r="AR148" s="391"/>
      <c r="AS148" s="391"/>
      <c r="AT148" s="342"/>
    </row>
    <row r="149" s="211" customFormat="1" ht="24" customHeight="1" spans="1:46">
      <c r="A149" s="244"/>
      <c r="B149" s="244"/>
      <c r="C149" s="362"/>
      <c r="D149" s="244"/>
      <c r="E149" s="244"/>
      <c r="F149" s="244"/>
      <c r="G149" s="264"/>
      <c r="H149" s="264"/>
      <c r="I149" s="264"/>
      <c r="J149" s="264"/>
      <c r="K149" s="264"/>
      <c r="L149" s="264"/>
      <c r="M149" s="264"/>
      <c r="N149" s="264"/>
      <c r="O149" s="362"/>
      <c r="P149" s="338"/>
      <c r="Q149" s="362"/>
      <c r="R149" s="437"/>
      <c r="S149" s="244"/>
      <c r="T149" s="264"/>
      <c r="U149" s="377"/>
      <c r="V149" s="377"/>
      <c r="W149" s="377"/>
      <c r="X149" s="264"/>
      <c r="Y149" s="244"/>
      <c r="Z149" s="362"/>
      <c r="AA149" s="343"/>
      <c r="AB149" s="264"/>
      <c r="AC149" s="244"/>
      <c r="AD149" s="280"/>
      <c r="AE149" s="362"/>
      <c r="AF149" s="362"/>
      <c r="AG149" s="421"/>
      <c r="AH149" s="421"/>
      <c r="AI149" s="421"/>
      <c r="AJ149" s="388"/>
      <c r="AK149" s="422"/>
      <c r="AL149" s="421"/>
      <c r="AM149" s="388"/>
      <c r="AN149" s="388"/>
      <c r="AO149" s="388"/>
      <c r="AP149" s="391"/>
      <c r="AQ149" s="391"/>
      <c r="AR149" s="391"/>
      <c r="AS149" s="391"/>
      <c r="AT149" s="348"/>
    </row>
    <row r="150" ht="24" customHeight="1" spans="1:46">
      <c r="A150" s="244"/>
      <c r="B150" s="244"/>
      <c r="C150" s="362"/>
      <c r="D150" s="244"/>
      <c r="E150" s="244"/>
      <c r="F150" s="244"/>
      <c r="G150" s="264"/>
      <c r="H150" s="264"/>
      <c r="I150" s="264"/>
      <c r="J150" s="264"/>
      <c r="K150" s="264"/>
      <c r="L150" s="362"/>
      <c r="M150" s="362"/>
      <c r="N150" s="362"/>
      <c r="O150" s="362"/>
      <c r="P150" s="264"/>
      <c r="Q150" s="362"/>
      <c r="R150" s="437"/>
      <c r="S150" s="244"/>
      <c r="T150" s="342"/>
      <c r="U150" s="377"/>
      <c r="V150" s="377"/>
      <c r="W150" s="377"/>
      <c r="X150" s="264"/>
      <c r="Y150" s="244"/>
      <c r="Z150" s="362"/>
      <c r="AA150" s="344"/>
      <c r="AB150" s="244"/>
      <c r="AC150" s="244"/>
      <c r="AD150" s="280"/>
      <c r="AE150" s="362"/>
      <c r="AF150" s="362"/>
      <c r="AG150" s="421"/>
      <c r="AH150" s="421"/>
      <c r="AI150" s="421"/>
      <c r="AJ150" s="388"/>
      <c r="AK150" s="422"/>
      <c r="AL150" s="425"/>
      <c r="AM150" s="280"/>
      <c r="AN150" s="280"/>
      <c r="AO150" s="280"/>
      <c r="AP150" s="391"/>
      <c r="AQ150" s="391"/>
      <c r="AR150" s="391"/>
      <c r="AS150" s="391"/>
      <c r="AT150" s="390"/>
    </row>
    <row r="151" ht="24" customHeight="1" spans="1:46">
      <c r="A151" s="244"/>
      <c r="B151" s="244"/>
      <c r="C151" s="244"/>
      <c r="D151" s="244"/>
      <c r="E151" s="244"/>
      <c r="F151" s="244"/>
      <c r="G151" s="264"/>
      <c r="H151" s="264"/>
      <c r="I151" s="264"/>
      <c r="J151" s="264"/>
      <c r="K151" s="264"/>
      <c r="L151" s="264"/>
      <c r="M151" s="264"/>
      <c r="N151" s="264"/>
      <c r="O151" s="250"/>
      <c r="P151" s="250"/>
      <c r="Q151" s="362"/>
      <c r="R151" s="437"/>
      <c r="S151" s="244"/>
      <c r="T151" s="249"/>
      <c r="U151" s="377"/>
      <c r="V151" s="377"/>
      <c r="W151" s="377"/>
      <c r="X151" s="264"/>
      <c r="Y151" s="244"/>
      <c r="Z151" s="362"/>
      <c r="AA151" s="375"/>
      <c r="AB151" s="244"/>
      <c r="AC151" s="244"/>
      <c r="AD151" s="280"/>
      <c r="AE151" s="362"/>
      <c r="AF151" s="392"/>
      <c r="AG151" s="423"/>
      <c r="AH151" s="423"/>
      <c r="AI151" s="423"/>
      <c r="AJ151" s="394"/>
      <c r="AK151" s="424"/>
      <c r="AL151" s="423"/>
      <c r="AM151" s="394"/>
      <c r="AN151" s="394"/>
      <c r="AO151" s="394"/>
      <c r="AP151" s="391"/>
      <c r="AQ151" s="391"/>
      <c r="AR151" s="391"/>
      <c r="AS151" s="391"/>
      <c r="AT151" s="390"/>
    </row>
    <row r="152" ht="24" customHeight="1" spans="1:46">
      <c r="A152" s="244"/>
      <c r="B152" s="244"/>
      <c r="C152" s="244"/>
      <c r="D152" s="244"/>
      <c r="E152" s="244"/>
      <c r="F152" s="244"/>
      <c r="G152" s="264"/>
      <c r="H152" s="264"/>
      <c r="I152" s="264"/>
      <c r="J152" s="264"/>
      <c r="K152" s="264"/>
      <c r="L152" s="264"/>
      <c r="M152" s="264"/>
      <c r="N152" s="264"/>
      <c r="O152" s="250"/>
      <c r="P152" s="250"/>
      <c r="Q152" s="362"/>
      <c r="R152" s="437"/>
      <c r="S152" s="244"/>
      <c r="T152" s="249"/>
      <c r="U152" s="377"/>
      <c r="V152" s="377"/>
      <c r="W152" s="377"/>
      <c r="X152" s="264"/>
      <c r="Y152" s="244"/>
      <c r="Z152" s="362"/>
      <c r="AA152" s="344"/>
      <c r="AB152" s="244"/>
      <c r="AC152" s="244"/>
      <c r="AD152" s="280"/>
      <c r="AE152" s="362"/>
      <c r="AF152" s="362"/>
      <c r="AG152" s="421"/>
      <c r="AH152" s="421"/>
      <c r="AI152" s="421"/>
      <c r="AJ152" s="388"/>
      <c r="AK152" s="422"/>
      <c r="AL152" s="423"/>
      <c r="AM152" s="394"/>
      <c r="AN152" s="394"/>
      <c r="AO152" s="394"/>
      <c r="AP152" s="391"/>
      <c r="AQ152" s="391"/>
      <c r="AR152" s="391"/>
      <c r="AS152" s="391"/>
      <c r="AT152" s="390"/>
    </row>
    <row r="153" ht="24" customHeight="1" spans="1:46">
      <c r="A153" s="244"/>
      <c r="B153" s="244"/>
      <c r="C153" s="244"/>
      <c r="D153" s="244"/>
      <c r="E153" s="244"/>
      <c r="F153" s="244"/>
      <c r="G153" s="264"/>
      <c r="H153" s="264"/>
      <c r="I153" s="264"/>
      <c r="J153" s="264"/>
      <c r="K153" s="264"/>
      <c r="L153" s="264"/>
      <c r="M153" s="264"/>
      <c r="N153" s="264"/>
      <c r="O153" s="250"/>
      <c r="P153" s="250"/>
      <c r="Q153" s="266"/>
      <c r="R153" s="437"/>
      <c r="S153" s="244"/>
      <c r="T153" s="266"/>
      <c r="U153" s="266"/>
      <c r="V153" s="266"/>
      <c r="W153" s="266"/>
      <c r="X153" s="266"/>
      <c r="Y153" s="266"/>
      <c r="Z153" s="266"/>
      <c r="AA153" s="250"/>
      <c r="AB153" s="244"/>
      <c r="AC153" s="244"/>
      <c r="AD153" s="280"/>
      <c r="AE153" s="362"/>
      <c r="AF153" s="392"/>
      <c r="AG153" s="423"/>
      <c r="AH153" s="423"/>
      <c r="AI153" s="423"/>
      <c r="AJ153" s="394"/>
      <c r="AK153" s="424"/>
      <c r="AL153" s="423"/>
      <c r="AM153" s="394"/>
      <c r="AN153" s="394"/>
      <c r="AO153" s="394"/>
      <c r="AP153" s="391"/>
      <c r="AQ153" s="391"/>
      <c r="AR153" s="391"/>
      <c r="AS153" s="391"/>
      <c r="AT153" s="266"/>
    </row>
    <row r="154" s="211" customFormat="1" ht="24" customHeight="1" spans="1:46">
      <c r="A154" s="244"/>
      <c r="B154" s="244"/>
      <c r="C154" s="244"/>
      <c r="D154" s="244"/>
      <c r="E154" s="244"/>
      <c r="F154" s="244"/>
      <c r="G154" s="264"/>
      <c r="H154" s="264"/>
      <c r="I154" s="264"/>
      <c r="J154" s="264"/>
      <c r="K154" s="264"/>
      <c r="L154" s="264"/>
      <c r="M154" s="264"/>
      <c r="N154" s="264"/>
      <c r="O154" s="249"/>
      <c r="P154" s="250"/>
      <c r="Q154" s="266"/>
      <c r="R154" s="437"/>
      <c r="S154" s="244"/>
      <c r="T154" s="266"/>
      <c r="U154" s="266"/>
      <c r="V154" s="266"/>
      <c r="W154" s="266"/>
      <c r="X154" s="266"/>
      <c r="Y154" s="266"/>
      <c r="Z154" s="266"/>
      <c r="AA154" s="250"/>
      <c r="AB154" s="244"/>
      <c r="AC154" s="264"/>
      <c r="AD154" s="280"/>
      <c r="AE154" s="362"/>
      <c r="AF154" s="244"/>
      <c r="AG154" s="425"/>
      <c r="AH154" s="425"/>
      <c r="AI154" s="425"/>
      <c r="AJ154" s="280"/>
      <c r="AK154" s="313"/>
      <c r="AL154" s="425"/>
      <c r="AM154" s="280"/>
      <c r="AN154" s="280"/>
      <c r="AO154" s="280"/>
      <c r="AP154" s="391"/>
      <c r="AQ154" s="391"/>
      <c r="AR154" s="391"/>
      <c r="AS154" s="391"/>
      <c r="AT154" s="266"/>
    </row>
    <row r="155" s="211" customFormat="1" ht="24" customHeight="1" spans="1:46">
      <c r="A155" s="244"/>
      <c r="B155" s="362"/>
      <c r="C155" s="362"/>
      <c r="D155" s="244"/>
      <c r="E155" s="362"/>
      <c r="F155" s="362"/>
      <c r="G155" s="362"/>
      <c r="H155" s="362"/>
      <c r="I155" s="362"/>
      <c r="J155" s="362"/>
      <c r="K155" s="362"/>
      <c r="L155" s="362"/>
      <c r="M155" s="362"/>
      <c r="N155" s="362"/>
      <c r="O155" s="249"/>
      <c r="P155" s="250"/>
      <c r="Q155" s="266"/>
      <c r="R155" s="437"/>
      <c r="S155" s="244"/>
      <c r="T155" s="266"/>
      <c r="U155" s="266"/>
      <c r="V155" s="266"/>
      <c r="W155" s="266"/>
      <c r="X155" s="266"/>
      <c r="Y155" s="266"/>
      <c r="Z155" s="266"/>
      <c r="AA155" s="375"/>
      <c r="AB155" s="375"/>
      <c r="AC155" s="375"/>
      <c r="AD155" s="388"/>
      <c r="AE155" s="362"/>
      <c r="AF155" s="362"/>
      <c r="AG155" s="421"/>
      <c r="AH155" s="421"/>
      <c r="AI155" s="421"/>
      <c r="AJ155" s="388"/>
      <c r="AK155" s="422"/>
      <c r="AL155" s="421"/>
      <c r="AM155" s="388"/>
      <c r="AN155" s="388"/>
      <c r="AO155" s="388"/>
      <c r="AP155" s="391"/>
      <c r="AQ155" s="391"/>
      <c r="AR155" s="391"/>
      <c r="AS155" s="391"/>
      <c r="AT155" s="266"/>
    </row>
    <row r="156" s="211" customFormat="1" ht="24" customHeight="1" spans="1:46">
      <c r="A156" s="244"/>
      <c r="B156" s="362"/>
      <c r="C156" s="362"/>
      <c r="D156" s="244"/>
      <c r="E156" s="362"/>
      <c r="F156" s="362"/>
      <c r="G156" s="362"/>
      <c r="H156" s="362"/>
      <c r="I156" s="362"/>
      <c r="J156" s="362"/>
      <c r="K156" s="362"/>
      <c r="L156" s="362"/>
      <c r="M156" s="362"/>
      <c r="N156" s="362"/>
      <c r="O156" s="250"/>
      <c r="P156" s="250"/>
      <c r="Q156" s="266"/>
      <c r="R156" s="437"/>
      <c r="S156" s="244"/>
      <c r="T156" s="266"/>
      <c r="U156" s="266"/>
      <c r="V156" s="266"/>
      <c r="W156" s="266"/>
      <c r="X156" s="266"/>
      <c r="Y156" s="266"/>
      <c r="Z156" s="266"/>
      <c r="AA156" s="375"/>
      <c r="AB156" s="375"/>
      <c r="AC156" s="375"/>
      <c r="AD156" s="388"/>
      <c r="AE156" s="362"/>
      <c r="AF156" s="362"/>
      <c r="AG156" s="421"/>
      <c r="AH156" s="421"/>
      <c r="AI156" s="421"/>
      <c r="AJ156" s="388"/>
      <c r="AK156" s="422"/>
      <c r="AL156" s="421"/>
      <c r="AM156" s="388"/>
      <c r="AN156" s="388"/>
      <c r="AO156" s="388"/>
      <c r="AP156" s="391"/>
      <c r="AQ156" s="391"/>
      <c r="AR156" s="391"/>
      <c r="AS156" s="391"/>
      <c r="AT156" s="266"/>
    </row>
    <row r="157" s="211" customFormat="1" ht="24" customHeight="1" spans="1:46">
      <c r="A157" s="244"/>
      <c r="B157" s="362"/>
      <c r="C157" s="362"/>
      <c r="D157" s="244"/>
      <c r="E157" s="244"/>
      <c r="F157" s="362"/>
      <c r="G157" s="362"/>
      <c r="H157" s="362"/>
      <c r="I157" s="362"/>
      <c r="J157" s="362"/>
      <c r="K157" s="362"/>
      <c r="L157" s="362"/>
      <c r="M157" s="362"/>
      <c r="N157" s="362"/>
      <c r="O157" s="249"/>
      <c r="P157" s="250"/>
      <c r="Q157" s="266"/>
      <c r="R157" s="437"/>
      <c r="S157" s="244"/>
      <c r="T157" s="266"/>
      <c r="U157" s="266"/>
      <c r="V157" s="266"/>
      <c r="W157" s="266"/>
      <c r="X157" s="266"/>
      <c r="Z157" s="266"/>
      <c r="AA157" s="266"/>
      <c r="AB157" s="362"/>
      <c r="AC157" s="362"/>
      <c r="AD157" s="388"/>
      <c r="AE157" s="362"/>
      <c r="AF157" s="362"/>
      <c r="AG157" s="421"/>
      <c r="AH157" s="421"/>
      <c r="AI157" s="421"/>
      <c r="AJ157" s="388"/>
      <c r="AK157" s="422"/>
      <c r="AL157" s="421"/>
      <c r="AM157" s="388"/>
      <c r="AN157" s="388"/>
      <c r="AO157" s="388"/>
      <c r="AP157" s="391"/>
      <c r="AQ157" s="391"/>
      <c r="AR157" s="391"/>
      <c r="AS157" s="391"/>
      <c r="AT157" s="266"/>
    </row>
    <row r="158" s="211" customFormat="1" ht="24" customHeight="1" spans="1:46">
      <c r="A158" s="244"/>
      <c r="B158" s="362"/>
      <c r="C158" s="362"/>
      <c r="D158" s="244"/>
      <c r="E158" s="362"/>
      <c r="F158" s="362"/>
      <c r="G158" s="362"/>
      <c r="H158" s="362"/>
      <c r="I158" s="362"/>
      <c r="J158" s="362"/>
      <c r="K158" s="362"/>
      <c r="L158" s="362"/>
      <c r="M158" s="362"/>
      <c r="N158" s="362"/>
      <c r="O158" s="249"/>
      <c r="P158" s="250"/>
      <c r="Q158" s="266"/>
      <c r="R158" s="437"/>
      <c r="S158" s="244"/>
      <c r="T158" s="266"/>
      <c r="U158" s="266"/>
      <c r="V158" s="266"/>
      <c r="W158" s="266"/>
      <c r="X158" s="266"/>
      <c r="Z158" s="266"/>
      <c r="AA158" s="345"/>
      <c r="AB158" s="362"/>
      <c r="AC158" s="362"/>
      <c r="AD158" s="388"/>
      <c r="AE158" s="362"/>
      <c r="AF158" s="362"/>
      <c r="AG158" s="421"/>
      <c r="AH158" s="421"/>
      <c r="AI158" s="421"/>
      <c r="AJ158" s="388"/>
      <c r="AK158" s="422"/>
      <c r="AL158" s="421"/>
      <c r="AM158" s="388"/>
      <c r="AN158" s="388"/>
      <c r="AO158" s="388"/>
      <c r="AP158" s="391"/>
      <c r="AQ158" s="391"/>
      <c r="AR158" s="391"/>
      <c r="AS158" s="391"/>
      <c r="AT158" s="266"/>
    </row>
    <row r="159" s="211" customFormat="1" ht="24" customHeight="1" spans="1:46">
      <c r="A159" s="244"/>
      <c r="B159" s="246"/>
      <c r="C159" s="246"/>
      <c r="D159" s="244"/>
      <c r="E159" s="362"/>
      <c r="F159" s="246"/>
      <c r="G159" s="246"/>
      <c r="H159" s="246"/>
      <c r="I159" s="246"/>
      <c r="J159" s="246"/>
      <c r="K159" s="246"/>
      <c r="L159" s="246"/>
      <c r="M159" s="246"/>
      <c r="N159" s="246"/>
      <c r="O159" s="249"/>
      <c r="P159" s="250"/>
      <c r="Q159" s="266"/>
      <c r="R159" s="437"/>
      <c r="S159" s="244"/>
      <c r="T159" s="266"/>
      <c r="U159" s="266"/>
      <c r="V159" s="266"/>
      <c r="W159" s="266"/>
      <c r="X159" s="266"/>
      <c r="Z159" s="266"/>
      <c r="AA159" s="250"/>
      <c r="AB159" s="362"/>
      <c r="AC159" s="375"/>
      <c r="AD159" s="388"/>
      <c r="AE159" s="362"/>
      <c r="AF159" s="391"/>
      <c r="AG159" s="421"/>
      <c r="AH159" s="421"/>
      <c r="AI159" s="421"/>
      <c r="AJ159" s="388"/>
      <c r="AK159" s="422"/>
      <c r="AL159" s="421"/>
      <c r="AM159" s="388"/>
      <c r="AN159" s="388"/>
      <c r="AO159" s="388"/>
      <c r="AP159" s="391"/>
      <c r="AQ159" s="391"/>
      <c r="AR159" s="391"/>
      <c r="AS159" s="391"/>
      <c r="AT159" s="266"/>
    </row>
    <row r="160" s="211" customFormat="1" ht="24" customHeight="1" spans="1:46">
      <c r="A160" s="244"/>
      <c r="B160" s="362"/>
      <c r="C160" s="362"/>
      <c r="D160" s="244"/>
      <c r="E160" s="244"/>
      <c r="F160" s="362"/>
      <c r="G160" s="362"/>
      <c r="H160" s="362"/>
      <c r="I160" s="362"/>
      <c r="J160" s="362"/>
      <c r="K160" s="362"/>
      <c r="L160" s="362"/>
      <c r="M160" s="362"/>
      <c r="N160" s="362"/>
      <c r="O160" s="249"/>
      <c r="P160" s="250"/>
      <c r="Q160" s="266"/>
      <c r="R160" s="437"/>
      <c r="S160" s="244"/>
      <c r="T160" s="266"/>
      <c r="U160" s="266"/>
      <c r="V160" s="266"/>
      <c r="W160" s="266"/>
      <c r="X160" s="266"/>
      <c r="Z160" s="266"/>
      <c r="AA160" s="266"/>
      <c r="AB160" s="375"/>
      <c r="AC160" s="375"/>
      <c r="AD160" s="388"/>
      <c r="AE160" s="362"/>
      <c r="AF160" s="362"/>
      <c r="AG160" s="421"/>
      <c r="AH160" s="421"/>
      <c r="AI160" s="421"/>
      <c r="AJ160" s="388"/>
      <c r="AK160" s="422"/>
      <c r="AL160" s="421"/>
      <c r="AM160" s="388"/>
      <c r="AN160" s="388"/>
      <c r="AO160" s="388"/>
      <c r="AP160" s="391"/>
      <c r="AQ160" s="391"/>
      <c r="AR160" s="391"/>
      <c r="AS160" s="391"/>
      <c r="AT160" s="266"/>
    </row>
    <row r="161" s="211" customFormat="1" ht="24" customHeight="1" spans="1:46">
      <c r="A161" s="244"/>
      <c r="B161" s="362"/>
      <c r="C161" s="362"/>
      <c r="D161" s="244"/>
      <c r="E161" s="362"/>
      <c r="F161" s="362"/>
      <c r="G161" s="362"/>
      <c r="H161" s="362"/>
      <c r="I161" s="362"/>
      <c r="J161" s="362"/>
      <c r="K161" s="362"/>
      <c r="L161" s="362"/>
      <c r="M161" s="362"/>
      <c r="N161" s="362"/>
      <c r="O161" s="249"/>
      <c r="P161" s="250"/>
      <c r="Q161" s="266"/>
      <c r="R161" s="437"/>
      <c r="S161" s="244"/>
      <c r="T161" s="266"/>
      <c r="U161" s="266"/>
      <c r="V161" s="266"/>
      <c r="W161" s="266"/>
      <c r="X161" s="266"/>
      <c r="Z161" s="266"/>
      <c r="AA161" s="266"/>
      <c r="AB161" s="375"/>
      <c r="AC161" s="375"/>
      <c r="AD161" s="388"/>
      <c r="AE161" s="362"/>
      <c r="AF161" s="362"/>
      <c r="AG161" s="421"/>
      <c r="AH161" s="421"/>
      <c r="AI161" s="421"/>
      <c r="AJ161" s="388"/>
      <c r="AK161" s="422"/>
      <c r="AL161" s="421"/>
      <c r="AM161" s="388"/>
      <c r="AN161" s="388"/>
      <c r="AO161" s="388"/>
      <c r="AP161" s="391"/>
      <c r="AQ161" s="391"/>
      <c r="AR161" s="391"/>
      <c r="AS161" s="391"/>
      <c r="AT161" s="266"/>
    </row>
    <row r="162" s="211" customFormat="1" ht="24" customHeight="1" spans="1:46">
      <c r="A162" s="244"/>
      <c r="B162" s="362"/>
      <c r="C162" s="362"/>
      <c r="D162" s="362"/>
      <c r="E162" s="362"/>
      <c r="F162" s="362"/>
      <c r="G162" s="362"/>
      <c r="H162" s="362"/>
      <c r="I162" s="362"/>
      <c r="J162" s="362"/>
      <c r="K162" s="362"/>
      <c r="L162" s="362"/>
      <c r="M162" s="362"/>
      <c r="N162" s="362"/>
      <c r="O162" s="266"/>
      <c r="P162" s="336"/>
      <c r="Q162" s="244"/>
      <c r="R162" s="437"/>
      <c r="S162" s="244"/>
      <c r="T162" s="266"/>
      <c r="U162" s="266"/>
      <c r="V162" s="266"/>
      <c r="W162" s="266"/>
      <c r="X162" s="266"/>
      <c r="Y162" s="266"/>
      <c r="Z162" s="362"/>
      <c r="AA162" s="375"/>
      <c r="AB162" s="375"/>
      <c r="AC162" s="375"/>
      <c r="AD162" s="388"/>
      <c r="AE162" s="362"/>
      <c r="AF162" s="362"/>
      <c r="AG162" s="421"/>
      <c r="AH162" s="421"/>
      <c r="AI162" s="421"/>
      <c r="AJ162" s="388"/>
      <c r="AK162" s="422"/>
      <c r="AL162" s="423"/>
      <c r="AM162" s="388"/>
      <c r="AN162" s="388"/>
      <c r="AO162" s="388"/>
      <c r="AP162" s="391"/>
      <c r="AQ162" s="391"/>
      <c r="AR162" s="391"/>
      <c r="AS162" s="391"/>
      <c r="AT162" s="266"/>
    </row>
    <row r="163" ht="24" customHeight="1" spans="1:46">
      <c r="A163" s="244"/>
      <c r="B163" s="244"/>
      <c r="C163" s="244"/>
      <c r="D163" s="244"/>
      <c r="E163" s="244"/>
      <c r="F163" s="244"/>
      <c r="G163" s="264"/>
      <c r="H163" s="264"/>
      <c r="I163" s="264"/>
      <c r="J163" s="264"/>
      <c r="K163" s="264"/>
      <c r="L163" s="339"/>
      <c r="M163" s="339"/>
      <c r="N163" s="339"/>
      <c r="O163" s="266"/>
      <c r="P163" s="336"/>
      <c r="Q163" s="244"/>
      <c r="R163" s="437"/>
      <c r="S163" s="244"/>
      <c r="T163" s="266"/>
      <c r="U163" s="266"/>
      <c r="V163" s="266"/>
      <c r="W163" s="266"/>
      <c r="X163" s="266"/>
      <c r="Y163" s="266"/>
      <c r="Z163" s="362"/>
      <c r="AA163" s="375"/>
      <c r="AB163" s="244"/>
      <c r="AC163" s="244"/>
      <c r="AD163" s="280"/>
      <c r="AE163" s="362"/>
      <c r="AF163" s="362"/>
      <c r="AG163" s="421"/>
      <c r="AH163" s="421"/>
      <c r="AI163" s="421"/>
      <c r="AJ163" s="388"/>
      <c r="AK163" s="422"/>
      <c r="AL163" s="423"/>
      <c r="AM163" s="394"/>
      <c r="AN163" s="394"/>
      <c r="AO163" s="394"/>
      <c r="AP163" s="391"/>
      <c r="AQ163" s="391"/>
      <c r="AR163" s="391"/>
      <c r="AS163" s="391"/>
      <c r="AT163" s="266"/>
    </row>
    <row r="164" ht="24" customHeight="1" spans="1:46">
      <c r="A164" s="244"/>
      <c r="B164" s="244"/>
      <c r="C164" s="244"/>
      <c r="D164" s="244"/>
      <c r="E164" s="244"/>
      <c r="F164" s="244"/>
      <c r="G164" s="264"/>
      <c r="H164" s="264"/>
      <c r="I164" s="264"/>
      <c r="J164" s="264"/>
      <c r="K164" s="264"/>
      <c r="L164" s="340"/>
      <c r="M164" s="340"/>
      <c r="N164" s="340"/>
      <c r="O164" s="266"/>
      <c r="P164" s="336"/>
      <c r="Q164" s="244"/>
      <c r="R164" s="437"/>
      <c r="S164" s="244"/>
      <c r="T164" s="266"/>
      <c r="U164" s="266"/>
      <c r="V164" s="266"/>
      <c r="W164" s="266"/>
      <c r="X164" s="266"/>
      <c r="Y164" s="266"/>
      <c r="Z164" s="362"/>
      <c r="AA164" s="375"/>
      <c r="AB164" s="341"/>
      <c r="AC164" s="244"/>
      <c r="AD164" s="280"/>
      <c r="AE164" s="362"/>
      <c r="AF164" s="391"/>
      <c r="AG164" s="421"/>
      <c r="AH164" s="421"/>
      <c r="AI164" s="421"/>
      <c r="AJ164" s="388"/>
      <c r="AK164" s="422"/>
      <c r="AL164" s="421"/>
      <c r="AM164" s="388"/>
      <c r="AN164" s="388"/>
      <c r="AO164" s="388"/>
      <c r="AP164" s="391"/>
      <c r="AQ164" s="391"/>
      <c r="AR164" s="391"/>
      <c r="AS164" s="391"/>
      <c r="AT164" s="266"/>
    </row>
    <row r="165" ht="24" customHeight="1" spans="1:46">
      <c r="A165" s="244"/>
      <c r="B165" s="244"/>
      <c r="C165" s="244"/>
      <c r="D165" s="244"/>
      <c r="E165" s="244"/>
      <c r="F165" s="244"/>
      <c r="G165" s="264"/>
      <c r="H165" s="264"/>
      <c r="I165" s="264"/>
      <c r="J165" s="264"/>
      <c r="K165" s="264"/>
      <c r="L165" s="341"/>
      <c r="M165" s="341"/>
      <c r="N165" s="341"/>
      <c r="O165" s="266"/>
      <c r="P165" s="336"/>
      <c r="Q165" s="362"/>
      <c r="R165" s="437"/>
      <c r="S165" s="244"/>
      <c r="T165" s="266"/>
      <c r="U165" s="266"/>
      <c r="V165" s="266"/>
      <c r="W165" s="266"/>
      <c r="X165" s="266"/>
      <c r="Y165" s="266"/>
      <c r="Z165" s="362"/>
      <c r="AA165" s="212"/>
      <c r="AB165" s="212"/>
      <c r="AE165" s="362"/>
      <c r="AF165" s="375"/>
      <c r="AG165" s="421"/>
      <c r="AH165" s="421"/>
      <c r="AI165" s="421"/>
      <c r="AJ165" s="388"/>
      <c r="AK165" s="422"/>
      <c r="AL165" s="421"/>
      <c r="AM165" s="388"/>
      <c r="AN165" s="388"/>
      <c r="AO165" s="388"/>
      <c r="AP165" s="391"/>
      <c r="AQ165" s="391"/>
      <c r="AR165" s="391"/>
      <c r="AS165" s="391"/>
      <c r="AT165" s="266"/>
    </row>
    <row r="166" s="211" customFormat="1" ht="24" customHeight="1" spans="1:46">
      <c r="A166" s="244"/>
      <c r="B166" s="362"/>
      <c r="C166" s="362"/>
      <c r="D166" s="362"/>
      <c r="E166" s="362"/>
      <c r="F166" s="362"/>
      <c r="G166" s="362"/>
      <c r="H166" s="362"/>
      <c r="I166" s="362"/>
      <c r="J166" s="362"/>
      <c r="K166" s="362"/>
      <c r="L166" s="341"/>
      <c r="M166" s="341"/>
      <c r="N166" s="341"/>
      <c r="O166" s="249"/>
      <c r="P166" s="250"/>
      <c r="Q166" s="244"/>
      <c r="R166" s="437"/>
      <c r="S166" s="244"/>
      <c r="T166" s="266"/>
      <c r="U166" s="266"/>
      <c r="V166" s="266"/>
      <c r="W166" s="266"/>
      <c r="Y166" s="249"/>
      <c r="Z166" s="362"/>
      <c r="AA166" s="266"/>
      <c r="AB166" s="244"/>
      <c r="AC166" s="244"/>
      <c r="AD166" s="280"/>
      <c r="AE166" s="362"/>
      <c r="AF166" s="391"/>
      <c r="AG166" s="421"/>
      <c r="AH166" s="421"/>
      <c r="AI166" s="421"/>
      <c r="AJ166" s="388"/>
      <c r="AK166" s="422"/>
      <c r="AL166" s="421"/>
      <c r="AM166" s="388"/>
      <c r="AN166" s="388"/>
      <c r="AO166" s="388"/>
      <c r="AP166" s="391"/>
      <c r="AQ166" s="391"/>
      <c r="AR166" s="391"/>
      <c r="AS166" s="391"/>
      <c r="AT166" s="266"/>
    </row>
    <row r="167" s="211" customFormat="1" ht="24" customHeight="1" spans="1:46">
      <c r="A167" s="244"/>
      <c r="B167" s="362"/>
      <c r="C167" s="362"/>
      <c r="D167" s="362"/>
      <c r="E167" s="362"/>
      <c r="F167" s="362"/>
      <c r="G167" s="362"/>
      <c r="H167" s="362"/>
      <c r="I167" s="362"/>
      <c r="J167" s="362"/>
      <c r="K167" s="362"/>
      <c r="L167" s="341"/>
      <c r="M167" s="341"/>
      <c r="N167" s="341"/>
      <c r="O167" s="266"/>
      <c r="P167" s="336"/>
      <c r="Q167" s="244"/>
      <c r="R167" s="437"/>
      <c r="S167" s="244"/>
      <c r="T167" s="266"/>
      <c r="U167" s="266"/>
      <c r="V167" s="266"/>
      <c r="W167" s="266"/>
      <c r="Y167" s="249"/>
      <c r="Z167" s="362"/>
      <c r="AD167" s="346"/>
      <c r="AE167" s="362"/>
      <c r="AF167" s="391"/>
      <c r="AG167" s="421"/>
      <c r="AH167" s="421"/>
      <c r="AI167" s="421"/>
      <c r="AJ167" s="388"/>
      <c r="AK167" s="422"/>
      <c r="AL167" s="421"/>
      <c r="AM167" s="388"/>
      <c r="AN167" s="388"/>
      <c r="AO167" s="388"/>
      <c r="AP167" s="391"/>
      <c r="AQ167" s="391"/>
      <c r="AR167" s="391"/>
      <c r="AS167" s="391"/>
      <c r="AT167" s="266"/>
    </row>
    <row r="168" s="211" customFormat="1" ht="24" customHeight="1" spans="1:46">
      <c r="A168" s="244"/>
      <c r="B168" s="244"/>
      <c r="C168" s="244"/>
      <c r="D168" s="244"/>
      <c r="E168" s="244"/>
      <c r="F168" s="244"/>
      <c r="G168" s="244"/>
      <c r="H168" s="244"/>
      <c r="I168" s="244"/>
      <c r="J168" s="244"/>
      <c r="K168" s="244"/>
      <c r="L168" s="264"/>
      <c r="M168" s="264"/>
      <c r="N168" s="264"/>
      <c r="O168" s="362"/>
      <c r="P168" s="338"/>
      <c r="Q168" s="362"/>
      <c r="R168" s="437"/>
      <c r="S168" s="244"/>
      <c r="T168" s="264"/>
      <c r="U168" s="377"/>
      <c r="V168" s="377"/>
      <c r="W168" s="377"/>
      <c r="X168" s="264"/>
      <c r="Y168" s="244"/>
      <c r="Z168" s="362"/>
      <c r="AA168" s="375"/>
      <c r="AB168" s="264"/>
      <c r="AC168" s="244"/>
      <c r="AD168" s="280"/>
      <c r="AE168" s="362"/>
      <c r="AF168" s="362"/>
      <c r="AG168" s="421"/>
      <c r="AH168" s="421"/>
      <c r="AI168" s="421"/>
      <c r="AJ168" s="388"/>
      <c r="AK168" s="422"/>
      <c r="AL168" s="421"/>
      <c r="AM168" s="388"/>
      <c r="AN168" s="388"/>
      <c r="AO168" s="388"/>
      <c r="AP168" s="391"/>
      <c r="AQ168" s="391"/>
      <c r="AR168" s="391"/>
      <c r="AS168" s="391"/>
      <c r="AT168" s="348"/>
    </row>
    <row r="169" s="211" customFormat="1" ht="24" customHeight="1" spans="1:46">
      <c r="A169" s="244"/>
      <c r="B169" s="244"/>
      <c r="C169" s="244"/>
      <c r="D169" s="244"/>
      <c r="E169" s="244"/>
      <c r="F169" s="244"/>
      <c r="G169" s="244"/>
      <c r="H169" s="244"/>
      <c r="I169" s="244"/>
      <c r="J169" s="244"/>
      <c r="K169" s="244"/>
      <c r="L169" s="264"/>
      <c r="M169" s="264"/>
      <c r="N169" s="264"/>
      <c r="O169" s="362"/>
      <c r="P169" s="338"/>
      <c r="Q169" s="362"/>
      <c r="R169" s="437"/>
      <c r="S169" s="244"/>
      <c r="T169" s="264"/>
      <c r="U169" s="377"/>
      <c r="V169" s="377"/>
      <c r="W169" s="377"/>
      <c r="X169" s="264"/>
      <c r="Y169" s="244"/>
      <c r="Z169" s="362"/>
      <c r="AA169" s="375"/>
      <c r="AB169" s="264"/>
      <c r="AC169" s="244"/>
      <c r="AD169" s="280"/>
      <c r="AE169" s="362"/>
      <c r="AF169" s="362"/>
      <c r="AG169" s="421"/>
      <c r="AH169" s="421"/>
      <c r="AI169" s="421"/>
      <c r="AJ169" s="388"/>
      <c r="AK169" s="422"/>
      <c r="AL169" s="421"/>
      <c r="AM169" s="388"/>
      <c r="AN169" s="388"/>
      <c r="AO169" s="388"/>
      <c r="AP169" s="391"/>
      <c r="AQ169" s="391"/>
      <c r="AR169" s="391"/>
      <c r="AS169" s="391"/>
      <c r="AT169" s="348"/>
    </row>
    <row r="170" s="211" customFormat="1" ht="24" customHeight="1" spans="1:46">
      <c r="A170" s="244"/>
      <c r="B170" s="244"/>
      <c r="C170" s="244"/>
      <c r="D170" s="244"/>
      <c r="E170" s="244"/>
      <c r="F170" s="244"/>
      <c r="G170" s="244"/>
      <c r="H170" s="244"/>
      <c r="I170" s="244"/>
      <c r="J170" s="244"/>
      <c r="K170" s="244"/>
      <c r="L170" s="264"/>
      <c r="M170" s="264"/>
      <c r="N170" s="264"/>
      <c r="O170" s="362"/>
      <c r="P170" s="338"/>
      <c r="Q170" s="362"/>
      <c r="R170" s="437"/>
      <c r="S170" s="244"/>
      <c r="T170" s="264"/>
      <c r="U170" s="377"/>
      <c r="V170" s="377"/>
      <c r="W170" s="377"/>
      <c r="X170" s="264"/>
      <c r="Y170" s="244"/>
      <c r="Z170" s="362"/>
      <c r="AA170" s="375"/>
      <c r="AB170" s="264"/>
      <c r="AC170" s="244"/>
      <c r="AD170" s="280"/>
      <c r="AE170" s="362"/>
      <c r="AF170" s="362"/>
      <c r="AG170" s="421"/>
      <c r="AH170" s="421"/>
      <c r="AI170" s="421"/>
      <c r="AJ170" s="388"/>
      <c r="AK170" s="422"/>
      <c r="AL170" s="421"/>
      <c r="AM170" s="388"/>
      <c r="AN170" s="388"/>
      <c r="AO170" s="388"/>
      <c r="AP170" s="391"/>
      <c r="AQ170" s="391"/>
      <c r="AR170" s="391"/>
      <c r="AS170" s="391"/>
      <c r="AT170" s="348"/>
    </row>
    <row r="171" s="211" customFormat="1" ht="24" customHeight="1" spans="1:46">
      <c r="A171" s="244"/>
      <c r="B171" s="244"/>
      <c r="C171" s="244"/>
      <c r="D171" s="244"/>
      <c r="E171" s="244"/>
      <c r="F171" s="244"/>
      <c r="G171" s="244"/>
      <c r="H171" s="244"/>
      <c r="I171" s="244"/>
      <c r="J171" s="244"/>
      <c r="K171" s="244"/>
      <c r="L171" s="264"/>
      <c r="M171" s="264"/>
      <c r="N171" s="264"/>
      <c r="O171" s="362"/>
      <c r="P171" s="338"/>
      <c r="Q171" s="362"/>
      <c r="R171" s="437"/>
      <c r="S171" s="244"/>
      <c r="T171" s="264"/>
      <c r="U171" s="377"/>
      <c r="V171" s="377"/>
      <c r="W171" s="377"/>
      <c r="X171" s="264"/>
      <c r="Y171" s="244"/>
      <c r="Z171" s="362"/>
      <c r="AA171" s="375"/>
      <c r="AB171" s="264"/>
      <c r="AC171" s="244"/>
      <c r="AD171" s="280"/>
      <c r="AE171" s="362"/>
      <c r="AF171" s="362"/>
      <c r="AG171" s="421"/>
      <c r="AH171" s="421"/>
      <c r="AI171" s="421"/>
      <c r="AJ171" s="388"/>
      <c r="AK171" s="422"/>
      <c r="AL171" s="421"/>
      <c r="AM171" s="388"/>
      <c r="AN171" s="388"/>
      <c r="AO171" s="388"/>
      <c r="AP171" s="391"/>
      <c r="AQ171" s="391"/>
      <c r="AR171" s="391"/>
      <c r="AS171" s="391"/>
      <c r="AT171" s="348"/>
    </row>
    <row r="172" ht="24" customHeight="1" spans="1:46">
      <c r="A172" s="244"/>
      <c r="C172" s="244"/>
      <c r="P172" s="264"/>
      <c r="Q172" s="362"/>
      <c r="R172" s="445"/>
      <c r="S172" s="244"/>
      <c r="T172" s="342"/>
      <c r="U172" s="377"/>
      <c r="V172" s="377"/>
      <c r="W172" s="377"/>
      <c r="X172" s="264"/>
      <c r="Y172" s="244"/>
      <c r="Z172" s="362"/>
      <c r="AA172" s="244"/>
      <c r="AB172" s="244"/>
      <c r="AC172" s="244"/>
      <c r="AD172" s="280"/>
      <c r="AE172" s="362"/>
      <c r="AF172" s="393"/>
      <c r="AG172" s="423"/>
      <c r="AH172" s="423"/>
      <c r="AI172" s="423"/>
      <c r="AJ172" s="394"/>
      <c r="AK172" s="424"/>
      <c r="AL172" s="423"/>
      <c r="AM172" s="394"/>
      <c r="AN172" s="394"/>
      <c r="AO172" s="394"/>
      <c r="AP172" s="391"/>
      <c r="AQ172" s="391"/>
      <c r="AR172" s="391"/>
      <c r="AS172" s="391"/>
      <c r="AT172" s="342"/>
    </row>
    <row r="173" ht="24" customHeight="1" spans="1:46">
      <c r="A173" s="244"/>
      <c r="C173" s="244"/>
      <c r="P173" s="264"/>
      <c r="Q173" s="362"/>
      <c r="R173" s="445"/>
      <c r="S173" s="244"/>
      <c r="T173" s="342"/>
      <c r="U173" s="377"/>
      <c r="V173" s="377"/>
      <c r="W173" s="377"/>
      <c r="X173" s="264"/>
      <c r="Y173" s="244"/>
      <c r="Z173" s="362"/>
      <c r="AA173" s="244"/>
      <c r="AB173" s="244"/>
      <c r="AC173" s="244"/>
      <c r="AD173" s="280"/>
      <c r="AE173" s="362"/>
      <c r="AF173" s="393"/>
      <c r="AG173" s="423"/>
      <c r="AH173" s="423"/>
      <c r="AI173" s="423"/>
      <c r="AJ173" s="394"/>
      <c r="AK173" s="424"/>
      <c r="AL173" s="423"/>
      <c r="AM173" s="394"/>
      <c r="AN173" s="394"/>
      <c r="AO173" s="394"/>
      <c r="AP173" s="391"/>
      <c r="AQ173" s="391"/>
      <c r="AR173" s="391"/>
      <c r="AS173" s="391"/>
      <c r="AT173" s="342"/>
    </row>
    <row r="174" ht="24" customHeight="1" spans="1:46">
      <c r="A174" s="244"/>
      <c r="C174" s="244"/>
      <c r="O174" s="362"/>
      <c r="P174" s="264"/>
      <c r="Q174" s="362"/>
      <c r="R174" s="445"/>
      <c r="S174" s="244"/>
      <c r="T174" s="342"/>
      <c r="U174" s="377"/>
      <c r="V174" s="377"/>
      <c r="W174" s="377"/>
      <c r="X174" s="264"/>
      <c r="Y174" s="244"/>
      <c r="Z174" s="362"/>
      <c r="AA174" s="244"/>
      <c r="AB174" s="244"/>
      <c r="AC174" s="244"/>
      <c r="AD174" s="280"/>
      <c r="AE174" s="362"/>
      <c r="AF174" s="393"/>
      <c r="AG174" s="423"/>
      <c r="AH174" s="423"/>
      <c r="AI174" s="423"/>
      <c r="AJ174" s="394"/>
      <c r="AK174" s="424"/>
      <c r="AL174" s="423"/>
      <c r="AM174" s="394"/>
      <c r="AN174" s="394"/>
      <c r="AO174" s="394"/>
      <c r="AP174" s="391"/>
      <c r="AQ174" s="391"/>
      <c r="AR174" s="391"/>
      <c r="AS174" s="391"/>
      <c r="AT174" s="342"/>
    </row>
    <row r="175" ht="24" customHeight="1" spans="1:46">
      <c r="A175" s="244"/>
      <c r="C175" s="244"/>
      <c r="O175" s="362"/>
      <c r="P175" s="264"/>
      <c r="Q175" s="362"/>
      <c r="R175" s="445"/>
      <c r="S175" s="244"/>
      <c r="T175" s="342"/>
      <c r="U175" s="377"/>
      <c r="V175" s="377"/>
      <c r="W175" s="377"/>
      <c r="X175" s="264"/>
      <c r="Y175" s="244"/>
      <c r="Z175" s="362"/>
      <c r="AA175" s="244"/>
      <c r="AB175" s="244"/>
      <c r="AC175" s="244"/>
      <c r="AD175" s="280"/>
      <c r="AE175" s="362"/>
      <c r="AF175" s="393"/>
      <c r="AG175" s="423"/>
      <c r="AH175" s="423"/>
      <c r="AI175" s="423"/>
      <c r="AJ175" s="394"/>
      <c r="AK175" s="424"/>
      <c r="AL175" s="423"/>
      <c r="AM175" s="394"/>
      <c r="AN175" s="394"/>
      <c r="AO175" s="394"/>
      <c r="AP175" s="391"/>
      <c r="AQ175" s="391"/>
      <c r="AR175" s="391"/>
      <c r="AS175" s="391"/>
      <c r="AT175" s="342"/>
    </row>
    <row r="176" spans="1:28">
      <c r="A176" s="212"/>
      <c r="U176" s="212"/>
      <c r="V176" s="212"/>
      <c r="W176" s="212"/>
      <c r="X176" s="212"/>
      <c r="Y176" s="212"/>
      <c r="Z176" s="212"/>
      <c r="AA176" s="212"/>
      <c r="AB176" s="212"/>
    </row>
    <row r="177" spans="1:28">
      <c r="A177" s="212"/>
      <c r="U177" s="212"/>
      <c r="V177" s="212"/>
      <c r="W177" s="212"/>
      <c r="X177" s="212"/>
      <c r="Y177" s="212"/>
      <c r="Z177" s="212"/>
      <c r="AA177" s="212"/>
      <c r="AB177" s="212"/>
    </row>
    <row r="178" spans="1:28">
      <c r="A178" s="212"/>
      <c r="U178" s="212"/>
      <c r="V178" s="212"/>
      <c r="W178" s="212"/>
      <c r="X178" s="212"/>
      <c r="Y178" s="212"/>
      <c r="Z178" s="212"/>
      <c r="AA178" s="212"/>
      <c r="AB178" s="212"/>
    </row>
    <row r="179" spans="1:28">
      <c r="A179" s="212"/>
      <c r="U179" s="212"/>
      <c r="V179" s="212"/>
      <c r="W179" s="212"/>
      <c r="X179" s="212"/>
      <c r="Y179" s="212"/>
      <c r="Z179" s="212"/>
      <c r="AA179" s="212"/>
      <c r="AB179" s="212"/>
    </row>
    <row r="180" spans="1:28">
      <c r="A180" s="212"/>
      <c r="U180" s="212"/>
      <c r="V180" s="212"/>
      <c r="W180" s="212"/>
      <c r="X180" s="212"/>
      <c r="Y180" s="212"/>
      <c r="Z180" s="212"/>
      <c r="AA180" s="212"/>
      <c r="AB180" s="212"/>
    </row>
    <row r="181" spans="1:28">
      <c r="A181" s="212"/>
      <c r="U181" s="212"/>
      <c r="V181" s="212"/>
      <c r="W181" s="212"/>
      <c r="X181" s="212"/>
      <c r="Y181" s="212"/>
      <c r="Z181" s="212"/>
      <c r="AA181" s="212"/>
      <c r="AB181" s="212"/>
    </row>
    <row r="182" spans="1:28">
      <c r="A182" s="212"/>
      <c r="U182" s="212"/>
      <c r="V182" s="212"/>
      <c r="W182" s="212"/>
      <c r="X182" s="212"/>
      <c r="Y182" s="212"/>
      <c r="Z182" s="212"/>
      <c r="AA182" s="212"/>
      <c r="AB182" s="212"/>
    </row>
    <row r="183" spans="1:28">
      <c r="A183" s="212"/>
      <c r="U183" s="212"/>
      <c r="V183" s="212"/>
      <c r="W183" s="212"/>
      <c r="X183" s="212"/>
      <c r="Y183" s="212"/>
      <c r="Z183" s="212"/>
      <c r="AA183" s="212"/>
      <c r="AB183" s="212"/>
    </row>
    <row r="184" spans="1:28">
      <c r="A184" s="212"/>
      <c r="U184" s="212"/>
      <c r="V184" s="212"/>
      <c r="W184" s="212"/>
      <c r="X184" s="212"/>
      <c r="Y184" s="212"/>
      <c r="Z184" s="212"/>
      <c r="AA184" s="212"/>
      <c r="AB184" s="212"/>
    </row>
    <row r="185" spans="1:28">
      <c r="A185" s="212"/>
      <c r="U185" s="212"/>
      <c r="V185" s="212"/>
      <c r="W185" s="212"/>
      <c r="X185" s="212"/>
      <c r="Y185" s="212"/>
      <c r="Z185" s="212"/>
      <c r="AA185" s="212"/>
      <c r="AB185" s="212"/>
    </row>
    <row r="186" spans="1:28">
      <c r="A186" s="212"/>
      <c r="U186" s="212"/>
      <c r="V186" s="212"/>
      <c r="W186" s="212"/>
      <c r="X186" s="212"/>
      <c r="Y186" s="212"/>
      <c r="Z186" s="212"/>
      <c r="AA186" s="212"/>
      <c r="AB186" s="212"/>
    </row>
    <row r="187" spans="1:28">
      <c r="A187" s="212"/>
      <c r="U187" s="212"/>
      <c r="V187" s="212"/>
      <c r="W187" s="212"/>
      <c r="X187" s="212"/>
      <c r="Y187" s="212"/>
      <c r="Z187" s="212"/>
      <c r="AA187" s="212"/>
      <c r="AB187" s="212"/>
    </row>
    <row r="188" spans="1:28">
      <c r="A188" s="212"/>
      <c r="U188" s="212"/>
      <c r="V188" s="212"/>
      <c r="W188" s="212"/>
      <c r="X188" s="212"/>
      <c r="Y188" s="212"/>
      <c r="Z188" s="212"/>
      <c r="AA188" s="212"/>
      <c r="AB188" s="212"/>
    </row>
    <row r="189" spans="1:28">
      <c r="A189" s="212"/>
      <c r="U189" s="212"/>
      <c r="V189" s="212"/>
      <c r="W189" s="212"/>
      <c r="X189" s="212"/>
      <c r="Y189" s="212"/>
      <c r="Z189" s="212"/>
      <c r="AA189" s="212"/>
      <c r="AB189" s="212"/>
    </row>
    <row r="190" spans="1:28">
      <c r="A190" s="212"/>
      <c r="U190" s="212"/>
      <c r="V190" s="212"/>
      <c r="W190" s="212"/>
      <c r="X190" s="212"/>
      <c r="Y190" s="212"/>
      <c r="Z190" s="212"/>
      <c r="AA190" s="212"/>
      <c r="AB190" s="212"/>
    </row>
    <row r="191" spans="1:28">
      <c r="A191" s="212"/>
      <c r="U191" s="212"/>
      <c r="V191" s="212"/>
      <c r="W191" s="212"/>
      <c r="X191" s="212"/>
      <c r="Y191" s="212"/>
      <c r="Z191" s="212"/>
      <c r="AA191" s="212"/>
      <c r="AB191" s="212"/>
    </row>
    <row r="192" spans="1:28">
      <c r="A192" s="212"/>
      <c r="U192" s="212"/>
      <c r="V192" s="212"/>
      <c r="W192" s="212"/>
      <c r="X192" s="212"/>
      <c r="Y192" s="212"/>
      <c r="Z192" s="212"/>
      <c r="AA192" s="212"/>
      <c r="AB192" s="212"/>
    </row>
    <row r="193" spans="1:28">
      <c r="A193" s="212"/>
      <c r="U193" s="212"/>
      <c r="V193" s="212"/>
      <c r="W193" s="212"/>
      <c r="X193" s="212"/>
      <c r="Y193" s="212"/>
      <c r="Z193" s="212"/>
      <c r="AA193" s="212"/>
      <c r="AB193" s="212"/>
    </row>
    <row r="194" spans="1:28">
      <c r="A194" s="212"/>
      <c r="U194" s="212"/>
      <c r="V194" s="212"/>
      <c r="W194" s="212"/>
      <c r="X194" s="212"/>
      <c r="Y194" s="212"/>
      <c r="Z194" s="212"/>
      <c r="AA194" s="212"/>
      <c r="AB194" s="212"/>
    </row>
    <row r="195" spans="1:28">
      <c r="A195" s="212"/>
      <c r="U195" s="212"/>
      <c r="V195" s="212"/>
      <c r="W195" s="212"/>
      <c r="X195" s="212"/>
      <c r="Y195" s="212"/>
      <c r="Z195" s="212"/>
      <c r="AA195" s="212"/>
      <c r="AB195" s="212"/>
    </row>
    <row r="196" spans="1:28">
      <c r="A196" s="212"/>
      <c r="U196" s="212"/>
      <c r="V196" s="212"/>
      <c r="W196" s="212"/>
      <c r="X196" s="212"/>
      <c r="Y196" s="212"/>
      <c r="Z196" s="212"/>
      <c r="AA196" s="212"/>
      <c r="AB196" s="212"/>
    </row>
    <row r="197" spans="1:28">
      <c r="A197" s="212"/>
      <c r="U197" s="212"/>
      <c r="V197" s="212"/>
      <c r="W197" s="212"/>
      <c r="X197" s="212"/>
      <c r="Y197" s="212"/>
      <c r="Z197" s="212"/>
      <c r="AA197" s="212"/>
      <c r="AB197" s="212"/>
    </row>
    <row r="198" spans="1:28">
      <c r="A198" s="212"/>
      <c r="U198" s="212"/>
      <c r="V198" s="212"/>
      <c r="W198" s="212"/>
      <c r="X198" s="212"/>
      <c r="Y198" s="212"/>
      <c r="Z198" s="212"/>
      <c r="AA198" s="212"/>
      <c r="AB198" s="212"/>
    </row>
    <row r="199" spans="1:28">
      <c r="A199" s="212"/>
      <c r="U199" s="212"/>
      <c r="V199" s="212"/>
      <c r="W199" s="212"/>
      <c r="X199" s="212"/>
      <c r="Y199" s="212"/>
      <c r="Z199" s="212"/>
      <c r="AA199" s="212"/>
      <c r="AB199" s="212"/>
    </row>
    <row r="200" spans="1:28">
      <c r="A200" s="212"/>
      <c r="U200" s="212"/>
      <c r="V200" s="212"/>
      <c r="W200" s="212"/>
      <c r="X200" s="212"/>
      <c r="Y200" s="212"/>
      <c r="Z200" s="212"/>
      <c r="AA200" s="212"/>
      <c r="AB200" s="212"/>
    </row>
    <row r="201" spans="1:28">
      <c r="A201" s="212"/>
      <c r="U201" s="212"/>
      <c r="V201" s="212"/>
      <c r="W201" s="212"/>
      <c r="X201" s="212"/>
      <c r="Y201" s="212"/>
      <c r="Z201" s="212"/>
      <c r="AA201" s="212"/>
      <c r="AB201" s="212"/>
    </row>
    <row r="202" spans="1:28">
      <c r="A202" s="212"/>
      <c r="U202" s="212"/>
      <c r="V202" s="212"/>
      <c r="W202" s="212"/>
      <c r="X202" s="212"/>
      <c r="Y202" s="212"/>
      <c r="Z202" s="212"/>
      <c r="AA202" s="212"/>
      <c r="AB202" s="212"/>
    </row>
    <row r="203" spans="1:28">
      <c r="A203" s="212"/>
      <c r="U203" s="212"/>
      <c r="V203" s="212"/>
      <c r="W203" s="212"/>
      <c r="X203" s="212"/>
      <c r="Y203" s="212"/>
      <c r="Z203" s="212"/>
      <c r="AA203" s="212"/>
      <c r="AB203" s="212"/>
    </row>
    <row r="204" spans="1:28">
      <c r="A204" s="212"/>
      <c r="U204" s="212"/>
      <c r="V204" s="212"/>
      <c r="W204" s="212"/>
      <c r="X204" s="212"/>
      <c r="Y204" s="212"/>
      <c r="Z204" s="212"/>
      <c r="AA204" s="212"/>
      <c r="AB204" s="212"/>
    </row>
    <row r="205" spans="1:28">
      <c r="A205" s="212"/>
      <c r="U205" s="212"/>
      <c r="V205" s="212"/>
      <c r="W205" s="212"/>
      <c r="X205" s="212"/>
      <c r="Y205" s="212"/>
      <c r="Z205" s="212"/>
      <c r="AA205" s="212"/>
      <c r="AB205" s="212"/>
    </row>
    <row r="206" spans="1:28">
      <c r="A206" s="212"/>
      <c r="U206" s="212"/>
      <c r="V206" s="212"/>
      <c r="W206" s="212"/>
      <c r="X206" s="212"/>
      <c r="Y206" s="212"/>
      <c r="Z206" s="212"/>
      <c r="AA206" s="212"/>
      <c r="AB206" s="212"/>
    </row>
    <row r="207" spans="1:28">
      <c r="A207" s="212"/>
      <c r="U207" s="212"/>
      <c r="V207" s="212"/>
      <c r="W207" s="212"/>
      <c r="X207" s="212"/>
      <c r="Y207" s="212"/>
      <c r="Z207" s="212"/>
      <c r="AA207" s="212"/>
      <c r="AB207" s="212"/>
    </row>
    <row r="208" spans="1:28">
      <c r="A208" s="212"/>
      <c r="U208" s="212"/>
      <c r="V208" s="212"/>
      <c r="W208" s="212"/>
      <c r="X208" s="212"/>
      <c r="Y208" s="212"/>
      <c r="Z208" s="212"/>
      <c r="AA208" s="212"/>
      <c r="AB208" s="212"/>
    </row>
    <row r="209" spans="1:28">
      <c r="A209" s="212"/>
      <c r="U209" s="212"/>
      <c r="V209" s="212"/>
      <c r="W209" s="212"/>
      <c r="X209" s="212"/>
      <c r="Y209" s="212"/>
      <c r="Z209" s="212"/>
      <c r="AA209" s="212"/>
      <c r="AB209" s="212"/>
    </row>
    <row r="210" spans="1:28">
      <c r="A210" s="212"/>
      <c r="U210" s="212"/>
      <c r="V210" s="212"/>
      <c r="W210" s="212"/>
      <c r="X210" s="212"/>
      <c r="Y210" s="212"/>
      <c r="Z210" s="212"/>
      <c r="AA210" s="212"/>
      <c r="AB210" s="212"/>
    </row>
    <row r="211" spans="1:28">
      <c r="A211" s="212"/>
      <c r="U211" s="212"/>
      <c r="V211" s="212"/>
      <c r="W211" s="212"/>
      <c r="X211" s="212"/>
      <c r="Y211" s="212"/>
      <c r="Z211" s="212"/>
      <c r="AA211" s="212"/>
      <c r="AB211" s="212"/>
    </row>
    <row r="212" spans="1:28">
      <c r="A212" s="212"/>
      <c r="U212" s="212"/>
      <c r="V212" s="212"/>
      <c r="W212" s="212"/>
      <c r="X212" s="212"/>
      <c r="Y212" s="212"/>
      <c r="Z212" s="212"/>
      <c r="AA212" s="212"/>
      <c r="AB212" s="212"/>
    </row>
    <row r="213" spans="1:28">
      <c r="A213" s="212"/>
      <c r="U213" s="212"/>
      <c r="V213" s="212"/>
      <c r="W213" s="212"/>
      <c r="X213" s="212"/>
      <c r="Y213" s="212"/>
      <c r="Z213" s="212"/>
      <c r="AA213" s="212"/>
      <c r="AB213" s="212"/>
    </row>
    <row r="214" spans="1:28">
      <c r="A214" s="212"/>
      <c r="U214" s="212"/>
      <c r="V214" s="212"/>
      <c r="W214" s="212"/>
      <c r="X214" s="212"/>
      <c r="Y214" s="212"/>
      <c r="Z214" s="212"/>
      <c r="AA214" s="212"/>
      <c r="AB214" s="212"/>
    </row>
    <row r="215" spans="1:28">
      <c r="A215" s="212"/>
      <c r="U215" s="212"/>
      <c r="V215" s="212"/>
      <c r="W215" s="212"/>
      <c r="X215" s="212"/>
      <c r="Y215" s="212"/>
      <c r="Z215" s="212"/>
      <c r="AA215" s="212"/>
      <c r="AB215" s="212"/>
    </row>
    <row r="216" spans="1:28">
      <c r="A216" s="212"/>
      <c r="U216" s="212"/>
      <c r="V216" s="212"/>
      <c r="W216" s="212"/>
      <c r="X216" s="212"/>
      <c r="Y216" s="212"/>
      <c r="Z216" s="212"/>
      <c r="AA216" s="212"/>
      <c r="AB216" s="212"/>
    </row>
    <row r="217" spans="1:28">
      <c r="A217" s="212"/>
      <c r="U217" s="212"/>
      <c r="V217" s="212"/>
      <c r="W217" s="212"/>
      <c r="X217" s="212"/>
      <c r="Y217" s="212"/>
      <c r="Z217" s="212"/>
      <c r="AA217" s="212"/>
      <c r="AB217" s="212"/>
    </row>
    <row r="218" spans="1:28">
      <c r="A218" s="212"/>
      <c r="U218" s="212"/>
      <c r="V218" s="212"/>
      <c r="W218" s="212"/>
      <c r="X218" s="212"/>
      <c r="Y218" s="212"/>
      <c r="Z218" s="212"/>
      <c r="AA218" s="212"/>
      <c r="AB218" s="212"/>
    </row>
    <row r="219" spans="1:28">
      <c r="A219" s="212"/>
      <c r="U219" s="212"/>
      <c r="V219" s="212"/>
      <c r="W219" s="212"/>
      <c r="X219" s="212"/>
      <c r="Y219" s="212"/>
      <c r="Z219" s="212"/>
      <c r="AA219" s="212"/>
      <c r="AB219" s="212"/>
    </row>
    <row r="220" spans="1:28">
      <c r="A220" s="212"/>
      <c r="U220" s="212"/>
      <c r="V220" s="212"/>
      <c r="W220" s="212"/>
      <c r="X220" s="212"/>
      <c r="Y220" s="212"/>
      <c r="Z220" s="212"/>
      <c r="AA220" s="212"/>
      <c r="AB220" s="212"/>
    </row>
    <row r="221" spans="1:28">
      <c r="A221" s="212"/>
      <c r="U221" s="212"/>
      <c r="V221" s="212"/>
      <c r="W221" s="212"/>
      <c r="X221" s="212"/>
      <c r="Y221" s="212"/>
      <c r="Z221" s="212"/>
      <c r="AA221" s="212"/>
      <c r="AB221" s="212"/>
    </row>
    <row r="222" spans="1:28">
      <c r="A222" s="212"/>
      <c r="U222" s="212"/>
      <c r="V222" s="212"/>
      <c r="W222" s="212"/>
      <c r="X222" s="212"/>
      <c r="Y222" s="212"/>
      <c r="Z222" s="212"/>
      <c r="AA222" s="212"/>
      <c r="AB222" s="212"/>
    </row>
    <row r="223" spans="1:28">
      <c r="A223" s="212"/>
      <c r="U223" s="212"/>
      <c r="V223" s="212"/>
      <c r="W223" s="212"/>
      <c r="X223" s="212"/>
      <c r="Y223" s="212"/>
      <c r="Z223" s="212"/>
      <c r="AA223" s="212"/>
      <c r="AB223" s="212"/>
    </row>
    <row r="224" spans="1:28">
      <c r="A224" s="212"/>
      <c r="U224" s="212"/>
      <c r="V224" s="212"/>
      <c r="W224" s="212"/>
      <c r="X224" s="212"/>
      <c r="Y224" s="212"/>
      <c r="Z224" s="212"/>
      <c r="AA224" s="212"/>
      <c r="AB224" s="212"/>
    </row>
    <row r="225" spans="1:28">
      <c r="A225" s="212"/>
      <c r="U225" s="212"/>
      <c r="V225" s="212"/>
      <c r="W225" s="212"/>
      <c r="X225" s="212"/>
      <c r="Y225" s="212"/>
      <c r="Z225" s="212"/>
      <c r="AA225" s="212"/>
      <c r="AB225" s="212"/>
    </row>
    <row r="226" spans="1:28">
      <c r="A226" s="212"/>
      <c r="U226" s="212"/>
      <c r="V226" s="212"/>
      <c r="W226" s="212"/>
      <c r="X226" s="212"/>
      <c r="Y226" s="212"/>
      <c r="Z226" s="212"/>
      <c r="AA226" s="212"/>
      <c r="AB226" s="212"/>
    </row>
    <row r="227" spans="1:28">
      <c r="A227" s="212"/>
      <c r="U227" s="212"/>
      <c r="V227" s="212"/>
      <c r="W227" s="212"/>
      <c r="X227" s="212"/>
      <c r="Y227" s="212"/>
      <c r="Z227" s="212"/>
      <c r="AA227" s="212"/>
      <c r="AB227" s="212"/>
    </row>
    <row r="228" spans="1:28">
      <c r="A228" s="212"/>
      <c r="U228" s="212"/>
      <c r="V228" s="212"/>
      <c r="W228" s="212"/>
      <c r="X228" s="212"/>
      <c r="Y228" s="212"/>
      <c r="Z228" s="212"/>
      <c r="AA228" s="212"/>
      <c r="AB228" s="212"/>
    </row>
    <row r="229" spans="1:28">
      <c r="A229" s="212"/>
      <c r="U229" s="212"/>
      <c r="V229" s="212"/>
      <c r="W229" s="212"/>
      <c r="X229" s="212"/>
      <c r="Y229" s="212"/>
      <c r="Z229" s="212"/>
      <c r="AA229" s="212"/>
      <c r="AB229" s="212"/>
    </row>
    <row r="230" spans="1:28">
      <c r="A230" s="212"/>
      <c r="U230" s="212"/>
      <c r="V230" s="212"/>
      <c r="W230" s="212"/>
      <c r="X230" s="212"/>
      <c r="Y230" s="212"/>
      <c r="Z230" s="212"/>
      <c r="AA230" s="212"/>
      <c r="AB230" s="212"/>
    </row>
    <row r="231" spans="1:28">
      <c r="A231" s="212"/>
      <c r="U231" s="212"/>
      <c r="V231" s="212"/>
      <c r="W231" s="212"/>
      <c r="X231" s="212"/>
      <c r="Y231" s="212"/>
      <c r="Z231" s="212"/>
      <c r="AA231" s="212"/>
      <c r="AB231" s="212"/>
    </row>
    <row r="232" spans="1:28">
      <c r="A232" s="212"/>
      <c r="U232" s="212"/>
      <c r="V232" s="212"/>
      <c r="W232" s="212"/>
      <c r="X232" s="212"/>
      <c r="Y232" s="212"/>
      <c r="Z232" s="212"/>
      <c r="AA232" s="212"/>
      <c r="AB232" s="212"/>
    </row>
    <row r="233" spans="1:28">
      <c r="A233" s="212"/>
      <c r="U233" s="212"/>
      <c r="V233" s="212"/>
      <c r="W233" s="212"/>
      <c r="X233" s="212"/>
      <c r="Y233" s="212"/>
      <c r="Z233" s="212"/>
      <c r="AA233" s="212"/>
      <c r="AB233" s="212"/>
    </row>
    <row r="234" spans="1:28">
      <c r="A234" s="212"/>
      <c r="U234" s="212"/>
      <c r="V234" s="212"/>
      <c r="W234" s="212"/>
      <c r="X234" s="212"/>
      <c r="Y234" s="212"/>
      <c r="Z234" s="212"/>
      <c r="AA234" s="212"/>
      <c r="AB234" s="212"/>
    </row>
    <row r="235" spans="1:28">
      <c r="A235" s="212"/>
      <c r="U235" s="212"/>
      <c r="V235" s="212"/>
      <c r="W235" s="212"/>
      <c r="X235" s="212"/>
      <c r="Y235" s="212"/>
      <c r="Z235" s="212"/>
      <c r="AA235" s="212"/>
      <c r="AB235" s="212"/>
    </row>
    <row r="236" spans="1:28">
      <c r="A236" s="212"/>
      <c r="U236" s="212"/>
      <c r="V236" s="212"/>
      <c r="W236" s="212"/>
      <c r="X236" s="212"/>
      <c r="Y236" s="212"/>
      <c r="Z236" s="212"/>
      <c r="AA236" s="212"/>
      <c r="AB236" s="212"/>
    </row>
    <row r="237" spans="1:28">
      <c r="A237" s="212"/>
      <c r="U237" s="212"/>
      <c r="V237" s="212"/>
      <c r="W237" s="212"/>
      <c r="X237" s="212"/>
      <c r="Y237" s="212"/>
      <c r="Z237" s="212"/>
      <c r="AA237" s="212"/>
      <c r="AB237" s="212"/>
    </row>
    <row r="238" spans="1:28">
      <c r="A238" s="212"/>
      <c r="U238" s="212"/>
      <c r="V238" s="212"/>
      <c r="W238" s="212"/>
      <c r="X238" s="212"/>
      <c r="Y238" s="212"/>
      <c r="Z238" s="212"/>
      <c r="AA238" s="212"/>
      <c r="AB238" s="212"/>
    </row>
    <row r="239" spans="1:28">
      <c r="A239" s="212"/>
      <c r="U239" s="212"/>
      <c r="V239" s="212"/>
      <c r="W239" s="212"/>
      <c r="X239" s="212"/>
      <c r="Y239" s="212"/>
      <c r="Z239" s="212"/>
      <c r="AA239" s="212"/>
      <c r="AB239" s="212"/>
    </row>
    <row r="240" spans="1:28">
      <c r="A240" s="212"/>
      <c r="U240" s="212"/>
      <c r="V240" s="212"/>
      <c r="W240" s="212"/>
      <c r="X240" s="212"/>
      <c r="Y240" s="212"/>
      <c r="Z240" s="212"/>
      <c r="AA240" s="212"/>
      <c r="AB240" s="212"/>
    </row>
    <row r="241" spans="1:28">
      <c r="A241" s="212"/>
      <c r="U241" s="212"/>
      <c r="V241" s="212"/>
      <c r="W241" s="212"/>
      <c r="X241" s="212"/>
      <c r="Y241" s="212"/>
      <c r="Z241" s="212"/>
      <c r="AA241" s="212"/>
      <c r="AB241" s="212"/>
    </row>
    <row r="242" spans="1:28">
      <c r="A242" s="212"/>
      <c r="U242" s="212"/>
      <c r="V242" s="212"/>
      <c r="W242" s="212"/>
      <c r="X242" s="212"/>
      <c r="Y242" s="212"/>
      <c r="Z242" s="212"/>
      <c r="AA242" s="212"/>
      <c r="AB242" s="212"/>
    </row>
    <row r="243" spans="1:28">
      <c r="A243" s="212"/>
      <c r="U243" s="212"/>
      <c r="V243" s="212"/>
      <c r="W243" s="212"/>
      <c r="X243" s="212"/>
      <c r="Y243" s="212"/>
      <c r="Z243" s="212"/>
      <c r="AA243" s="212"/>
      <c r="AB243" s="212"/>
    </row>
    <row r="244" spans="1:28">
      <c r="A244" s="212"/>
      <c r="U244" s="212"/>
      <c r="V244" s="212"/>
      <c r="W244" s="212"/>
      <c r="X244" s="212"/>
      <c r="Y244" s="212"/>
      <c r="Z244" s="212"/>
      <c r="AA244" s="212"/>
      <c r="AB244" s="212"/>
    </row>
    <row r="245" spans="1:28">
      <c r="A245" s="212"/>
      <c r="U245" s="212"/>
      <c r="V245" s="212"/>
      <c r="W245" s="212"/>
      <c r="X245" s="212"/>
      <c r="Y245" s="212"/>
      <c r="Z245" s="212"/>
      <c r="AA245" s="212"/>
      <c r="AB245" s="212"/>
    </row>
    <row r="246" spans="1:28">
      <c r="A246" s="212"/>
      <c r="U246" s="212"/>
      <c r="V246" s="212"/>
      <c r="W246" s="212"/>
      <c r="X246" s="212"/>
      <c r="Y246" s="212"/>
      <c r="Z246" s="212"/>
      <c r="AA246" s="212"/>
      <c r="AB246" s="212"/>
    </row>
    <row r="247" spans="1:28">
      <c r="A247" s="212"/>
      <c r="U247" s="212"/>
      <c r="V247" s="212"/>
      <c r="W247" s="212"/>
      <c r="X247" s="212"/>
      <c r="Y247" s="212"/>
      <c r="Z247" s="212"/>
      <c r="AA247" s="212"/>
      <c r="AB247" s="212"/>
    </row>
    <row r="248" spans="1:28">
      <c r="A248" s="212"/>
      <c r="U248" s="212"/>
      <c r="V248" s="212"/>
      <c r="W248" s="212"/>
      <c r="X248" s="212"/>
      <c r="Y248" s="212"/>
      <c r="Z248" s="212"/>
      <c r="AA248" s="212"/>
      <c r="AB248" s="212"/>
    </row>
    <row r="249" spans="1:28">
      <c r="A249" s="212"/>
      <c r="U249" s="212"/>
      <c r="V249" s="212"/>
      <c r="W249" s="212"/>
      <c r="X249" s="212"/>
      <c r="Y249" s="212"/>
      <c r="Z249" s="212"/>
      <c r="AA249" s="212"/>
      <c r="AB249" s="212"/>
    </row>
    <row r="250" spans="1:28">
      <c r="A250" s="212"/>
      <c r="U250" s="212"/>
      <c r="V250" s="212"/>
      <c r="W250" s="212"/>
      <c r="X250" s="212"/>
      <c r="Y250" s="212"/>
      <c r="Z250" s="212"/>
      <c r="AA250" s="212"/>
      <c r="AB250" s="212"/>
    </row>
    <row r="251" spans="1:28">
      <c r="A251" s="212"/>
      <c r="U251" s="212"/>
      <c r="V251" s="212"/>
      <c r="W251" s="212"/>
      <c r="X251" s="212"/>
      <c r="Y251" s="212"/>
      <c r="Z251" s="212"/>
      <c r="AA251" s="212"/>
      <c r="AB251" s="212"/>
    </row>
    <row r="252" spans="1:28">
      <c r="A252" s="212"/>
      <c r="U252" s="212"/>
      <c r="V252" s="212"/>
      <c r="W252" s="212"/>
      <c r="X252" s="212"/>
      <c r="Y252" s="212"/>
      <c r="Z252" s="212"/>
      <c r="AA252" s="212"/>
      <c r="AB252" s="212"/>
    </row>
    <row r="253" spans="1:28">
      <c r="A253" s="212"/>
      <c r="U253" s="212"/>
      <c r="V253" s="212"/>
      <c r="W253" s="212"/>
      <c r="X253" s="212"/>
      <c r="Y253" s="212"/>
      <c r="Z253" s="212"/>
      <c r="AA253" s="212"/>
      <c r="AB253" s="212"/>
    </row>
    <row r="254" spans="1:28">
      <c r="A254" s="212"/>
      <c r="U254" s="212"/>
      <c r="V254" s="212"/>
      <c r="W254" s="212"/>
      <c r="X254" s="212"/>
      <c r="Y254" s="212"/>
      <c r="Z254" s="212"/>
      <c r="AA254" s="212"/>
      <c r="AB254" s="212"/>
    </row>
    <row r="255" spans="1:28">
      <c r="A255" s="212"/>
      <c r="U255" s="212"/>
      <c r="V255" s="212"/>
      <c r="W255" s="212"/>
      <c r="X255" s="212"/>
      <c r="Y255" s="212"/>
      <c r="Z255" s="212"/>
      <c r="AA255" s="212"/>
      <c r="AB255" s="212"/>
    </row>
    <row r="256" spans="1:28">
      <c r="A256" s="212"/>
      <c r="U256" s="212"/>
      <c r="V256" s="212"/>
      <c r="W256" s="212"/>
      <c r="X256" s="212"/>
      <c r="Y256" s="212"/>
      <c r="Z256" s="212"/>
      <c r="AA256" s="212"/>
      <c r="AB256" s="212"/>
    </row>
    <row r="257" spans="1:28">
      <c r="A257" s="212"/>
      <c r="U257" s="212"/>
      <c r="V257" s="212"/>
      <c r="W257" s="212"/>
      <c r="X257" s="212"/>
      <c r="Y257" s="212"/>
      <c r="Z257" s="212"/>
      <c r="AA257" s="212"/>
      <c r="AB257" s="212"/>
    </row>
    <row r="258" spans="1:28">
      <c r="A258" s="212"/>
      <c r="U258" s="212"/>
      <c r="V258" s="212"/>
      <c r="W258" s="212"/>
      <c r="X258" s="212"/>
      <c r="Y258" s="212"/>
      <c r="Z258" s="212"/>
      <c r="AA258" s="212"/>
      <c r="AB258" s="212"/>
    </row>
    <row r="259" spans="1:28">
      <c r="A259" s="212"/>
      <c r="U259" s="212"/>
      <c r="V259" s="212"/>
      <c r="W259" s="212"/>
      <c r="X259" s="212"/>
      <c r="Y259" s="212"/>
      <c r="Z259" s="212"/>
      <c r="AA259" s="212"/>
      <c r="AB259" s="212"/>
    </row>
    <row r="260" spans="1:28">
      <c r="A260" s="212"/>
      <c r="U260" s="212"/>
      <c r="V260" s="212"/>
      <c r="W260" s="212"/>
      <c r="X260" s="212"/>
      <c r="Y260" s="212"/>
      <c r="Z260" s="212"/>
      <c r="AA260" s="212"/>
      <c r="AB260" s="212"/>
    </row>
    <row r="261" spans="1:28">
      <c r="A261" s="212"/>
      <c r="U261" s="212"/>
      <c r="V261" s="212"/>
      <c r="W261" s="212"/>
      <c r="X261" s="212"/>
      <c r="Y261" s="212"/>
      <c r="Z261" s="212"/>
      <c r="AA261" s="212"/>
      <c r="AB261" s="212"/>
    </row>
    <row r="262" spans="1:28">
      <c r="A262" s="212"/>
      <c r="U262" s="212"/>
      <c r="V262" s="212"/>
      <c r="W262" s="212"/>
      <c r="X262" s="212"/>
      <c r="Y262" s="212"/>
      <c r="Z262" s="212"/>
      <c r="AA262" s="212"/>
      <c r="AB262" s="212"/>
    </row>
    <row r="263" spans="1:28">
      <c r="A263" s="212"/>
      <c r="U263" s="212"/>
      <c r="V263" s="212"/>
      <c r="W263" s="212"/>
      <c r="X263" s="212"/>
      <c r="Y263" s="212"/>
      <c r="Z263" s="212"/>
      <c r="AA263" s="212"/>
      <c r="AB263" s="212"/>
    </row>
    <row r="264" spans="1:28">
      <c r="A264" s="212"/>
      <c r="U264" s="212"/>
      <c r="V264" s="212"/>
      <c r="W264" s="212"/>
      <c r="X264" s="212"/>
      <c r="Y264" s="212"/>
      <c r="Z264" s="212"/>
      <c r="AA264" s="212"/>
      <c r="AB264" s="212"/>
    </row>
    <row r="265" spans="1:28">
      <c r="A265" s="212"/>
      <c r="U265" s="212"/>
      <c r="V265" s="212"/>
      <c r="W265" s="212"/>
      <c r="X265" s="212"/>
      <c r="Y265" s="212"/>
      <c r="Z265" s="212"/>
      <c r="AA265" s="212"/>
      <c r="AB265" s="212"/>
    </row>
    <row r="266" spans="1:28">
      <c r="A266" s="212"/>
      <c r="U266" s="212"/>
      <c r="V266" s="212"/>
      <c r="W266" s="212"/>
      <c r="X266" s="212"/>
      <c r="Y266" s="212"/>
      <c r="Z266" s="212"/>
      <c r="AA266" s="212"/>
      <c r="AB266" s="212"/>
    </row>
    <row r="267" spans="1:28">
      <c r="A267" s="212"/>
      <c r="U267" s="212"/>
      <c r="V267" s="212"/>
      <c r="W267" s="212"/>
      <c r="X267" s="212"/>
      <c r="Y267" s="212"/>
      <c r="Z267" s="212"/>
      <c r="AA267" s="212"/>
      <c r="AB267" s="212"/>
    </row>
    <row r="268" spans="1:28">
      <c r="A268" s="212"/>
      <c r="U268" s="212"/>
      <c r="V268" s="212"/>
      <c r="W268" s="212"/>
      <c r="X268" s="212"/>
      <c r="Y268" s="212"/>
      <c r="Z268" s="212"/>
      <c r="AA268" s="212"/>
      <c r="AB268" s="212"/>
    </row>
    <row r="269" spans="1:28">
      <c r="A269" s="212"/>
      <c r="U269" s="212"/>
      <c r="V269" s="212"/>
      <c r="W269" s="212"/>
      <c r="X269" s="212"/>
      <c r="Y269" s="212"/>
      <c r="Z269" s="212"/>
      <c r="AA269" s="212"/>
      <c r="AB269" s="212"/>
    </row>
    <row r="270" spans="1:28">
      <c r="A270" s="212"/>
      <c r="U270" s="212"/>
      <c r="V270" s="212"/>
      <c r="W270" s="212"/>
      <c r="X270" s="212"/>
      <c r="Y270" s="212"/>
      <c r="Z270" s="212"/>
      <c r="AA270" s="212"/>
      <c r="AB270" s="212"/>
    </row>
    <row r="271" spans="1:28">
      <c r="A271" s="212"/>
      <c r="U271" s="212"/>
      <c r="V271" s="212"/>
      <c r="W271" s="212"/>
      <c r="X271" s="212"/>
      <c r="Y271" s="212"/>
      <c r="Z271" s="212"/>
      <c r="AA271" s="212"/>
      <c r="AB271" s="212"/>
    </row>
    <row r="272" spans="1:28">
      <c r="A272" s="212"/>
      <c r="U272" s="212"/>
      <c r="V272" s="212"/>
      <c r="W272" s="212"/>
      <c r="X272" s="212"/>
      <c r="Y272" s="212"/>
      <c r="Z272" s="212"/>
      <c r="AA272" s="212"/>
      <c r="AB272" s="212"/>
    </row>
    <row r="273" spans="1:28">
      <c r="A273" s="212"/>
      <c r="U273" s="212"/>
      <c r="V273" s="212"/>
      <c r="W273" s="212"/>
      <c r="X273" s="212"/>
      <c r="Y273" s="212"/>
      <c r="Z273" s="212"/>
      <c r="AA273" s="212"/>
      <c r="AB273" s="212"/>
    </row>
    <row r="274" spans="1:28">
      <c r="A274" s="212"/>
      <c r="U274" s="212"/>
      <c r="V274" s="212"/>
      <c r="W274" s="212"/>
      <c r="X274" s="212"/>
      <c r="Y274" s="212"/>
      <c r="Z274" s="212"/>
      <c r="AA274" s="212"/>
      <c r="AB274" s="212"/>
    </row>
    <row r="275" spans="1:28">
      <c r="A275" s="212"/>
      <c r="U275" s="212"/>
      <c r="V275" s="212"/>
      <c r="W275" s="212"/>
      <c r="X275" s="212"/>
      <c r="Y275" s="212"/>
      <c r="Z275" s="212"/>
      <c r="AA275" s="212"/>
      <c r="AB275" s="212"/>
    </row>
    <row r="276" spans="1:28">
      <c r="A276" s="212"/>
      <c r="U276" s="212"/>
      <c r="V276" s="212"/>
      <c r="W276" s="212"/>
      <c r="X276" s="212"/>
      <c r="Y276" s="212"/>
      <c r="Z276" s="212"/>
      <c r="AA276" s="212"/>
      <c r="AB276" s="212"/>
    </row>
    <row r="277" spans="1:28">
      <c r="A277" s="212"/>
      <c r="U277" s="212"/>
      <c r="V277" s="212"/>
      <c r="W277" s="212"/>
      <c r="X277" s="212"/>
      <c r="Y277" s="212"/>
      <c r="Z277" s="212"/>
      <c r="AA277" s="212"/>
      <c r="AB277" s="212"/>
    </row>
    <row r="278" spans="1:28">
      <c r="A278" s="446"/>
      <c r="U278" s="212"/>
      <c r="V278" s="212"/>
      <c r="W278" s="212"/>
      <c r="X278" s="212"/>
      <c r="Y278" s="212"/>
      <c r="Z278" s="212"/>
      <c r="AA278" s="212"/>
      <c r="AB278" s="212"/>
    </row>
    <row r="279" spans="21:28">
      <c r="U279" s="212"/>
      <c r="V279" s="212"/>
      <c r="W279" s="212"/>
      <c r="X279" s="212"/>
      <c r="Y279" s="212"/>
      <c r="Z279" s="212"/>
      <c r="AA279" s="212"/>
      <c r="AB279" s="212"/>
    </row>
    <row r="280" spans="21:28">
      <c r="U280" s="212"/>
      <c r="V280" s="212"/>
      <c r="W280" s="212"/>
      <c r="X280" s="212"/>
      <c r="Y280" s="212"/>
      <c r="Z280" s="212"/>
      <c r="AA280" s="212"/>
      <c r="AB280" s="212"/>
    </row>
    <row r="281" spans="21:28">
      <c r="U281" s="212"/>
      <c r="V281" s="212"/>
      <c r="W281" s="212"/>
      <c r="X281" s="212"/>
      <c r="Y281" s="212"/>
      <c r="Z281" s="212"/>
      <c r="AA281" s="212"/>
      <c r="AB281" s="212"/>
    </row>
    <row r="282" spans="21:28">
      <c r="U282" s="212"/>
      <c r="V282" s="212"/>
      <c r="W282" s="212"/>
      <c r="X282" s="212"/>
      <c r="Y282" s="212"/>
      <c r="Z282" s="212"/>
      <c r="AA282" s="212"/>
      <c r="AB282" s="212"/>
    </row>
    <row r="283" spans="21:28">
      <c r="U283" s="212"/>
      <c r="V283" s="212"/>
      <c r="W283" s="212"/>
      <c r="X283" s="212"/>
      <c r="Y283" s="212"/>
      <c r="Z283" s="212"/>
      <c r="AA283" s="212"/>
      <c r="AB283" s="212"/>
    </row>
  </sheetData>
  <autoFilter ref="A10:AT25">
    <extLst/>
  </autoFilter>
  <mergeCells count="43">
    <mergeCell ref="A1:AT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P9:AP10"/>
    <mergeCell ref="AQ9:AQ10"/>
    <mergeCell ref="AR9:AR10"/>
    <mergeCell ref="AS9:AS10"/>
    <mergeCell ref="AT9:AT10"/>
    <mergeCell ref="A2:E3"/>
    <mergeCell ref="F2:K3"/>
    <mergeCell ref="L2:P3"/>
    <mergeCell ref="Q2:AR8"/>
    <mergeCell ref="A7:P8"/>
  </mergeCells>
  <conditionalFormatting sqref="K50">
    <cfRule type="duplicateValues" dxfId="2" priority="2"/>
  </conditionalFormatting>
  <conditionalFormatting sqref="K81">
    <cfRule type="duplicateValues" dxfId="2" priority="6"/>
  </conditionalFormatting>
  <conditionalFormatting sqref="AA128">
    <cfRule type="duplicateValues" dxfId="2" priority="11"/>
    <cfRule type="duplicateValues" dxfId="2" priority="10"/>
    <cfRule type="duplicateValues" dxfId="2" priority="9"/>
    <cfRule type="duplicateValues" dxfId="2" priority="8"/>
  </conditionalFormatting>
  <conditionalFormatting sqref="K148">
    <cfRule type="duplicateValues" dxfId="2" priority="3"/>
  </conditionalFormatting>
  <conditionalFormatting sqref="K88:K93">
    <cfRule type="duplicateValues" dxfId="2" priority="5"/>
  </conditionalFormatting>
  <conditionalFormatting sqref="M9:N10">
    <cfRule type="duplicateValues" dxfId="2" priority="1"/>
  </conditionalFormatting>
  <conditionalFormatting sqref="K81:K83 K87:K93">
    <cfRule type="duplicateValues" dxfId="2" priority="4"/>
  </conditionalFormatting>
  <conditionalFormatting sqref="K82:K83 K87">
    <cfRule type="duplicateValues" dxfId="2" priority="7"/>
  </conditionalFormatting>
  <dataValidations count="2">
    <dataValidation type="list" allowBlank="1" showInputMessage="1" showErrorMessage="1" sqref="Z11 Z12:Z25">
      <formula1>[26]零件类型!#REF!</formula1>
    </dataValidation>
    <dataValidation allowBlank="1" showErrorMessage="1" sqref="AA132 AA136:AA137"/>
  </dataValidations>
  <printOptions horizontalCentered="1"/>
  <pageMargins left="0.31496062992126" right="0.275590551181102" top="0.393700787401575" bottom="0.551181102362205" header="0.31496062992126" footer="0.31496062992126"/>
  <pageSetup paperSize="8" scale="66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T292"/>
  <sheetViews>
    <sheetView view="pageBreakPreview" zoomScale="55" zoomScaleNormal="100" workbookViewId="0">
      <selection activeCell="A1" sqref="A1:AT1"/>
    </sheetView>
  </sheetViews>
  <sheetFormatPr defaultColWidth="9" defaultRowHeight="14"/>
  <cols>
    <col min="1" max="1" width="5.75454545454545" style="350" customWidth="1"/>
    <col min="2" max="6" width="2.62727272727273" style="212" customWidth="1"/>
    <col min="7" max="7" width="2.5" style="212" customWidth="1"/>
    <col min="8" max="8" width="2.75454545454545" style="212" customWidth="1"/>
    <col min="9" max="9" width="3" style="212" customWidth="1"/>
    <col min="10" max="10" width="2.87272727272727" style="212" customWidth="1"/>
    <col min="11" max="11" width="2.5" style="212" customWidth="1"/>
    <col min="12" max="12" width="9.87272727272727" style="212" customWidth="1"/>
    <col min="13" max="13" width="12.6272727272727" style="212" customWidth="1"/>
    <col min="14" max="14" width="12.6272727272727" style="212" hidden="1" customWidth="1"/>
    <col min="15" max="15" width="18.6090909090909" style="212" customWidth="1"/>
    <col min="16" max="16" width="24.8727272727273" style="212" customWidth="1"/>
    <col min="17" max="17" width="21.7545454545455" style="212" customWidth="1"/>
    <col min="18" max="18" width="4.12727272727273" style="351" hidden="1" customWidth="1" outlineLevel="1"/>
    <col min="19" max="19" width="6.38181818181818" style="212" hidden="1" customWidth="1" outlineLevel="1"/>
    <col min="20" max="20" width="7.37272727272727" style="212" customWidth="1" collapsed="1"/>
    <col min="21" max="21" width="5.12727272727273" style="213" hidden="1" customWidth="1" outlineLevel="1"/>
    <col min="22" max="22" width="22.7545454545455" style="213" hidden="1" customWidth="1" outlineLevel="1"/>
    <col min="23" max="23" width="5.12727272727273" style="213" hidden="1" customWidth="1" outlineLevel="1"/>
    <col min="24" max="24" width="7.62727272727273" style="213" hidden="1" customWidth="1" outlineLevel="1"/>
    <col min="25" max="25" width="5.62727272727273" style="213" customWidth="1" collapsed="1"/>
    <col min="26" max="26" width="8.75454545454545" style="213" customWidth="1"/>
    <col min="27" max="27" width="13.2545454545455" style="213" customWidth="1"/>
    <col min="28" max="28" width="26.2545454545455" style="213" hidden="1" customWidth="1" outlineLevel="1"/>
    <col min="29" max="29" width="14.5" style="212" hidden="1" customWidth="1" outlineLevel="1"/>
    <col min="30" max="30" width="9.37272727272727" style="214" customWidth="1" collapsed="1"/>
    <col min="31" max="31" width="8.37272727272727" style="212" customWidth="1"/>
    <col min="32" max="32" width="8.62727272727273" style="212" hidden="1" customWidth="1" outlineLevel="1"/>
    <col min="33" max="35" width="7.62727272727273" style="352" hidden="1" customWidth="1" outlineLevel="1"/>
    <col min="36" max="36" width="8.62727272727273" style="214" hidden="1" customWidth="1" outlineLevel="1"/>
    <col min="37" max="37" width="8.62727272727273" style="215" hidden="1" customWidth="1" outlineLevel="1"/>
    <col min="38" max="38" width="8.62727272727273" style="352" hidden="1" customWidth="1" outlineLevel="1"/>
    <col min="39" max="41" width="8.62727272727273" style="214" hidden="1" customWidth="1" outlineLevel="1"/>
    <col min="42" max="42" width="8.62727272727273" style="212" customWidth="1" collapsed="1"/>
    <col min="43" max="43" width="8.62727272727273" style="212" customWidth="1"/>
    <col min="44" max="44" width="8.12727272727273" style="212" customWidth="1"/>
    <col min="45" max="45" width="7.25454545454545" style="212" customWidth="1"/>
    <col min="46" max="46" width="12" style="216" customWidth="1"/>
    <col min="47" max="16384" width="9" style="212"/>
  </cols>
  <sheetData>
    <row r="1" spans="1:46">
      <c r="A1" s="217"/>
      <c r="B1" s="217"/>
      <c r="C1" s="217"/>
      <c r="D1" s="217"/>
      <c r="E1" s="217"/>
      <c r="F1" s="217"/>
      <c r="G1" s="217"/>
      <c r="H1" s="217"/>
      <c r="I1" s="217"/>
      <c r="J1" s="217"/>
      <c r="K1" s="217"/>
      <c r="L1" s="217"/>
      <c r="M1" s="217"/>
      <c r="N1" s="217"/>
      <c r="O1" s="217"/>
      <c r="P1" s="217"/>
      <c r="Q1" s="217"/>
      <c r="R1" s="217"/>
      <c r="S1" s="217"/>
      <c r="T1" s="217"/>
      <c r="U1" s="217"/>
      <c r="V1" s="217"/>
      <c r="W1" s="217"/>
      <c r="X1" s="217"/>
      <c r="Y1" s="217"/>
      <c r="Z1" s="217"/>
      <c r="AA1" s="217"/>
      <c r="AB1" s="217"/>
      <c r="AC1" s="217"/>
      <c r="AD1" s="378"/>
      <c r="AE1" s="217"/>
      <c r="AF1" s="217"/>
      <c r="AG1" s="395"/>
      <c r="AH1" s="395"/>
      <c r="AI1" s="395"/>
      <c r="AJ1" s="217"/>
      <c r="AK1" s="286"/>
      <c r="AL1" s="395"/>
      <c r="AM1" s="378"/>
      <c r="AN1" s="378"/>
      <c r="AO1" s="378"/>
      <c r="AP1" s="217"/>
      <c r="AQ1" s="217"/>
      <c r="AR1" s="217"/>
      <c r="AS1" s="217"/>
      <c r="AT1" s="217"/>
    </row>
    <row r="2" ht="25.5" customHeight="1" spans="1:46">
      <c r="A2" s="353" t="s">
        <v>818</v>
      </c>
      <c r="B2" s="353"/>
      <c r="C2" s="353"/>
      <c r="D2" s="353"/>
      <c r="E2" s="353"/>
      <c r="F2" s="354" t="s">
        <v>787</v>
      </c>
      <c r="G2" s="354"/>
      <c r="H2" s="354"/>
      <c r="I2" s="354"/>
      <c r="J2" s="354"/>
      <c r="K2" s="354"/>
      <c r="L2" s="356" t="s">
        <v>497</v>
      </c>
      <c r="M2" s="356"/>
      <c r="N2" s="356"/>
      <c r="O2" s="356"/>
      <c r="P2" s="356"/>
      <c r="Q2" s="368"/>
      <c r="R2" s="368"/>
      <c r="S2" s="368"/>
      <c r="T2" s="368"/>
      <c r="U2" s="368"/>
      <c r="V2" s="368"/>
      <c r="W2" s="368"/>
      <c r="X2" s="368"/>
      <c r="Y2" s="368"/>
      <c r="Z2" s="368"/>
      <c r="AA2" s="368"/>
      <c r="AB2" s="368"/>
      <c r="AC2" s="368"/>
      <c r="AD2" s="379"/>
      <c r="AE2" s="368"/>
      <c r="AF2" s="368"/>
      <c r="AG2" s="396"/>
      <c r="AH2" s="396"/>
      <c r="AI2" s="396"/>
      <c r="AJ2" s="368"/>
      <c r="AK2" s="397"/>
      <c r="AL2" s="396"/>
      <c r="AM2" s="379"/>
      <c r="AN2" s="379"/>
      <c r="AO2" s="379"/>
      <c r="AP2" s="368"/>
      <c r="AQ2" s="368"/>
      <c r="AR2" s="368"/>
      <c r="AS2" s="427" t="s">
        <v>85</v>
      </c>
      <c r="AT2" s="427"/>
    </row>
    <row r="3" ht="25.5" customHeight="1" spans="1:46">
      <c r="A3" s="353"/>
      <c r="B3" s="353"/>
      <c r="C3" s="353"/>
      <c r="D3" s="353"/>
      <c r="E3" s="353"/>
      <c r="F3" s="354"/>
      <c r="G3" s="354"/>
      <c r="H3" s="354"/>
      <c r="I3" s="354"/>
      <c r="J3" s="354"/>
      <c r="K3" s="354"/>
      <c r="L3" s="356"/>
      <c r="M3" s="356"/>
      <c r="N3" s="356"/>
      <c r="O3" s="356"/>
      <c r="P3" s="356"/>
      <c r="Q3" s="368"/>
      <c r="R3" s="368"/>
      <c r="S3" s="368"/>
      <c r="T3" s="368"/>
      <c r="U3" s="368"/>
      <c r="V3" s="368"/>
      <c r="W3" s="368"/>
      <c r="X3" s="368"/>
      <c r="Y3" s="368"/>
      <c r="Z3" s="368"/>
      <c r="AA3" s="368"/>
      <c r="AB3" s="368"/>
      <c r="AC3" s="368"/>
      <c r="AD3" s="379"/>
      <c r="AE3" s="368"/>
      <c r="AF3" s="368"/>
      <c r="AG3" s="396"/>
      <c r="AH3" s="396"/>
      <c r="AI3" s="396"/>
      <c r="AJ3" s="368"/>
      <c r="AK3" s="397"/>
      <c r="AL3" s="396"/>
      <c r="AM3" s="379"/>
      <c r="AN3" s="379"/>
      <c r="AO3" s="379"/>
      <c r="AP3" s="368"/>
      <c r="AQ3" s="368"/>
      <c r="AR3" s="368"/>
      <c r="AS3" s="427" t="s">
        <v>499</v>
      </c>
      <c r="AT3" s="427"/>
    </row>
    <row r="4" ht="28" spans="1:46">
      <c r="A4" s="354" t="s">
        <v>94</v>
      </c>
      <c r="B4" s="354"/>
      <c r="C4" s="354"/>
      <c r="D4" s="354"/>
      <c r="E4" s="354"/>
      <c r="F4" s="354"/>
      <c r="G4" s="354"/>
      <c r="H4" s="354"/>
      <c r="I4" s="354"/>
      <c r="J4" s="354"/>
      <c r="K4" s="354"/>
      <c r="L4" s="354"/>
      <c r="M4" s="354"/>
      <c r="N4" s="354"/>
      <c r="O4" s="354"/>
      <c r="P4" s="354"/>
      <c r="Q4" s="368"/>
      <c r="R4" s="368"/>
      <c r="S4" s="368"/>
      <c r="T4" s="368"/>
      <c r="U4" s="368"/>
      <c r="V4" s="368"/>
      <c r="W4" s="368"/>
      <c r="X4" s="368"/>
      <c r="Y4" s="368"/>
      <c r="Z4" s="368"/>
      <c r="AA4" s="368"/>
      <c r="AB4" s="368"/>
      <c r="AC4" s="368"/>
      <c r="AD4" s="379"/>
      <c r="AE4" s="368"/>
      <c r="AF4" s="368"/>
      <c r="AG4" s="396"/>
      <c r="AH4" s="396"/>
      <c r="AI4" s="396"/>
      <c r="AJ4" s="368"/>
      <c r="AK4" s="397"/>
      <c r="AL4" s="396"/>
      <c r="AM4" s="379"/>
      <c r="AN4" s="379"/>
      <c r="AO4" s="379"/>
      <c r="AP4" s="368"/>
      <c r="AQ4" s="368"/>
      <c r="AR4" s="368"/>
      <c r="AS4" s="427" t="s">
        <v>105</v>
      </c>
      <c r="AT4" s="427"/>
    </row>
    <row r="5" ht="28" spans="1:46">
      <c r="A5" s="355" t="s">
        <v>500</v>
      </c>
      <c r="B5" s="355"/>
      <c r="C5" s="355"/>
      <c r="D5" s="355"/>
      <c r="E5" s="355"/>
      <c r="F5" s="355"/>
      <c r="G5" s="355"/>
      <c r="H5" s="355"/>
      <c r="I5" s="355"/>
      <c r="J5" s="355"/>
      <c r="K5" s="355"/>
      <c r="L5" s="356" t="s">
        <v>96</v>
      </c>
      <c r="M5" s="356"/>
      <c r="N5" s="356"/>
      <c r="O5" s="356"/>
      <c r="P5" s="355"/>
      <c r="Q5" s="368"/>
      <c r="R5" s="368"/>
      <c r="S5" s="368"/>
      <c r="T5" s="368"/>
      <c r="U5" s="368"/>
      <c r="V5" s="368"/>
      <c r="W5" s="368"/>
      <c r="X5" s="368"/>
      <c r="Y5" s="368"/>
      <c r="Z5" s="368"/>
      <c r="AA5" s="368"/>
      <c r="AB5" s="368"/>
      <c r="AC5" s="368"/>
      <c r="AD5" s="379"/>
      <c r="AE5" s="368"/>
      <c r="AF5" s="368"/>
      <c r="AG5" s="396"/>
      <c r="AH5" s="396"/>
      <c r="AI5" s="396"/>
      <c r="AJ5" s="368"/>
      <c r="AK5" s="397"/>
      <c r="AL5" s="396"/>
      <c r="AM5" s="379"/>
      <c r="AN5" s="379"/>
      <c r="AO5" s="379"/>
      <c r="AP5" s="368"/>
      <c r="AQ5" s="368"/>
      <c r="AR5" s="368"/>
      <c r="AS5" s="427" t="s">
        <v>97</v>
      </c>
      <c r="AT5" s="427"/>
    </row>
    <row r="6" ht="28" spans="1:46">
      <c r="A6" s="356" t="s">
        <v>98</v>
      </c>
      <c r="B6" s="356"/>
      <c r="C6" s="356"/>
      <c r="D6" s="356"/>
      <c r="E6" s="356"/>
      <c r="F6" s="356"/>
      <c r="G6" s="356"/>
      <c r="H6" s="356"/>
      <c r="I6" s="356"/>
      <c r="J6" s="356"/>
      <c r="K6" s="356"/>
      <c r="L6" s="356"/>
      <c r="M6" s="356"/>
      <c r="N6" s="356"/>
      <c r="O6" s="356"/>
      <c r="P6" s="356"/>
      <c r="Q6" s="368"/>
      <c r="R6" s="368"/>
      <c r="S6" s="368"/>
      <c r="T6" s="368"/>
      <c r="U6" s="368"/>
      <c r="V6" s="368"/>
      <c r="W6" s="368"/>
      <c r="X6" s="368"/>
      <c r="Y6" s="368"/>
      <c r="Z6" s="368"/>
      <c r="AA6" s="368"/>
      <c r="AB6" s="368"/>
      <c r="AC6" s="368"/>
      <c r="AD6" s="379"/>
      <c r="AE6" s="368"/>
      <c r="AF6" s="368"/>
      <c r="AG6" s="396"/>
      <c r="AH6" s="396"/>
      <c r="AI6" s="396"/>
      <c r="AJ6" s="368"/>
      <c r="AK6" s="397"/>
      <c r="AL6" s="396"/>
      <c r="AM6" s="379"/>
      <c r="AN6" s="379"/>
      <c r="AO6" s="379"/>
      <c r="AP6" s="368"/>
      <c r="AQ6" s="368"/>
      <c r="AR6" s="368"/>
      <c r="AS6" s="427" t="s">
        <v>78</v>
      </c>
      <c r="AT6" s="427"/>
    </row>
    <row r="7" ht="25.5" spans="1:46">
      <c r="A7" s="357" t="s">
        <v>99</v>
      </c>
      <c r="B7" s="357"/>
      <c r="C7" s="357"/>
      <c r="D7" s="357"/>
      <c r="E7" s="357"/>
      <c r="F7" s="357"/>
      <c r="G7" s="357"/>
      <c r="H7" s="357"/>
      <c r="I7" s="357"/>
      <c r="J7" s="357"/>
      <c r="K7" s="357"/>
      <c r="L7" s="357"/>
      <c r="M7" s="357"/>
      <c r="N7" s="357"/>
      <c r="O7" s="357"/>
      <c r="P7" s="357"/>
      <c r="Q7" s="368"/>
      <c r="R7" s="368"/>
      <c r="S7" s="368"/>
      <c r="T7" s="368"/>
      <c r="U7" s="368"/>
      <c r="V7" s="368"/>
      <c r="W7" s="368"/>
      <c r="X7" s="368"/>
      <c r="Y7" s="368"/>
      <c r="Z7" s="368"/>
      <c r="AA7" s="368"/>
      <c r="AB7" s="368"/>
      <c r="AC7" s="368"/>
      <c r="AD7" s="379"/>
      <c r="AE7" s="368"/>
      <c r="AF7" s="368"/>
      <c r="AG7" s="396"/>
      <c r="AH7" s="396"/>
      <c r="AI7" s="396"/>
      <c r="AJ7" s="368"/>
      <c r="AK7" s="397"/>
      <c r="AL7" s="396"/>
      <c r="AM7" s="379"/>
      <c r="AN7" s="379"/>
      <c r="AO7" s="379"/>
      <c r="AP7" s="368"/>
      <c r="AQ7" s="368"/>
      <c r="AR7" s="368"/>
      <c r="AS7" s="428" t="s">
        <v>502</v>
      </c>
      <c r="AT7" s="368"/>
    </row>
    <row r="8" ht="25.5" spans="1:46">
      <c r="A8" s="357"/>
      <c r="B8" s="357"/>
      <c r="C8" s="357"/>
      <c r="D8" s="357"/>
      <c r="E8" s="357"/>
      <c r="F8" s="357"/>
      <c r="G8" s="357"/>
      <c r="H8" s="357"/>
      <c r="I8" s="357"/>
      <c r="J8" s="357"/>
      <c r="K8" s="357"/>
      <c r="L8" s="357"/>
      <c r="M8" s="357"/>
      <c r="N8" s="357"/>
      <c r="O8" s="357"/>
      <c r="P8" s="357"/>
      <c r="Q8" s="368"/>
      <c r="R8" s="368"/>
      <c r="S8" s="368"/>
      <c r="T8" s="368"/>
      <c r="U8" s="368"/>
      <c r="V8" s="368"/>
      <c r="W8" s="368"/>
      <c r="X8" s="368"/>
      <c r="Y8" s="368"/>
      <c r="Z8" s="368"/>
      <c r="AA8" s="368"/>
      <c r="AB8" s="368"/>
      <c r="AC8" s="368"/>
      <c r="AD8" s="379"/>
      <c r="AE8" s="368"/>
      <c r="AF8" s="368"/>
      <c r="AG8" s="396"/>
      <c r="AH8" s="396"/>
      <c r="AI8" s="396"/>
      <c r="AJ8" s="368"/>
      <c r="AK8" s="397"/>
      <c r="AL8" s="396"/>
      <c r="AM8" s="379"/>
      <c r="AN8" s="379"/>
      <c r="AO8" s="379"/>
      <c r="AP8" s="368"/>
      <c r="AQ8" s="368"/>
      <c r="AR8" s="368"/>
      <c r="AS8" s="428" t="s">
        <v>503</v>
      </c>
      <c r="AT8" s="368"/>
    </row>
    <row r="9" s="212" customFormat="1" ht="23.25" customHeight="1" spans="1:46">
      <c r="A9" s="358" t="s">
        <v>1</v>
      </c>
      <c r="B9" s="359" t="s">
        <v>102</v>
      </c>
      <c r="C9" s="359"/>
      <c r="D9" s="359"/>
      <c r="E9" s="359"/>
      <c r="F9" s="359"/>
      <c r="G9" s="359"/>
      <c r="H9" s="359"/>
      <c r="I9" s="359"/>
      <c r="J9" s="359"/>
      <c r="K9" s="359"/>
      <c r="L9" s="359" t="s">
        <v>504</v>
      </c>
      <c r="M9" s="364" t="s">
        <v>104</v>
      </c>
      <c r="N9" s="364" t="s">
        <v>819</v>
      </c>
      <c r="O9" s="364" t="s">
        <v>85</v>
      </c>
      <c r="P9" s="359" t="s">
        <v>105</v>
      </c>
      <c r="Q9" s="359" t="s">
        <v>106</v>
      </c>
      <c r="R9" s="359" t="s">
        <v>107</v>
      </c>
      <c r="S9" s="359" t="s">
        <v>108</v>
      </c>
      <c r="T9" s="359" t="s">
        <v>73</v>
      </c>
      <c r="U9" s="364" t="s">
        <v>109</v>
      </c>
      <c r="V9" s="364" t="s">
        <v>505</v>
      </c>
      <c r="W9" s="369" t="s">
        <v>506</v>
      </c>
      <c r="X9" s="364" t="s">
        <v>112</v>
      </c>
      <c r="Y9" s="364" t="s">
        <v>507</v>
      </c>
      <c r="Z9" s="372" t="s">
        <v>820</v>
      </c>
      <c r="AA9" s="372" t="s">
        <v>115</v>
      </c>
      <c r="AB9" s="372" t="s">
        <v>117</v>
      </c>
      <c r="AC9" s="359" t="s">
        <v>118</v>
      </c>
      <c r="AD9" s="380" t="s">
        <v>508</v>
      </c>
      <c r="AE9" s="359" t="s">
        <v>123</v>
      </c>
      <c r="AF9" s="381" t="s">
        <v>124</v>
      </c>
      <c r="AG9" s="398" t="s">
        <v>126</v>
      </c>
      <c r="AH9" s="399"/>
      <c r="AI9" s="400"/>
      <c r="AJ9" s="401" t="s">
        <v>127</v>
      </c>
      <c r="AK9" s="402" t="s">
        <v>128</v>
      </c>
      <c r="AL9" s="403" t="s">
        <v>129</v>
      </c>
      <c r="AM9" s="401" t="s">
        <v>130</v>
      </c>
      <c r="AN9" s="401"/>
      <c r="AO9" s="401"/>
      <c r="AP9" s="429" t="s">
        <v>131</v>
      </c>
      <c r="AQ9" s="429" t="s">
        <v>132</v>
      </c>
      <c r="AR9" s="360" t="s">
        <v>503</v>
      </c>
      <c r="AS9" s="360" t="s">
        <v>79</v>
      </c>
      <c r="AT9" s="430" t="s">
        <v>509</v>
      </c>
    </row>
    <row r="10" s="349" customFormat="1" ht="18" customHeight="1" spans="1:46">
      <c r="A10" s="358"/>
      <c r="B10" s="360">
        <v>0</v>
      </c>
      <c r="C10" s="360">
        <v>1</v>
      </c>
      <c r="D10" s="360">
        <v>2</v>
      </c>
      <c r="E10" s="360">
        <v>3</v>
      </c>
      <c r="F10" s="360">
        <v>4</v>
      </c>
      <c r="G10" s="360">
        <v>5</v>
      </c>
      <c r="H10" s="360">
        <v>6</v>
      </c>
      <c r="I10" s="360">
        <v>7</v>
      </c>
      <c r="J10" s="360">
        <v>8</v>
      </c>
      <c r="K10" s="358">
        <v>9</v>
      </c>
      <c r="L10" s="359"/>
      <c r="M10" s="364"/>
      <c r="N10" s="364"/>
      <c r="O10" s="364"/>
      <c r="P10" s="359"/>
      <c r="Q10" s="359"/>
      <c r="R10" s="359"/>
      <c r="S10" s="359"/>
      <c r="T10" s="359"/>
      <c r="U10" s="364"/>
      <c r="V10" s="364"/>
      <c r="W10" s="370"/>
      <c r="X10" s="364"/>
      <c r="Y10" s="364"/>
      <c r="Z10" s="372"/>
      <c r="AA10" s="372"/>
      <c r="AB10" s="372"/>
      <c r="AC10" s="359"/>
      <c r="AD10" s="380"/>
      <c r="AE10" s="359"/>
      <c r="AF10" s="382"/>
      <c r="AG10" s="404" t="s">
        <v>145</v>
      </c>
      <c r="AH10" s="404" t="s">
        <v>146</v>
      </c>
      <c r="AI10" s="404" t="s">
        <v>147</v>
      </c>
      <c r="AJ10" s="405"/>
      <c r="AK10" s="406"/>
      <c r="AL10" s="407"/>
      <c r="AM10" s="405"/>
      <c r="AN10" s="405"/>
      <c r="AO10" s="405"/>
      <c r="AP10" s="429"/>
      <c r="AQ10" s="429"/>
      <c r="AR10" s="360"/>
      <c r="AS10" s="360"/>
      <c r="AT10" s="430"/>
    </row>
    <row r="11" s="209" customFormat="1" ht="45" customHeight="1" spans="1:46">
      <c r="A11" s="358">
        <f t="shared" ref="A11:A34" si="0">ROW()-10</f>
        <v>1</v>
      </c>
      <c r="B11" s="360"/>
      <c r="C11" s="361">
        <v>1</v>
      </c>
      <c r="D11" s="360"/>
      <c r="E11" s="360"/>
      <c r="F11" s="360"/>
      <c r="G11" s="359"/>
      <c r="H11" s="359"/>
      <c r="I11" s="359"/>
      <c r="J11" s="359"/>
      <c r="K11" s="359"/>
      <c r="L11" s="361" t="s">
        <v>824</v>
      </c>
      <c r="M11" s="361" t="s">
        <v>622</v>
      </c>
      <c r="N11" s="361"/>
      <c r="O11" s="365"/>
      <c r="P11" s="365" t="s">
        <v>867</v>
      </c>
      <c r="Q11" s="358" t="s">
        <v>537</v>
      </c>
      <c r="R11" s="371" t="s">
        <v>232</v>
      </c>
      <c r="S11" s="359" t="s">
        <v>821</v>
      </c>
      <c r="T11" s="372"/>
      <c r="U11" s="373" t="s">
        <v>150</v>
      </c>
      <c r="V11" s="365" t="s">
        <v>868</v>
      </c>
      <c r="W11" s="373" t="s">
        <v>150</v>
      </c>
      <c r="X11" s="359" t="s">
        <v>153</v>
      </c>
      <c r="Y11" s="372" t="s">
        <v>154</v>
      </c>
      <c r="Z11" s="358" t="s">
        <v>869</v>
      </c>
      <c r="AA11" s="360" t="s">
        <v>155</v>
      </c>
      <c r="AB11" s="372" t="s">
        <v>44</v>
      </c>
      <c r="AC11" s="360" t="s">
        <v>625</v>
      </c>
      <c r="AD11" s="380">
        <v>4.6767</v>
      </c>
      <c r="AE11" s="380" t="s">
        <v>524</v>
      </c>
      <c r="AF11" s="383" t="s">
        <v>524</v>
      </c>
      <c r="AG11" s="408"/>
      <c r="AH11" s="408"/>
      <c r="AI11" s="408"/>
      <c r="AJ11" s="409"/>
      <c r="AK11" s="410"/>
      <c r="AL11" s="408"/>
      <c r="AM11" s="409">
        <f>SUM(AM14:AM34)</f>
        <v>0.5113709</v>
      </c>
      <c r="AN11" s="409"/>
      <c r="AO11" s="409"/>
      <c r="AP11" s="431" t="s">
        <v>158</v>
      </c>
      <c r="AQ11" s="431" t="s">
        <v>353</v>
      </c>
      <c r="AR11" s="359" t="s">
        <v>823</v>
      </c>
      <c r="AS11" s="432"/>
      <c r="AT11" s="433">
        <v>1</v>
      </c>
    </row>
    <row r="12" s="209" customFormat="1" ht="45" customHeight="1" spans="1:46">
      <c r="A12" s="358">
        <f t="shared" si="0"/>
        <v>2</v>
      </c>
      <c r="B12" s="360"/>
      <c r="C12" s="361"/>
      <c r="D12" s="360">
        <v>2</v>
      </c>
      <c r="E12" s="360"/>
      <c r="F12" s="360"/>
      <c r="G12" s="359"/>
      <c r="H12" s="359"/>
      <c r="I12" s="359"/>
      <c r="J12" s="359"/>
      <c r="K12" s="359"/>
      <c r="L12" s="361" t="s">
        <v>824</v>
      </c>
      <c r="M12" s="361" t="s">
        <v>624</v>
      </c>
      <c r="N12" s="361"/>
      <c r="O12" s="365" t="s">
        <v>624</v>
      </c>
      <c r="P12" s="365" t="s">
        <v>870</v>
      </c>
      <c r="Q12" s="358" t="s">
        <v>537</v>
      </c>
      <c r="R12" s="371" t="s">
        <v>232</v>
      </c>
      <c r="S12" s="359" t="s">
        <v>821</v>
      </c>
      <c r="T12" s="372"/>
      <c r="U12" s="373" t="s">
        <v>150</v>
      </c>
      <c r="V12" s="365" t="s">
        <v>868</v>
      </c>
      <c r="W12" s="373" t="s">
        <v>150</v>
      </c>
      <c r="X12" s="359" t="s">
        <v>153</v>
      </c>
      <c r="Y12" s="372" t="s">
        <v>154</v>
      </c>
      <c r="Z12" s="358" t="s">
        <v>323</v>
      </c>
      <c r="AA12" s="360" t="s">
        <v>155</v>
      </c>
      <c r="AB12" s="372" t="s">
        <v>44</v>
      </c>
      <c r="AC12" s="360" t="s">
        <v>625</v>
      </c>
      <c r="AD12" s="380">
        <v>4.6767</v>
      </c>
      <c r="AE12" s="380" t="s">
        <v>44</v>
      </c>
      <c r="AF12" s="383" t="s">
        <v>552</v>
      </c>
      <c r="AG12" s="408"/>
      <c r="AH12" s="408"/>
      <c r="AI12" s="408"/>
      <c r="AJ12" s="409"/>
      <c r="AK12" s="410"/>
      <c r="AL12" s="408">
        <v>120</v>
      </c>
      <c r="AM12" s="409"/>
      <c r="AN12" s="409"/>
      <c r="AO12" s="409"/>
      <c r="AP12" s="431" t="s">
        <v>158</v>
      </c>
      <c r="AQ12" s="431" t="s">
        <v>553</v>
      </c>
      <c r="AR12" s="359"/>
      <c r="AS12" s="432"/>
      <c r="AT12" s="433">
        <v>1</v>
      </c>
    </row>
    <row r="13" s="209" customFormat="1" ht="45" customHeight="1" spans="1:46">
      <c r="A13" s="358">
        <f t="shared" si="0"/>
        <v>3</v>
      </c>
      <c r="B13" s="360"/>
      <c r="C13" s="361"/>
      <c r="D13" s="360"/>
      <c r="E13" s="360">
        <v>3</v>
      </c>
      <c r="F13" s="360"/>
      <c r="G13" s="359"/>
      <c r="H13" s="359"/>
      <c r="I13" s="359"/>
      <c r="J13" s="359"/>
      <c r="K13" s="359"/>
      <c r="L13" s="361" t="s">
        <v>824</v>
      </c>
      <c r="M13" s="361" t="s">
        <v>871</v>
      </c>
      <c r="N13" s="361"/>
      <c r="O13" s="365" t="s">
        <v>871</v>
      </c>
      <c r="P13" s="365" t="s">
        <v>872</v>
      </c>
      <c r="Q13" s="358"/>
      <c r="R13" s="371"/>
      <c r="S13" s="359" t="s">
        <v>821</v>
      </c>
      <c r="T13" s="372"/>
      <c r="U13" s="373"/>
      <c r="V13" s="365"/>
      <c r="W13" s="373"/>
      <c r="X13" s="359"/>
      <c r="Y13" s="372" t="s">
        <v>154</v>
      </c>
      <c r="Z13" s="358" t="s">
        <v>323</v>
      </c>
      <c r="AA13" s="360" t="s">
        <v>155</v>
      </c>
      <c r="AB13" s="372"/>
      <c r="AC13" s="360"/>
      <c r="AD13" s="380">
        <v>0.1483</v>
      </c>
      <c r="AE13" s="380"/>
      <c r="AF13" s="383" t="s">
        <v>552</v>
      </c>
      <c r="AG13" s="408"/>
      <c r="AH13" s="408"/>
      <c r="AI13" s="408"/>
      <c r="AJ13" s="409"/>
      <c r="AK13" s="410"/>
      <c r="AL13" s="408">
        <v>3</v>
      </c>
      <c r="AM13" s="409"/>
      <c r="AN13" s="409"/>
      <c r="AO13" s="409"/>
      <c r="AP13" s="431" t="s">
        <v>158</v>
      </c>
      <c r="AQ13" s="431" t="s">
        <v>553</v>
      </c>
      <c r="AR13" s="359"/>
      <c r="AS13" s="432"/>
      <c r="AT13" s="433">
        <v>1</v>
      </c>
    </row>
    <row r="14" s="209" customFormat="1" ht="45" customHeight="1" spans="1:46">
      <c r="A14" s="358">
        <f t="shared" si="0"/>
        <v>4</v>
      </c>
      <c r="B14" s="360"/>
      <c r="C14" s="361"/>
      <c r="D14" s="360"/>
      <c r="E14" s="360"/>
      <c r="F14" s="360">
        <v>4</v>
      </c>
      <c r="G14" s="359"/>
      <c r="H14" s="359"/>
      <c r="I14" s="359"/>
      <c r="J14" s="359"/>
      <c r="K14" s="359"/>
      <c r="L14" s="361" t="s">
        <v>824</v>
      </c>
      <c r="M14" s="361" t="s">
        <v>873</v>
      </c>
      <c r="N14" s="361"/>
      <c r="O14" s="365" t="s">
        <v>873</v>
      </c>
      <c r="P14" s="365" t="s">
        <v>874</v>
      </c>
      <c r="Q14" s="358"/>
      <c r="R14" s="371"/>
      <c r="S14" s="359" t="s">
        <v>821</v>
      </c>
      <c r="T14" s="372"/>
      <c r="U14" s="373"/>
      <c r="V14" s="365"/>
      <c r="W14" s="373"/>
      <c r="X14" s="359"/>
      <c r="Y14" s="372" t="s">
        <v>154</v>
      </c>
      <c r="Z14" s="358" t="s">
        <v>568</v>
      </c>
      <c r="AA14" s="360" t="s">
        <v>875</v>
      </c>
      <c r="AB14" s="372"/>
      <c r="AC14" s="360"/>
      <c r="AD14" s="380">
        <v>0.1298</v>
      </c>
      <c r="AE14" s="380"/>
      <c r="AF14" s="383" t="s">
        <v>358</v>
      </c>
      <c r="AG14" s="408">
        <v>144</v>
      </c>
      <c r="AH14" s="408">
        <v>53</v>
      </c>
      <c r="AI14" s="408">
        <v>3</v>
      </c>
      <c r="AJ14" s="411">
        <f>AG14*AH14*AI14*7860/1000000000</f>
        <v>0.17996256</v>
      </c>
      <c r="AK14" s="412">
        <f t="shared" ref="AK14:AK17" si="1">AD14/AJ14</f>
        <v>0.721261133426864</v>
      </c>
      <c r="AL14" s="413"/>
      <c r="AM14" s="414">
        <v>0.015264</v>
      </c>
      <c r="AN14" s="414"/>
      <c r="AO14" s="414"/>
      <c r="AP14" s="431" t="s">
        <v>173</v>
      </c>
      <c r="AQ14" s="431"/>
      <c r="AR14" s="359"/>
      <c r="AS14" s="432"/>
      <c r="AT14" s="433">
        <v>1</v>
      </c>
    </row>
    <row r="15" s="209" customFormat="1" ht="45" customHeight="1" spans="1:46">
      <c r="A15" s="358">
        <f t="shared" si="0"/>
        <v>5</v>
      </c>
      <c r="B15" s="360"/>
      <c r="C15" s="361"/>
      <c r="D15" s="360"/>
      <c r="E15" s="360"/>
      <c r="F15" s="360">
        <v>4</v>
      </c>
      <c r="G15" s="359"/>
      <c r="H15" s="359"/>
      <c r="I15" s="359"/>
      <c r="J15" s="359"/>
      <c r="K15" s="359"/>
      <c r="L15" s="361" t="s">
        <v>174</v>
      </c>
      <c r="M15" s="361" t="s">
        <v>876</v>
      </c>
      <c r="N15" s="361"/>
      <c r="O15" s="365" t="s">
        <v>876</v>
      </c>
      <c r="P15" s="365" t="s">
        <v>877</v>
      </c>
      <c r="Q15" s="358"/>
      <c r="R15" s="371"/>
      <c r="S15" s="359" t="s">
        <v>821</v>
      </c>
      <c r="T15" s="372"/>
      <c r="U15" s="373"/>
      <c r="V15" s="365"/>
      <c r="W15" s="373"/>
      <c r="X15" s="359"/>
      <c r="Y15" s="372" t="s">
        <v>153</v>
      </c>
      <c r="Z15" s="358" t="s">
        <v>554</v>
      </c>
      <c r="AA15" s="360" t="s">
        <v>281</v>
      </c>
      <c r="AB15" s="372" t="s">
        <v>878</v>
      </c>
      <c r="AC15" s="360" t="s">
        <v>879</v>
      </c>
      <c r="AD15" s="380">
        <v>0.0185</v>
      </c>
      <c r="AE15" s="380"/>
      <c r="AF15" s="384" t="s">
        <v>368</v>
      </c>
      <c r="AG15" s="415">
        <v>20</v>
      </c>
      <c r="AH15" s="415">
        <v>18</v>
      </c>
      <c r="AI15" s="415"/>
      <c r="AJ15" s="416">
        <f>AH15/2*AH15/2*3.14*AG15*7860/1000000000</f>
        <v>0.039982248</v>
      </c>
      <c r="AK15" s="417">
        <f t="shared" si="1"/>
        <v>0.462705348633724</v>
      </c>
      <c r="AL15" s="418"/>
      <c r="AM15" s="416">
        <f>AH15*3.14*AG15*AT15/1000000</f>
        <v>0.0011304</v>
      </c>
      <c r="AN15" s="416"/>
      <c r="AO15" s="416"/>
      <c r="AP15" s="434" t="s">
        <v>173</v>
      </c>
      <c r="AQ15" s="434" t="s">
        <v>555</v>
      </c>
      <c r="AR15" s="359"/>
      <c r="AS15" s="432"/>
      <c r="AT15" s="433">
        <v>1</v>
      </c>
    </row>
    <row r="16" s="209" customFormat="1" ht="45" customHeight="1" spans="1:46">
      <c r="A16" s="358">
        <f t="shared" si="0"/>
        <v>6</v>
      </c>
      <c r="B16" s="360"/>
      <c r="C16" s="361"/>
      <c r="D16" s="360"/>
      <c r="E16" s="360">
        <v>3</v>
      </c>
      <c r="F16" s="360"/>
      <c r="G16" s="359"/>
      <c r="H16" s="359"/>
      <c r="I16" s="359"/>
      <c r="J16" s="359"/>
      <c r="K16" s="359"/>
      <c r="L16" s="361" t="s">
        <v>880</v>
      </c>
      <c r="M16" s="361"/>
      <c r="N16" s="361"/>
      <c r="O16" s="365" t="s">
        <v>881</v>
      </c>
      <c r="P16" s="365" t="s">
        <v>882</v>
      </c>
      <c r="Q16" s="358" t="s">
        <v>537</v>
      </c>
      <c r="R16" s="371"/>
      <c r="S16" s="359" t="s">
        <v>821</v>
      </c>
      <c r="T16" s="372"/>
      <c r="U16" s="373"/>
      <c r="V16" s="365" t="s">
        <v>44</v>
      </c>
      <c r="W16" s="373" t="s">
        <v>150</v>
      </c>
      <c r="X16" s="359" t="s">
        <v>153</v>
      </c>
      <c r="Y16" s="372" t="s">
        <v>153</v>
      </c>
      <c r="Z16" s="358" t="s">
        <v>537</v>
      </c>
      <c r="AA16" s="360" t="s">
        <v>155</v>
      </c>
      <c r="AB16" s="372" t="s">
        <v>44</v>
      </c>
      <c r="AC16" s="360" t="s">
        <v>883</v>
      </c>
      <c r="AD16" s="380">
        <v>0.3248</v>
      </c>
      <c r="AE16" s="380" t="s">
        <v>44</v>
      </c>
      <c r="AF16" s="383" t="s">
        <v>884</v>
      </c>
      <c r="AG16" s="408"/>
      <c r="AH16" s="408"/>
      <c r="AI16" s="408"/>
      <c r="AJ16" s="409"/>
      <c r="AK16" s="410"/>
      <c r="AL16" s="408">
        <v>4</v>
      </c>
      <c r="AM16" s="409"/>
      <c r="AN16" s="409"/>
      <c r="AO16" s="409"/>
      <c r="AP16" s="431" t="s">
        <v>158</v>
      </c>
      <c r="AQ16" s="431" t="s">
        <v>553</v>
      </c>
      <c r="AR16" s="359"/>
      <c r="AS16" s="432"/>
      <c r="AT16" s="433">
        <v>1</v>
      </c>
    </row>
    <row r="17" s="209" customFormat="1" ht="45" customHeight="1" spans="1:46">
      <c r="A17" s="358">
        <f t="shared" si="0"/>
        <v>7</v>
      </c>
      <c r="B17" s="360"/>
      <c r="C17" s="361"/>
      <c r="D17" s="360"/>
      <c r="E17" s="360"/>
      <c r="F17" s="360">
        <v>4</v>
      </c>
      <c r="G17" s="359"/>
      <c r="H17" s="359"/>
      <c r="I17" s="359"/>
      <c r="J17" s="359"/>
      <c r="K17" s="359"/>
      <c r="L17" s="361" t="s">
        <v>885</v>
      </c>
      <c r="M17" s="361" t="s">
        <v>886</v>
      </c>
      <c r="N17" s="361"/>
      <c r="O17" s="365" t="s">
        <v>887</v>
      </c>
      <c r="P17" s="365" t="s">
        <v>888</v>
      </c>
      <c r="Q17" s="358" t="s">
        <v>568</v>
      </c>
      <c r="R17" s="371" t="s">
        <v>232</v>
      </c>
      <c r="S17" s="359" t="s">
        <v>821</v>
      </c>
      <c r="T17" s="372"/>
      <c r="U17" s="373" t="s">
        <v>150</v>
      </c>
      <c r="V17" s="365" t="s">
        <v>887</v>
      </c>
      <c r="W17" s="373" t="s">
        <v>150</v>
      </c>
      <c r="X17" s="359" t="s">
        <v>154</v>
      </c>
      <c r="Y17" s="372" t="s">
        <v>153</v>
      </c>
      <c r="Z17" s="358" t="s">
        <v>568</v>
      </c>
      <c r="AA17" s="360" t="s">
        <v>889</v>
      </c>
      <c r="AB17" s="372" t="s">
        <v>890</v>
      </c>
      <c r="AC17" s="360" t="s">
        <v>883</v>
      </c>
      <c r="AD17" s="380">
        <v>0.3054</v>
      </c>
      <c r="AE17" s="380" t="s">
        <v>44</v>
      </c>
      <c r="AF17" s="383" t="s">
        <v>358</v>
      </c>
      <c r="AG17" s="408">
        <v>201</v>
      </c>
      <c r="AH17" s="408">
        <v>99</v>
      </c>
      <c r="AI17" s="408">
        <v>3</v>
      </c>
      <c r="AJ17" s="411">
        <f>AG17*AH17*AI17*7860/1000000000</f>
        <v>0.46921842</v>
      </c>
      <c r="AK17" s="412">
        <f t="shared" si="1"/>
        <v>0.650869588623567</v>
      </c>
      <c r="AL17" s="413"/>
      <c r="AM17" s="414">
        <v>0.039798</v>
      </c>
      <c r="AN17" s="414"/>
      <c r="AO17" s="414"/>
      <c r="AP17" s="431" t="s">
        <v>173</v>
      </c>
      <c r="AQ17" s="431"/>
      <c r="AR17" s="359"/>
      <c r="AS17" s="432"/>
      <c r="AT17" s="433">
        <v>1</v>
      </c>
    </row>
    <row r="18" s="209" customFormat="1" ht="45" customHeight="1" spans="1:46">
      <c r="A18" s="358">
        <f t="shared" si="0"/>
        <v>8</v>
      </c>
      <c r="B18" s="360"/>
      <c r="C18" s="361"/>
      <c r="D18" s="360"/>
      <c r="E18" s="360"/>
      <c r="F18" s="360">
        <v>4</v>
      </c>
      <c r="G18" s="359"/>
      <c r="H18" s="359"/>
      <c r="I18" s="359"/>
      <c r="J18" s="359"/>
      <c r="K18" s="359"/>
      <c r="L18" s="361" t="s">
        <v>590</v>
      </c>
      <c r="M18" s="361" t="s">
        <v>891</v>
      </c>
      <c r="N18" s="361"/>
      <c r="O18" s="365" t="s">
        <v>892</v>
      </c>
      <c r="P18" s="365" t="s">
        <v>893</v>
      </c>
      <c r="Q18" s="358" t="s">
        <v>894</v>
      </c>
      <c r="R18" s="371" t="s">
        <v>232</v>
      </c>
      <c r="S18" s="359" t="s">
        <v>821</v>
      </c>
      <c r="T18" s="372"/>
      <c r="U18" s="373" t="s">
        <v>150</v>
      </c>
      <c r="V18" s="365" t="s">
        <v>892</v>
      </c>
      <c r="W18" s="373" t="s">
        <v>150</v>
      </c>
      <c r="X18" s="359" t="s">
        <v>154</v>
      </c>
      <c r="Y18" s="372" t="s">
        <v>153</v>
      </c>
      <c r="Z18" s="358" t="s">
        <v>178</v>
      </c>
      <c r="AA18" s="360" t="s">
        <v>895</v>
      </c>
      <c r="AB18" s="372" t="s">
        <v>895</v>
      </c>
      <c r="AC18" s="360" t="s">
        <v>44</v>
      </c>
      <c r="AD18" s="380" t="s">
        <v>896</v>
      </c>
      <c r="AE18" s="380" t="s">
        <v>44</v>
      </c>
      <c r="AF18" s="383"/>
      <c r="AG18" s="408"/>
      <c r="AH18" s="408"/>
      <c r="AI18" s="408"/>
      <c r="AJ18" s="409"/>
      <c r="AK18" s="410"/>
      <c r="AL18" s="408"/>
      <c r="AM18" s="409"/>
      <c r="AN18" s="409"/>
      <c r="AO18" s="409"/>
      <c r="AP18" s="431" t="s">
        <v>173</v>
      </c>
      <c r="AQ18" s="431" t="s">
        <v>582</v>
      </c>
      <c r="AR18" s="359"/>
      <c r="AS18" s="432"/>
      <c r="AT18" s="433">
        <v>2</v>
      </c>
    </row>
    <row r="19" s="209" customFormat="1" ht="45" customHeight="1" spans="1:46">
      <c r="A19" s="358">
        <f t="shared" si="0"/>
        <v>9</v>
      </c>
      <c r="B19" s="360"/>
      <c r="C19" s="361"/>
      <c r="D19" s="360"/>
      <c r="E19" s="360">
        <v>3</v>
      </c>
      <c r="F19" s="360"/>
      <c r="G19" s="359"/>
      <c r="H19" s="359"/>
      <c r="I19" s="359"/>
      <c r="J19" s="359"/>
      <c r="K19" s="359"/>
      <c r="L19" s="361" t="s">
        <v>880</v>
      </c>
      <c r="M19" s="361"/>
      <c r="N19" s="361"/>
      <c r="O19" s="365" t="s">
        <v>897</v>
      </c>
      <c r="P19" s="365" t="s">
        <v>898</v>
      </c>
      <c r="Q19" s="358" t="s">
        <v>537</v>
      </c>
      <c r="R19" s="371"/>
      <c r="S19" s="359" t="s">
        <v>821</v>
      </c>
      <c r="T19" s="372"/>
      <c r="U19" s="373"/>
      <c r="V19" s="365" t="s">
        <v>44</v>
      </c>
      <c r="W19" s="373" t="s">
        <v>150</v>
      </c>
      <c r="X19" s="359" t="s">
        <v>153</v>
      </c>
      <c r="Y19" s="372" t="s">
        <v>153</v>
      </c>
      <c r="Z19" s="358" t="s">
        <v>537</v>
      </c>
      <c r="AA19" s="360" t="s">
        <v>155</v>
      </c>
      <c r="AB19" s="372" t="s">
        <v>44</v>
      </c>
      <c r="AC19" s="360" t="s">
        <v>883</v>
      </c>
      <c r="AD19" s="380">
        <v>0.3248</v>
      </c>
      <c r="AE19" s="380" t="s">
        <v>44</v>
      </c>
      <c r="AF19" s="383" t="s">
        <v>884</v>
      </c>
      <c r="AG19" s="408"/>
      <c r="AH19" s="408"/>
      <c r="AI19" s="408"/>
      <c r="AJ19" s="409"/>
      <c r="AK19" s="410"/>
      <c r="AL19" s="408">
        <v>4</v>
      </c>
      <c r="AM19" s="409"/>
      <c r="AN19" s="409"/>
      <c r="AO19" s="409"/>
      <c r="AP19" s="431" t="s">
        <v>158</v>
      </c>
      <c r="AQ19" s="431" t="s">
        <v>553</v>
      </c>
      <c r="AR19" s="359"/>
      <c r="AS19" s="432"/>
      <c r="AT19" s="433">
        <v>1</v>
      </c>
    </row>
    <row r="20" s="209" customFormat="1" ht="45" customHeight="1" spans="1:46">
      <c r="A20" s="358">
        <f t="shared" si="0"/>
        <v>10</v>
      </c>
      <c r="B20" s="360"/>
      <c r="C20" s="361"/>
      <c r="D20" s="360"/>
      <c r="E20" s="360"/>
      <c r="F20" s="360">
        <v>4</v>
      </c>
      <c r="G20" s="359"/>
      <c r="H20" s="359"/>
      <c r="I20" s="359"/>
      <c r="J20" s="359"/>
      <c r="K20" s="359"/>
      <c r="L20" s="361" t="s">
        <v>885</v>
      </c>
      <c r="M20" s="361" t="s">
        <v>899</v>
      </c>
      <c r="N20" s="361"/>
      <c r="O20" s="365" t="s">
        <v>900</v>
      </c>
      <c r="P20" s="365" t="s">
        <v>901</v>
      </c>
      <c r="Q20" s="358" t="s">
        <v>568</v>
      </c>
      <c r="R20" s="371" t="s">
        <v>232</v>
      </c>
      <c r="S20" s="359" t="s">
        <v>821</v>
      </c>
      <c r="T20" s="372"/>
      <c r="U20" s="373" t="s">
        <v>150</v>
      </c>
      <c r="V20" s="365" t="s">
        <v>900</v>
      </c>
      <c r="W20" s="373" t="s">
        <v>150</v>
      </c>
      <c r="X20" s="359" t="s">
        <v>154</v>
      </c>
      <c r="Y20" s="372" t="s">
        <v>153</v>
      </c>
      <c r="Z20" s="358" t="s">
        <v>568</v>
      </c>
      <c r="AA20" s="360" t="s">
        <v>889</v>
      </c>
      <c r="AB20" s="372" t="s">
        <v>890</v>
      </c>
      <c r="AC20" s="360" t="s">
        <v>883</v>
      </c>
      <c r="AD20" s="380">
        <v>0.3054</v>
      </c>
      <c r="AE20" s="380" t="s">
        <v>44</v>
      </c>
      <c r="AF20" s="383" t="s">
        <v>358</v>
      </c>
      <c r="AG20" s="408">
        <v>201</v>
      </c>
      <c r="AH20" s="408">
        <v>99</v>
      </c>
      <c r="AI20" s="408">
        <v>3</v>
      </c>
      <c r="AJ20" s="411">
        <f t="shared" ref="AJ20:AJ26" si="2">AG20*AH20*AI20*7860/1000000000</f>
        <v>0.46921842</v>
      </c>
      <c r="AK20" s="412">
        <f t="shared" ref="AK20:AK27" si="3">AD20/AJ20</f>
        <v>0.650869588623567</v>
      </c>
      <c r="AL20" s="413"/>
      <c r="AM20" s="414">
        <v>0.039798</v>
      </c>
      <c r="AN20" s="414"/>
      <c r="AO20" s="414"/>
      <c r="AP20" s="431" t="s">
        <v>173</v>
      </c>
      <c r="AQ20" s="431"/>
      <c r="AR20" s="359"/>
      <c r="AS20" s="432"/>
      <c r="AT20" s="433">
        <v>1</v>
      </c>
    </row>
    <row r="21" s="209" customFormat="1" ht="45" customHeight="1" spans="1:46">
      <c r="A21" s="358">
        <f t="shared" si="0"/>
        <v>11</v>
      </c>
      <c r="B21" s="360"/>
      <c r="C21" s="361"/>
      <c r="D21" s="360"/>
      <c r="E21" s="360"/>
      <c r="F21" s="360">
        <v>4</v>
      </c>
      <c r="G21" s="359"/>
      <c r="H21" s="359"/>
      <c r="I21" s="359"/>
      <c r="J21" s="359"/>
      <c r="K21" s="359"/>
      <c r="L21" s="361" t="s">
        <v>590</v>
      </c>
      <c r="M21" s="361" t="s">
        <v>891</v>
      </c>
      <c r="N21" s="361"/>
      <c r="O21" s="365" t="s">
        <v>892</v>
      </c>
      <c r="P21" s="365" t="s">
        <v>893</v>
      </c>
      <c r="Q21" s="358" t="s">
        <v>894</v>
      </c>
      <c r="R21" s="371" t="s">
        <v>232</v>
      </c>
      <c r="S21" s="359" t="s">
        <v>821</v>
      </c>
      <c r="T21" s="372"/>
      <c r="U21" s="373" t="s">
        <v>150</v>
      </c>
      <c r="V21" s="365" t="s">
        <v>892</v>
      </c>
      <c r="W21" s="373" t="s">
        <v>150</v>
      </c>
      <c r="X21" s="359" t="s">
        <v>154</v>
      </c>
      <c r="Y21" s="372" t="s">
        <v>153</v>
      </c>
      <c r="Z21" s="358" t="s">
        <v>178</v>
      </c>
      <c r="AA21" s="360" t="s">
        <v>895</v>
      </c>
      <c r="AB21" s="372" t="s">
        <v>895</v>
      </c>
      <c r="AC21" s="360" t="s">
        <v>44</v>
      </c>
      <c r="AD21" s="380" t="s">
        <v>896</v>
      </c>
      <c r="AE21" s="380" t="s">
        <v>44</v>
      </c>
      <c r="AF21" s="383"/>
      <c r="AG21" s="408"/>
      <c r="AH21" s="408"/>
      <c r="AI21" s="408"/>
      <c r="AJ21" s="409"/>
      <c r="AK21" s="410"/>
      <c r="AL21" s="408"/>
      <c r="AM21" s="409"/>
      <c r="AN21" s="409"/>
      <c r="AO21" s="409"/>
      <c r="AP21" s="431" t="s">
        <v>173</v>
      </c>
      <c r="AQ21" s="431" t="s">
        <v>582</v>
      </c>
      <c r="AR21" s="359"/>
      <c r="AS21" s="432"/>
      <c r="AT21" s="433">
        <v>2</v>
      </c>
    </row>
    <row r="22" s="209" customFormat="1" ht="45" customHeight="1" spans="1:46">
      <c r="A22" s="358">
        <f t="shared" si="0"/>
        <v>12</v>
      </c>
      <c r="B22" s="360"/>
      <c r="C22" s="361"/>
      <c r="D22" s="360"/>
      <c r="E22" s="360">
        <v>3</v>
      </c>
      <c r="F22" s="360"/>
      <c r="G22" s="359"/>
      <c r="H22" s="359"/>
      <c r="I22" s="359"/>
      <c r="J22" s="359"/>
      <c r="K22" s="359"/>
      <c r="L22" s="361" t="s">
        <v>590</v>
      </c>
      <c r="M22" s="361"/>
      <c r="N22" s="361"/>
      <c r="O22" s="365" t="s">
        <v>902</v>
      </c>
      <c r="P22" s="365" t="s">
        <v>903</v>
      </c>
      <c r="Q22" s="358" t="s">
        <v>537</v>
      </c>
      <c r="R22" s="371" t="s">
        <v>232</v>
      </c>
      <c r="S22" s="359" t="s">
        <v>821</v>
      </c>
      <c r="T22" s="372"/>
      <c r="U22" s="373" t="s">
        <v>150</v>
      </c>
      <c r="V22" s="365" t="s">
        <v>902</v>
      </c>
      <c r="W22" s="373" t="s">
        <v>150</v>
      </c>
      <c r="X22" s="359" t="s">
        <v>154</v>
      </c>
      <c r="Y22" s="372" t="s">
        <v>153</v>
      </c>
      <c r="Z22" s="358" t="s">
        <v>537</v>
      </c>
      <c r="AA22" s="360" t="s">
        <v>155</v>
      </c>
      <c r="AB22" s="372" t="s">
        <v>44</v>
      </c>
      <c r="AC22" s="360" t="s">
        <v>44</v>
      </c>
      <c r="AD22" s="380">
        <v>0.0613</v>
      </c>
      <c r="AE22" s="380" t="s">
        <v>44</v>
      </c>
      <c r="AF22" s="385" t="s">
        <v>552</v>
      </c>
      <c r="AG22" s="408"/>
      <c r="AH22" s="408"/>
      <c r="AI22" s="408"/>
      <c r="AJ22" s="409"/>
      <c r="AK22" s="410"/>
      <c r="AL22" s="385"/>
      <c r="AM22" s="409"/>
      <c r="AN22" s="409"/>
      <c r="AO22" s="409"/>
      <c r="AP22" s="431" t="s">
        <v>158</v>
      </c>
      <c r="AQ22" s="431" t="s">
        <v>553</v>
      </c>
      <c r="AR22" s="359"/>
      <c r="AS22" s="432"/>
      <c r="AT22" s="433">
        <v>2</v>
      </c>
    </row>
    <row r="23" s="209" customFormat="1" ht="45" customHeight="1" spans="1:46">
      <c r="A23" s="358">
        <f t="shared" si="0"/>
        <v>13</v>
      </c>
      <c r="B23" s="360"/>
      <c r="C23" s="361"/>
      <c r="D23" s="360"/>
      <c r="E23" s="360"/>
      <c r="F23" s="360">
        <v>4</v>
      </c>
      <c r="G23" s="359"/>
      <c r="H23" s="359"/>
      <c r="I23" s="359"/>
      <c r="J23" s="359"/>
      <c r="K23" s="359"/>
      <c r="L23" s="361" t="s">
        <v>590</v>
      </c>
      <c r="M23" s="361" t="s">
        <v>904</v>
      </c>
      <c r="N23" s="361"/>
      <c r="O23" s="365" t="s">
        <v>905</v>
      </c>
      <c r="P23" s="365" t="s">
        <v>906</v>
      </c>
      <c r="Q23" s="358" t="s">
        <v>568</v>
      </c>
      <c r="R23" s="371" t="s">
        <v>232</v>
      </c>
      <c r="S23" s="359" t="s">
        <v>821</v>
      </c>
      <c r="T23" s="372"/>
      <c r="U23" s="373" t="s">
        <v>150</v>
      </c>
      <c r="V23" s="365" t="s">
        <v>905</v>
      </c>
      <c r="W23" s="373" t="s">
        <v>150</v>
      </c>
      <c r="X23" s="359" t="s">
        <v>154</v>
      </c>
      <c r="Y23" s="372" t="s">
        <v>153</v>
      </c>
      <c r="Z23" s="358" t="s">
        <v>907</v>
      </c>
      <c r="AA23" s="360" t="s">
        <v>908</v>
      </c>
      <c r="AB23" s="372" t="s">
        <v>44</v>
      </c>
      <c r="AC23" s="360" t="s">
        <v>909</v>
      </c>
      <c r="AD23" s="380">
        <v>0.0444</v>
      </c>
      <c r="AE23" s="380" t="s">
        <v>44</v>
      </c>
      <c r="AF23" s="385" t="s">
        <v>368</v>
      </c>
      <c r="AG23" s="408">
        <v>17</v>
      </c>
      <c r="AH23" s="408">
        <v>25</v>
      </c>
      <c r="AI23" s="408"/>
      <c r="AJ23" s="409">
        <f>3.14*AH23/2*AH23/2*AG23*7860/1000000000</f>
        <v>0.0655573125</v>
      </c>
      <c r="AK23" s="412">
        <f t="shared" si="3"/>
        <v>0.677269984183687</v>
      </c>
      <c r="AL23" s="385"/>
      <c r="AM23" s="409">
        <f>3.14*AH23*AG23*2/1000000</f>
        <v>0.002669</v>
      </c>
      <c r="AN23" s="409"/>
      <c r="AO23" s="409"/>
      <c r="AP23" s="431" t="s">
        <v>173</v>
      </c>
      <c r="AQ23" s="431" t="s">
        <v>910</v>
      </c>
      <c r="AR23" s="359"/>
      <c r="AS23" s="432"/>
      <c r="AT23" s="433">
        <v>1</v>
      </c>
    </row>
    <row r="24" s="209" customFormat="1" ht="45" customHeight="1" spans="1:46">
      <c r="A24" s="358">
        <f t="shared" si="0"/>
        <v>14</v>
      </c>
      <c r="B24" s="360"/>
      <c r="C24" s="361"/>
      <c r="D24" s="360"/>
      <c r="E24" s="360"/>
      <c r="F24" s="360">
        <v>4</v>
      </c>
      <c r="G24" s="359"/>
      <c r="H24" s="359"/>
      <c r="I24" s="359"/>
      <c r="J24" s="359"/>
      <c r="K24" s="359"/>
      <c r="L24" s="361" t="s">
        <v>590</v>
      </c>
      <c r="M24" s="361" t="s">
        <v>911</v>
      </c>
      <c r="N24" s="361"/>
      <c r="O24" s="365" t="s">
        <v>912</v>
      </c>
      <c r="P24" s="365" t="s">
        <v>913</v>
      </c>
      <c r="Q24" s="358" t="s">
        <v>568</v>
      </c>
      <c r="R24" s="371" t="s">
        <v>232</v>
      </c>
      <c r="S24" s="359" t="s">
        <v>821</v>
      </c>
      <c r="T24" s="372"/>
      <c r="U24" s="373" t="s">
        <v>150</v>
      </c>
      <c r="V24" s="365" t="s">
        <v>912</v>
      </c>
      <c r="W24" s="373" t="s">
        <v>150</v>
      </c>
      <c r="X24" s="359" t="s">
        <v>154</v>
      </c>
      <c r="Y24" s="372" t="s">
        <v>153</v>
      </c>
      <c r="Z24" s="358" t="s">
        <v>907</v>
      </c>
      <c r="AA24" s="360" t="s">
        <v>914</v>
      </c>
      <c r="AB24" s="372" t="s">
        <v>915</v>
      </c>
      <c r="AC24" s="360" t="s">
        <v>916</v>
      </c>
      <c r="AD24" s="380">
        <v>0.0169</v>
      </c>
      <c r="AE24" s="380" t="s">
        <v>44</v>
      </c>
      <c r="AF24" s="386" t="s">
        <v>358</v>
      </c>
      <c r="AG24" s="419">
        <v>43</v>
      </c>
      <c r="AH24" s="419">
        <v>29</v>
      </c>
      <c r="AI24" s="419">
        <v>3</v>
      </c>
      <c r="AJ24" s="411">
        <f t="shared" si="2"/>
        <v>0.02940426</v>
      </c>
      <c r="AK24" s="412">
        <f t="shared" si="3"/>
        <v>0.574746652355815</v>
      </c>
      <c r="AL24" s="413"/>
      <c r="AM24" s="414">
        <f t="shared" ref="AM24:AM26" si="4">AG24*AH24*2*AT24/1000000</f>
        <v>0.002494</v>
      </c>
      <c r="AN24" s="414"/>
      <c r="AO24" s="414"/>
      <c r="AP24" s="431" t="s">
        <v>173</v>
      </c>
      <c r="AQ24" s="431" t="s">
        <v>866</v>
      </c>
      <c r="AR24" s="359"/>
      <c r="AS24" s="432"/>
      <c r="AT24" s="433">
        <v>1</v>
      </c>
    </row>
    <row r="25" s="209" customFormat="1" ht="45" customHeight="1" spans="1:46">
      <c r="A25" s="358">
        <f t="shared" si="0"/>
        <v>15</v>
      </c>
      <c r="B25" s="360"/>
      <c r="C25" s="361"/>
      <c r="D25" s="360"/>
      <c r="E25" s="360">
        <v>3</v>
      </c>
      <c r="F25" s="360"/>
      <c r="G25" s="359"/>
      <c r="H25" s="359"/>
      <c r="I25" s="359"/>
      <c r="J25" s="359"/>
      <c r="K25" s="359"/>
      <c r="L25" s="361" t="s">
        <v>917</v>
      </c>
      <c r="M25" s="361" t="s">
        <v>918</v>
      </c>
      <c r="N25" s="361"/>
      <c r="O25" s="365" t="s">
        <v>918</v>
      </c>
      <c r="P25" s="365" t="s">
        <v>919</v>
      </c>
      <c r="Q25" s="358" t="s">
        <v>568</v>
      </c>
      <c r="R25" s="371" t="s">
        <v>232</v>
      </c>
      <c r="S25" s="359" t="s">
        <v>821</v>
      </c>
      <c r="T25" s="372"/>
      <c r="U25" s="373" t="s">
        <v>150</v>
      </c>
      <c r="V25" s="365" t="s">
        <v>918</v>
      </c>
      <c r="W25" s="373" t="s">
        <v>150</v>
      </c>
      <c r="X25" s="359" t="s">
        <v>154</v>
      </c>
      <c r="Y25" s="372" t="s">
        <v>153</v>
      </c>
      <c r="Z25" s="358" t="s">
        <v>907</v>
      </c>
      <c r="AA25" s="360" t="s">
        <v>920</v>
      </c>
      <c r="AB25" s="372" t="s">
        <v>921</v>
      </c>
      <c r="AC25" s="360" t="s">
        <v>922</v>
      </c>
      <c r="AD25" s="380">
        <v>1.064</v>
      </c>
      <c r="AE25" s="380" t="s">
        <v>44</v>
      </c>
      <c r="AF25" s="386" t="s">
        <v>358</v>
      </c>
      <c r="AG25" s="408">
        <v>283</v>
      </c>
      <c r="AH25" s="408">
        <v>233</v>
      </c>
      <c r="AI25" s="408">
        <v>2.5</v>
      </c>
      <c r="AJ25" s="411">
        <f t="shared" si="2"/>
        <v>1.29570135</v>
      </c>
      <c r="AK25" s="412">
        <f t="shared" si="3"/>
        <v>0.821176886170567</v>
      </c>
      <c r="AL25" s="413"/>
      <c r="AM25" s="414">
        <f t="shared" si="4"/>
        <v>0.131878</v>
      </c>
      <c r="AN25" s="414"/>
      <c r="AO25" s="414"/>
      <c r="AP25" s="431" t="s">
        <v>173</v>
      </c>
      <c r="AQ25" s="431"/>
      <c r="AR25" s="359"/>
      <c r="AS25" s="432"/>
      <c r="AT25" s="433">
        <v>1</v>
      </c>
    </row>
    <row r="26" s="209" customFormat="1" ht="45" customHeight="1" spans="1:46">
      <c r="A26" s="358">
        <f t="shared" si="0"/>
        <v>16</v>
      </c>
      <c r="B26" s="360"/>
      <c r="C26" s="361"/>
      <c r="D26" s="360"/>
      <c r="E26" s="360">
        <v>3</v>
      </c>
      <c r="F26" s="360"/>
      <c r="G26" s="359"/>
      <c r="H26" s="359"/>
      <c r="I26" s="359"/>
      <c r="J26" s="359"/>
      <c r="K26" s="359"/>
      <c r="L26" s="361" t="s">
        <v>917</v>
      </c>
      <c r="M26" s="361" t="s">
        <v>923</v>
      </c>
      <c r="N26" s="361"/>
      <c r="O26" s="365" t="s">
        <v>923</v>
      </c>
      <c r="P26" s="365" t="s">
        <v>924</v>
      </c>
      <c r="Q26" s="358" t="s">
        <v>568</v>
      </c>
      <c r="R26" s="371" t="s">
        <v>232</v>
      </c>
      <c r="S26" s="359" t="s">
        <v>821</v>
      </c>
      <c r="T26" s="372"/>
      <c r="U26" s="373" t="s">
        <v>150</v>
      </c>
      <c r="V26" s="365" t="s">
        <v>923</v>
      </c>
      <c r="W26" s="373" t="s">
        <v>150</v>
      </c>
      <c r="X26" s="359" t="s">
        <v>154</v>
      </c>
      <c r="Y26" s="372" t="s">
        <v>153</v>
      </c>
      <c r="Z26" s="358" t="s">
        <v>907</v>
      </c>
      <c r="AA26" s="360" t="s">
        <v>920</v>
      </c>
      <c r="AB26" s="372" t="s">
        <v>921</v>
      </c>
      <c r="AC26" s="360" t="s">
        <v>922</v>
      </c>
      <c r="AD26" s="380">
        <v>1.064</v>
      </c>
      <c r="AE26" s="380" t="s">
        <v>44</v>
      </c>
      <c r="AF26" s="386" t="s">
        <v>358</v>
      </c>
      <c r="AG26" s="408">
        <v>283</v>
      </c>
      <c r="AH26" s="408">
        <v>233</v>
      </c>
      <c r="AI26" s="408">
        <v>2.5</v>
      </c>
      <c r="AJ26" s="411">
        <f t="shared" si="2"/>
        <v>1.29570135</v>
      </c>
      <c r="AK26" s="412">
        <f t="shared" si="3"/>
        <v>0.821176886170567</v>
      </c>
      <c r="AL26" s="413"/>
      <c r="AM26" s="414">
        <f t="shared" si="4"/>
        <v>0.131878</v>
      </c>
      <c r="AN26" s="414"/>
      <c r="AO26" s="414"/>
      <c r="AP26" s="431" t="s">
        <v>173</v>
      </c>
      <c r="AQ26" s="431"/>
      <c r="AR26" s="359"/>
      <c r="AS26" s="432"/>
      <c r="AT26" s="433">
        <v>1</v>
      </c>
    </row>
    <row r="27" s="209" customFormat="1" ht="45" customHeight="1" spans="1:46">
      <c r="A27" s="358">
        <f t="shared" si="0"/>
        <v>17</v>
      </c>
      <c r="B27" s="360"/>
      <c r="C27" s="361"/>
      <c r="D27" s="360"/>
      <c r="E27" s="360">
        <v>3</v>
      </c>
      <c r="F27" s="360"/>
      <c r="G27" s="359"/>
      <c r="H27" s="359"/>
      <c r="I27" s="359"/>
      <c r="J27" s="359"/>
      <c r="K27" s="359"/>
      <c r="L27" s="361" t="s">
        <v>885</v>
      </c>
      <c r="M27" s="361" t="s">
        <v>925</v>
      </c>
      <c r="N27" s="361"/>
      <c r="O27" s="365" t="s">
        <v>926</v>
      </c>
      <c r="P27" s="365" t="s">
        <v>927</v>
      </c>
      <c r="Q27" s="358" t="s">
        <v>928</v>
      </c>
      <c r="R27" s="371" t="s">
        <v>232</v>
      </c>
      <c r="S27" s="359" t="s">
        <v>821</v>
      </c>
      <c r="T27" s="372"/>
      <c r="U27" s="373" t="s">
        <v>150</v>
      </c>
      <c r="V27" s="365" t="s">
        <v>926</v>
      </c>
      <c r="W27" s="373" t="s">
        <v>150</v>
      </c>
      <c r="X27" s="359" t="s">
        <v>154</v>
      </c>
      <c r="Y27" s="372" t="s">
        <v>153</v>
      </c>
      <c r="Z27" s="358" t="s">
        <v>907</v>
      </c>
      <c r="AA27" s="360" t="s">
        <v>929</v>
      </c>
      <c r="AB27" s="372" t="s">
        <v>930</v>
      </c>
      <c r="AC27" s="360" t="s">
        <v>931</v>
      </c>
      <c r="AD27" s="380">
        <v>0.5131</v>
      </c>
      <c r="AE27" s="380" t="s">
        <v>44</v>
      </c>
      <c r="AF27" s="387" t="s">
        <v>846</v>
      </c>
      <c r="AG27" s="420">
        <v>375</v>
      </c>
      <c r="AH27" s="420">
        <v>25</v>
      </c>
      <c r="AI27" s="420">
        <v>2.5</v>
      </c>
      <c r="AJ27" s="411">
        <f>AG27*1.387/1000</f>
        <v>0.520125</v>
      </c>
      <c r="AK27" s="412">
        <f t="shared" si="3"/>
        <v>0.986493631338621</v>
      </c>
      <c r="AL27" s="413"/>
      <c r="AM27" s="414">
        <f>3.14*AG27*AH27*AT27/1000000</f>
        <v>0.0294375</v>
      </c>
      <c r="AN27" s="414"/>
      <c r="AO27" s="414"/>
      <c r="AP27" s="431" t="s">
        <v>158</v>
      </c>
      <c r="AQ27" s="431" t="s">
        <v>832</v>
      </c>
      <c r="AR27" s="359"/>
      <c r="AS27" s="432"/>
      <c r="AT27" s="433">
        <v>1</v>
      </c>
    </row>
    <row r="28" s="209" customFormat="1" ht="45" customHeight="1" spans="1:46">
      <c r="A28" s="358">
        <f t="shared" si="0"/>
        <v>18</v>
      </c>
      <c r="B28" s="360"/>
      <c r="C28" s="361"/>
      <c r="D28" s="360"/>
      <c r="E28" s="360">
        <v>3</v>
      </c>
      <c r="F28" s="360"/>
      <c r="G28" s="359"/>
      <c r="H28" s="359"/>
      <c r="I28" s="359"/>
      <c r="J28" s="359"/>
      <c r="K28" s="359"/>
      <c r="L28" s="361" t="s">
        <v>590</v>
      </c>
      <c r="M28" s="361"/>
      <c r="N28" s="361"/>
      <c r="O28" s="365" t="s">
        <v>932</v>
      </c>
      <c r="P28" s="365" t="s">
        <v>933</v>
      </c>
      <c r="Q28" s="358" t="s">
        <v>537</v>
      </c>
      <c r="R28" s="371" t="s">
        <v>232</v>
      </c>
      <c r="S28" s="359" t="s">
        <v>821</v>
      </c>
      <c r="T28" s="372"/>
      <c r="U28" s="373" t="s">
        <v>150</v>
      </c>
      <c r="V28" s="365" t="s">
        <v>932</v>
      </c>
      <c r="W28" s="373" t="s">
        <v>150</v>
      </c>
      <c r="X28" s="359" t="s">
        <v>154</v>
      </c>
      <c r="Y28" s="372" t="s">
        <v>153</v>
      </c>
      <c r="Z28" s="358" t="s">
        <v>323</v>
      </c>
      <c r="AA28" s="360" t="s">
        <v>155</v>
      </c>
      <c r="AB28" s="372"/>
      <c r="AC28" s="360" t="s">
        <v>934</v>
      </c>
      <c r="AD28" s="380">
        <v>0.1079</v>
      </c>
      <c r="AE28" s="380" t="s">
        <v>44</v>
      </c>
      <c r="AF28" s="387" t="s">
        <v>884</v>
      </c>
      <c r="AG28" s="408"/>
      <c r="AH28" s="408"/>
      <c r="AI28" s="408"/>
      <c r="AJ28" s="409"/>
      <c r="AK28" s="410"/>
      <c r="AL28" s="385"/>
      <c r="AM28" s="409"/>
      <c r="AN28" s="409"/>
      <c r="AO28" s="409"/>
      <c r="AP28" s="431" t="s">
        <v>158</v>
      </c>
      <c r="AQ28" s="431" t="s">
        <v>553</v>
      </c>
      <c r="AR28" s="359"/>
      <c r="AS28" s="432"/>
      <c r="AT28" s="433">
        <v>1</v>
      </c>
    </row>
    <row r="29" s="209" customFormat="1" ht="45" customHeight="1" spans="1:46">
      <c r="A29" s="358">
        <f t="shared" si="0"/>
        <v>19</v>
      </c>
      <c r="B29" s="360"/>
      <c r="C29" s="361"/>
      <c r="D29" s="360"/>
      <c r="E29" s="360"/>
      <c r="F29" s="360">
        <v>4</v>
      </c>
      <c r="G29" s="359"/>
      <c r="H29" s="359"/>
      <c r="I29" s="359"/>
      <c r="J29" s="359"/>
      <c r="K29" s="359"/>
      <c r="L29" s="361" t="s">
        <v>590</v>
      </c>
      <c r="M29" s="361" t="s">
        <v>935</v>
      </c>
      <c r="N29" s="361"/>
      <c r="O29" s="365" t="s">
        <v>936</v>
      </c>
      <c r="P29" s="365" t="s">
        <v>937</v>
      </c>
      <c r="Q29" s="358" t="s">
        <v>568</v>
      </c>
      <c r="R29" s="371" t="s">
        <v>232</v>
      </c>
      <c r="S29" s="359" t="s">
        <v>821</v>
      </c>
      <c r="T29" s="372"/>
      <c r="U29" s="373" t="s">
        <v>150</v>
      </c>
      <c r="V29" s="365" t="s">
        <v>936</v>
      </c>
      <c r="W29" s="373" t="s">
        <v>150</v>
      </c>
      <c r="X29" s="359" t="s">
        <v>154</v>
      </c>
      <c r="Y29" s="372" t="s">
        <v>153</v>
      </c>
      <c r="Z29" s="358" t="s">
        <v>907</v>
      </c>
      <c r="AA29" s="360" t="s">
        <v>914</v>
      </c>
      <c r="AB29" s="372" t="s">
        <v>915</v>
      </c>
      <c r="AC29" s="360" t="s">
        <v>934</v>
      </c>
      <c r="AD29" s="380">
        <v>0.0975</v>
      </c>
      <c r="AE29" s="380" t="s">
        <v>44</v>
      </c>
      <c r="AF29" s="386" t="s">
        <v>358</v>
      </c>
      <c r="AG29" s="408">
        <v>115</v>
      </c>
      <c r="AH29" s="408">
        <v>58</v>
      </c>
      <c r="AI29" s="408">
        <v>3</v>
      </c>
      <c r="AJ29" s="411">
        <f>AG29*AH29*AI29*7860/1000000000</f>
        <v>0.1572786</v>
      </c>
      <c r="AK29" s="412">
        <f>AD29/AJ29</f>
        <v>0.619919048109533</v>
      </c>
      <c r="AL29" s="413"/>
      <c r="AM29" s="414">
        <f>AG29*AH29*2*AT29/1000000</f>
        <v>0.01334</v>
      </c>
      <c r="AN29" s="414"/>
      <c r="AO29" s="414"/>
      <c r="AP29" s="431" t="s">
        <v>173</v>
      </c>
      <c r="AQ29" s="431" t="s">
        <v>938</v>
      </c>
      <c r="AR29" s="359"/>
      <c r="AS29" s="432"/>
      <c r="AT29" s="433">
        <v>1</v>
      </c>
    </row>
    <row r="30" s="209" customFormat="1" ht="45" customHeight="1" spans="1:46">
      <c r="A30" s="358">
        <f t="shared" si="0"/>
        <v>20</v>
      </c>
      <c r="B30" s="360"/>
      <c r="C30" s="361"/>
      <c r="D30" s="360"/>
      <c r="E30" s="360"/>
      <c r="F30" s="360">
        <v>4</v>
      </c>
      <c r="G30" s="359"/>
      <c r="H30" s="359"/>
      <c r="I30" s="359"/>
      <c r="J30" s="359"/>
      <c r="K30" s="359"/>
      <c r="L30" s="361" t="s">
        <v>590</v>
      </c>
      <c r="M30" s="361" t="s">
        <v>939</v>
      </c>
      <c r="N30" s="361"/>
      <c r="O30" s="365" t="s">
        <v>940</v>
      </c>
      <c r="P30" s="365" t="s">
        <v>941</v>
      </c>
      <c r="Q30" s="358" t="s">
        <v>942</v>
      </c>
      <c r="R30" s="371" t="s">
        <v>232</v>
      </c>
      <c r="S30" s="359" t="s">
        <v>821</v>
      </c>
      <c r="T30" s="372"/>
      <c r="U30" s="373" t="s">
        <v>150</v>
      </c>
      <c r="V30" s="365" t="s">
        <v>940</v>
      </c>
      <c r="W30" s="373" t="s">
        <v>150</v>
      </c>
      <c r="X30" s="359" t="s">
        <v>154</v>
      </c>
      <c r="Y30" s="372" t="s">
        <v>153</v>
      </c>
      <c r="Z30" s="358" t="s">
        <v>178</v>
      </c>
      <c r="AA30" s="360" t="s">
        <v>943</v>
      </c>
      <c r="AB30" s="372"/>
      <c r="AC30" s="360" t="s">
        <v>944</v>
      </c>
      <c r="AD30" s="380">
        <v>0.0104</v>
      </c>
      <c r="AE30" s="380" t="s">
        <v>44</v>
      </c>
      <c r="AF30" s="383"/>
      <c r="AG30" s="408"/>
      <c r="AH30" s="408"/>
      <c r="AI30" s="408"/>
      <c r="AJ30" s="409"/>
      <c r="AK30" s="410"/>
      <c r="AL30" s="408"/>
      <c r="AM30" s="409"/>
      <c r="AN30" s="409"/>
      <c r="AO30" s="409"/>
      <c r="AP30" s="431" t="s">
        <v>173</v>
      </c>
      <c r="AQ30" s="431" t="s">
        <v>582</v>
      </c>
      <c r="AR30" s="359"/>
      <c r="AS30" s="432"/>
      <c r="AT30" s="433">
        <v>1</v>
      </c>
    </row>
    <row r="31" s="209" customFormat="1" ht="45" customHeight="1" spans="1:46">
      <c r="A31" s="358">
        <f t="shared" si="0"/>
        <v>21</v>
      </c>
      <c r="B31" s="360"/>
      <c r="C31" s="361"/>
      <c r="D31" s="360"/>
      <c r="E31" s="360">
        <v>3</v>
      </c>
      <c r="F31" s="360"/>
      <c r="G31" s="359"/>
      <c r="H31" s="359"/>
      <c r="I31" s="359"/>
      <c r="J31" s="359"/>
      <c r="K31" s="359"/>
      <c r="L31" s="361" t="s">
        <v>945</v>
      </c>
      <c r="M31" s="361" t="s">
        <v>946</v>
      </c>
      <c r="N31" s="361"/>
      <c r="O31" s="365" t="s">
        <v>946</v>
      </c>
      <c r="P31" s="365" t="s">
        <v>947</v>
      </c>
      <c r="Q31" s="358" t="s">
        <v>928</v>
      </c>
      <c r="R31" s="371" t="s">
        <v>232</v>
      </c>
      <c r="S31" s="359" t="s">
        <v>821</v>
      </c>
      <c r="T31" s="372"/>
      <c r="U31" s="373" t="s">
        <v>150</v>
      </c>
      <c r="V31" s="365" t="s">
        <v>948</v>
      </c>
      <c r="W31" s="373" t="s">
        <v>150</v>
      </c>
      <c r="X31" s="359" t="s">
        <v>153</v>
      </c>
      <c r="Y31" s="372" t="s">
        <v>153</v>
      </c>
      <c r="Z31" s="358" t="s">
        <v>949</v>
      </c>
      <c r="AA31" s="360" t="s">
        <v>950</v>
      </c>
      <c r="AB31" s="372" t="s">
        <v>951</v>
      </c>
      <c r="AC31" s="360" t="s">
        <v>952</v>
      </c>
      <c r="AD31" s="380">
        <v>0.6568</v>
      </c>
      <c r="AE31" s="380" t="s">
        <v>44</v>
      </c>
      <c r="AF31" s="387" t="s">
        <v>846</v>
      </c>
      <c r="AG31" s="408">
        <v>405</v>
      </c>
      <c r="AH31" s="408"/>
      <c r="AI31" s="408">
        <v>2</v>
      </c>
      <c r="AJ31" s="409">
        <f>AG31*1.677/1000</f>
        <v>0.679185</v>
      </c>
      <c r="AK31" s="412">
        <f>AD31/AJ31</f>
        <v>0.967041380478073</v>
      </c>
      <c r="AL31" s="385"/>
      <c r="AM31" s="409">
        <f>(30+20)*2*AG31/1000000</f>
        <v>0.0405</v>
      </c>
      <c r="AN31" s="409"/>
      <c r="AO31" s="409"/>
      <c r="AP31" s="431" t="s">
        <v>158</v>
      </c>
      <c r="AQ31" s="431" t="s">
        <v>832</v>
      </c>
      <c r="AR31" s="359"/>
      <c r="AS31" s="432"/>
      <c r="AT31" s="433">
        <v>1</v>
      </c>
    </row>
    <row r="32" s="209" customFormat="1" ht="45" customHeight="1" spans="1:46">
      <c r="A32" s="358">
        <f t="shared" si="0"/>
        <v>22</v>
      </c>
      <c r="B32" s="360"/>
      <c r="C32" s="361"/>
      <c r="D32" s="360"/>
      <c r="E32" s="360">
        <v>3</v>
      </c>
      <c r="F32" s="360"/>
      <c r="G32" s="359"/>
      <c r="H32" s="359"/>
      <c r="I32" s="359"/>
      <c r="J32" s="359"/>
      <c r="K32" s="359"/>
      <c r="L32" s="361" t="s">
        <v>917</v>
      </c>
      <c r="M32" s="361" t="s">
        <v>953</v>
      </c>
      <c r="N32" s="361"/>
      <c r="O32" s="365" t="s">
        <v>953</v>
      </c>
      <c r="P32" s="365" t="s">
        <v>954</v>
      </c>
      <c r="Q32" s="358" t="s">
        <v>568</v>
      </c>
      <c r="R32" s="371" t="s">
        <v>232</v>
      </c>
      <c r="S32" s="359" t="s">
        <v>821</v>
      </c>
      <c r="T32" s="372"/>
      <c r="U32" s="373" t="s">
        <v>150</v>
      </c>
      <c r="V32" s="365" t="s">
        <v>953</v>
      </c>
      <c r="W32" s="373" t="s">
        <v>150</v>
      </c>
      <c r="X32" s="359" t="s">
        <v>154</v>
      </c>
      <c r="Y32" s="372" t="s">
        <v>153</v>
      </c>
      <c r="Z32" s="358" t="s">
        <v>568</v>
      </c>
      <c r="AA32" s="360" t="s">
        <v>875</v>
      </c>
      <c r="AB32" s="372" t="s">
        <v>955</v>
      </c>
      <c r="AC32" s="360" t="s">
        <v>956</v>
      </c>
      <c r="AD32" s="380">
        <v>0.2175</v>
      </c>
      <c r="AE32" s="380" t="s">
        <v>44</v>
      </c>
      <c r="AF32" s="386" t="s">
        <v>358</v>
      </c>
      <c r="AG32" s="408">
        <v>258</v>
      </c>
      <c r="AH32" s="408">
        <v>52</v>
      </c>
      <c r="AI32" s="408">
        <v>3</v>
      </c>
      <c r="AJ32" s="411">
        <v>0.31634928</v>
      </c>
      <c r="AK32" s="412">
        <v>0.687531199691683</v>
      </c>
      <c r="AL32" s="413"/>
      <c r="AM32" s="414">
        <v>0.053664</v>
      </c>
      <c r="AN32" s="414"/>
      <c r="AO32" s="414"/>
      <c r="AP32" s="431" t="s">
        <v>173</v>
      </c>
      <c r="AQ32" s="431"/>
      <c r="AR32" s="359"/>
      <c r="AS32" s="432"/>
      <c r="AT32" s="433">
        <v>2</v>
      </c>
    </row>
    <row r="33" s="209" customFormat="1" ht="45" customHeight="1" spans="1:46">
      <c r="A33" s="358">
        <f t="shared" si="0"/>
        <v>23</v>
      </c>
      <c r="B33" s="360"/>
      <c r="C33" s="361"/>
      <c r="D33" s="360"/>
      <c r="E33" s="360">
        <v>3</v>
      </c>
      <c r="F33" s="360"/>
      <c r="G33" s="359"/>
      <c r="H33" s="359"/>
      <c r="I33" s="359"/>
      <c r="J33" s="359"/>
      <c r="K33" s="359"/>
      <c r="L33" s="361" t="s">
        <v>543</v>
      </c>
      <c r="M33" s="361" t="s">
        <v>957</v>
      </c>
      <c r="N33" s="361"/>
      <c r="O33" s="365" t="s">
        <v>957</v>
      </c>
      <c r="P33" s="365" t="s">
        <v>958</v>
      </c>
      <c r="Q33" s="358" t="s">
        <v>568</v>
      </c>
      <c r="R33" s="371" t="s">
        <v>232</v>
      </c>
      <c r="S33" s="359" t="s">
        <v>821</v>
      </c>
      <c r="T33" s="372"/>
      <c r="U33" s="373" t="s">
        <v>150</v>
      </c>
      <c r="V33" s="365" t="s">
        <v>957</v>
      </c>
      <c r="W33" s="373" t="s">
        <v>150</v>
      </c>
      <c r="X33" s="359" t="s">
        <v>153</v>
      </c>
      <c r="Y33" s="372" t="s">
        <v>153</v>
      </c>
      <c r="Z33" s="358" t="s">
        <v>568</v>
      </c>
      <c r="AA33" s="360" t="s">
        <v>959</v>
      </c>
      <c r="AB33" s="372" t="s">
        <v>960</v>
      </c>
      <c r="AC33" s="360" t="s">
        <v>961</v>
      </c>
      <c r="AD33" s="380">
        <v>0.0285</v>
      </c>
      <c r="AE33" s="380" t="s">
        <v>44</v>
      </c>
      <c r="AF33" s="386" t="s">
        <v>358</v>
      </c>
      <c r="AG33" s="408">
        <v>68</v>
      </c>
      <c r="AH33" s="408">
        <v>35</v>
      </c>
      <c r="AI33" s="408">
        <v>2.5</v>
      </c>
      <c r="AJ33" s="411">
        <v>0.046767</v>
      </c>
      <c r="AK33" s="412">
        <v>0.6094040669703</v>
      </c>
      <c r="AL33" s="413"/>
      <c r="AM33" s="414">
        <v>0.00476</v>
      </c>
      <c r="AN33" s="414"/>
      <c r="AO33" s="414"/>
      <c r="AP33" s="431" t="s">
        <v>173</v>
      </c>
      <c r="AQ33" s="431"/>
      <c r="AR33" s="359"/>
      <c r="AS33" s="432"/>
      <c r="AT33" s="433">
        <v>1</v>
      </c>
    </row>
    <row r="34" s="209" customFormat="1" ht="45" customHeight="1" spans="1:46">
      <c r="A34" s="358">
        <f t="shared" si="0"/>
        <v>24</v>
      </c>
      <c r="B34" s="360"/>
      <c r="C34" s="361"/>
      <c r="D34" s="360"/>
      <c r="E34" s="360">
        <v>3</v>
      </c>
      <c r="F34" s="360"/>
      <c r="G34" s="359"/>
      <c r="H34" s="359"/>
      <c r="I34" s="359"/>
      <c r="J34" s="359"/>
      <c r="K34" s="359"/>
      <c r="L34" s="361" t="s">
        <v>543</v>
      </c>
      <c r="M34" s="361" t="s">
        <v>962</v>
      </c>
      <c r="N34" s="361"/>
      <c r="O34" s="365" t="s">
        <v>962</v>
      </c>
      <c r="P34" s="365" t="s">
        <v>963</v>
      </c>
      <c r="Q34" s="358" t="s">
        <v>568</v>
      </c>
      <c r="R34" s="371" t="s">
        <v>232</v>
      </c>
      <c r="S34" s="359" t="s">
        <v>821</v>
      </c>
      <c r="T34" s="372"/>
      <c r="U34" s="373" t="s">
        <v>150</v>
      </c>
      <c r="V34" s="365" t="s">
        <v>962</v>
      </c>
      <c r="W34" s="373" t="s">
        <v>150</v>
      </c>
      <c r="X34" s="359" t="s">
        <v>153</v>
      </c>
      <c r="Y34" s="372" t="s">
        <v>153</v>
      </c>
      <c r="Z34" s="358" t="s">
        <v>568</v>
      </c>
      <c r="AA34" s="360" t="s">
        <v>959</v>
      </c>
      <c r="AB34" s="372" t="s">
        <v>960</v>
      </c>
      <c r="AC34" s="360" t="s">
        <v>961</v>
      </c>
      <c r="AD34" s="380">
        <v>0.0285</v>
      </c>
      <c r="AE34" s="380" t="s">
        <v>44</v>
      </c>
      <c r="AF34" s="386" t="s">
        <v>358</v>
      </c>
      <c r="AG34" s="408">
        <v>68</v>
      </c>
      <c r="AH34" s="408">
        <v>35</v>
      </c>
      <c r="AI34" s="408">
        <v>2.5</v>
      </c>
      <c r="AJ34" s="411">
        <v>0.046767</v>
      </c>
      <c r="AK34" s="412">
        <v>0.6094040669703</v>
      </c>
      <c r="AL34" s="413"/>
      <c r="AM34" s="414">
        <v>0.00476</v>
      </c>
      <c r="AN34" s="414"/>
      <c r="AO34" s="414"/>
      <c r="AP34" s="431" t="s">
        <v>173</v>
      </c>
      <c r="AQ34" s="431"/>
      <c r="AR34" s="359"/>
      <c r="AS34" s="432"/>
      <c r="AT34" s="433">
        <v>1</v>
      </c>
    </row>
    <row r="35" s="211" customFormat="1" ht="24" customHeight="1" spans="1:46">
      <c r="A35" s="244"/>
      <c r="B35" s="362"/>
      <c r="C35" s="362"/>
      <c r="D35" s="362"/>
      <c r="E35" s="362"/>
      <c r="F35" s="362"/>
      <c r="G35" s="362"/>
      <c r="H35" s="362"/>
      <c r="I35" s="362"/>
      <c r="J35" s="362"/>
      <c r="K35" s="264"/>
      <c r="L35" s="246"/>
      <c r="M35" s="246"/>
      <c r="N35" s="246"/>
      <c r="O35" s="246"/>
      <c r="P35" s="362"/>
      <c r="Q35" s="362"/>
      <c r="R35" s="374"/>
      <c r="S35" s="244"/>
      <c r="T35" s="375"/>
      <c r="U35" s="376"/>
      <c r="V35" s="376"/>
      <c r="W35" s="376"/>
      <c r="X35" s="375"/>
      <c r="Y35" s="375"/>
      <c r="Z35" s="362"/>
      <c r="AA35" s="375"/>
      <c r="AB35" s="264"/>
      <c r="AC35" s="375"/>
      <c r="AD35" s="388"/>
      <c r="AE35" s="389"/>
      <c r="AF35" s="390"/>
      <c r="AG35" s="421"/>
      <c r="AH35" s="421"/>
      <c r="AI35" s="421"/>
      <c r="AJ35" s="388"/>
      <c r="AK35" s="422"/>
      <c r="AL35" s="421"/>
      <c r="AM35" s="388"/>
      <c r="AN35" s="388"/>
      <c r="AO35" s="388"/>
      <c r="AP35" s="391"/>
      <c r="AQ35" s="391"/>
      <c r="AR35" s="391"/>
      <c r="AS35" s="391"/>
      <c r="AT35" s="390"/>
    </row>
    <row r="36" s="211" customFormat="1" ht="24" customHeight="1" spans="1:46">
      <c r="A36" s="244"/>
      <c r="B36" s="362"/>
      <c r="C36" s="362"/>
      <c r="D36" s="362"/>
      <c r="E36" s="362"/>
      <c r="F36" s="362"/>
      <c r="G36" s="362"/>
      <c r="H36" s="362"/>
      <c r="I36" s="362"/>
      <c r="J36" s="362"/>
      <c r="K36" s="362"/>
      <c r="L36" s="362"/>
      <c r="M36" s="362"/>
      <c r="N36" s="362"/>
      <c r="O36" s="362"/>
      <c r="P36" s="362"/>
      <c r="Q36" s="362"/>
      <c r="R36" s="374"/>
      <c r="S36" s="244"/>
      <c r="T36" s="375"/>
      <c r="U36" s="376"/>
      <c r="V36" s="376"/>
      <c r="W36" s="376"/>
      <c r="X36" s="264"/>
      <c r="Y36" s="375"/>
      <c r="Z36" s="362"/>
      <c r="AA36" s="244"/>
      <c r="AB36" s="244"/>
      <c r="AC36" s="375"/>
      <c r="AD36" s="388"/>
      <c r="AE36" s="391"/>
      <c r="AF36" s="390"/>
      <c r="AG36" s="421"/>
      <c r="AH36" s="421"/>
      <c r="AI36" s="421"/>
      <c r="AJ36" s="388"/>
      <c r="AK36" s="422"/>
      <c r="AL36" s="421"/>
      <c r="AM36" s="388"/>
      <c r="AN36" s="388"/>
      <c r="AO36" s="388"/>
      <c r="AP36" s="391"/>
      <c r="AQ36" s="391"/>
      <c r="AR36" s="391"/>
      <c r="AS36" s="391"/>
      <c r="AT36" s="390"/>
    </row>
    <row r="37" ht="24" customHeight="1" spans="1:46">
      <c r="A37" s="244"/>
      <c r="B37" s="244"/>
      <c r="C37" s="244"/>
      <c r="D37" s="244"/>
      <c r="E37" s="244"/>
      <c r="F37" s="362"/>
      <c r="G37" s="264"/>
      <c r="H37" s="264"/>
      <c r="I37" s="264"/>
      <c r="J37" s="264"/>
      <c r="K37" s="264"/>
      <c r="L37" s="246"/>
      <c r="M37" s="246"/>
      <c r="N37" s="246"/>
      <c r="O37" s="362"/>
      <c r="P37" s="362"/>
      <c r="Q37" s="362"/>
      <c r="R37" s="374"/>
      <c r="S37" s="244"/>
      <c r="T37" s="375"/>
      <c r="U37" s="376"/>
      <c r="V37" s="376"/>
      <c r="W37" s="376"/>
      <c r="X37" s="375"/>
      <c r="Y37" s="375"/>
      <c r="Z37" s="362"/>
      <c r="AA37" s="264"/>
      <c r="AB37" s="375"/>
      <c r="AC37" s="244"/>
      <c r="AD37" s="280"/>
      <c r="AE37" s="391"/>
      <c r="AF37" s="392"/>
      <c r="AG37" s="423"/>
      <c r="AH37" s="423"/>
      <c r="AI37" s="423"/>
      <c r="AJ37" s="394"/>
      <c r="AK37" s="424"/>
      <c r="AL37" s="423"/>
      <c r="AM37" s="394"/>
      <c r="AN37" s="394"/>
      <c r="AO37" s="394"/>
      <c r="AP37" s="391"/>
      <c r="AQ37" s="391"/>
      <c r="AR37" s="391"/>
      <c r="AS37" s="391"/>
      <c r="AT37" s="390"/>
    </row>
    <row r="38" ht="24" customHeight="1" spans="1:46">
      <c r="A38" s="244"/>
      <c r="B38" s="244"/>
      <c r="C38" s="244"/>
      <c r="D38" s="244"/>
      <c r="E38" s="244"/>
      <c r="F38" s="244"/>
      <c r="G38" s="264"/>
      <c r="H38" s="264"/>
      <c r="I38" s="264"/>
      <c r="J38" s="264"/>
      <c r="K38" s="264"/>
      <c r="L38" s="246"/>
      <c r="M38" s="246"/>
      <c r="N38" s="246"/>
      <c r="O38" s="362"/>
      <c r="P38" s="362"/>
      <c r="Q38" s="362"/>
      <c r="R38" s="374"/>
      <c r="S38" s="244"/>
      <c r="T38" s="375"/>
      <c r="U38" s="376"/>
      <c r="V38" s="376"/>
      <c r="W38" s="376"/>
      <c r="X38" s="375"/>
      <c r="Y38" s="375"/>
      <c r="Z38" s="362"/>
      <c r="AA38" s="244"/>
      <c r="AB38" s="264"/>
      <c r="AC38" s="244"/>
      <c r="AD38" s="280"/>
      <c r="AE38" s="389"/>
      <c r="AF38" s="393"/>
      <c r="AG38" s="423"/>
      <c r="AH38" s="423"/>
      <c r="AI38" s="423"/>
      <c r="AJ38" s="394"/>
      <c r="AK38" s="424"/>
      <c r="AL38" s="423"/>
      <c r="AM38" s="394"/>
      <c r="AN38" s="394"/>
      <c r="AO38" s="394"/>
      <c r="AP38" s="391"/>
      <c r="AQ38" s="391"/>
      <c r="AR38" s="391"/>
      <c r="AS38" s="391"/>
      <c r="AT38" s="390"/>
    </row>
    <row r="39" ht="24" customHeight="1" spans="1:46">
      <c r="A39" s="244"/>
      <c r="B39" s="244"/>
      <c r="C39" s="244"/>
      <c r="D39" s="244"/>
      <c r="E39" s="244"/>
      <c r="F39" s="244"/>
      <c r="G39" s="264"/>
      <c r="H39" s="264"/>
      <c r="I39" s="264"/>
      <c r="J39" s="264"/>
      <c r="K39" s="264"/>
      <c r="L39" s="246"/>
      <c r="M39" s="246"/>
      <c r="N39" s="246"/>
      <c r="O39" s="264"/>
      <c r="P39" s="362"/>
      <c r="Q39" s="264"/>
      <c r="R39" s="374"/>
      <c r="S39" s="244"/>
      <c r="T39" s="375"/>
      <c r="U39" s="376"/>
      <c r="V39" s="376"/>
      <c r="W39" s="376"/>
      <c r="X39" s="264"/>
      <c r="Y39" s="375"/>
      <c r="Z39" s="362"/>
      <c r="AA39" s="244"/>
      <c r="AB39" s="244"/>
      <c r="AC39" s="244"/>
      <c r="AD39" s="280"/>
      <c r="AE39" s="391"/>
      <c r="AF39" s="392"/>
      <c r="AG39" s="423"/>
      <c r="AH39" s="423"/>
      <c r="AI39" s="423"/>
      <c r="AJ39" s="394"/>
      <c r="AK39" s="424"/>
      <c r="AL39" s="423"/>
      <c r="AM39" s="394"/>
      <c r="AN39" s="394"/>
      <c r="AO39" s="394"/>
      <c r="AP39" s="391"/>
      <c r="AQ39" s="391"/>
      <c r="AR39" s="391"/>
      <c r="AS39" s="391"/>
      <c r="AT39" s="390"/>
    </row>
    <row r="40" ht="24" customHeight="1" spans="1:46">
      <c r="A40" s="244"/>
      <c r="B40" s="244"/>
      <c r="C40" s="244"/>
      <c r="D40" s="244"/>
      <c r="E40" s="244"/>
      <c r="F40" s="244"/>
      <c r="G40" s="264"/>
      <c r="H40" s="264"/>
      <c r="I40" s="264"/>
      <c r="J40" s="264"/>
      <c r="K40" s="264"/>
      <c r="L40" s="264"/>
      <c r="M40" s="264"/>
      <c r="N40" s="264"/>
      <c r="O40" s="341"/>
      <c r="P40" s="366"/>
      <c r="Q40" s="246"/>
      <c r="R40" s="374"/>
      <c r="S40" s="244"/>
      <c r="T40" s="375"/>
      <c r="U40" s="376"/>
      <c r="V40" s="376"/>
      <c r="W40" s="376"/>
      <c r="X40" s="375"/>
      <c r="Y40" s="375"/>
      <c r="Z40" s="362"/>
      <c r="AA40" s="264"/>
      <c r="AB40" s="375"/>
      <c r="AC40" s="362"/>
      <c r="AD40" s="280"/>
      <c r="AE40" s="391"/>
      <c r="AF40" s="392"/>
      <c r="AG40" s="423"/>
      <c r="AH40" s="423"/>
      <c r="AI40" s="423"/>
      <c r="AJ40" s="394"/>
      <c r="AK40" s="424"/>
      <c r="AL40" s="423"/>
      <c r="AM40" s="394"/>
      <c r="AN40" s="394"/>
      <c r="AO40" s="394"/>
      <c r="AP40" s="391"/>
      <c r="AQ40" s="391"/>
      <c r="AR40" s="391"/>
      <c r="AS40" s="391"/>
      <c r="AT40" s="390"/>
    </row>
    <row r="41" s="211" customFormat="1" ht="24" customHeight="1" spans="1:46">
      <c r="A41" s="244"/>
      <c r="B41" s="362"/>
      <c r="C41" s="362"/>
      <c r="D41" s="362"/>
      <c r="E41" s="362"/>
      <c r="F41" s="244"/>
      <c r="G41" s="362"/>
      <c r="H41" s="362"/>
      <c r="I41" s="362"/>
      <c r="J41" s="362"/>
      <c r="K41" s="264"/>
      <c r="L41" s="362"/>
      <c r="M41" s="362"/>
      <c r="N41" s="362"/>
      <c r="O41" s="362"/>
      <c r="P41" s="362"/>
      <c r="Q41" s="362"/>
      <c r="R41" s="374"/>
      <c r="S41" s="244"/>
      <c r="T41" s="375"/>
      <c r="U41" s="376"/>
      <c r="V41" s="376"/>
      <c r="W41" s="376"/>
      <c r="X41" s="375"/>
      <c r="Y41" s="375"/>
      <c r="Z41" s="362"/>
      <c r="AA41" s="244"/>
      <c r="AB41" s="264"/>
      <c r="AC41" s="362"/>
      <c r="AD41" s="388"/>
      <c r="AE41" s="389"/>
      <c r="AF41" s="390"/>
      <c r="AG41" s="421"/>
      <c r="AH41" s="421"/>
      <c r="AI41" s="421"/>
      <c r="AJ41" s="388"/>
      <c r="AK41" s="422"/>
      <c r="AL41" s="421"/>
      <c r="AM41" s="388"/>
      <c r="AN41" s="388"/>
      <c r="AO41" s="388"/>
      <c r="AP41" s="391"/>
      <c r="AQ41" s="391"/>
      <c r="AR41" s="391"/>
      <c r="AS41" s="391"/>
      <c r="AT41" s="390"/>
    </row>
    <row r="42" s="211" customFormat="1" ht="24" customHeight="1" spans="1:46">
      <c r="A42" s="244"/>
      <c r="B42" s="362"/>
      <c r="C42" s="362"/>
      <c r="D42" s="362"/>
      <c r="E42" s="362"/>
      <c r="F42" s="362"/>
      <c r="G42" s="362"/>
      <c r="H42" s="362"/>
      <c r="I42" s="362"/>
      <c r="J42" s="362"/>
      <c r="K42" s="264"/>
      <c r="L42" s="246"/>
      <c r="M42" s="246"/>
      <c r="N42" s="246"/>
      <c r="O42" s="362"/>
      <c r="P42" s="362"/>
      <c r="Q42" s="362"/>
      <c r="R42" s="374"/>
      <c r="S42" s="244"/>
      <c r="T42" s="375"/>
      <c r="U42" s="376"/>
      <c r="V42" s="376"/>
      <c r="W42" s="376"/>
      <c r="X42" s="375"/>
      <c r="Y42" s="375"/>
      <c r="Z42" s="362"/>
      <c r="AA42" s="244"/>
      <c r="AB42" s="264"/>
      <c r="AC42" s="362"/>
      <c r="AD42" s="388"/>
      <c r="AE42" s="389"/>
      <c r="AF42" s="390"/>
      <c r="AG42" s="421"/>
      <c r="AH42" s="421"/>
      <c r="AI42" s="421"/>
      <c r="AJ42" s="388"/>
      <c r="AK42" s="422"/>
      <c r="AL42" s="421"/>
      <c r="AM42" s="388"/>
      <c r="AN42" s="388"/>
      <c r="AO42" s="388"/>
      <c r="AP42" s="391"/>
      <c r="AQ42" s="391"/>
      <c r="AR42" s="391"/>
      <c r="AS42" s="391"/>
      <c r="AT42" s="390"/>
    </row>
    <row r="43" s="211" customFormat="1" ht="24" customHeight="1" spans="1:46">
      <c r="A43" s="244"/>
      <c r="B43" s="362"/>
      <c r="C43" s="362"/>
      <c r="D43" s="362"/>
      <c r="E43" s="362"/>
      <c r="F43" s="362"/>
      <c r="G43" s="362"/>
      <c r="H43" s="362"/>
      <c r="I43" s="362"/>
      <c r="J43" s="362"/>
      <c r="K43" s="264"/>
      <c r="L43" s="246"/>
      <c r="M43" s="246"/>
      <c r="N43" s="246"/>
      <c r="O43" s="246"/>
      <c r="P43" s="362"/>
      <c r="Q43" s="362"/>
      <c r="R43" s="374"/>
      <c r="S43" s="244"/>
      <c r="T43" s="375"/>
      <c r="U43" s="376"/>
      <c r="V43" s="376"/>
      <c r="W43" s="376"/>
      <c r="X43" s="375"/>
      <c r="Y43" s="375"/>
      <c r="Z43" s="362"/>
      <c r="AA43" s="244"/>
      <c r="AB43" s="264"/>
      <c r="AC43" s="375"/>
      <c r="AD43" s="388"/>
      <c r="AE43" s="389"/>
      <c r="AF43" s="390"/>
      <c r="AG43" s="421"/>
      <c r="AH43" s="421"/>
      <c r="AI43" s="421"/>
      <c r="AJ43" s="388"/>
      <c r="AK43" s="422"/>
      <c r="AL43" s="421"/>
      <c r="AM43" s="388"/>
      <c r="AN43" s="388"/>
      <c r="AO43" s="388"/>
      <c r="AP43" s="391"/>
      <c r="AQ43" s="391"/>
      <c r="AR43" s="391"/>
      <c r="AS43" s="391"/>
      <c r="AT43" s="390"/>
    </row>
    <row r="44" s="211" customFormat="1" ht="24" customHeight="1" spans="1:46">
      <c r="A44" s="244"/>
      <c r="B44" s="362"/>
      <c r="C44" s="362"/>
      <c r="D44" s="362"/>
      <c r="E44" s="362"/>
      <c r="F44" s="362"/>
      <c r="G44" s="362"/>
      <c r="H44" s="362"/>
      <c r="I44" s="362"/>
      <c r="J44" s="362"/>
      <c r="K44" s="362"/>
      <c r="L44" s="362"/>
      <c r="M44" s="362"/>
      <c r="N44" s="362"/>
      <c r="O44" s="362"/>
      <c r="P44" s="362"/>
      <c r="Q44" s="362"/>
      <c r="R44" s="374"/>
      <c r="S44" s="244"/>
      <c r="T44" s="375"/>
      <c r="U44" s="376"/>
      <c r="V44" s="376"/>
      <c r="W44" s="376"/>
      <c r="X44" s="264"/>
      <c r="Y44" s="375"/>
      <c r="Z44" s="362"/>
      <c r="AA44" s="244"/>
      <c r="AB44" s="375"/>
      <c r="AC44" s="375"/>
      <c r="AD44" s="388"/>
      <c r="AE44" s="391"/>
      <c r="AF44" s="390"/>
      <c r="AG44" s="421"/>
      <c r="AH44" s="421"/>
      <c r="AI44" s="421"/>
      <c r="AJ44" s="388"/>
      <c r="AK44" s="422"/>
      <c r="AL44" s="421"/>
      <c r="AM44" s="388"/>
      <c r="AN44" s="388"/>
      <c r="AO44" s="388"/>
      <c r="AP44" s="391"/>
      <c r="AQ44" s="391"/>
      <c r="AR44" s="391"/>
      <c r="AS44" s="391"/>
      <c r="AT44" s="390"/>
    </row>
    <row r="45" ht="24" customHeight="1" spans="1:46">
      <c r="A45" s="244"/>
      <c r="B45" s="244"/>
      <c r="C45" s="244"/>
      <c r="D45" s="244"/>
      <c r="E45" s="244"/>
      <c r="F45" s="244"/>
      <c r="G45" s="264"/>
      <c r="H45" s="264"/>
      <c r="I45" s="264"/>
      <c r="J45" s="264"/>
      <c r="K45" s="264"/>
      <c r="L45" s="246"/>
      <c r="M45" s="246"/>
      <c r="N45" s="246"/>
      <c r="O45" s="264"/>
      <c r="P45" s="362"/>
      <c r="Q45" s="264"/>
      <c r="R45" s="374"/>
      <c r="S45" s="244"/>
      <c r="T45" s="375"/>
      <c r="U45" s="376"/>
      <c r="V45" s="376"/>
      <c r="W45" s="376"/>
      <c r="X45" s="375"/>
      <c r="Y45" s="375"/>
      <c r="Z45" s="362"/>
      <c r="AA45" s="264"/>
      <c r="AB45" s="375"/>
      <c r="AC45" s="244"/>
      <c r="AD45" s="280"/>
      <c r="AE45" s="391"/>
      <c r="AF45" s="392"/>
      <c r="AG45" s="423"/>
      <c r="AH45" s="423"/>
      <c r="AI45" s="423"/>
      <c r="AJ45" s="394"/>
      <c r="AK45" s="424"/>
      <c r="AL45" s="423"/>
      <c r="AM45" s="394"/>
      <c r="AN45" s="394"/>
      <c r="AO45" s="394"/>
      <c r="AP45" s="391"/>
      <c r="AQ45" s="391"/>
      <c r="AR45" s="391"/>
      <c r="AS45" s="391"/>
      <c r="AT45" s="390"/>
    </row>
    <row r="46" ht="24" customHeight="1" spans="1:46">
      <c r="A46" s="244"/>
      <c r="B46" s="244"/>
      <c r="C46" s="244"/>
      <c r="D46" s="244"/>
      <c r="E46" s="244"/>
      <c r="F46" s="244"/>
      <c r="G46" s="264"/>
      <c r="H46" s="264"/>
      <c r="I46" s="264"/>
      <c r="J46" s="264"/>
      <c r="K46" s="264"/>
      <c r="L46" s="246"/>
      <c r="M46" s="246"/>
      <c r="N46" s="246"/>
      <c r="O46" s="362"/>
      <c r="P46" s="362"/>
      <c r="Q46" s="362"/>
      <c r="R46" s="374"/>
      <c r="S46" s="244"/>
      <c r="T46" s="375"/>
      <c r="U46" s="376"/>
      <c r="V46" s="376"/>
      <c r="W46" s="376"/>
      <c r="X46" s="375"/>
      <c r="Y46" s="375"/>
      <c r="Z46" s="362"/>
      <c r="AA46" s="244"/>
      <c r="AB46" s="264"/>
      <c r="AC46" s="244"/>
      <c r="AD46" s="280"/>
      <c r="AE46" s="389"/>
      <c r="AF46" s="393"/>
      <c r="AG46" s="423"/>
      <c r="AH46" s="423"/>
      <c r="AI46" s="423"/>
      <c r="AJ46" s="394"/>
      <c r="AK46" s="424"/>
      <c r="AL46" s="423"/>
      <c r="AM46" s="394"/>
      <c r="AN46" s="394"/>
      <c r="AO46" s="394"/>
      <c r="AP46" s="391"/>
      <c r="AQ46" s="391"/>
      <c r="AR46" s="391"/>
      <c r="AS46" s="391"/>
      <c r="AT46" s="390"/>
    </row>
    <row r="47" s="211" customFormat="1" ht="24" customHeight="1" spans="1:46">
      <c r="A47" s="244"/>
      <c r="B47" s="244"/>
      <c r="C47" s="244"/>
      <c r="D47" s="244"/>
      <c r="E47" s="244"/>
      <c r="F47" s="244"/>
      <c r="G47" s="264"/>
      <c r="H47" s="264"/>
      <c r="I47" s="264"/>
      <c r="J47" s="264"/>
      <c r="K47" s="264"/>
      <c r="L47" s="246"/>
      <c r="M47" s="246"/>
      <c r="N47" s="246"/>
      <c r="O47" s="264"/>
      <c r="P47" s="362"/>
      <c r="Q47" s="264"/>
      <c r="R47" s="374"/>
      <c r="S47" s="244"/>
      <c r="T47" s="375"/>
      <c r="U47" s="376"/>
      <c r="V47" s="376"/>
      <c r="W47" s="376"/>
      <c r="X47" s="375"/>
      <c r="Y47" s="375"/>
      <c r="Z47" s="362"/>
      <c r="AA47" s="244"/>
      <c r="AB47" s="244"/>
      <c r="AC47" s="244"/>
      <c r="AD47" s="280"/>
      <c r="AE47" s="391"/>
      <c r="AF47" s="244"/>
      <c r="AG47" s="425"/>
      <c r="AH47" s="425"/>
      <c r="AI47" s="425"/>
      <c r="AJ47" s="280"/>
      <c r="AK47" s="313"/>
      <c r="AL47" s="425"/>
      <c r="AM47" s="280"/>
      <c r="AN47" s="280"/>
      <c r="AO47" s="280"/>
      <c r="AP47" s="391"/>
      <c r="AQ47" s="391"/>
      <c r="AR47" s="391"/>
      <c r="AS47" s="391"/>
      <c r="AT47" s="390"/>
    </row>
    <row r="48" ht="24" customHeight="1" spans="1:46">
      <c r="A48" s="244"/>
      <c r="B48" s="244"/>
      <c r="C48" s="244"/>
      <c r="D48" s="244"/>
      <c r="E48" s="362"/>
      <c r="F48" s="244"/>
      <c r="G48" s="264"/>
      <c r="H48" s="264"/>
      <c r="I48" s="264"/>
      <c r="J48" s="264"/>
      <c r="K48" s="264"/>
      <c r="L48" s="264"/>
      <c r="M48" s="264"/>
      <c r="N48" s="264"/>
      <c r="O48" s="362"/>
      <c r="P48" s="362"/>
      <c r="Q48" s="362"/>
      <c r="R48" s="374"/>
      <c r="S48" s="244"/>
      <c r="T48" s="375"/>
      <c r="U48" s="377"/>
      <c r="V48" s="377"/>
      <c r="W48" s="377"/>
      <c r="X48" s="264"/>
      <c r="Y48" s="264"/>
      <c r="Z48" s="362"/>
      <c r="AA48" s="244"/>
      <c r="AB48" s="244"/>
      <c r="AC48" s="244"/>
      <c r="AD48" s="280"/>
      <c r="AE48" s="362"/>
      <c r="AF48" s="393"/>
      <c r="AG48" s="423"/>
      <c r="AH48" s="423"/>
      <c r="AI48" s="423"/>
      <c r="AJ48" s="394"/>
      <c r="AK48" s="424"/>
      <c r="AL48" s="423"/>
      <c r="AM48" s="394"/>
      <c r="AN48" s="394"/>
      <c r="AO48" s="394"/>
      <c r="AP48" s="391"/>
      <c r="AQ48" s="391"/>
      <c r="AR48" s="391"/>
      <c r="AS48" s="391"/>
      <c r="AT48" s="375"/>
    </row>
    <row r="49" ht="24" customHeight="1" spans="1:46">
      <c r="A49" s="244"/>
      <c r="B49" s="244"/>
      <c r="C49" s="244"/>
      <c r="D49" s="244"/>
      <c r="E49" s="362"/>
      <c r="G49" s="264"/>
      <c r="H49" s="264"/>
      <c r="I49" s="264"/>
      <c r="J49" s="264"/>
      <c r="K49" s="264"/>
      <c r="L49" s="264"/>
      <c r="M49" s="264"/>
      <c r="N49" s="264"/>
      <c r="O49" s="362"/>
      <c r="P49" s="362"/>
      <c r="Q49" s="362"/>
      <c r="R49" s="374"/>
      <c r="S49" s="244"/>
      <c r="T49" s="375"/>
      <c r="U49" s="377"/>
      <c r="V49" s="377"/>
      <c r="W49" s="377"/>
      <c r="X49" s="264"/>
      <c r="Y49" s="264"/>
      <c r="Z49" s="362"/>
      <c r="AA49" s="244"/>
      <c r="AB49" s="244"/>
      <c r="AC49" s="244"/>
      <c r="AD49" s="280"/>
      <c r="AE49" s="362"/>
      <c r="AF49" s="393"/>
      <c r="AG49" s="423"/>
      <c r="AH49" s="423"/>
      <c r="AI49" s="423"/>
      <c r="AJ49" s="394"/>
      <c r="AK49" s="424"/>
      <c r="AL49" s="423"/>
      <c r="AM49" s="394"/>
      <c r="AN49" s="394"/>
      <c r="AO49" s="394"/>
      <c r="AP49" s="391"/>
      <c r="AQ49" s="391"/>
      <c r="AR49" s="391"/>
      <c r="AS49" s="391"/>
      <c r="AT49" s="375"/>
    </row>
    <row r="50" ht="24" customHeight="1" spans="1:46">
      <c r="A50" s="244"/>
      <c r="B50" s="244"/>
      <c r="C50" s="244"/>
      <c r="D50" s="244"/>
      <c r="E50" s="362"/>
      <c r="F50" s="244"/>
      <c r="G50" s="264"/>
      <c r="H50" s="264"/>
      <c r="I50" s="264"/>
      <c r="J50" s="264"/>
      <c r="K50" s="264"/>
      <c r="L50" s="362"/>
      <c r="M50" s="362"/>
      <c r="N50" s="362"/>
      <c r="O50" s="362"/>
      <c r="P50" s="362"/>
      <c r="Q50" s="362"/>
      <c r="R50" s="374"/>
      <c r="S50" s="244"/>
      <c r="T50" s="375"/>
      <c r="U50" s="377"/>
      <c r="V50" s="377"/>
      <c r="W50" s="377"/>
      <c r="X50" s="264"/>
      <c r="Y50" s="264"/>
      <c r="Z50" s="362"/>
      <c r="AA50" s="244"/>
      <c r="AB50" s="244"/>
      <c r="AC50" s="244"/>
      <c r="AD50" s="280"/>
      <c r="AE50" s="362"/>
      <c r="AF50" s="394"/>
      <c r="AG50" s="423"/>
      <c r="AH50" s="423"/>
      <c r="AI50" s="423"/>
      <c r="AJ50" s="394"/>
      <c r="AK50" s="424"/>
      <c r="AL50" s="423"/>
      <c r="AM50" s="394"/>
      <c r="AN50" s="394"/>
      <c r="AO50" s="394"/>
      <c r="AP50" s="391"/>
      <c r="AQ50" s="391"/>
      <c r="AR50" s="391"/>
      <c r="AS50" s="391"/>
      <c r="AT50" s="375"/>
    </row>
    <row r="51" ht="24" customHeight="1" spans="1:46">
      <c r="A51" s="244"/>
      <c r="B51" s="244"/>
      <c r="C51" s="244"/>
      <c r="D51" s="244"/>
      <c r="E51" s="362"/>
      <c r="F51" s="244"/>
      <c r="G51" s="264"/>
      <c r="H51" s="264"/>
      <c r="I51" s="264"/>
      <c r="J51" s="264"/>
      <c r="K51" s="264"/>
      <c r="L51" s="362"/>
      <c r="M51" s="362"/>
      <c r="N51" s="362"/>
      <c r="O51" s="362"/>
      <c r="P51" s="362"/>
      <c r="Q51" s="362"/>
      <c r="R51" s="374"/>
      <c r="S51" s="244"/>
      <c r="T51" s="375"/>
      <c r="U51" s="377"/>
      <c r="V51" s="377"/>
      <c r="W51" s="377"/>
      <c r="X51" s="264"/>
      <c r="Y51" s="264"/>
      <c r="Z51" s="362"/>
      <c r="AA51" s="244"/>
      <c r="AB51" s="244"/>
      <c r="AC51" s="244"/>
      <c r="AD51" s="280"/>
      <c r="AE51" s="362"/>
      <c r="AF51" s="390"/>
      <c r="AG51" s="421"/>
      <c r="AH51" s="421"/>
      <c r="AI51" s="421"/>
      <c r="AJ51" s="388"/>
      <c r="AK51" s="422"/>
      <c r="AL51" s="423"/>
      <c r="AM51" s="394"/>
      <c r="AN51" s="394"/>
      <c r="AO51" s="394"/>
      <c r="AP51" s="391"/>
      <c r="AQ51" s="391"/>
      <c r="AR51" s="391"/>
      <c r="AS51" s="391"/>
      <c r="AT51" s="375"/>
    </row>
    <row r="52" ht="24" customHeight="1" spans="1:46">
      <c r="A52" s="244"/>
      <c r="B52" s="244"/>
      <c r="C52" s="244"/>
      <c r="D52" s="244"/>
      <c r="E52" s="362"/>
      <c r="F52" s="244"/>
      <c r="G52" s="264"/>
      <c r="H52" s="264"/>
      <c r="I52" s="264"/>
      <c r="J52" s="264"/>
      <c r="K52" s="264"/>
      <c r="L52" s="362"/>
      <c r="M52" s="362"/>
      <c r="N52" s="362"/>
      <c r="O52" s="362"/>
      <c r="P52" s="362"/>
      <c r="Q52" s="362"/>
      <c r="R52" s="374"/>
      <c r="S52" s="244"/>
      <c r="T52" s="375"/>
      <c r="U52" s="377"/>
      <c r="V52" s="377"/>
      <c r="W52" s="377"/>
      <c r="X52" s="264"/>
      <c r="Y52" s="264"/>
      <c r="Z52" s="362"/>
      <c r="AA52" s="244"/>
      <c r="AB52" s="244"/>
      <c r="AC52" s="244"/>
      <c r="AD52" s="280"/>
      <c r="AE52" s="362"/>
      <c r="AF52" s="390"/>
      <c r="AG52" s="421"/>
      <c r="AH52" s="421"/>
      <c r="AI52" s="421"/>
      <c r="AJ52" s="388"/>
      <c r="AK52" s="422"/>
      <c r="AL52" s="423"/>
      <c r="AM52" s="394"/>
      <c r="AN52" s="394"/>
      <c r="AO52" s="394"/>
      <c r="AP52" s="391"/>
      <c r="AQ52" s="391"/>
      <c r="AR52" s="391"/>
      <c r="AS52" s="391"/>
      <c r="AT52" s="375"/>
    </row>
    <row r="53" ht="24" customHeight="1" spans="1:46">
      <c r="A53" s="244"/>
      <c r="B53" s="244"/>
      <c r="C53" s="244"/>
      <c r="D53" s="244"/>
      <c r="E53" s="362"/>
      <c r="F53" s="244"/>
      <c r="G53" s="264"/>
      <c r="H53" s="264"/>
      <c r="I53" s="264"/>
      <c r="J53" s="264"/>
      <c r="K53" s="264"/>
      <c r="L53" s="362"/>
      <c r="M53" s="362"/>
      <c r="N53" s="362"/>
      <c r="O53" s="362"/>
      <c r="P53" s="362"/>
      <c r="Q53" s="362"/>
      <c r="R53" s="374"/>
      <c r="S53" s="244"/>
      <c r="T53" s="375"/>
      <c r="U53" s="377"/>
      <c r="V53" s="377"/>
      <c r="W53" s="377"/>
      <c r="X53" s="264"/>
      <c r="Y53" s="264"/>
      <c r="Z53" s="362"/>
      <c r="AA53" s="244"/>
      <c r="AB53" s="244"/>
      <c r="AC53" s="244"/>
      <c r="AD53" s="280"/>
      <c r="AE53" s="362"/>
      <c r="AF53" s="394"/>
      <c r="AG53" s="423"/>
      <c r="AH53" s="423"/>
      <c r="AI53" s="423"/>
      <c r="AJ53" s="394"/>
      <c r="AK53" s="424"/>
      <c r="AL53" s="423"/>
      <c r="AM53" s="394"/>
      <c r="AN53" s="394"/>
      <c r="AO53" s="394"/>
      <c r="AP53" s="391"/>
      <c r="AQ53" s="391"/>
      <c r="AR53" s="391"/>
      <c r="AS53" s="391"/>
      <c r="AT53" s="375"/>
    </row>
    <row r="54" ht="24" customHeight="1" spans="1:46">
      <c r="A54" s="244"/>
      <c r="B54" s="244"/>
      <c r="C54" s="244"/>
      <c r="D54" s="244"/>
      <c r="E54" s="362"/>
      <c r="F54" s="244"/>
      <c r="G54" s="264"/>
      <c r="H54" s="264"/>
      <c r="I54" s="264"/>
      <c r="J54" s="264"/>
      <c r="K54" s="264"/>
      <c r="L54" s="246"/>
      <c r="M54" s="246"/>
      <c r="N54" s="246"/>
      <c r="O54" s="362"/>
      <c r="P54" s="362"/>
      <c r="Q54" s="362"/>
      <c r="R54" s="374"/>
      <c r="S54" s="244"/>
      <c r="T54" s="375"/>
      <c r="U54" s="377"/>
      <c r="V54" s="377"/>
      <c r="W54" s="377"/>
      <c r="X54" s="264"/>
      <c r="Y54" s="264"/>
      <c r="Z54" s="362"/>
      <c r="AA54" s="244"/>
      <c r="AB54" s="244"/>
      <c r="AC54" s="244"/>
      <c r="AD54" s="280"/>
      <c r="AE54" s="362"/>
      <c r="AF54" s="394"/>
      <c r="AG54" s="423"/>
      <c r="AH54" s="423"/>
      <c r="AI54" s="423"/>
      <c r="AJ54" s="394"/>
      <c r="AK54" s="424"/>
      <c r="AL54" s="423"/>
      <c r="AM54" s="394"/>
      <c r="AN54" s="394"/>
      <c r="AO54" s="394"/>
      <c r="AP54" s="391"/>
      <c r="AQ54" s="391"/>
      <c r="AR54" s="391"/>
      <c r="AS54" s="391"/>
      <c r="AT54" s="375"/>
    </row>
    <row r="55" s="211" customFormat="1" ht="24" customHeight="1" spans="1:46">
      <c r="A55" s="244"/>
      <c r="B55" s="362"/>
      <c r="C55" s="362"/>
      <c r="D55" s="362"/>
      <c r="E55" s="362"/>
      <c r="F55" s="362"/>
      <c r="G55" s="362"/>
      <c r="H55" s="362"/>
      <c r="I55" s="362"/>
      <c r="J55" s="362"/>
      <c r="K55" s="362"/>
      <c r="L55" s="362"/>
      <c r="M55" s="362"/>
      <c r="N55" s="362"/>
      <c r="O55" s="362"/>
      <c r="P55" s="362"/>
      <c r="Q55" s="362"/>
      <c r="R55" s="374"/>
      <c r="S55" s="244"/>
      <c r="T55" s="375"/>
      <c r="U55" s="377"/>
      <c r="V55" s="377"/>
      <c r="W55" s="377"/>
      <c r="X55" s="244"/>
      <c r="Y55" s="264"/>
      <c r="Z55" s="362"/>
      <c r="AA55" s="375"/>
      <c r="AB55" s="375"/>
      <c r="AC55" s="375"/>
      <c r="AD55" s="388"/>
      <c r="AE55" s="391"/>
      <c r="AF55" s="390"/>
      <c r="AG55" s="421"/>
      <c r="AH55" s="421"/>
      <c r="AI55" s="421"/>
      <c r="AJ55" s="388"/>
      <c r="AK55" s="422"/>
      <c r="AL55" s="421"/>
      <c r="AM55" s="388"/>
      <c r="AN55" s="388"/>
      <c r="AO55" s="388"/>
      <c r="AP55" s="391"/>
      <c r="AQ55" s="391"/>
      <c r="AR55" s="391"/>
      <c r="AS55" s="391"/>
      <c r="AT55" s="390"/>
    </row>
    <row r="56" s="211" customFormat="1" ht="24" customHeight="1" spans="1:46">
      <c r="A56" s="244"/>
      <c r="B56" s="362"/>
      <c r="C56" s="362"/>
      <c r="D56" s="362"/>
      <c r="E56" s="362"/>
      <c r="F56" s="362"/>
      <c r="G56" s="363"/>
      <c r="H56" s="363"/>
      <c r="I56" s="363"/>
      <c r="J56" s="363"/>
      <c r="K56" s="363"/>
      <c r="L56" s="362"/>
      <c r="M56" s="362"/>
      <c r="N56" s="362"/>
      <c r="O56" s="249"/>
      <c r="P56" s="250"/>
      <c r="Q56" s="362"/>
      <c r="R56" s="374"/>
      <c r="S56" s="244"/>
      <c r="T56" s="375"/>
      <c r="U56" s="377"/>
      <c r="V56" s="377"/>
      <c r="W56" s="377"/>
      <c r="X56" s="244"/>
      <c r="Y56" s="264"/>
      <c r="Z56" s="362"/>
      <c r="AA56" s="375"/>
      <c r="AB56" s="375"/>
      <c r="AC56" s="375"/>
      <c r="AD56" s="388"/>
      <c r="AE56" s="391"/>
      <c r="AF56" s="362"/>
      <c r="AG56" s="421"/>
      <c r="AH56" s="421"/>
      <c r="AI56" s="421"/>
      <c r="AJ56" s="388"/>
      <c r="AK56" s="422"/>
      <c r="AL56" s="421"/>
      <c r="AM56" s="388"/>
      <c r="AN56" s="388"/>
      <c r="AO56" s="388"/>
      <c r="AP56" s="391"/>
      <c r="AQ56" s="391"/>
      <c r="AR56" s="391"/>
      <c r="AS56" s="391"/>
      <c r="AT56" s="390"/>
    </row>
    <row r="57" s="211" customFormat="1" ht="24" customHeight="1" spans="1:46">
      <c r="A57" s="244"/>
      <c r="B57" s="362"/>
      <c r="C57" s="362"/>
      <c r="D57" s="362"/>
      <c r="E57" s="362"/>
      <c r="F57" s="362"/>
      <c r="G57" s="363"/>
      <c r="H57" s="363"/>
      <c r="I57" s="363"/>
      <c r="J57" s="363"/>
      <c r="K57" s="363"/>
      <c r="L57" s="362"/>
      <c r="M57" s="362"/>
      <c r="N57" s="362"/>
      <c r="O57" s="362"/>
      <c r="P57" s="362"/>
      <c r="Q57" s="362"/>
      <c r="R57" s="374"/>
      <c r="S57" s="244"/>
      <c r="T57" s="375"/>
      <c r="U57" s="377"/>
      <c r="V57" s="377"/>
      <c r="W57" s="377"/>
      <c r="X57" s="244"/>
      <c r="Y57" s="264"/>
      <c r="Z57" s="362"/>
      <c r="AA57" s="375"/>
      <c r="AB57" s="375"/>
      <c r="AC57" s="375"/>
      <c r="AD57" s="388"/>
      <c r="AE57" s="391"/>
      <c r="AF57" s="393"/>
      <c r="AG57" s="423"/>
      <c r="AH57" s="423"/>
      <c r="AI57" s="423"/>
      <c r="AJ57" s="392"/>
      <c r="AK57" s="424"/>
      <c r="AL57" s="423"/>
      <c r="AM57" s="394"/>
      <c r="AN57" s="394"/>
      <c r="AO57" s="394"/>
      <c r="AP57" s="391"/>
      <c r="AQ57" s="391"/>
      <c r="AR57" s="391"/>
      <c r="AS57" s="391"/>
      <c r="AT57" s="390"/>
    </row>
    <row r="58" s="211" customFormat="1" ht="24" customHeight="1" spans="1:46">
      <c r="A58" s="244"/>
      <c r="B58" s="362"/>
      <c r="C58" s="362"/>
      <c r="D58" s="362"/>
      <c r="E58" s="362"/>
      <c r="F58" s="362"/>
      <c r="G58" s="363"/>
      <c r="H58" s="363"/>
      <c r="I58" s="363"/>
      <c r="J58" s="363"/>
      <c r="K58" s="363"/>
      <c r="L58" s="362"/>
      <c r="M58" s="362"/>
      <c r="N58" s="362"/>
      <c r="O58" s="362"/>
      <c r="P58" s="362"/>
      <c r="Q58" s="362"/>
      <c r="R58" s="374"/>
      <c r="S58" s="244"/>
      <c r="T58" s="375"/>
      <c r="U58" s="377"/>
      <c r="V58" s="377"/>
      <c r="W58" s="377"/>
      <c r="X58" s="244"/>
      <c r="Y58" s="264"/>
      <c r="Z58" s="362"/>
      <c r="AA58" s="375"/>
      <c r="AB58" s="375"/>
      <c r="AC58" s="375"/>
      <c r="AD58" s="388"/>
      <c r="AE58" s="391"/>
      <c r="AF58" s="362"/>
      <c r="AG58" s="421"/>
      <c r="AH58" s="421"/>
      <c r="AI58" s="421"/>
      <c r="AJ58" s="388"/>
      <c r="AK58" s="422"/>
      <c r="AL58" s="421"/>
      <c r="AM58" s="388"/>
      <c r="AN58" s="388"/>
      <c r="AO58" s="388"/>
      <c r="AP58" s="391"/>
      <c r="AQ58" s="391"/>
      <c r="AR58" s="391"/>
      <c r="AS58" s="391"/>
      <c r="AT58" s="390"/>
    </row>
    <row r="59" ht="24" customHeight="1" spans="1:46">
      <c r="A59" s="244"/>
      <c r="B59" s="244"/>
      <c r="C59" s="244"/>
      <c r="D59" s="244"/>
      <c r="E59" s="244"/>
      <c r="F59" s="244"/>
      <c r="G59" s="264"/>
      <c r="H59" s="264"/>
      <c r="I59" s="264"/>
      <c r="J59" s="264"/>
      <c r="K59" s="367"/>
      <c r="L59" s="246"/>
      <c r="M59" s="246"/>
      <c r="N59" s="246"/>
      <c r="O59" s="341"/>
      <c r="P59" s="362"/>
      <c r="Q59" s="362"/>
      <c r="R59" s="374"/>
      <c r="S59" s="244"/>
      <c r="T59" s="375"/>
      <c r="U59" s="377"/>
      <c r="V59" s="377"/>
      <c r="W59" s="377"/>
      <c r="X59" s="264"/>
      <c r="Y59" s="244"/>
      <c r="Z59" s="362"/>
      <c r="AA59" s="375"/>
      <c r="AB59" s="244"/>
      <c r="AC59" s="375"/>
      <c r="AD59" s="280"/>
      <c r="AE59" s="362"/>
      <c r="AF59" s="390"/>
      <c r="AG59" s="421"/>
      <c r="AH59" s="421"/>
      <c r="AI59" s="421"/>
      <c r="AJ59" s="391"/>
      <c r="AK59" s="422"/>
      <c r="AL59" s="421"/>
      <c r="AM59" s="388"/>
      <c r="AN59" s="388"/>
      <c r="AO59" s="388"/>
      <c r="AP59" s="391"/>
      <c r="AQ59" s="391"/>
      <c r="AR59" s="391"/>
      <c r="AS59" s="391"/>
      <c r="AT59" s="375"/>
    </row>
    <row r="60" s="211" customFormat="1" ht="24" customHeight="1" spans="1:46">
      <c r="A60" s="244"/>
      <c r="B60" s="362"/>
      <c r="C60" s="362"/>
      <c r="D60" s="362"/>
      <c r="E60" s="362"/>
      <c r="F60" s="244"/>
      <c r="G60" s="362"/>
      <c r="H60" s="362"/>
      <c r="I60" s="362"/>
      <c r="J60" s="362"/>
      <c r="K60" s="362"/>
      <c r="L60" s="362"/>
      <c r="M60" s="362"/>
      <c r="N60" s="362"/>
      <c r="O60" s="362"/>
      <c r="P60" s="362"/>
      <c r="Q60" s="362"/>
      <c r="R60" s="374"/>
      <c r="S60" s="244"/>
      <c r="T60" s="375"/>
      <c r="U60" s="377"/>
      <c r="V60" s="377"/>
      <c r="W60" s="377"/>
      <c r="X60" s="264"/>
      <c r="Y60" s="375"/>
      <c r="Z60" s="362"/>
      <c r="AA60" s="375"/>
      <c r="AB60" s="264"/>
      <c r="AC60" s="375"/>
      <c r="AD60" s="388"/>
      <c r="AE60" s="389"/>
      <c r="AF60" s="390"/>
      <c r="AG60" s="421"/>
      <c r="AH60" s="421"/>
      <c r="AI60" s="421"/>
      <c r="AJ60" s="388"/>
      <c r="AK60" s="422"/>
      <c r="AL60" s="421"/>
      <c r="AM60" s="388"/>
      <c r="AN60" s="388"/>
      <c r="AO60" s="388"/>
      <c r="AP60" s="391"/>
      <c r="AQ60" s="391"/>
      <c r="AR60" s="391"/>
      <c r="AS60" s="391"/>
      <c r="AT60" s="375"/>
    </row>
    <row r="61" ht="24" customHeight="1" spans="1:46">
      <c r="A61" s="244"/>
      <c r="B61" s="244"/>
      <c r="C61" s="244"/>
      <c r="D61" s="244"/>
      <c r="E61" s="362"/>
      <c r="F61" s="244"/>
      <c r="G61" s="264"/>
      <c r="H61" s="264"/>
      <c r="I61" s="264"/>
      <c r="J61" s="264"/>
      <c r="K61" s="264"/>
      <c r="L61" s="362"/>
      <c r="M61" s="362"/>
      <c r="N61" s="362"/>
      <c r="O61" s="362"/>
      <c r="P61" s="362"/>
      <c r="Q61" s="362"/>
      <c r="R61" s="374"/>
      <c r="S61" s="244"/>
      <c r="T61" s="375"/>
      <c r="U61" s="377"/>
      <c r="V61" s="377"/>
      <c r="W61" s="377"/>
      <c r="X61" s="264"/>
      <c r="Y61" s="375"/>
      <c r="Z61" s="362"/>
      <c r="AA61" s="244"/>
      <c r="AB61" s="264"/>
      <c r="AC61" s="244"/>
      <c r="AD61" s="280"/>
      <c r="AE61" s="389"/>
      <c r="AF61" s="393"/>
      <c r="AG61" s="423"/>
      <c r="AH61" s="423"/>
      <c r="AI61" s="423"/>
      <c r="AJ61" s="426"/>
      <c r="AK61" s="424"/>
      <c r="AL61" s="423"/>
      <c r="AM61" s="394"/>
      <c r="AN61" s="394"/>
      <c r="AO61" s="394"/>
      <c r="AP61" s="391"/>
      <c r="AQ61" s="391"/>
      <c r="AR61" s="391"/>
      <c r="AS61" s="391"/>
      <c r="AT61" s="375"/>
    </row>
    <row r="62" ht="24" customHeight="1" spans="1:46">
      <c r="A62" s="244"/>
      <c r="B62" s="244"/>
      <c r="C62" s="244"/>
      <c r="D62" s="244"/>
      <c r="E62" s="244"/>
      <c r="F62" s="244"/>
      <c r="G62" s="264"/>
      <c r="H62" s="264"/>
      <c r="I62" s="264"/>
      <c r="J62" s="264"/>
      <c r="K62" s="264"/>
      <c r="L62" s="362"/>
      <c r="M62" s="362"/>
      <c r="N62" s="362"/>
      <c r="O62" s="362"/>
      <c r="P62" s="362"/>
      <c r="Q62" s="362"/>
      <c r="R62" s="374"/>
      <c r="S62" s="244"/>
      <c r="T62" s="375"/>
      <c r="U62" s="377"/>
      <c r="V62" s="377"/>
      <c r="W62" s="377"/>
      <c r="X62" s="264"/>
      <c r="Y62" s="375"/>
      <c r="Z62" s="362"/>
      <c r="AA62" s="244"/>
      <c r="AB62" s="264"/>
      <c r="AC62" s="244"/>
      <c r="AD62" s="280"/>
      <c r="AE62" s="389"/>
      <c r="AF62" s="393"/>
      <c r="AG62" s="423"/>
      <c r="AH62" s="423"/>
      <c r="AI62" s="423"/>
      <c r="AJ62" s="426"/>
      <c r="AK62" s="424"/>
      <c r="AL62" s="423"/>
      <c r="AM62" s="394"/>
      <c r="AN62" s="394"/>
      <c r="AO62" s="394"/>
      <c r="AP62" s="391"/>
      <c r="AQ62" s="391"/>
      <c r="AR62" s="391"/>
      <c r="AS62" s="391"/>
      <c r="AT62" s="375"/>
    </row>
    <row r="63" ht="24" customHeight="1" spans="1:46">
      <c r="A63" s="244"/>
      <c r="B63" s="244"/>
      <c r="C63" s="244"/>
      <c r="D63" s="244"/>
      <c r="E63" s="362"/>
      <c r="F63" s="244"/>
      <c r="G63" s="264"/>
      <c r="H63" s="264"/>
      <c r="I63" s="264"/>
      <c r="J63" s="264"/>
      <c r="K63" s="264"/>
      <c r="L63" s="362"/>
      <c r="M63" s="362"/>
      <c r="N63" s="362"/>
      <c r="O63" s="362"/>
      <c r="P63" s="362"/>
      <c r="Q63" s="362"/>
      <c r="R63" s="374"/>
      <c r="S63" s="244"/>
      <c r="T63" s="375"/>
      <c r="U63" s="377"/>
      <c r="V63" s="377"/>
      <c r="W63" s="377"/>
      <c r="X63" s="264"/>
      <c r="Y63" s="375"/>
      <c r="Z63" s="362"/>
      <c r="AA63" s="244"/>
      <c r="AB63" s="264"/>
      <c r="AC63" s="244"/>
      <c r="AD63" s="280"/>
      <c r="AE63" s="389"/>
      <c r="AF63" s="393"/>
      <c r="AG63" s="423"/>
      <c r="AH63" s="423"/>
      <c r="AI63" s="423"/>
      <c r="AJ63" s="426"/>
      <c r="AK63" s="424"/>
      <c r="AL63" s="423"/>
      <c r="AM63" s="394"/>
      <c r="AN63" s="394"/>
      <c r="AO63" s="394"/>
      <c r="AP63" s="391"/>
      <c r="AQ63" s="391"/>
      <c r="AR63" s="391"/>
      <c r="AS63" s="391"/>
      <c r="AT63" s="375"/>
    </row>
    <row r="64" ht="24" customHeight="1" spans="1:46">
      <c r="A64" s="244"/>
      <c r="B64" s="244"/>
      <c r="C64" s="244"/>
      <c r="D64" s="244"/>
      <c r="E64" s="362"/>
      <c r="F64" s="244"/>
      <c r="G64" s="264"/>
      <c r="H64" s="264"/>
      <c r="I64" s="264"/>
      <c r="J64" s="264"/>
      <c r="K64" s="264"/>
      <c r="L64" s="362"/>
      <c r="M64" s="362"/>
      <c r="N64" s="362"/>
      <c r="O64" s="362"/>
      <c r="P64" s="362"/>
      <c r="Q64" s="362"/>
      <c r="R64" s="374"/>
      <c r="S64" s="244"/>
      <c r="T64" s="375"/>
      <c r="U64" s="377"/>
      <c r="V64" s="377"/>
      <c r="W64" s="377"/>
      <c r="X64" s="264"/>
      <c r="Y64" s="375"/>
      <c r="Z64" s="362"/>
      <c r="AA64" s="244"/>
      <c r="AB64" s="264"/>
      <c r="AC64" s="244"/>
      <c r="AD64" s="280"/>
      <c r="AE64" s="389"/>
      <c r="AF64" s="393"/>
      <c r="AG64" s="423"/>
      <c r="AH64" s="423"/>
      <c r="AI64" s="423"/>
      <c r="AJ64" s="394"/>
      <c r="AK64" s="424"/>
      <c r="AL64" s="423"/>
      <c r="AM64" s="394"/>
      <c r="AN64" s="394"/>
      <c r="AO64" s="394"/>
      <c r="AP64" s="391"/>
      <c r="AQ64" s="391"/>
      <c r="AR64" s="391"/>
      <c r="AS64" s="391"/>
      <c r="AT64" s="375"/>
    </row>
    <row r="65" ht="24" customHeight="1" spans="1:46">
      <c r="A65" s="244"/>
      <c r="B65" s="244"/>
      <c r="C65" s="244"/>
      <c r="D65" s="244"/>
      <c r="E65" s="362"/>
      <c r="F65" s="244"/>
      <c r="G65" s="264"/>
      <c r="H65" s="264"/>
      <c r="I65" s="264"/>
      <c r="J65" s="264"/>
      <c r="K65" s="264"/>
      <c r="L65" s="246"/>
      <c r="M65" s="246"/>
      <c r="N65" s="246"/>
      <c r="O65" s="362"/>
      <c r="P65" s="362"/>
      <c r="Q65" s="362"/>
      <c r="R65" s="374"/>
      <c r="S65" s="244"/>
      <c r="T65" s="375"/>
      <c r="U65" s="377"/>
      <c r="V65" s="377"/>
      <c r="W65" s="377"/>
      <c r="X65" s="264"/>
      <c r="Y65" s="244"/>
      <c r="Z65" s="362"/>
      <c r="AA65" s="244"/>
      <c r="AB65" s="264"/>
      <c r="AC65" s="244"/>
      <c r="AD65" s="280"/>
      <c r="AE65" s="362"/>
      <c r="AF65" s="393"/>
      <c r="AG65" s="423"/>
      <c r="AH65" s="423"/>
      <c r="AI65" s="423"/>
      <c r="AJ65" s="394"/>
      <c r="AK65" s="424"/>
      <c r="AL65" s="423"/>
      <c r="AM65" s="394"/>
      <c r="AN65" s="394"/>
      <c r="AO65" s="394"/>
      <c r="AP65" s="391"/>
      <c r="AQ65" s="391"/>
      <c r="AR65" s="391"/>
      <c r="AS65" s="391"/>
      <c r="AT65" s="375"/>
    </row>
    <row r="66" s="211" customFormat="1" ht="24" customHeight="1" spans="1:46">
      <c r="A66" s="244"/>
      <c r="B66" s="244"/>
      <c r="C66" s="244"/>
      <c r="D66" s="244"/>
      <c r="E66" s="244"/>
      <c r="F66" s="244"/>
      <c r="G66" s="264"/>
      <c r="H66" s="264"/>
      <c r="I66" s="264"/>
      <c r="J66" s="264"/>
      <c r="K66" s="264"/>
      <c r="L66" s="246"/>
      <c r="M66" s="246"/>
      <c r="N66" s="246"/>
      <c r="O66" s="246"/>
      <c r="P66" s="362"/>
      <c r="Q66" s="246"/>
      <c r="R66" s="374"/>
      <c r="S66" s="244"/>
      <c r="T66" s="375"/>
      <c r="U66" s="377"/>
      <c r="V66" s="377"/>
      <c r="W66" s="377"/>
      <c r="X66" s="264"/>
      <c r="Y66" s="244"/>
      <c r="Z66" s="362"/>
      <c r="AA66" s="244"/>
      <c r="AB66" s="244"/>
      <c r="AC66" s="244"/>
      <c r="AD66" s="280"/>
      <c r="AE66" s="389"/>
      <c r="AF66" s="390"/>
      <c r="AG66" s="421"/>
      <c r="AH66" s="421"/>
      <c r="AI66" s="421"/>
      <c r="AJ66" s="388"/>
      <c r="AK66" s="422"/>
      <c r="AL66" s="421"/>
      <c r="AM66" s="388"/>
      <c r="AN66" s="388"/>
      <c r="AO66" s="388"/>
      <c r="AP66" s="391"/>
      <c r="AQ66" s="391"/>
      <c r="AR66" s="391"/>
      <c r="AS66" s="391"/>
      <c r="AT66" s="390"/>
    </row>
    <row r="67" s="211" customFormat="1" ht="24" customHeight="1" spans="1:46">
      <c r="A67" s="244"/>
      <c r="B67" s="244"/>
      <c r="C67" s="244"/>
      <c r="D67" s="244"/>
      <c r="E67" s="244"/>
      <c r="F67" s="244"/>
      <c r="G67" s="264"/>
      <c r="H67" s="264"/>
      <c r="I67" s="264"/>
      <c r="J67" s="264"/>
      <c r="K67" s="264"/>
      <c r="L67" s="264"/>
      <c r="M67" s="264"/>
      <c r="N67" s="264"/>
      <c r="O67" s="264"/>
      <c r="P67" s="362"/>
      <c r="Q67" s="264"/>
      <c r="R67" s="374"/>
      <c r="S67" s="244"/>
      <c r="T67" s="375"/>
      <c r="U67" s="377"/>
      <c r="V67" s="377"/>
      <c r="W67" s="377"/>
      <c r="X67" s="264"/>
      <c r="Y67" s="244"/>
      <c r="Z67" s="362"/>
      <c r="AA67" s="264"/>
      <c r="AB67" s="264"/>
      <c r="AC67" s="244"/>
      <c r="AD67" s="280"/>
      <c r="AE67" s="389"/>
      <c r="AF67" s="389"/>
      <c r="AG67" s="421"/>
      <c r="AH67" s="421"/>
      <c r="AI67" s="421"/>
      <c r="AJ67" s="388"/>
      <c r="AK67" s="422"/>
      <c r="AL67" s="421"/>
      <c r="AM67" s="388"/>
      <c r="AN67" s="388"/>
      <c r="AO67" s="388"/>
      <c r="AP67" s="391"/>
      <c r="AQ67" s="391"/>
      <c r="AR67" s="391"/>
      <c r="AS67" s="391"/>
      <c r="AT67" s="390"/>
    </row>
    <row r="68" s="211" customFormat="1" ht="24" customHeight="1" spans="1:46">
      <c r="A68" s="244"/>
      <c r="B68" s="244"/>
      <c r="C68" s="244"/>
      <c r="D68" s="244"/>
      <c r="E68" s="244"/>
      <c r="F68" s="244"/>
      <c r="G68" s="244"/>
      <c r="H68" s="244"/>
      <c r="I68" s="244"/>
      <c r="J68" s="244"/>
      <c r="K68" s="244"/>
      <c r="L68" s="362"/>
      <c r="M68" s="362"/>
      <c r="N68" s="362"/>
      <c r="O68" s="264"/>
      <c r="P68" s="362"/>
      <c r="Q68" s="264"/>
      <c r="R68" s="374"/>
      <c r="S68" s="244"/>
      <c r="T68" s="375"/>
      <c r="U68" s="377"/>
      <c r="V68" s="377"/>
      <c r="W68" s="377"/>
      <c r="X68" s="264"/>
      <c r="Y68" s="244"/>
      <c r="Z68" s="362"/>
      <c r="AA68" s="264"/>
      <c r="AB68" s="264"/>
      <c r="AC68" s="244"/>
      <c r="AD68" s="280"/>
      <c r="AE68" s="389"/>
      <c r="AF68" s="389"/>
      <c r="AG68" s="421"/>
      <c r="AH68" s="421"/>
      <c r="AI68" s="421"/>
      <c r="AJ68" s="388"/>
      <c r="AK68" s="422"/>
      <c r="AL68" s="421"/>
      <c r="AM68" s="388"/>
      <c r="AN68" s="388"/>
      <c r="AO68" s="388"/>
      <c r="AP68" s="391"/>
      <c r="AQ68" s="391"/>
      <c r="AR68" s="391"/>
      <c r="AS68" s="391"/>
      <c r="AT68" s="390"/>
    </row>
    <row r="69" s="211" customFormat="1" ht="24" customHeight="1" spans="1:46">
      <c r="A69" s="244"/>
      <c r="B69" s="244"/>
      <c r="C69" s="244"/>
      <c r="D69" s="244"/>
      <c r="E69" s="244"/>
      <c r="F69" s="244"/>
      <c r="G69" s="244"/>
      <c r="H69" s="244"/>
      <c r="I69" s="244"/>
      <c r="J69" s="244"/>
      <c r="K69" s="244"/>
      <c r="L69" s="362"/>
      <c r="M69" s="362"/>
      <c r="N69" s="362"/>
      <c r="O69" s="264"/>
      <c r="P69" s="362"/>
      <c r="Q69" s="264"/>
      <c r="R69" s="374"/>
      <c r="S69" s="244"/>
      <c r="T69" s="375"/>
      <c r="U69" s="377"/>
      <c r="V69" s="377"/>
      <c r="W69" s="377"/>
      <c r="X69" s="264"/>
      <c r="Y69" s="244"/>
      <c r="Z69" s="362"/>
      <c r="AA69" s="264"/>
      <c r="AB69" s="264"/>
      <c r="AC69" s="244"/>
      <c r="AD69" s="280"/>
      <c r="AE69" s="389"/>
      <c r="AF69" s="389"/>
      <c r="AG69" s="421"/>
      <c r="AH69" s="421"/>
      <c r="AI69" s="421"/>
      <c r="AJ69" s="388"/>
      <c r="AK69" s="422"/>
      <c r="AL69" s="421"/>
      <c r="AM69" s="388"/>
      <c r="AN69" s="388"/>
      <c r="AO69" s="388"/>
      <c r="AP69" s="391"/>
      <c r="AQ69" s="391"/>
      <c r="AR69" s="391"/>
      <c r="AS69" s="391"/>
      <c r="AT69" s="390"/>
    </row>
    <row r="70" s="211" customFormat="1" ht="24" customHeight="1" spans="1:46">
      <c r="A70" s="244"/>
      <c r="B70" s="244"/>
      <c r="C70" s="244"/>
      <c r="D70" s="244"/>
      <c r="E70" s="244"/>
      <c r="F70" s="244"/>
      <c r="G70" s="244"/>
      <c r="H70" s="244"/>
      <c r="I70" s="244"/>
      <c r="J70" s="244"/>
      <c r="K70" s="244"/>
      <c r="L70" s="264"/>
      <c r="M70" s="264"/>
      <c r="N70" s="264"/>
      <c r="O70" s="264"/>
      <c r="P70" s="362"/>
      <c r="Q70" s="264"/>
      <c r="R70" s="374"/>
      <c r="S70" s="244"/>
      <c r="T70" s="375"/>
      <c r="U70" s="377"/>
      <c r="V70" s="377"/>
      <c r="W70" s="377"/>
      <c r="X70" s="264"/>
      <c r="Y70" s="244"/>
      <c r="Z70" s="362"/>
      <c r="AA70" s="264"/>
      <c r="AB70" s="264"/>
      <c r="AC70" s="244"/>
      <c r="AD70" s="280"/>
      <c r="AE70" s="389"/>
      <c r="AF70" s="389"/>
      <c r="AG70" s="421"/>
      <c r="AH70" s="421"/>
      <c r="AI70" s="421"/>
      <c r="AJ70" s="388"/>
      <c r="AK70" s="422"/>
      <c r="AL70" s="421"/>
      <c r="AM70" s="388"/>
      <c r="AN70" s="388"/>
      <c r="AO70" s="388"/>
      <c r="AP70" s="391"/>
      <c r="AQ70" s="391"/>
      <c r="AR70" s="391"/>
      <c r="AS70" s="391"/>
      <c r="AT70" s="390"/>
    </row>
    <row r="71" s="211" customFormat="1" ht="24" customHeight="1" spans="1:46">
      <c r="A71" s="244"/>
      <c r="B71" s="244"/>
      <c r="C71" s="244"/>
      <c r="D71" s="244"/>
      <c r="E71" s="244"/>
      <c r="F71" s="244"/>
      <c r="G71" s="244"/>
      <c r="H71" s="244"/>
      <c r="I71" s="244"/>
      <c r="J71" s="244"/>
      <c r="K71" s="244"/>
      <c r="L71" s="264"/>
      <c r="M71" s="264"/>
      <c r="N71" s="264"/>
      <c r="O71" s="249"/>
      <c r="P71" s="250"/>
      <c r="Q71" s="264"/>
      <c r="R71" s="374"/>
      <c r="S71" s="244"/>
      <c r="T71" s="375"/>
      <c r="U71" s="377"/>
      <c r="V71" s="377"/>
      <c r="W71" s="377"/>
      <c r="X71" s="264"/>
      <c r="Y71" s="244"/>
      <c r="Z71" s="362"/>
      <c r="AA71" s="264"/>
      <c r="AB71" s="264"/>
      <c r="AC71" s="244"/>
      <c r="AD71" s="280"/>
      <c r="AE71" s="389"/>
      <c r="AF71" s="389"/>
      <c r="AG71" s="421"/>
      <c r="AH71" s="421"/>
      <c r="AI71" s="421"/>
      <c r="AJ71" s="388"/>
      <c r="AK71" s="422"/>
      <c r="AL71" s="421"/>
      <c r="AM71" s="388"/>
      <c r="AN71" s="388"/>
      <c r="AO71" s="388"/>
      <c r="AP71" s="391"/>
      <c r="AQ71" s="391"/>
      <c r="AR71" s="391"/>
      <c r="AS71" s="391"/>
      <c r="AT71" s="390"/>
    </row>
    <row r="72" s="211" customFormat="1" ht="24" customHeight="1" spans="1:46">
      <c r="A72" s="244"/>
      <c r="B72" s="244"/>
      <c r="C72" s="244"/>
      <c r="D72" s="244"/>
      <c r="E72" s="244"/>
      <c r="F72" s="244"/>
      <c r="G72" s="244"/>
      <c r="H72" s="244"/>
      <c r="I72" s="244"/>
      <c r="J72" s="244"/>
      <c r="K72" s="244"/>
      <c r="L72" s="264"/>
      <c r="M72" s="264"/>
      <c r="N72" s="264"/>
      <c r="O72" s="249"/>
      <c r="P72" s="250"/>
      <c r="Q72" s="249"/>
      <c r="R72" s="437"/>
      <c r="S72" s="244"/>
      <c r="T72" s="438"/>
      <c r="U72" s="377"/>
      <c r="V72" s="377"/>
      <c r="W72" s="377"/>
      <c r="X72" s="264"/>
      <c r="Y72" s="244"/>
      <c r="Z72" s="362"/>
      <c r="AA72" s="264"/>
      <c r="AB72" s="264"/>
      <c r="AC72" s="244"/>
      <c r="AD72" s="280"/>
      <c r="AE72" s="389"/>
      <c r="AF72" s="390"/>
      <c r="AG72" s="421"/>
      <c r="AH72" s="421"/>
      <c r="AI72" s="421"/>
      <c r="AJ72" s="389"/>
      <c r="AK72" s="422"/>
      <c r="AL72" s="421"/>
      <c r="AM72" s="388"/>
      <c r="AN72" s="388"/>
      <c r="AO72" s="388"/>
      <c r="AP72" s="391"/>
      <c r="AQ72" s="391"/>
      <c r="AR72" s="391"/>
      <c r="AS72" s="391"/>
      <c r="AT72" s="390"/>
    </row>
    <row r="73" s="211" customFormat="1" ht="24" customHeight="1" spans="1:46">
      <c r="A73" s="244"/>
      <c r="B73" s="244"/>
      <c r="C73" s="244"/>
      <c r="D73" s="244"/>
      <c r="E73" s="244"/>
      <c r="F73" s="244"/>
      <c r="G73" s="244"/>
      <c r="H73" s="244"/>
      <c r="I73" s="244"/>
      <c r="J73" s="244"/>
      <c r="K73" s="244"/>
      <c r="L73" s="264"/>
      <c r="M73" s="264"/>
      <c r="N73" s="264"/>
      <c r="O73" s="249"/>
      <c r="P73" s="250"/>
      <c r="Q73" s="249"/>
      <c r="R73" s="437"/>
      <c r="S73" s="244"/>
      <c r="T73" s="389"/>
      <c r="U73" s="377"/>
      <c r="V73" s="377"/>
      <c r="W73" s="377"/>
      <c r="X73" s="264"/>
      <c r="Y73" s="244"/>
      <c r="Z73" s="362"/>
      <c r="AA73" s="264"/>
      <c r="AB73" s="264"/>
      <c r="AC73" s="244"/>
      <c r="AD73" s="280"/>
      <c r="AE73" s="389"/>
      <c r="AF73" s="390"/>
      <c r="AG73" s="421"/>
      <c r="AH73" s="421"/>
      <c r="AI73" s="421"/>
      <c r="AJ73" s="389"/>
      <c r="AK73" s="422"/>
      <c r="AL73" s="421"/>
      <c r="AM73" s="388"/>
      <c r="AN73" s="388"/>
      <c r="AO73" s="388"/>
      <c r="AP73" s="391"/>
      <c r="AQ73" s="391"/>
      <c r="AR73" s="391"/>
      <c r="AS73" s="391"/>
      <c r="AT73" s="390"/>
    </row>
    <row r="74" s="211" customFormat="1" ht="24" customHeight="1" spans="1:46">
      <c r="A74" s="244"/>
      <c r="B74" s="244"/>
      <c r="C74" s="244"/>
      <c r="D74" s="244"/>
      <c r="E74" s="244"/>
      <c r="F74" s="244"/>
      <c r="G74" s="244"/>
      <c r="H74" s="244"/>
      <c r="I74" s="244"/>
      <c r="J74" s="244"/>
      <c r="K74" s="244"/>
      <c r="L74" s="264"/>
      <c r="M74" s="264"/>
      <c r="N74" s="264"/>
      <c r="O74" s="249"/>
      <c r="P74" s="250"/>
      <c r="Q74" s="249"/>
      <c r="R74" s="437"/>
      <c r="S74" s="244"/>
      <c r="T74" s="438"/>
      <c r="U74" s="377"/>
      <c r="V74" s="377"/>
      <c r="W74" s="377"/>
      <c r="X74" s="264"/>
      <c r="Y74" s="244"/>
      <c r="Z74" s="362"/>
      <c r="AA74" s="264"/>
      <c r="AB74" s="264"/>
      <c r="AC74" s="244"/>
      <c r="AD74" s="280"/>
      <c r="AE74" s="389"/>
      <c r="AF74" s="390"/>
      <c r="AG74" s="421"/>
      <c r="AH74" s="421"/>
      <c r="AI74" s="421"/>
      <c r="AJ74" s="389"/>
      <c r="AK74" s="422"/>
      <c r="AL74" s="421"/>
      <c r="AM74" s="388"/>
      <c r="AN74" s="388"/>
      <c r="AO74" s="388"/>
      <c r="AP74" s="391"/>
      <c r="AQ74" s="391"/>
      <c r="AR74" s="391"/>
      <c r="AS74" s="391"/>
      <c r="AT74" s="390"/>
    </row>
    <row r="75" s="211" customFormat="1" ht="24" customHeight="1" spans="1:46">
      <c r="A75" s="244"/>
      <c r="B75" s="244"/>
      <c r="C75" s="244"/>
      <c r="D75" s="244"/>
      <c r="E75" s="244"/>
      <c r="F75" s="244"/>
      <c r="G75" s="244"/>
      <c r="H75" s="244"/>
      <c r="I75" s="244"/>
      <c r="J75" s="244"/>
      <c r="K75" s="244"/>
      <c r="L75" s="264"/>
      <c r="M75" s="264"/>
      <c r="N75" s="264"/>
      <c r="O75" s="249"/>
      <c r="P75" s="250"/>
      <c r="Q75" s="249"/>
      <c r="R75" s="437"/>
      <c r="S75" s="244"/>
      <c r="T75" s="438"/>
      <c r="U75" s="377"/>
      <c r="V75" s="377"/>
      <c r="W75" s="377"/>
      <c r="X75" s="264"/>
      <c r="Y75" s="244"/>
      <c r="Z75" s="362"/>
      <c r="AA75" s="264"/>
      <c r="AB75" s="264"/>
      <c r="AC75" s="244"/>
      <c r="AD75" s="280"/>
      <c r="AE75" s="389"/>
      <c r="AF75" s="389"/>
      <c r="AG75" s="421"/>
      <c r="AH75" s="421"/>
      <c r="AI75" s="421"/>
      <c r="AJ75" s="388"/>
      <c r="AK75" s="422"/>
      <c r="AL75" s="421"/>
      <c r="AM75" s="388"/>
      <c r="AN75" s="388"/>
      <c r="AO75" s="388"/>
      <c r="AP75" s="391"/>
      <c r="AQ75" s="391"/>
      <c r="AR75" s="391"/>
      <c r="AS75" s="391"/>
      <c r="AT75" s="390"/>
    </row>
    <row r="76" s="211" customFormat="1" ht="24" customHeight="1" spans="1:46">
      <c r="A76" s="244"/>
      <c r="B76" s="244"/>
      <c r="C76" s="244"/>
      <c r="D76" s="244"/>
      <c r="E76" s="244"/>
      <c r="F76" s="244"/>
      <c r="G76" s="244"/>
      <c r="H76" s="244"/>
      <c r="I76" s="244"/>
      <c r="J76" s="244"/>
      <c r="K76" s="244"/>
      <c r="L76" s="264"/>
      <c r="M76" s="264"/>
      <c r="N76" s="264"/>
      <c r="O76" s="249"/>
      <c r="P76" s="250"/>
      <c r="Q76" s="249"/>
      <c r="R76" s="437"/>
      <c r="S76" s="244"/>
      <c r="T76" s="438"/>
      <c r="U76" s="377"/>
      <c r="V76" s="377"/>
      <c r="W76" s="377"/>
      <c r="X76" s="264"/>
      <c r="Y76" s="244"/>
      <c r="Z76" s="362"/>
      <c r="AA76" s="264"/>
      <c r="AB76" s="264"/>
      <c r="AC76" s="244"/>
      <c r="AD76" s="280"/>
      <c r="AE76" s="389"/>
      <c r="AF76" s="390"/>
      <c r="AG76" s="421"/>
      <c r="AH76" s="421"/>
      <c r="AI76" s="421"/>
      <c r="AJ76" s="389"/>
      <c r="AK76" s="422"/>
      <c r="AL76" s="421"/>
      <c r="AM76" s="388"/>
      <c r="AN76" s="388"/>
      <c r="AO76" s="388"/>
      <c r="AP76" s="391"/>
      <c r="AQ76" s="391"/>
      <c r="AR76" s="391"/>
      <c r="AS76" s="391"/>
      <c r="AT76" s="390"/>
    </row>
    <row r="77" s="211" customFormat="1" ht="24" customHeight="1" spans="1:46">
      <c r="A77" s="244"/>
      <c r="B77" s="244"/>
      <c r="C77" s="244"/>
      <c r="D77" s="244"/>
      <c r="E77" s="244"/>
      <c r="F77" s="244"/>
      <c r="G77" s="244"/>
      <c r="H77" s="244"/>
      <c r="I77" s="244"/>
      <c r="J77" s="244"/>
      <c r="K77" s="244"/>
      <c r="L77" s="264"/>
      <c r="M77" s="264"/>
      <c r="N77" s="264"/>
      <c r="O77" s="249"/>
      <c r="P77" s="250"/>
      <c r="Q77" s="249"/>
      <c r="R77" s="437"/>
      <c r="S77" s="244"/>
      <c r="T77" s="438"/>
      <c r="U77" s="377"/>
      <c r="V77" s="377"/>
      <c r="W77" s="377"/>
      <c r="X77" s="264"/>
      <c r="Y77" s="244"/>
      <c r="Z77" s="362"/>
      <c r="AA77" s="264"/>
      <c r="AB77" s="264"/>
      <c r="AC77" s="244"/>
      <c r="AD77" s="280"/>
      <c r="AE77" s="389"/>
      <c r="AF77" s="390"/>
      <c r="AG77" s="421"/>
      <c r="AH77" s="421"/>
      <c r="AI77" s="421"/>
      <c r="AJ77" s="389"/>
      <c r="AK77" s="422"/>
      <c r="AL77" s="421"/>
      <c r="AM77" s="388"/>
      <c r="AN77" s="388"/>
      <c r="AO77" s="388"/>
      <c r="AP77" s="391"/>
      <c r="AQ77" s="391"/>
      <c r="AR77" s="391"/>
      <c r="AS77" s="391"/>
      <c r="AT77" s="390"/>
    </row>
    <row r="78" s="211" customFormat="1" ht="24" customHeight="1" spans="1:46">
      <c r="A78" s="244"/>
      <c r="B78" s="244"/>
      <c r="C78" s="244"/>
      <c r="D78" s="244"/>
      <c r="E78" s="244"/>
      <c r="F78" s="244"/>
      <c r="G78" s="244"/>
      <c r="H78" s="244"/>
      <c r="I78" s="244"/>
      <c r="J78" s="244"/>
      <c r="K78" s="244"/>
      <c r="L78" s="264"/>
      <c r="M78" s="264"/>
      <c r="N78" s="264"/>
      <c r="O78" s="249"/>
      <c r="P78" s="250"/>
      <c r="Q78" s="249"/>
      <c r="R78" s="437"/>
      <c r="S78" s="244"/>
      <c r="T78" s="438"/>
      <c r="U78" s="377"/>
      <c r="V78" s="377"/>
      <c r="W78" s="377"/>
      <c r="X78" s="264"/>
      <c r="Y78" s="244"/>
      <c r="Z78" s="362"/>
      <c r="AA78" s="264"/>
      <c r="AB78" s="264"/>
      <c r="AC78" s="244"/>
      <c r="AD78" s="280"/>
      <c r="AE78" s="389"/>
      <c r="AF78" s="390"/>
      <c r="AG78" s="421"/>
      <c r="AH78" s="421"/>
      <c r="AI78" s="421"/>
      <c r="AJ78" s="389"/>
      <c r="AK78" s="422"/>
      <c r="AL78" s="421"/>
      <c r="AM78" s="388"/>
      <c r="AN78" s="388"/>
      <c r="AO78" s="388"/>
      <c r="AP78" s="391"/>
      <c r="AQ78" s="391"/>
      <c r="AR78" s="391"/>
      <c r="AS78" s="391"/>
      <c r="AT78" s="390"/>
    </row>
    <row r="79" s="211" customFormat="1" ht="24" customHeight="1" spans="1:46">
      <c r="A79" s="244"/>
      <c r="B79" s="244"/>
      <c r="C79" s="244"/>
      <c r="D79" s="244"/>
      <c r="E79" s="244"/>
      <c r="F79" s="244"/>
      <c r="G79" s="244"/>
      <c r="H79" s="244"/>
      <c r="I79" s="244"/>
      <c r="J79" s="244"/>
      <c r="K79" s="244"/>
      <c r="L79" s="264"/>
      <c r="M79" s="264"/>
      <c r="N79" s="264"/>
      <c r="O79" s="249"/>
      <c r="P79" s="250"/>
      <c r="Q79" s="249"/>
      <c r="R79" s="437"/>
      <c r="S79" s="244"/>
      <c r="T79" s="438"/>
      <c r="U79" s="377"/>
      <c r="V79" s="377"/>
      <c r="W79" s="377"/>
      <c r="X79" s="264"/>
      <c r="Y79" s="244"/>
      <c r="Z79" s="362"/>
      <c r="AA79" s="264"/>
      <c r="AB79" s="264"/>
      <c r="AC79" s="244"/>
      <c r="AD79" s="280"/>
      <c r="AE79" s="389"/>
      <c r="AF79" s="389"/>
      <c r="AG79" s="421"/>
      <c r="AH79" s="421"/>
      <c r="AI79" s="421"/>
      <c r="AJ79" s="388"/>
      <c r="AK79" s="422"/>
      <c r="AL79" s="421"/>
      <c r="AM79" s="388"/>
      <c r="AN79" s="388"/>
      <c r="AO79" s="388"/>
      <c r="AP79" s="391"/>
      <c r="AQ79" s="391"/>
      <c r="AR79" s="391"/>
      <c r="AS79" s="391"/>
      <c r="AT79" s="390"/>
    </row>
    <row r="80" s="211" customFormat="1" ht="24" customHeight="1" spans="1:46">
      <c r="A80" s="244"/>
      <c r="B80" s="244"/>
      <c r="C80" s="244"/>
      <c r="D80" s="244"/>
      <c r="E80" s="244"/>
      <c r="F80" s="244"/>
      <c r="G80" s="244"/>
      <c r="H80" s="244"/>
      <c r="I80" s="244"/>
      <c r="J80" s="244"/>
      <c r="K80" s="244"/>
      <c r="L80" s="264"/>
      <c r="M80" s="264"/>
      <c r="N80" s="264"/>
      <c r="O80" s="249"/>
      <c r="P80" s="250"/>
      <c r="Q80" s="249"/>
      <c r="R80" s="437"/>
      <c r="S80" s="244"/>
      <c r="T80" s="438"/>
      <c r="U80" s="377"/>
      <c r="V80" s="377"/>
      <c r="W80" s="377"/>
      <c r="X80" s="264"/>
      <c r="Y80" s="244"/>
      <c r="Z80" s="362"/>
      <c r="AA80" s="264"/>
      <c r="AB80" s="264"/>
      <c r="AC80" s="244"/>
      <c r="AD80" s="280"/>
      <c r="AE80" s="389"/>
      <c r="AF80" s="389"/>
      <c r="AG80" s="421"/>
      <c r="AH80" s="421"/>
      <c r="AI80" s="421"/>
      <c r="AJ80" s="388"/>
      <c r="AK80" s="422"/>
      <c r="AL80" s="421"/>
      <c r="AM80" s="388"/>
      <c r="AN80" s="388"/>
      <c r="AO80" s="388"/>
      <c r="AP80" s="391"/>
      <c r="AQ80" s="391"/>
      <c r="AR80" s="391"/>
      <c r="AS80" s="391"/>
      <c r="AT80" s="390"/>
    </row>
    <row r="81" s="211" customFormat="1" ht="24" customHeight="1" spans="1:46">
      <c r="A81" s="244"/>
      <c r="B81" s="244"/>
      <c r="C81" s="244"/>
      <c r="D81" s="244"/>
      <c r="E81" s="244"/>
      <c r="F81" s="244"/>
      <c r="G81" s="244"/>
      <c r="H81" s="244"/>
      <c r="I81" s="244"/>
      <c r="J81" s="244"/>
      <c r="K81" s="244"/>
      <c r="L81" s="264"/>
      <c r="M81" s="264"/>
      <c r="N81" s="264"/>
      <c r="O81" s="249"/>
      <c r="P81" s="250"/>
      <c r="Q81" s="249"/>
      <c r="R81" s="437"/>
      <c r="S81" s="244"/>
      <c r="T81" s="438"/>
      <c r="U81" s="377"/>
      <c r="V81" s="377"/>
      <c r="W81" s="377"/>
      <c r="X81" s="264"/>
      <c r="Y81" s="244"/>
      <c r="Z81" s="362"/>
      <c r="AA81" s="264"/>
      <c r="AB81" s="264"/>
      <c r="AC81" s="244"/>
      <c r="AD81" s="280"/>
      <c r="AE81" s="389"/>
      <c r="AF81" s="390"/>
      <c r="AG81" s="421"/>
      <c r="AH81" s="421"/>
      <c r="AI81" s="421"/>
      <c r="AJ81" s="389"/>
      <c r="AK81" s="422"/>
      <c r="AL81" s="421"/>
      <c r="AM81" s="388"/>
      <c r="AN81" s="388"/>
      <c r="AO81" s="388"/>
      <c r="AP81" s="391"/>
      <c r="AQ81" s="391"/>
      <c r="AR81" s="391"/>
      <c r="AS81" s="391"/>
      <c r="AT81" s="390"/>
    </row>
    <row r="82" s="211" customFormat="1" ht="24" customHeight="1" spans="1:46">
      <c r="A82" s="244"/>
      <c r="B82" s="244"/>
      <c r="C82" s="244"/>
      <c r="D82" s="244"/>
      <c r="E82" s="244"/>
      <c r="F82" s="244"/>
      <c r="G82" s="244"/>
      <c r="H82" s="244"/>
      <c r="I82" s="244"/>
      <c r="J82" s="244"/>
      <c r="K82" s="244"/>
      <c r="L82" s="264"/>
      <c r="M82" s="264"/>
      <c r="N82" s="264"/>
      <c r="O82" s="249"/>
      <c r="P82" s="250"/>
      <c r="Q82" s="249"/>
      <c r="R82" s="437"/>
      <c r="S82" s="244"/>
      <c r="T82" s="249"/>
      <c r="U82" s="377"/>
      <c r="V82" s="377"/>
      <c r="W82" s="377"/>
      <c r="X82" s="264"/>
      <c r="Y82" s="244"/>
      <c r="Z82" s="362"/>
      <c r="AA82" s="264"/>
      <c r="AB82" s="264"/>
      <c r="AC82" s="244"/>
      <c r="AD82" s="280"/>
      <c r="AE82" s="389"/>
      <c r="AF82" s="390"/>
      <c r="AG82" s="421"/>
      <c r="AH82" s="421"/>
      <c r="AI82" s="421"/>
      <c r="AJ82" s="389"/>
      <c r="AK82" s="422"/>
      <c r="AL82" s="421"/>
      <c r="AM82" s="388"/>
      <c r="AN82" s="388"/>
      <c r="AO82" s="388"/>
      <c r="AP82" s="391"/>
      <c r="AQ82" s="391"/>
      <c r="AR82" s="391"/>
      <c r="AS82" s="391"/>
      <c r="AT82" s="390"/>
    </row>
    <row r="83" s="211" customFormat="1" ht="24" customHeight="1" spans="1:46">
      <c r="A83" s="244"/>
      <c r="B83" s="244"/>
      <c r="C83" s="244"/>
      <c r="D83" s="244"/>
      <c r="E83" s="244"/>
      <c r="F83" s="244"/>
      <c r="G83" s="244"/>
      <c r="H83" s="244"/>
      <c r="I83" s="244"/>
      <c r="J83" s="244"/>
      <c r="K83" s="244"/>
      <c r="L83" s="264"/>
      <c r="M83" s="264"/>
      <c r="N83" s="264"/>
      <c r="O83" s="249"/>
      <c r="P83" s="250"/>
      <c r="Q83" s="249"/>
      <c r="R83" s="437"/>
      <c r="S83" s="244"/>
      <c r="T83" s="438"/>
      <c r="U83" s="377"/>
      <c r="V83" s="377"/>
      <c r="W83" s="377"/>
      <c r="X83" s="264"/>
      <c r="Y83" s="244"/>
      <c r="Z83" s="362"/>
      <c r="AA83" s="264"/>
      <c r="AB83" s="264"/>
      <c r="AC83" s="244"/>
      <c r="AD83" s="280"/>
      <c r="AE83" s="389"/>
      <c r="AF83" s="390"/>
      <c r="AG83" s="421"/>
      <c r="AH83" s="421"/>
      <c r="AI83" s="421"/>
      <c r="AJ83" s="389"/>
      <c r="AK83" s="422"/>
      <c r="AL83" s="421"/>
      <c r="AM83" s="388"/>
      <c r="AN83" s="388"/>
      <c r="AO83" s="388"/>
      <c r="AP83" s="391"/>
      <c r="AQ83" s="391"/>
      <c r="AR83" s="391"/>
      <c r="AS83" s="391"/>
      <c r="AT83" s="390"/>
    </row>
    <row r="84" s="211" customFormat="1" ht="24" customHeight="1" spans="1:46">
      <c r="A84" s="244"/>
      <c r="B84" s="244"/>
      <c r="C84" s="244"/>
      <c r="D84" s="244"/>
      <c r="E84" s="244"/>
      <c r="F84" s="244"/>
      <c r="G84" s="244"/>
      <c r="H84" s="244"/>
      <c r="I84" s="244"/>
      <c r="J84" s="244"/>
      <c r="K84" s="244"/>
      <c r="L84" s="264"/>
      <c r="M84" s="264"/>
      <c r="N84" s="264"/>
      <c r="O84" s="249"/>
      <c r="P84" s="250"/>
      <c r="Q84" s="249"/>
      <c r="R84" s="437"/>
      <c r="S84" s="244"/>
      <c r="T84" s="438"/>
      <c r="U84" s="377"/>
      <c r="V84" s="377"/>
      <c r="W84" s="377"/>
      <c r="X84" s="264"/>
      <c r="Y84" s="244"/>
      <c r="Z84" s="362"/>
      <c r="AA84" s="441"/>
      <c r="AB84" s="264"/>
      <c r="AC84" s="244"/>
      <c r="AD84" s="280"/>
      <c r="AE84" s="389"/>
      <c r="AF84" s="389"/>
      <c r="AG84" s="421"/>
      <c r="AH84" s="421"/>
      <c r="AI84" s="421"/>
      <c r="AJ84" s="388"/>
      <c r="AK84" s="422"/>
      <c r="AL84" s="421"/>
      <c r="AM84" s="388"/>
      <c r="AN84" s="388"/>
      <c r="AO84" s="388"/>
      <c r="AP84" s="391"/>
      <c r="AQ84" s="391"/>
      <c r="AR84" s="391"/>
      <c r="AS84" s="391"/>
      <c r="AT84" s="390"/>
    </row>
    <row r="85" s="211" customFormat="1" ht="24" customHeight="1" spans="1:46">
      <c r="A85" s="244"/>
      <c r="B85" s="244"/>
      <c r="C85" s="244"/>
      <c r="D85" s="244"/>
      <c r="E85" s="244"/>
      <c r="F85" s="244"/>
      <c r="G85" s="244"/>
      <c r="H85" s="244"/>
      <c r="I85" s="244"/>
      <c r="J85" s="244"/>
      <c r="K85" s="244"/>
      <c r="L85" s="264"/>
      <c r="M85" s="264"/>
      <c r="N85" s="264"/>
      <c r="O85" s="249"/>
      <c r="P85" s="250"/>
      <c r="Q85" s="249"/>
      <c r="R85" s="437"/>
      <c r="S85" s="244"/>
      <c r="T85" s="250"/>
      <c r="U85" s="377"/>
      <c r="V85" s="377"/>
      <c r="W85" s="377"/>
      <c r="X85" s="264"/>
      <c r="Y85" s="244"/>
      <c r="Z85" s="362"/>
      <c r="AA85" s="264"/>
      <c r="AB85" s="264"/>
      <c r="AC85" s="244"/>
      <c r="AD85" s="280"/>
      <c r="AE85" s="389"/>
      <c r="AF85" s="390"/>
      <c r="AG85" s="421"/>
      <c r="AH85" s="421"/>
      <c r="AI85" s="421"/>
      <c r="AJ85" s="389"/>
      <c r="AK85" s="422"/>
      <c r="AL85" s="421"/>
      <c r="AM85" s="388"/>
      <c r="AN85" s="388"/>
      <c r="AO85" s="388"/>
      <c r="AP85" s="391"/>
      <c r="AQ85" s="391"/>
      <c r="AR85" s="391"/>
      <c r="AS85" s="391"/>
      <c r="AT85" s="390"/>
    </row>
    <row r="86" s="211" customFormat="1" ht="24" customHeight="1" spans="1:46">
      <c r="A86" s="244"/>
      <c r="B86" s="244"/>
      <c r="C86" s="244"/>
      <c r="D86" s="244"/>
      <c r="E86" s="244"/>
      <c r="F86" s="244"/>
      <c r="G86" s="244"/>
      <c r="H86" s="244"/>
      <c r="I86" s="244"/>
      <c r="J86" s="244"/>
      <c r="K86" s="244"/>
      <c r="L86" s="264"/>
      <c r="M86" s="264"/>
      <c r="N86" s="264"/>
      <c r="O86" s="249"/>
      <c r="P86" s="250"/>
      <c r="Q86" s="249"/>
      <c r="R86" s="437"/>
      <c r="S86" s="244"/>
      <c r="T86" s="249"/>
      <c r="U86" s="377"/>
      <c r="V86" s="377"/>
      <c r="W86" s="377"/>
      <c r="X86" s="264"/>
      <c r="Y86" s="244"/>
      <c r="Z86" s="362"/>
      <c r="AA86" s="264"/>
      <c r="AB86" s="264"/>
      <c r="AC86" s="244"/>
      <c r="AD86" s="280"/>
      <c r="AE86" s="389"/>
      <c r="AF86" s="390"/>
      <c r="AG86" s="421"/>
      <c r="AH86" s="421"/>
      <c r="AI86" s="421"/>
      <c r="AJ86" s="389"/>
      <c r="AK86" s="422"/>
      <c r="AL86" s="421"/>
      <c r="AM86" s="388"/>
      <c r="AN86" s="388"/>
      <c r="AO86" s="388"/>
      <c r="AP86" s="391"/>
      <c r="AQ86" s="391"/>
      <c r="AR86" s="391"/>
      <c r="AS86" s="391"/>
      <c r="AT86" s="390"/>
    </row>
    <row r="87" s="211" customFormat="1" ht="24" customHeight="1" spans="1:46">
      <c r="A87" s="244"/>
      <c r="B87" s="244"/>
      <c r="C87" s="244"/>
      <c r="D87" s="244"/>
      <c r="E87" s="244"/>
      <c r="F87" s="244"/>
      <c r="G87" s="244"/>
      <c r="H87" s="244"/>
      <c r="I87" s="244"/>
      <c r="J87" s="244"/>
      <c r="K87" s="244"/>
      <c r="L87" s="264"/>
      <c r="M87" s="264"/>
      <c r="N87" s="264"/>
      <c r="O87" s="250"/>
      <c r="P87" s="250"/>
      <c r="Q87" s="250"/>
      <c r="R87" s="439"/>
      <c r="S87" s="244"/>
      <c r="T87" s="266"/>
      <c r="U87" s="377"/>
      <c r="V87" s="377"/>
      <c r="W87" s="377"/>
      <c r="X87" s="264"/>
      <c r="Y87" s="244"/>
      <c r="Z87" s="362"/>
      <c r="AA87" s="264"/>
      <c r="AB87" s="264"/>
      <c r="AC87" s="244"/>
      <c r="AD87" s="280"/>
      <c r="AE87" s="389"/>
      <c r="AF87" s="389"/>
      <c r="AG87" s="421"/>
      <c r="AH87" s="421"/>
      <c r="AI87" s="421"/>
      <c r="AJ87" s="388"/>
      <c r="AK87" s="422"/>
      <c r="AL87" s="421"/>
      <c r="AM87" s="388"/>
      <c r="AN87" s="388"/>
      <c r="AO87" s="388"/>
      <c r="AP87" s="391"/>
      <c r="AQ87" s="391"/>
      <c r="AR87" s="391"/>
      <c r="AS87" s="391"/>
      <c r="AT87" s="390"/>
    </row>
    <row r="88" s="211" customFormat="1" ht="24" customHeight="1" spans="1:46">
      <c r="A88" s="244"/>
      <c r="B88" s="244"/>
      <c r="C88" s="244"/>
      <c r="D88" s="244"/>
      <c r="E88" s="244"/>
      <c r="F88" s="244"/>
      <c r="G88" s="244"/>
      <c r="H88" s="244"/>
      <c r="I88" s="244"/>
      <c r="J88" s="244"/>
      <c r="K88" s="244"/>
      <c r="L88" s="264"/>
      <c r="M88" s="264"/>
      <c r="N88" s="264"/>
      <c r="O88" s="250"/>
      <c r="P88" s="250"/>
      <c r="Q88" s="250"/>
      <c r="R88" s="439"/>
      <c r="S88" s="244"/>
      <c r="T88" s="266"/>
      <c r="U88" s="377"/>
      <c r="V88" s="377"/>
      <c r="W88" s="377"/>
      <c r="X88" s="264"/>
      <c r="Y88" s="244"/>
      <c r="Z88" s="362"/>
      <c r="AA88" s="264"/>
      <c r="AB88" s="264"/>
      <c r="AC88" s="244"/>
      <c r="AD88" s="280"/>
      <c r="AE88" s="389"/>
      <c r="AF88" s="389"/>
      <c r="AG88" s="421"/>
      <c r="AH88" s="421"/>
      <c r="AI88" s="421"/>
      <c r="AJ88" s="388"/>
      <c r="AK88" s="422"/>
      <c r="AL88" s="421"/>
      <c r="AM88" s="388"/>
      <c r="AN88" s="388"/>
      <c r="AO88" s="388"/>
      <c r="AP88" s="391"/>
      <c r="AQ88" s="391"/>
      <c r="AR88" s="391"/>
      <c r="AS88" s="391"/>
      <c r="AT88" s="390"/>
    </row>
    <row r="89" s="211" customFormat="1" ht="24" customHeight="1" spans="1:46">
      <c r="A89" s="244"/>
      <c r="B89" s="244"/>
      <c r="C89" s="244"/>
      <c r="D89" s="244"/>
      <c r="E89" s="244"/>
      <c r="F89" s="244"/>
      <c r="G89" s="244"/>
      <c r="H89" s="244"/>
      <c r="I89" s="244"/>
      <c r="J89" s="244"/>
      <c r="K89" s="244"/>
      <c r="L89" s="264"/>
      <c r="M89" s="264"/>
      <c r="N89" s="264"/>
      <c r="O89" s="250"/>
      <c r="P89" s="250"/>
      <c r="Q89" s="250"/>
      <c r="R89" s="439"/>
      <c r="S89" s="244"/>
      <c r="T89" s="266"/>
      <c r="U89" s="377"/>
      <c r="V89" s="377"/>
      <c r="W89" s="377"/>
      <c r="X89" s="264"/>
      <c r="Y89" s="244"/>
      <c r="Z89" s="362"/>
      <c r="AA89" s="264"/>
      <c r="AB89" s="264"/>
      <c r="AC89" s="244"/>
      <c r="AD89" s="280"/>
      <c r="AE89" s="389"/>
      <c r="AF89" s="389"/>
      <c r="AG89" s="421"/>
      <c r="AH89" s="421"/>
      <c r="AI89" s="421"/>
      <c r="AJ89" s="388"/>
      <c r="AK89" s="422"/>
      <c r="AL89" s="421"/>
      <c r="AM89" s="388"/>
      <c r="AN89" s="388"/>
      <c r="AO89" s="388"/>
      <c r="AP89" s="391"/>
      <c r="AQ89" s="391"/>
      <c r="AR89" s="391"/>
      <c r="AS89" s="391"/>
      <c r="AT89" s="390"/>
    </row>
    <row r="90" ht="24" customHeight="1" spans="1:46">
      <c r="A90" s="244"/>
      <c r="B90" s="244"/>
      <c r="C90" s="244"/>
      <c r="D90" s="244"/>
      <c r="E90" s="244"/>
      <c r="F90" s="244"/>
      <c r="G90" s="264"/>
      <c r="H90" s="264"/>
      <c r="I90" s="264"/>
      <c r="J90" s="264"/>
      <c r="K90" s="367"/>
      <c r="L90" s="246"/>
      <c r="M90" s="246"/>
      <c r="N90" s="246"/>
      <c r="O90" s="362"/>
      <c r="P90" s="362"/>
      <c r="Q90" s="362"/>
      <c r="R90" s="374"/>
      <c r="S90" s="244"/>
      <c r="T90" s="375"/>
      <c r="U90" s="377"/>
      <c r="V90" s="377"/>
      <c r="W90" s="377"/>
      <c r="X90" s="264"/>
      <c r="Y90" s="244"/>
      <c r="Z90" s="362"/>
      <c r="AA90" s="244"/>
      <c r="AB90" s="244"/>
      <c r="AC90" s="244"/>
      <c r="AD90" s="280"/>
      <c r="AE90" s="244"/>
      <c r="AF90" s="348"/>
      <c r="AG90" s="425"/>
      <c r="AH90" s="425"/>
      <c r="AI90" s="425"/>
      <c r="AJ90" s="280"/>
      <c r="AK90" s="313"/>
      <c r="AL90" s="425"/>
      <c r="AM90" s="280"/>
      <c r="AN90" s="280"/>
      <c r="AO90" s="280"/>
      <c r="AP90" s="391"/>
      <c r="AQ90" s="391"/>
      <c r="AR90" s="391"/>
      <c r="AS90" s="391"/>
      <c r="AT90" s="375"/>
    </row>
    <row r="91" ht="24" customHeight="1" spans="1:46">
      <c r="A91" s="244"/>
      <c r="B91" s="244"/>
      <c r="C91" s="244"/>
      <c r="D91" s="244"/>
      <c r="E91" s="244"/>
      <c r="F91" s="244"/>
      <c r="G91" s="264"/>
      <c r="H91" s="264"/>
      <c r="I91" s="264"/>
      <c r="J91" s="264"/>
      <c r="K91" s="435"/>
      <c r="L91" s="246"/>
      <c r="M91" s="246"/>
      <c r="N91" s="246"/>
      <c r="O91" s="264"/>
      <c r="P91" s="362"/>
      <c r="Q91" s="362"/>
      <c r="R91" s="374"/>
      <c r="S91" s="244"/>
      <c r="T91" s="375"/>
      <c r="U91" s="377"/>
      <c r="V91" s="377"/>
      <c r="W91" s="377"/>
      <c r="X91" s="264"/>
      <c r="Y91" s="244"/>
      <c r="Z91" s="362"/>
      <c r="AA91" s="244"/>
      <c r="AB91" s="244"/>
      <c r="AC91" s="244"/>
      <c r="AD91" s="280"/>
      <c r="AE91" s="392"/>
      <c r="AF91" s="393"/>
      <c r="AG91" s="423"/>
      <c r="AH91" s="423"/>
      <c r="AI91" s="423"/>
      <c r="AJ91" s="394"/>
      <c r="AK91" s="424"/>
      <c r="AL91" s="423"/>
      <c r="AM91" s="394"/>
      <c r="AN91" s="394"/>
      <c r="AO91" s="394"/>
      <c r="AP91" s="391"/>
      <c r="AQ91" s="391"/>
      <c r="AR91" s="391"/>
      <c r="AS91" s="391"/>
      <c r="AT91" s="375"/>
    </row>
    <row r="92" ht="24" customHeight="1" spans="1:46">
      <c r="A92" s="244"/>
      <c r="B92" s="244"/>
      <c r="C92" s="244"/>
      <c r="D92" s="244"/>
      <c r="E92" s="244"/>
      <c r="F92" s="244"/>
      <c r="G92" s="264"/>
      <c r="H92" s="264"/>
      <c r="I92" s="264"/>
      <c r="J92" s="264"/>
      <c r="K92" s="436"/>
      <c r="L92" s="246"/>
      <c r="M92" s="246"/>
      <c r="N92" s="246"/>
      <c r="O92" s="264"/>
      <c r="P92" s="362"/>
      <c r="Q92" s="362"/>
      <c r="R92" s="374"/>
      <c r="S92" s="244"/>
      <c r="T92" s="375"/>
      <c r="U92" s="377"/>
      <c r="V92" s="377"/>
      <c r="W92" s="377"/>
      <c r="X92" s="264"/>
      <c r="Y92" s="244"/>
      <c r="Z92" s="362"/>
      <c r="AA92" s="244"/>
      <c r="AB92" s="244"/>
      <c r="AC92" s="244"/>
      <c r="AD92" s="280"/>
      <c r="AE92" s="392"/>
      <c r="AF92" s="393"/>
      <c r="AG92" s="423"/>
      <c r="AH92" s="423"/>
      <c r="AI92" s="423"/>
      <c r="AJ92" s="394"/>
      <c r="AK92" s="424"/>
      <c r="AL92" s="423"/>
      <c r="AM92" s="394"/>
      <c r="AN92" s="394"/>
      <c r="AO92" s="394"/>
      <c r="AP92" s="391"/>
      <c r="AQ92" s="391"/>
      <c r="AR92" s="391"/>
      <c r="AS92" s="391"/>
      <c r="AT92" s="375"/>
    </row>
    <row r="93" ht="24" customHeight="1" spans="1:46">
      <c r="A93" s="244"/>
      <c r="B93" s="244"/>
      <c r="C93" s="244"/>
      <c r="D93" s="244"/>
      <c r="E93" s="244"/>
      <c r="F93" s="244"/>
      <c r="G93" s="264"/>
      <c r="H93" s="264"/>
      <c r="I93" s="264"/>
      <c r="J93" s="264"/>
      <c r="K93" s="436"/>
      <c r="L93" s="246"/>
      <c r="M93" s="246"/>
      <c r="N93" s="246"/>
      <c r="O93" s="264"/>
      <c r="P93" s="362"/>
      <c r="Q93" s="362"/>
      <c r="R93" s="374"/>
      <c r="S93" s="244"/>
      <c r="T93" s="375"/>
      <c r="U93" s="377"/>
      <c r="V93" s="377"/>
      <c r="W93" s="377"/>
      <c r="X93" s="264"/>
      <c r="Y93" s="244"/>
      <c r="Z93" s="362"/>
      <c r="AA93" s="244"/>
      <c r="AB93" s="244"/>
      <c r="AC93" s="244"/>
      <c r="AD93" s="280"/>
      <c r="AE93" s="392"/>
      <c r="AF93" s="393"/>
      <c r="AG93" s="423"/>
      <c r="AH93" s="423"/>
      <c r="AI93" s="423"/>
      <c r="AJ93" s="394"/>
      <c r="AK93" s="424"/>
      <c r="AL93" s="423"/>
      <c r="AM93" s="394"/>
      <c r="AN93" s="394"/>
      <c r="AO93" s="394"/>
      <c r="AP93" s="391"/>
      <c r="AQ93" s="391"/>
      <c r="AR93" s="391"/>
      <c r="AS93" s="391"/>
      <c r="AT93" s="375"/>
    </row>
    <row r="94" ht="24" customHeight="1" spans="1:46">
      <c r="A94" s="244"/>
      <c r="B94" s="244"/>
      <c r="C94" s="244"/>
      <c r="D94" s="244"/>
      <c r="E94" s="244"/>
      <c r="F94" s="244"/>
      <c r="G94" s="264"/>
      <c r="H94" s="264"/>
      <c r="I94" s="264"/>
      <c r="J94" s="264"/>
      <c r="K94" s="436"/>
      <c r="L94" s="246"/>
      <c r="M94" s="246"/>
      <c r="N94" s="246"/>
      <c r="O94" s="264"/>
      <c r="P94" s="362"/>
      <c r="Q94" s="362"/>
      <c r="R94" s="374"/>
      <c r="S94" s="244"/>
      <c r="T94" s="375"/>
      <c r="U94" s="377"/>
      <c r="V94" s="377"/>
      <c r="W94" s="377"/>
      <c r="X94" s="264"/>
      <c r="Y94" s="244"/>
      <c r="Z94" s="362"/>
      <c r="AA94" s="244"/>
      <c r="AB94" s="244"/>
      <c r="AC94" s="244"/>
      <c r="AD94" s="280"/>
      <c r="AE94" s="392"/>
      <c r="AF94" s="393"/>
      <c r="AG94" s="423"/>
      <c r="AH94" s="423"/>
      <c r="AI94" s="423"/>
      <c r="AJ94" s="394"/>
      <c r="AK94" s="424"/>
      <c r="AL94" s="423"/>
      <c r="AM94" s="394"/>
      <c r="AN94" s="394"/>
      <c r="AO94" s="394"/>
      <c r="AP94" s="391"/>
      <c r="AQ94" s="391"/>
      <c r="AR94" s="391"/>
      <c r="AS94" s="391"/>
      <c r="AT94" s="375"/>
    </row>
    <row r="95" ht="24" customHeight="1" spans="1:46">
      <c r="A95" s="244"/>
      <c r="B95" s="244"/>
      <c r="C95" s="244"/>
      <c r="D95" s="244"/>
      <c r="E95" s="244"/>
      <c r="F95" s="244"/>
      <c r="G95" s="264"/>
      <c r="H95" s="264"/>
      <c r="I95" s="264"/>
      <c r="J95" s="264"/>
      <c r="K95" s="436"/>
      <c r="L95" s="246"/>
      <c r="M95" s="246"/>
      <c r="N95" s="246"/>
      <c r="O95" s="264"/>
      <c r="P95" s="362"/>
      <c r="Q95" s="362"/>
      <c r="R95" s="374"/>
      <c r="S95" s="244"/>
      <c r="T95" s="375"/>
      <c r="U95" s="377"/>
      <c r="V95" s="377"/>
      <c r="W95" s="377"/>
      <c r="X95" s="264"/>
      <c r="Y95" s="244"/>
      <c r="Z95" s="362"/>
      <c r="AA95" s="244"/>
      <c r="AB95" s="244"/>
      <c r="AC95" s="244"/>
      <c r="AD95" s="280"/>
      <c r="AE95" s="392"/>
      <c r="AF95" s="393"/>
      <c r="AG95" s="423"/>
      <c r="AH95" s="423"/>
      <c r="AI95" s="423"/>
      <c r="AJ95" s="394"/>
      <c r="AK95" s="424"/>
      <c r="AL95" s="423"/>
      <c r="AM95" s="394"/>
      <c r="AN95" s="394"/>
      <c r="AO95" s="394"/>
      <c r="AP95" s="391"/>
      <c r="AQ95" s="391"/>
      <c r="AR95" s="391"/>
      <c r="AS95" s="391"/>
      <c r="AT95" s="375"/>
    </row>
    <row r="96" ht="24" customHeight="1" spans="1:46">
      <c r="A96" s="244"/>
      <c r="B96" s="244"/>
      <c r="C96" s="244"/>
      <c r="D96" s="244"/>
      <c r="E96" s="244"/>
      <c r="F96" s="244"/>
      <c r="G96" s="264"/>
      <c r="H96" s="264"/>
      <c r="I96" s="264"/>
      <c r="J96" s="264"/>
      <c r="K96" s="435"/>
      <c r="L96" s="246"/>
      <c r="M96" s="246"/>
      <c r="N96" s="246"/>
      <c r="O96" s="264"/>
      <c r="P96" s="362"/>
      <c r="Q96" s="362"/>
      <c r="R96" s="374"/>
      <c r="S96" s="244"/>
      <c r="T96" s="375"/>
      <c r="U96" s="377"/>
      <c r="V96" s="377"/>
      <c r="W96" s="377"/>
      <c r="X96" s="264"/>
      <c r="Y96" s="244"/>
      <c r="Z96" s="362"/>
      <c r="AA96" s="244"/>
      <c r="AB96" s="244"/>
      <c r="AC96" s="244"/>
      <c r="AD96" s="280"/>
      <c r="AE96" s="392"/>
      <c r="AF96" s="393"/>
      <c r="AG96" s="423"/>
      <c r="AH96" s="423"/>
      <c r="AI96" s="423"/>
      <c r="AJ96" s="394"/>
      <c r="AK96" s="424"/>
      <c r="AL96" s="423"/>
      <c r="AM96" s="394"/>
      <c r="AN96" s="394"/>
      <c r="AO96" s="394"/>
      <c r="AP96" s="391"/>
      <c r="AQ96" s="391"/>
      <c r="AR96" s="391"/>
      <c r="AS96" s="391"/>
      <c r="AT96" s="375"/>
    </row>
    <row r="97" s="211" customFormat="1" ht="24" customHeight="1" spans="1:46">
      <c r="A97" s="244"/>
      <c r="B97" s="244"/>
      <c r="C97" s="244"/>
      <c r="D97" s="244"/>
      <c r="E97" s="244"/>
      <c r="F97" s="244"/>
      <c r="G97" s="264"/>
      <c r="H97" s="264"/>
      <c r="I97" s="264"/>
      <c r="J97" s="264"/>
      <c r="K97" s="435"/>
      <c r="L97" s="246"/>
      <c r="M97" s="246"/>
      <c r="N97" s="246"/>
      <c r="O97" s="264"/>
      <c r="P97" s="362"/>
      <c r="Q97" s="362"/>
      <c r="R97" s="374"/>
      <c r="S97" s="244"/>
      <c r="T97" s="375"/>
      <c r="U97" s="377"/>
      <c r="V97" s="377"/>
      <c r="W97" s="377"/>
      <c r="X97" s="264"/>
      <c r="Y97" s="264"/>
      <c r="Z97" s="362"/>
      <c r="AA97" s="442"/>
      <c r="AB97" s="244"/>
      <c r="AC97" s="264"/>
      <c r="AD97" s="280"/>
      <c r="AE97" s="244"/>
      <c r="AF97" s="393"/>
      <c r="AG97" s="423"/>
      <c r="AH97" s="423"/>
      <c r="AI97" s="423"/>
      <c r="AJ97" s="394"/>
      <c r="AK97" s="424"/>
      <c r="AL97" s="423"/>
      <c r="AM97" s="280"/>
      <c r="AN97" s="280"/>
      <c r="AO97" s="280"/>
      <c r="AP97" s="391"/>
      <c r="AQ97" s="391"/>
      <c r="AR97" s="391"/>
      <c r="AS97" s="391"/>
      <c r="AT97" s="375"/>
    </row>
    <row r="98" s="211" customFormat="1" ht="24" customHeight="1" spans="1:46">
      <c r="A98" s="244"/>
      <c r="B98" s="244"/>
      <c r="C98" s="244"/>
      <c r="D98" s="244"/>
      <c r="E98" s="244"/>
      <c r="F98" s="244"/>
      <c r="G98" s="264"/>
      <c r="H98" s="264"/>
      <c r="I98" s="264"/>
      <c r="J98" s="264"/>
      <c r="K98" s="435"/>
      <c r="L98" s="246"/>
      <c r="M98" s="246"/>
      <c r="N98" s="246"/>
      <c r="O98" s="264"/>
      <c r="P98" s="362"/>
      <c r="Q98" s="362"/>
      <c r="R98" s="374"/>
      <c r="S98" s="244"/>
      <c r="T98" s="375"/>
      <c r="U98" s="377"/>
      <c r="V98" s="377"/>
      <c r="W98" s="377"/>
      <c r="X98" s="264"/>
      <c r="Y98" s="264"/>
      <c r="Z98" s="362"/>
      <c r="AA98" s="442"/>
      <c r="AB98" s="244"/>
      <c r="AC98" s="264"/>
      <c r="AD98" s="280"/>
      <c r="AE98" s="244"/>
      <c r="AF98" s="348"/>
      <c r="AG98" s="425"/>
      <c r="AH98" s="425"/>
      <c r="AI98" s="425"/>
      <c r="AJ98" s="280"/>
      <c r="AK98" s="313"/>
      <c r="AL98" s="425"/>
      <c r="AM98" s="280"/>
      <c r="AN98" s="280"/>
      <c r="AO98" s="280"/>
      <c r="AP98" s="391"/>
      <c r="AQ98" s="391"/>
      <c r="AR98" s="391"/>
      <c r="AS98" s="391"/>
      <c r="AT98" s="375"/>
    </row>
    <row r="99" s="211" customFormat="1" ht="24" customHeight="1" spans="1:46">
      <c r="A99" s="244"/>
      <c r="B99" s="244"/>
      <c r="C99" s="244"/>
      <c r="D99" s="244"/>
      <c r="E99" s="244"/>
      <c r="F99" s="244"/>
      <c r="G99" s="264"/>
      <c r="H99" s="264"/>
      <c r="I99" s="264"/>
      <c r="J99" s="264"/>
      <c r="K99" s="435"/>
      <c r="L99" s="246"/>
      <c r="M99" s="246"/>
      <c r="N99" s="246"/>
      <c r="O99" s="264"/>
      <c r="P99" s="362"/>
      <c r="Q99" s="362"/>
      <c r="R99" s="374"/>
      <c r="S99" s="244"/>
      <c r="T99" s="375"/>
      <c r="U99" s="377"/>
      <c r="V99" s="377"/>
      <c r="W99" s="377"/>
      <c r="X99" s="264"/>
      <c r="Y99" s="264"/>
      <c r="Z99" s="362"/>
      <c r="AA99" s="244"/>
      <c r="AB99" s="244"/>
      <c r="AC99" s="264"/>
      <c r="AD99" s="280"/>
      <c r="AE99" s="244"/>
      <c r="AF99" s="348"/>
      <c r="AG99" s="425"/>
      <c r="AH99" s="425"/>
      <c r="AI99" s="425"/>
      <c r="AJ99" s="280"/>
      <c r="AK99" s="313"/>
      <c r="AL99" s="425"/>
      <c r="AM99" s="280"/>
      <c r="AN99" s="280"/>
      <c r="AO99" s="280"/>
      <c r="AP99" s="391"/>
      <c r="AQ99" s="391"/>
      <c r="AR99" s="391"/>
      <c r="AS99" s="391"/>
      <c r="AT99" s="375"/>
    </row>
    <row r="100" s="211" customFormat="1" ht="24" customHeight="1" spans="1:46">
      <c r="A100" s="244"/>
      <c r="B100" s="244"/>
      <c r="C100" s="244"/>
      <c r="D100" s="244"/>
      <c r="E100" s="244"/>
      <c r="F100" s="244"/>
      <c r="G100" s="264"/>
      <c r="H100" s="264"/>
      <c r="I100" s="264"/>
      <c r="J100" s="264"/>
      <c r="K100" s="435"/>
      <c r="L100" s="246"/>
      <c r="M100" s="246"/>
      <c r="N100" s="246"/>
      <c r="O100" s="264"/>
      <c r="P100" s="362"/>
      <c r="Q100" s="362"/>
      <c r="R100" s="374"/>
      <c r="S100" s="244"/>
      <c r="T100" s="375"/>
      <c r="U100" s="377"/>
      <c r="V100" s="377"/>
      <c r="W100" s="377"/>
      <c r="X100" s="264"/>
      <c r="Y100" s="264"/>
      <c r="Z100" s="362"/>
      <c r="AA100" s="442"/>
      <c r="AB100" s="244"/>
      <c r="AC100" s="264"/>
      <c r="AD100" s="280"/>
      <c r="AE100" s="244"/>
      <c r="AF100" s="348"/>
      <c r="AG100" s="425"/>
      <c r="AH100" s="425"/>
      <c r="AI100" s="425"/>
      <c r="AJ100" s="280"/>
      <c r="AK100" s="313"/>
      <c r="AL100" s="425"/>
      <c r="AM100" s="280"/>
      <c r="AN100" s="280"/>
      <c r="AO100" s="280"/>
      <c r="AP100" s="391"/>
      <c r="AQ100" s="391"/>
      <c r="AR100" s="391"/>
      <c r="AS100" s="391"/>
      <c r="AT100" s="375"/>
    </row>
    <row r="101" s="211" customFormat="1" ht="24" customHeight="1" spans="1:46">
      <c r="A101" s="244"/>
      <c r="B101" s="244"/>
      <c r="C101" s="244"/>
      <c r="D101" s="244"/>
      <c r="E101" s="244"/>
      <c r="F101" s="244"/>
      <c r="G101" s="264"/>
      <c r="H101" s="264"/>
      <c r="I101" s="264"/>
      <c r="J101" s="264"/>
      <c r="K101" s="435"/>
      <c r="L101" s="246"/>
      <c r="M101" s="246"/>
      <c r="N101" s="246"/>
      <c r="O101" s="264"/>
      <c r="P101" s="362"/>
      <c r="Q101" s="362"/>
      <c r="R101" s="374"/>
      <c r="S101" s="244"/>
      <c r="T101" s="375"/>
      <c r="U101" s="377"/>
      <c r="V101" s="377"/>
      <c r="W101" s="377"/>
      <c r="X101" s="264"/>
      <c r="Y101" s="264"/>
      <c r="Z101" s="362"/>
      <c r="AA101" s="442"/>
      <c r="AB101" s="244"/>
      <c r="AC101" s="264"/>
      <c r="AD101" s="280"/>
      <c r="AE101" s="244"/>
      <c r="AF101" s="348"/>
      <c r="AG101" s="425"/>
      <c r="AH101" s="425"/>
      <c r="AI101" s="425"/>
      <c r="AJ101" s="280"/>
      <c r="AK101" s="313"/>
      <c r="AL101" s="425"/>
      <c r="AM101" s="280"/>
      <c r="AN101" s="280"/>
      <c r="AO101" s="280"/>
      <c r="AP101" s="391"/>
      <c r="AQ101" s="391"/>
      <c r="AR101" s="391"/>
      <c r="AS101" s="391"/>
      <c r="AT101" s="375"/>
    </row>
    <row r="102" s="211" customFormat="1" ht="24" customHeight="1" spans="1:46">
      <c r="A102" s="244"/>
      <c r="B102" s="244"/>
      <c r="C102" s="244"/>
      <c r="D102" s="244"/>
      <c r="E102" s="244"/>
      <c r="F102" s="244"/>
      <c r="G102" s="264"/>
      <c r="H102" s="264"/>
      <c r="I102" s="264"/>
      <c r="J102" s="264"/>
      <c r="K102" s="435"/>
      <c r="L102" s="246"/>
      <c r="M102" s="246"/>
      <c r="N102" s="246"/>
      <c r="O102" s="264"/>
      <c r="P102" s="362"/>
      <c r="Q102" s="362"/>
      <c r="R102" s="374"/>
      <c r="S102" s="244"/>
      <c r="T102" s="375"/>
      <c r="U102" s="377"/>
      <c r="V102" s="377"/>
      <c r="W102" s="377"/>
      <c r="X102" s="264"/>
      <c r="Y102" s="264"/>
      <c r="Z102" s="362"/>
      <c r="AA102" s="442"/>
      <c r="AB102" s="244"/>
      <c r="AC102" s="264"/>
      <c r="AD102" s="280"/>
      <c r="AE102" s="244"/>
      <c r="AF102" s="348"/>
      <c r="AG102" s="425"/>
      <c r="AH102" s="425"/>
      <c r="AI102" s="425"/>
      <c r="AJ102" s="280"/>
      <c r="AK102" s="313"/>
      <c r="AL102" s="425"/>
      <c r="AM102" s="280"/>
      <c r="AN102" s="280"/>
      <c r="AO102" s="280"/>
      <c r="AP102" s="391"/>
      <c r="AQ102" s="391"/>
      <c r="AR102" s="391"/>
      <c r="AS102" s="391"/>
      <c r="AT102" s="375"/>
    </row>
    <row r="103" s="211" customFormat="1" ht="24" customHeight="1" spans="1:46">
      <c r="A103" s="244"/>
      <c r="B103" s="362"/>
      <c r="C103" s="266"/>
      <c r="D103" s="266"/>
      <c r="E103" s="266"/>
      <c r="F103" s="266"/>
      <c r="G103" s="266"/>
      <c r="H103" s="362"/>
      <c r="I103" s="362"/>
      <c r="J103" s="362"/>
      <c r="K103" s="362"/>
      <c r="L103" s="362"/>
      <c r="M103" s="362"/>
      <c r="N103" s="362"/>
      <c r="O103" s="362"/>
      <c r="P103" s="247"/>
      <c r="Q103" s="246"/>
      <c r="R103" s="374"/>
      <c r="S103" s="244"/>
      <c r="T103" s="266"/>
      <c r="U103" s="377"/>
      <c r="V103" s="377"/>
      <c r="W103" s="377"/>
      <c r="X103" s="375"/>
      <c r="Y103" s="375"/>
      <c r="Z103" s="362"/>
      <c r="AA103" s="266"/>
      <c r="AB103" s="362"/>
      <c r="AC103" s="362"/>
      <c r="AD103" s="284"/>
      <c r="AE103" s="244"/>
      <c r="AF103" s="393"/>
      <c r="AG103" s="423"/>
      <c r="AH103" s="423"/>
      <c r="AI103" s="423"/>
      <c r="AJ103" s="394"/>
      <c r="AK103" s="424"/>
      <c r="AL103" s="423"/>
      <c r="AM103" s="394"/>
      <c r="AN103" s="394"/>
      <c r="AO103" s="394"/>
      <c r="AP103" s="391"/>
      <c r="AQ103" s="391"/>
      <c r="AR103" s="391"/>
      <c r="AS103" s="391"/>
      <c r="AT103" s="336"/>
    </row>
    <row r="104" s="211" customFormat="1" ht="24" customHeight="1" spans="1:46">
      <c r="A104" s="244"/>
      <c r="B104" s="362"/>
      <c r="C104" s="266"/>
      <c r="D104" s="266"/>
      <c r="E104" s="266"/>
      <c r="F104" s="266"/>
      <c r="G104" s="266"/>
      <c r="H104" s="362"/>
      <c r="I104" s="362"/>
      <c r="J104" s="362"/>
      <c r="K104" s="362"/>
      <c r="L104" s="362"/>
      <c r="M104" s="362"/>
      <c r="N104" s="362"/>
      <c r="O104" s="250"/>
      <c r="P104" s="250"/>
      <c r="Q104" s="246"/>
      <c r="R104" s="374"/>
      <c r="S104" s="244"/>
      <c r="T104" s="249"/>
      <c r="U104" s="377"/>
      <c r="V104" s="377"/>
      <c r="W104" s="377"/>
      <c r="X104" s="375"/>
      <c r="Y104" s="375"/>
      <c r="Z104" s="362"/>
      <c r="AA104" s="266"/>
      <c r="AB104" s="362"/>
      <c r="AC104" s="362"/>
      <c r="AD104" s="284"/>
      <c r="AE104" s="244"/>
      <c r="AF104" s="393"/>
      <c r="AG104" s="423"/>
      <c r="AH104" s="423"/>
      <c r="AI104" s="423"/>
      <c r="AJ104" s="394"/>
      <c r="AK104" s="424"/>
      <c r="AL104" s="423"/>
      <c r="AM104" s="394"/>
      <c r="AN104" s="394"/>
      <c r="AO104" s="394"/>
      <c r="AP104" s="391"/>
      <c r="AQ104" s="391"/>
      <c r="AR104" s="391"/>
      <c r="AS104" s="391"/>
      <c r="AT104" s="336"/>
    </row>
    <row r="105" s="211" customFormat="1" ht="24" customHeight="1" spans="1:46">
      <c r="A105" s="244"/>
      <c r="B105" s="362"/>
      <c r="C105" s="266"/>
      <c r="D105" s="266"/>
      <c r="E105" s="266"/>
      <c r="F105" s="266"/>
      <c r="G105" s="266"/>
      <c r="H105" s="362"/>
      <c r="I105" s="362"/>
      <c r="J105" s="362"/>
      <c r="K105" s="362"/>
      <c r="L105" s="362"/>
      <c r="M105" s="362"/>
      <c r="N105" s="362"/>
      <c r="O105" s="362"/>
      <c r="P105" s="250"/>
      <c r="Q105" s="246"/>
      <c r="R105" s="437"/>
      <c r="S105" s="244"/>
      <c r="T105" s="438"/>
      <c r="U105" s="377"/>
      <c r="V105" s="377"/>
      <c r="W105" s="377"/>
      <c r="X105" s="375"/>
      <c r="Y105" s="375"/>
      <c r="Z105" s="362"/>
      <c r="AA105" s="266"/>
      <c r="AB105" s="362"/>
      <c r="AC105" s="362"/>
      <c r="AD105" s="284"/>
      <c r="AE105" s="244"/>
      <c r="AF105" s="393"/>
      <c r="AG105" s="423"/>
      <c r="AH105" s="423"/>
      <c r="AI105" s="423"/>
      <c r="AJ105" s="394"/>
      <c r="AK105" s="424"/>
      <c r="AL105" s="423"/>
      <c r="AM105" s="394"/>
      <c r="AN105" s="394"/>
      <c r="AO105" s="394"/>
      <c r="AP105" s="391"/>
      <c r="AQ105" s="391"/>
      <c r="AR105" s="391"/>
      <c r="AS105" s="391"/>
      <c r="AT105" s="336"/>
    </row>
    <row r="106" s="211" customFormat="1" ht="24" customHeight="1" spans="1:46">
      <c r="A106" s="244"/>
      <c r="B106" s="362"/>
      <c r="C106" s="266"/>
      <c r="D106" s="266"/>
      <c r="E106" s="266"/>
      <c r="F106" s="266"/>
      <c r="G106" s="266"/>
      <c r="H106" s="362"/>
      <c r="I106" s="362"/>
      <c r="J106" s="362"/>
      <c r="K106" s="362"/>
      <c r="L106" s="362"/>
      <c r="M106" s="362"/>
      <c r="N106" s="362"/>
      <c r="O106" s="362"/>
      <c r="P106" s="250"/>
      <c r="Q106" s="362"/>
      <c r="R106" s="437"/>
      <c r="S106" s="244"/>
      <c r="T106" s="375"/>
      <c r="U106" s="377"/>
      <c r="V106" s="377"/>
      <c r="W106" s="377"/>
      <c r="X106" s="375"/>
      <c r="Y106" s="375"/>
      <c r="Z106" s="362"/>
      <c r="AA106" s="266"/>
      <c r="AB106" s="362"/>
      <c r="AC106" s="362"/>
      <c r="AD106" s="284"/>
      <c r="AE106" s="244"/>
      <c r="AF106" s="393"/>
      <c r="AG106" s="423"/>
      <c r="AH106" s="423"/>
      <c r="AI106" s="423"/>
      <c r="AJ106" s="394"/>
      <c r="AK106" s="424"/>
      <c r="AL106" s="423"/>
      <c r="AM106" s="394"/>
      <c r="AN106" s="394"/>
      <c r="AO106" s="394"/>
      <c r="AP106" s="391"/>
      <c r="AQ106" s="391"/>
      <c r="AR106" s="391"/>
      <c r="AS106" s="391"/>
      <c r="AT106" s="336"/>
    </row>
    <row r="107" s="211" customFormat="1" ht="24" customHeight="1" spans="1:46">
      <c r="A107" s="244"/>
      <c r="B107" s="362"/>
      <c r="C107" s="266"/>
      <c r="D107" s="266"/>
      <c r="E107" s="266"/>
      <c r="F107" s="266"/>
      <c r="G107" s="266"/>
      <c r="H107" s="362"/>
      <c r="I107" s="362"/>
      <c r="J107" s="362"/>
      <c r="K107" s="362"/>
      <c r="L107" s="362"/>
      <c r="M107" s="362"/>
      <c r="N107" s="362"/>
      <c r="O107" s="362"/>
      <c r="P107" s="362"/>
      <c r="Q107" s="362"/>
      <c r="R107" s="374"/>
      <c r="S107" s="244"/>
      <c r="T107" s="266"/>
      <c r="U107" s="377"/>
      <c r="V107" s="377"/>
      <c r="W107" s="377"/>
      <c r="X107" s="375"/>
      <c r="Y107" s="375"/>
      <c r="Z107" s="362"/>
      <c r="AA107" s="266"/>
      <c r="AB107" s="362"/>
      <c r="AC107" s="362"/>
      <c r="AD107" s="284"/>
      <c r="AE107" s="244"/>
      <c r="AF107" s="393"/>
      <c r="AG107" s="423"/>
      <c r="AH107" s="423"/>
      <c r="AI107" s="423"/>
      <c r="AJ107" s="394"/>
      <c r="AK107" s="424"/>
      <c r="AL107" s="423"/>
      <c r="AM107" s="394"/>
      <c r="AN107" s="394"/>
      <c r="AO107" s="394"/>
      <c r="AP107" s="391"/>
      <c r="AQ107" s="391"/>
      <c r="AR107" s="391"/>
      <c r="AS107" s="391"/>
      <c r="AT107" s="336"/>
    </row>
    <row r="108" s="211" customFormat="1" ht="24" customHeight="1" spans="1:46">
      <c r="A108" s="244"/>
      <c r="B108" s="362"/>
      <c r="C108" s="266"/>
      <c r="D108" s="266"/>
      <c r="E108" s="266"/>
      <c r="F108" s="266"/>
      <c r="G108" s="266"/>
      <c r="H108" s="362"/>
      <c r="I108" s="362"/>
      <c r="J108" s="362"/>
      <c r="K108" s="362"/>
      <c r="L108" s="362"/>
      <c r="M108" s="362"/>
      <c r="N108" s="362"/>
      <c r="O108" s="250"/>
      <c r="P108" s="250"/>
      <c r="Q108" s="264"/>
      <c r="R108" s="374"/>
      <c r="S108" s="244"/>
      <c r="T108" s="266"/>
      <c r="U108" s="377"/>
      <c r="V108" s="377"/>
      <c r="W108" s="377"/>
      <c r="X108" s="375"/>
      <c r="Y108" s="375"/>
      <c r="Z108" s="362"/>
      <c r="AA108" s="250"/>
      <c r="AB108" s="362"/>
      <c r="AC108" s="362"/>
      <c r="AD108" s="282"/>
      <c r="AE108" s="244"/>
      <c r="AF108" s="393"/>
      <c r="AG108" s="423"/>
      <c r="AH108" s="423"/>
      <c r="AI108" s="423"/>
      <c r="AJ108" s="394"/>
      <c r="AK108" s="424"/>
      <c r="AL108" s="423"/>
      <c r="AM108" s="394"/>
      <c r="AN108" s="394"/>
      <c r="AO108" s="394"/>
      <c r="AP108" s="391"/>
      <c r="AQ108" s="391"/>
      <c r="AR108" s="391"/>
      <c r="AS108" s="391"/>
      <c r="AT108" s="336"/>
    </row>
    <row r="109" s="211" customFormat="1" ht="24" customHeight="1" spans="1:46">
      <c r="A109" s="244"/>
      <c r="B109" s="362"/>
      <c r="C109" s="266"/>
      <c r="D109" s="266"/>
      <c r="E109" s="266"/>
      <c r="F109" s="266"/>
      <c r="G109" s="266"/>
      <c r="H109" s="362"/>
      <c r="I109" s="362"/>
      <c r="J109" s="362"/>
      <c r="K109" s="362"/>
      <c r="L109" s="362"/>
      <c r="M109" s="362"/>
      <c r="N109" s="362"/>
      <c r="O109" s="250"/>
      <c r="P109" s="250"/>
      <c r="Q109" s="264"/>
      <c r="R109" s="374"/>
      <c r="S109" s="244"/>
      <c r="T109" s="266"/>
      <c r="U109" s="377"/>
      <c r="V109" s="377"/>
      <c r="W109" s="377"/>
      <c r="X109" s="375"/>
      <c r="Y109" s="375"/>
      <c r="Z109" s="362"/>
      <c r="AA109" s="250"/>
      <c r="AB109" s="362"/>
      <c r="AC109" s="362"/>
      <c r="AD109" s="284"/>
      <c r="AE109" s="244"/>
      <c r="AF109" s="393"/>
      <c r="AG109" s="423"/>
      <c r="AH109" s="423"/>
      <c r="AI109" s="423"/>
      <c r="AJ109" s="394"/>
      <c r="AK109" s="424"/>
      <c r="AL109" s="423"/>
      <c r="AM109" s="394"/>
      <c r="AN109" s="394"/>
      <c r="AO109" s="394"/>
      <c r="AP109" s="391"/>
      <c r="AQ109" s="391"/>
      <c r="AR109" s="391"/>
      <c r="AS109" s="391"/>
      <c r="AT109" s="336"/>
    </row>
    <row r="110" s="211" customFormat="1" ht="24" customHeight="1" spans="1:46">
      <c r="A110" s="244"/>
      <c r="B110" s="362"/>
      <c r="C110" s="362"/>
      <c r="D110" s="362"/>
      <c r="E110" s="362"/>
      <c r="F110" s="362"/>
      <c r="G110" s="362"/>
      <c r="H110" s="362"/>
      <c r="I110" s="362"/>
      <c r="J110" s="362"/>
      <c r="K110" s="362"/>
      <c r="L110" s="362"/>
      <c r="M110" s="362"/>
      <c r="N110" s="362"/>
      <c r="O110" s="362"/>
      <c r="P110" s="362"/>
      <c r="Q110" s="362"/>
      <c r="R110" s="437"/>
      <c r="S110" s="244"/>
      <c r="T110" s="375"/>
      <c r="U110" s="377"/>
      <c r="V110" s="377"/>
      <c r="W110" s="377"/>
      <c r="X110" s="264"/>
      <c r="Y110" s="244"/>
      <c r="Z110" s="362"/>
      <c r="AA110" s="375"/>
      <c r="AB110" s="375"/>
      <c r="AC110" s="375"/>
      <c r="AD110" s="388"/>
      <c r="AE110" s="362"/>
      <c r="AF110" s="362"/>
      <c r="AG110" s="421"/>
      <c r="AH110" s="421"/>
      <c r="AI110" s="421"/>
      <c r="AJ110" s="388"/>
      <c r="AK110" s="422"/>
      <c r="AL110" s="421"/>
      <c r="AM110" s="388"/>
      <c r="AN110" s="388"/>
      <c r="AO110" s="388"/>
      <c r="AP110" s="391"/>
      <c r="AQ110" s="391"/>
      <c r="AR110" s="391"/>
      <c r="AS110" s="391"/>
      <c r="AT110" s="390"/>
    </row>
    <row r="111" s="211" customFormat="1" ht="33.75" customHeight="1" spans="1:46">
      <c r="A111" s="244"/>
      <c r="B111" s="362"/>
      <c r="C111" s="266"/>
      <c r="D111" s="266"/>
      <c r="E111" s="266"/>
      <c r="F111" s="266"/>
      <c r="G111" s="266"/>
      <c r="H111" s="362"/>
      <c r="I111" s="362"/>
      <c r="J111" s="362"/>
      <c r="K111" s="362"/>
      <c r="L111" s="362"/>
      <c r="M111" s="362"/>
      <c r="N111" s="362"/>
      <c r="O111" s="362"/>
      <c r="P111" s="247"/>
      <c r="Q111" s="362"/>
      <c r="R111" s="437"/>
      <c r="S111" s="244"/>
      <c r="T111" s="266"/>
      <c r="U111" s="377"/>
      <c r="V111" s="377"/>
      <c r="W111" s="377"/>
      <c r="X111" s="375"/>
      <c r="Y111" s="375"/>
      <c r="Z111" s="362"/>
      <c r="AA111" s="266"/>
      <c r="AB111" s="362"/>
      <c r="AC111" s="362"/>
      <c r="AD111" s="284"/>
      <c r="AE111" s="244"/>
      <c r="AF111" s="393"/>
      <c r="AG111" s="423"/>
      <c r="AH111" s="423"/>
      <c r="AI111" s="423"/>
      <c r="AJ111" s="394"/>
      <c r="AK111" s="424"/>
      <c r="AL111" s="423"/>
      <c r="AM111" s="394"/>
      <c r="AN111" s="394"/>
      <c r="AO111" s="394"/>
      <c r="AP111" s="391"/>
      <c r="AQ111" s="391"/>
      <c r="AR111" s="391"/>
      <c r="AS111" s="391"/>
      <c r="AT111" s="336"/>
    </row>
    <row r="112" s="211" customFormat="1" ht="24" customHeight="1" spans="1:46">
      <c r="A112" s="244"/>
      <c r="B112" s="362"/>
      <c r="C112" s="266"/>
      <c r="D112" s="266"/>
      <c r="E112" s="266"/>
      <c r="F112" s="266"/>
      <c r="G112" s="266"/>
      <c r="H112" s="362"/>
      <c r="I112" s="362"/>
      <c r="J112" s="362"/>
      <c r="K112" s="362"/>
      <c r="L112" s="362"/>
      <c r="M112" s="362"/>
      <c r="N112" s="362"/>
      <c r="O112" s="246"/>
      <c r="P112" s="250"/>
      <c r="Q112" s="362"/>
      <c r="R112" s="437"/>
      <c r="S112" s="244"/>
      <c r="T112" s="266"/>
      <c r="U112" s="377"/>
      <c r="V112" s="377"/>
      <c r="W112" s="377"/>
      <c r="X112" s="375"/>
      <c r="Y112" s="375"/>
      <c r="Z112" s="362"/>
      <c r="AA112" s="250"/>
      <c r="AB112" s="362"/>
      <c r="AC112" s="362"/>
      <c r="AD112" s="282"/>
      <c r="AE112" s="244"/>
      <c r="AF112" s="393"/>
      <c r="AG112" s="423"/>
      <c r="AH112" s="423"/>
      <c r="AI112" s="423"/>
      <c r="AJ112" s="394"/>
      <c r="AK112" s="424"/>
      <c r="AL112" s="423"/>
      <c r="AM112" s="394"/>
      <c r="AN112" s="394"/>
      <c r="AO112" s="394"/>
      <c r="AP112" s="391"/>
      <c r="AQ112" s="391"/>
      <c r="AR112" s="391"/>
      <c r="AS112" s="391"/>
      <c r="AT112" s="336"/>
    </row>
    <row r="113" s="211" customFormat="1" ht="24" customHeight="1" spans="1:46">
      <c r="A113" s="244"/>
      <c r="B113" s="362"/>
      <c r="C113" s="266"/>
      <c r="D113" s="266"/>
      <c r="E113" s="266"/>
      <c r="F113" s="266"/>
      <c r="G113" s="266"/>
      <c r="H113" s="362"/>
      <c r="I113" s="362"/>
      <c r="J113" s="362"/>
      <c r="K113" s="362"/>
      <c r="L113" s="362"/>
      <c r="M113" s="362"/>
      <c r="N113" s="362"/>
      <c r="O113" s="246"/>
      <c r="P113" s="250"/>
      <c r="Q113" s="362"/>
      <c r="R113" s="437"/>
      <c r="S113" s="244"/>
      <c r="T113" s="266"/>
      <c r="U113" s="377"/>
      <c r="V113" s="377"/>
      <c r="W113" s="377"/>
      <c r="X113" s="375"/>
      <c r="Y113" s="375"/>
      <c r="Z113" s="362"/>
      <c r="AA113" s="250"/>
      <c r="AB113" s="362"/>
      <c r="AC113" s="362"/>
      <c r="AD113" s="282"/>
      <c r="AE113" s="244"/>
      <c r="AF113" s="393"/>
      <c r="AG113" s="423"/>
      <c r="AH113" s="423"/>
      <c r="AI113" s="423"/>
      <c r="AJ113" s="394"/>
      <c r="AK113" s="424"/>
      <c r="AL113" s="423"/>
      <c r="AM113" s="394"/>
      <c r="AN113" s="394"/>
      <c r="AO113" s="394"/>
      <c r="AP113" s="391"/>
      <c r="AQ113" s="391"/>
      <c r="AR113" s="391"/>
      <c r="AS113" s="391"/>
      <c r="AT113" s="336"/>
    </row>
    <row r="114" s="211" customFormat="1" ht="24" customHeight="1" spans="1:46">
      <c r="A114" s="244"/>
      <c r="B114" s="362"/>
      <c r="C114" s="266"/>
      <c r="D114" s="266"/>
      <c r="E114" s="266"/>
      <c r="F114" s="266"/>
      <c r="G114" s="266"/>
      <c r="H114" s="362"/>
      <c r="I114" s="362"/>
      <c r="J114" s="362"/>
      <c r="K114" s="362"/>
      <c r="L114" s="362"/>
      <c r="M114" s="362"/>
      <c r="N114" s="362"/>
      <c r="O114" s="246"/>
      <c r="P114" s="250"/>
      <c r="Q114" s="362"/>
      <c r="R114" s="437"/>
      <c r="S114" s="244"/>
      <c r="T114" s="266"/>
      <c r="U114" s="377"/>
      <c r="V114" s="377"/>
      <c r="W114" s="377"/>
      <c r="X114" s="375"/>
      <c r="Y114" s="375"/>
      <c r="Z114" s="362"/>
      <c r="AA114" s="250"/>
      <c r="AB114" s="362"/>
      <c r="AC114" s="362"/>
      <c r="AD114" s="282"/>
      <c r="AE114" s="244"/>
      <c r="AF114" s="393"/>
      <c r="AG114" s="423"/>
      <c r="AH114" s="423"/>
      <c r="AI114" s="423"/>
      <c r="AJ114" s="394"/>
      <c r="AK114" s="424"/>
      <c r="AL114" s="423"/>
      <c r="AM114" s="394"/>
      <c r="AN114" s="394"/>
      <c r="AO114" s="394"/>
      <c r="AP114" s="391"/>
      <c r="AQ114" s="391"/>
      <c r="AR114" s="391"/>
      <c r="AS114" s="391"/>
      <c r="AT114" s="336"/>
    </row>
    <row r="115" s="211" customFormat="1" ht="24" customHeight="1" spans="1:46">
      <c r="A115" s="244"/>
      <c r="B115" s="362"/>
      <c r="C115" s="266"/>
      <c r="D115" s="266"/>
      <c r="E115" s="266"/>
      <c r="F115" s="266"/>
      <c r="G115" s="266"/>
      <c r="H115" s="362"/>
      <c r="I115" s="362"/>
      <c r="J115" s="362"/>
      <c r="K115" s="362"/>
      <c r="L115" s="362"/>
      <c r="M115" s="362"/>
      <c r="N115" s="362"/>
      <c r="O115" s="336"/>
      <c r="P115" s="336"/>
      <c r="Q115" s="362"/>
      <c r="R115" s="437"/>
      <c r="S115" s="244"/>
      <c r="T115" s="266"/>
      <c r="U115" s="377"/>
      <c r="V115" s="377"/>
      <c r="W115" s="377"/>
      <c r="X115" s="375"/>
      <c r="Y115" s="375"/>
      <c r="Z115" s="362"/>
      <c r="AA115" s="266"/>
      <c r="AB115" s="362"/>
      <c r="AC115" s="362"/>
      <c r="AD115" s="284"/>
      <c r="AE115" s="244"/>
      <c r="AF115" s="393"/>
      <c r="AG115" s="423"/>
      <c r="AH115" s="423"/>
      <c r="AI115" s="423"/>
      <c r="AJ115" s="394"/>
      <c r="AK115" s="424"/>
      <c r="AL115" s="423"/>
      <c r="AM115" s="394"/>
      <c r="AN115" s="394"/>
      <c r="AO115" s="394"/>
      <c r="AP115" s="391"/>
      <c r="AQ115" s="391"/>
      <c r="AR115" s="391"/>
      <c r="AS115" s="391"/>
      <c r="AT115" s="336"/>
    </row>
    <row r="116" s="211" customFormat="1" ht="24" customHeight="1" spans="1:46">
      <c r="A116" s="244"/>
      <c r="B116" s="362"/>
      <c r="C116" s="266"/>
      <c r="D116" s="266"/>
      <c r="E116" s="266"/>
      <c r="F116" s="266"/>
      <c r="G116" s="266"/>
      <c r="H116" s="362"/>
      <c r="I116" s="362"/>
      <c r="J116" s="362"/>
      <c r="K116" s="264"/>
      <c r="L116" s="246"/>
      <c r="M116" s="246"/>
      <c r="N116" s="246"/>
      <c r="O116" s="246"/>
      <c r="P116" s="250"/>
      <c r="Q116" s="362"/>
      <c r="R116" s="437"/>
      <c r="S116" s="244"/>
      <c r="T116" s="266"/>
      <c r="U116" s="376"/>
      <c r="V116" s="376"/>
      <c r="W116" s="376"/>
      <c r="X116" s="375"/>
      <c r="Y116" s="375"/>
      <c r="Z116" s="362"/>
      <c r="AA116" s="250"/>
      <c r="AB116" s="244"/>
      <c r="AC116" s="244"/>
      <c r="AD116" s="280"/>
      <c r="AE116" s="244"/>
      <c r="AF116" s="393"/>
      <c r="AG116" s="423"/>
      <c r="AH116" s="423"/>
      <c r="AI116" s="423"/>
      <c r="AJ116" s="394"/>
      <c r="AK116" s="424"/>
      <c r="AL116" s="423"/>
      <c r="AM116" s="394"/>
      <c r="AN116" s="394"/>
      <c r="AO116" s="394"/>
      <c r="AP116" s="391"/>
      <c r="AQ116" s="391"/>
      <c r="AR116" s="391"/>
      <c r="AS116" s="391"/>
      <c r="AT116" s="336"/>
    </row>
    <row r="117" s="211" customFormat="1" ht="27.75" customHeight="1" spans="1:46">
      <c r="A117" s="244"/>
      <c r="B117" s="362"/>
      <c r="C117" s="266"/>
      <c r="D117" s="266"/>
      <c r="E117" s="266"/>
      <c r="F117" s="266"/>
      <c r="G117" s="266"/>
      <c r="H117" s="362"/>
      <c r="I117" s="362"/>
      <c r="J117" s="362"/>
      <c r="K117" s="362"/>
      <c r="L117" s="362"/>
      <c r="M117" s="362"/>
      <c r="N117" s="362"/>
      <c r="O117" s="246"/>
      <c r="P117" s="247"/>
      <c r="Q117" s="362"/>
      <c r="R117" s="437"/>
      <c r="S117" s="244"/>
      <c r="T117" s="438"/>
      <c r="U117" s="376"/>
      <c r="V117" s="376"/>
      <c r="W117" s="376"/>
      <c r="X117" s="264"/>
      <c r="Y117" s="375"/>
      <c r="Z117" s="362"/>
      <c r="AA117" s="250"/>
      <c r="AB117" s="362"/>
      <c r="AC117" s="244"/>
      <c r="AD117" s="280"/>
      <c r="AE117" s="389"/>
      <c r="AF117" s="393"/>
      <c r="AG117" s="423"/>
      <c r="AH117" s="423"/>
      <c r="AI117" s="423"/>
      <c r="AJ117" s="394"/>
      <c r="AK117" s="424"/>
      <c r="AL117" s="423"/>
      <c r="AM117" s="394"/>
      <c r="AN117" s="394"/>
      <c r="AO117" s="394"/>
      <c r="AP117" s="391"/>
      <c r="AQ117" s="391"/>
      <c r="AR117" s="391"/>
      <c r="AS117" s="391"/>
      <c r="AT117" s="266"/>
    </row>
    <row r="118" s="211" customFormat="1" ht="24" customHeight="1" spans="1:46">
      <c r="A118" s="244"/>
      <c r="B118" s="362"/>
      <c r="C118" s="266"/>
      <c r="D118" s="266"/>
      <c r="E118" s="266"/>
      <c r="F118" s="266"/>
      <c r="G118" s="266"/>
      <c r="H118" s="362"/>
      <c r="I118" s="362"/>
      <c r="J118" s="362"/>
      <c r="K118" s="362"/>
      <c r="L118" s="362"/>
      <c r="M118" s="362"/>
      <c r="N118" s="362"/>
      <c r="O118" s="246"/>
      <c r="P118" s="250"/>
      <c r="Q118" s="362"/>
      <c r="R118" s="437"/>
      <c r="S118" s="244"/>
      <c r="T118" s="266"/>
      <c r="U118" s="376"/>
      <c r="V118" s="376"/>
      <c r="W118" s="376"/>
      <c r="X118" s="264"/>
      <c r="Y118" s="375"/>
      <c r="Z118" s="362"/>
      <c r="AA118" s="250"/>
      <c r="AB118" s="244"/>
      <c r="AC118" s="244"/>
      <c r="AD118" s="280"/>
      <c r="AE118" s="244"/>
      <c r="AF118" s="393"/>
      <c r="AG118" s="423"/>
      <c r="AH118" s="423"/>
      <c r="AI118" s="423"/>
      <c r="AJ118" s="394"/>
      <c r="AK118" s="424"/>
      <c r="AL118" s="423"/>
      <c r="AM118" s="394"/>
      <c r="AN118" s="394"/>
      <c r="AO118" s="394"/>
      <c r="AP118" s="391"/>
      <c r="AQ118" s="391"/>
      <c r="AR118" s="391"/>
      <c r="AS118" s="391"/>
      <c r="AT118" s="336"/>
    </row>
    <row r="119" s="211" customFormat="1" ht="24" customHeight="1" spans="1:46">
      <c r="A119" s="244"/>
      <c r="B119" s="362"/>
      <c r="C119" s="266"/>
      <c r="D119" s="266"/>
      <c r="E119" s="266"/>
      <c r="F119" s="266"/>
      <c r="G119" s="266"/>
      <c r="H119" s="362"/>
      <c r="I119" s="362"/>
      <c r="J119" s="362"/>
      <c r="K119" s="362"/>
      <c r="L119" s="362"/>
      <c r="M119" s="362"/>
      <c r="N119" s="362"/>
      <c r="O119" s="246"/>
      <c r="P119" s="247"/>
      <c r="Q119" s="362"/>
      <c r="R119" s="437"/>
      <c r="S119" s="244"/>
      <c r="T119" s="266"/>
      <c r="U119" s="376"/>
      <c r="V119" s="376"/>
      <c r="W119" s="376"/>
      <c r="X119" s="264"/>
      <c r="Y119" s="375"/>
      <c r="Z119" s="362"/>
      <c r="AA119" s="281"/>
      <c r="AB119" s="264"/>
      <c r="AC119" s="244"/>
      <c r="AD119" s="280"/>
      <c r="AE119" s="244"/>
      <c r="AF119" s="393"/>
      <c r="AG119" s="423"/>
      <c r="AH119" s="423"/>
      <c r="AI119" s="423"/>
      <c r="AJ119" s="394"/>
      <c r="AK119" s="424"/>
      <c r="AL119" s="423"/>
      <c r="AM119" s="394"/>
      <c r="AN119" s="394"/>
      <c r="AO119" s="394"/>
      <c r="AP119" s="391"/>
      <c r="AQ119" s="391"/>
      <c r="AR119" s="391"/>
      <c r="AS119" s="391"/>
      <c r="AT119" s="336"/>
    </row>
    <row r="120" s="211" customFormat="1" ht="24" customHeight="1" spans="1:46">
      <c r="A120" s="244"/>
      <c r="B120" s="362"/>
      <c r="C120" s="266"/>
      <c r="D120" s="266"/>
      <c r="E120" s="266"/>
      <c r="F120" s="266"/>
      <c r="G120" s="266"/>
      <c r="H120" s="362"/>
      <c r="I120" s="362"/>
      <c r="J120" s="362"/>
      <c r="K120" s="362"/>
      <c r="L120" s="362"/>
      <c r="M120" s="362"/>
      <c r="N120" s="362"/>
      <c r="O120" s="246"/>
      <c r="P120" s="247"/>
      <c r="Q120" s="362"/>
      <c r="R120" s="437"/>
      <c r="S120" s="244"/>
      <c r="T120" s="266"/>
      <c r="U120" s="376"/>
      <c r="V120" s="376"/>
      <c r="W120" s="376"/>
      <c r="X120" s="264"/>
      <c r="Y120" s="375"/>
      <c r="Z120" s="362"/>
      <c r="AA120" s="264"/>
      <c r="AB120" s="362"/>
      <c r="AC120" s="244"/>
      <c r="AD120" s="280"/>
      <c r="AE120" s="244"/>
      <c r="AF120" s="393"/>
      <c r="AG120" s="423"/>
      <c r="AH120" s="423"/>
      <c r="AI120" s="423"/>
      <c r="AJ120" s="394"/>
      <c r="AK120" s="424"/>
      <c r="AL120" s="423"/>
      <c r="AM120" s="394"/>
      <c r="AN120" s="394"/>
      <c r="AO120" s="394"/>
      <c r="AP120" s="391"/>
      <c r="AQ120" s="391"/>
      <c r="AR120" s="391"/>
      <c r="AS120" s="391"/>
      <c r="AT120" s="336"/>
    </row>
    <row r="121" s="211" customFormat="1" ht="24" customHeight="1" spans="1:46">
      <c r="A121" s="244"/>
      <c r="B121" s="362"/>
      <c r="C121" s="266"/>
      <c r="D121" s="266"/>
      <c r="E121" s="266"/>
      <c r="F121" s="266"/>
      <c r="G121" s="266"/>
      <c r="H121" s="362"/>
      <c r="I121" s="362"/>
      <c r="J121" s="362"/>
      <c r="K121" s="264"/>
      <c r="L121" s="362"/>
      <c r="M121" s="362"/>
      <c r="N121" s="362"/>
      <c r="O121" s="246"/>
      <c r="P121" s="250"/>
      <c r="Q121" s="362"/>
      <c r="R121" s="437"/>
      <c r="S121" s="244"/>
      <c r="T121" s="266"/>
      <c r="U121" s="376"/>
      <c r="V121" s="376"/>
      <c r="W121" s="376"/>
      <c r="X121" s="375"/>
      <c r="Y121" s="375"/>
      <c r="Z121" s="362"/>
      <c r="AA121" s="266"/>
      <c r="AB121" s="244"/>
      <c r="AC121" s="244"/>
      <c r="AD121" s="280"/>
      <c r="AE121" s="244"/>
      <c r="AF121" s="393"/>
      <c r="AG121" s="423"/>
      <c r="AH121" s="423"/>
      <c r="AI121" s="423"/>
      <c r="AJ121" s="394"/>
      <c r="AK121" s="424"/>
      <c r="AL121" s="423"/>
      <c r="AM121" s="394"/>
      <c r="AN121" s="394"/>
      <c r="AO121" s="394"/>
      <c r="AP121" s="391"/>
      <c r="AQ121" s="391"/>
      <c r="AR121" s="391"/>
      <c r="AS121" s="391"/>
      <c r="AT121" s="336"/>
    </row>
    <row r="122" s="211" customFormat="1" ht="24" customHeight="1" spans="1:46">
      <c r="A122" s="244"/>
      <c r="B122" s="362"/>
      <c r="C122" s="266"/>
      <c r="D122" s="266"/>
      <c r="E122" s="266"/>
      <c r="F122" s="266"/>
      <c r="G122" s="266"/>
      <c r="H122" s="362"/>
      <c r="I122" s="362"/>
      <c r="J122" s="362"/>
      <c r="K122" s="362"/>
      <c r="L122" s="362"/>
      <c r="M122" s="362"/>
      <c r="N122" s="362"/>
      <c r="O122" s="246"/>
      <c r="P122" s="247"/>
      <c r="Q122" s="362"/>
      <c r="R122" s="437"/>
      <c r="S122" s="244"/>
      <c r="T122" s="438"/>
      <c r="U122" s="376"/>
      <c r="V122" s="376"/>
      <c r="W122" s="376"/>
      <c r="X122" s="264"/>
      <c r="Y122" s="375"/>
      <c r="Z122" s="362"/>
      <c r="AA122" s="250"/>
      <c r="AB122" s="362"/>
      <c r="AC122" s="244"/>
      <c r="AD122" s="280"/>
      <c r="AE122" s="389"/>
      <c r="AF122" s="393"/>
      <c r="AG122" s="423"/>
      <c r="AH122" s="423"/>
      <c r="AI122" s="423"/>
      <c r="AJ122" s="394"/>
      <c r="AK122" s="424"/>
      <c r="AL122" s="423"/>
      <c r="AM122" s="394"/>
      <c r="AN122" s="394"/>
      <c r="AO122" s="394"/>
      <c r="AP122" s="391"/>
      <c r="AQ122" s="391"/>
      <c r="AR122" s="391"/>
      <c r="AS122" s="391"/>
      <c r="AT122" s="266"/>
    </row>
    <row r="123" s="211" customFormat="1" ht="24" customHeight="1" spans="1:46">
      <c r="A123" s="244"/>
      <c r="B123" s="362"/>
      <c r="C123" s="266"/>
      <c r="D123" s="266"/>
      <c r="E123" s="266"/>
      <c r="F123" s="266"/>
      <c r="G123" s="266"/>
      <c r="H123" s="362"/>
      <c r="I123" s="362"/>
      <c r="J123" s="362"/>
      <c r="K123" s="362"/>
      <c r="L123" s="362"/>
      <c r="M123" s="362"/>
      <c r="N123" s="362"/>
      <c r="O123" s="246"/>
      <c r="P123" s="247"/>
      <c r="Q123" s="362"/>
      <c r="R123" s="437"/>
      <c r="S123" s="244"/>
      <c r="T123" s="266"/>
      <c r="U123" s="376"/>
      <c r="V123" s="376"/>
      <c r="W123" s="376"/>
      <c r="X123" s="264"/>
      <c r="Y123" s="375"/>
      <c r="Z123" s="362"/>
      <c r="AA123" s="266"/>
      <c r="AB123" s="244"/>
      <c r="AC123" s="244"/>
      <c r="AD123" s="280"/>
      <c r="AE123" s="244"/>
      <c r="AF123" s="393"/>
      <c r="AG123" s="423"/>
      <c r="AH123" s="423"/>
      <c r="AI123" s="423"/>
      <c r="AJ123" s="394"/>
      <c r="AK123" s="424"/>
      <c r="AL123" s="423"/>
      <c r="AM123" s="394"/>
      <c r="AN123" s="394"/>
      <c r="AO123" s="394"/>
      <c r="AP123" s="391"/>
      <c r="AQ123" s="391"/>
      <c r="AR123" s="391"/>
      <c r="AS123" s="391"/>
      <c r="AT123" s="336"/>
    </row>
    <row r="124" s="211" customFormat="1" ht="24" customHeight="1" spans="1:46">
      <c r="A124" s="244"/>
      <c r="B124" s="362"/>
      <c r="C124" s="266"/>
      <c r="D124" s="266"/>
      <c r="E124" s="266"/>
      <c r="F124" s="266"/>
      <c r="G124" s="266"/>
      <c r="H124" s="362"/>
      <c r="I124" s="362"/>
      <c r="J124" s="362"/>
      <c r="K124" s="362"/>
      <c r="L124" s="362"/>
      <c r="M124" s="362"/>
      <c r="N124" s="362"/>
      <c r="O124" s="246"/>
      <c r="P124" s="247"/>
      <c r="Q124" s="362"/>
      <c r="R124" s="437"/>
      <c r="S124" s="244"/>
      <c r="T124" s="266"/>
      <c r="U124" s="376"/>
      <c r="V124" s="376"/>
      <c r="W124" s="376"/>
      <c r="X124" s="264"/>
      <c r="Y124" s="375"/>
      <c r="Z124" s="362"/>
      <c r="AA124" s="281"/>
      <c r="AB124" s="264"/>
      <c r="AC124" s="244"/>
      <c r="AD124" s="280"/>
      <c r="AE124" s="389"/>
      <c r="AF124" s="393"/>
      <c r="AG124" s="423"/>
      <c r="AH124" s="423"/>
      <c r="AI124" s="423"/>
      <c r="AJ124" s="394"/>
      <c r="AK124" s="424"/>
      <c r="AL124" s="423"/>
      <c r="AM124" s="394"/>
      <c r="AN124" s="394"/>
      <c r="AO124" s="394"/>
      <c r="AP124" s="391"/>
      <c r="AQ124" s="391"/>
      <c r="AR124" s="391"/>
      <c r="AS124" s="391"/>
      <c r="AT124" s="336"/>
    </row>
    <row r="125" s="211" customFormat="1" ht="24" customHeight="1" spans="1:46">
      <c r="A125" s="244"/>
      <c r="B125" s="362"/>
      <c r="C125" s="266"/>
      <c r="D125" s="266"/>
      <c r="E125" s="266"/>
      <c r="F125" s="266"/>
      <c r="G125" s="266"/>
      <c r="H125" s="362"/>
      <c r="I125" s="362"/>
      <c r="J125" s="362"/>
      <c r="K125" s="362"/>
      <c r="L125" s="362"/>
      <c r="M125" s="362"/>
      <c r="N125" s="362"/>
      <c r="O125" s="246"/>
      <c r="P125" s="247"/>
      <c r="Q125" s="362"/>
      <c r="R125" s="437"/>
      <c r="S125" s="244"/>
      <c r="T125" s="266"/>
      <c r="U125" s="376"/>
      <c r="V125" s="376"/>
      <c r="W125" s="376"/>
      <c r="X125" s="264"/>
      <c r="Y125" s="375"/>
      <c r="Z125" s="362"/>
      <c r="AA125" s="264"/>
      <c r="AB125" s="362"/>
      <c r="AC125" s="244"/>
      <c r="AD125" s="280"/>
      <c r="AE125" s="244"/>
      <c r="AF125" s="393"/>
      <c r="AG125" s="423"/>
      <c r="AH125" s="423"/>
      <c r="AI125" s="423"/>
      <c r="AJ125" s="394"/>
      <c r="AK125" s="424"/>
      <c r="AL125" s="423"/>
      <c r="AM125" s="394"/>
      <c r="AN125" s="394"/>
      <c r="AO125" s="394"/>
      <c r="AP125" s="391"/>
      <c r="AQ125" s="391"/>
      <c r="AR125" s="391"/>
      <c r="AS125" s="391"/>
      <c r="AT125" s="336"/>
    </row>
    <row r="126" s="211" customFormat="1" ht="27.75" customHeight="1" spans="1:46">
      <c r="A126" s="244"/>
      <c r="B126" s="362"/>
      <c r="C126" s="266"/>
      <c r="D126" s="266"/>
      <c r="E126" s="266"/>
      <c r="F126" s="266"/>
      <c r="G126" s="266"/>
      <c r="H126" s="362"/>
      <c r="I126" s="362"/>
      <c r="J126" s="362"/>
      <c r="K126" s="362"/>
      <c r="L126" s="362"/>
      <c r="M126" s="362"/>
      <c r="N126" s="362"/>
      <c r="O126" s="362"/>
      <c r="P126" s="362"/>
      <c r="Q126" s="362"/>
      <c r="R126" s="437"/>
      <c r="S126" s="244"/>
      <c r="T126" s="440"/>
      <c r="U126" s="377"/>
      <c r="V126" s="377"/>
      <c r="W126" s="377"/>
      <c r="X126" s="264"/>
      <c r="Y126" s="264"/>
      <c r="Z126" s="375"/>
      <c r="AA126" s="375"/>
      <c r="AB126" s="362"/>
      <c r="AC126" s="250"/>
      <c r="AD126" s="282"/>
      <c r="AE126" s="362"/>
      <c r="AF126" s="244"/>
      <c r="AG126" s="423"/>
      <c r="AH126" s="423"/>
      <c r="AI126" s="423"/>
      <c r="AJ126" s="393"/>
      <c r="AK126" s="424"/>
      <c r="AL126" s="423"/>
      <c r="AM126" s="394"/>
      <c r="AN126" s="394"/>
      <c r="AO126" s="394"/>
      <c r="AP126" s="394"/>
      <c r="AQ126" s="391"/>
      <c r="AR126" s="391"/>
      <c r="AS126" s="391"/>
      <c r="AT126" s="266"/>
    </row>
    <row r="127" s="211" customFormat="1" ht="27.75" customHeight="1" spans="1:46">
      <c r="A127" s="244"/>
      <c r="B127" s="362"/>
      <c r="C127" s="266"/>
      <c r="D127" s="266"/>
      <c r="E127" s="266"/>
      <c r="F127" s="266"/>
      <c r="G127" s="266"/>
      <c r="H127" s="362"/>
      <c r="I127" s="362"/>
      <c r="J127" s="362"/>
      <c r="K127" s="362"/>
      <c r="L127" s="362"/>
      <c r="M127" s="362"/>
      <c r="N127" s="362"/>
      <c r="O127" s="362"/>
      <c r="P127" s="362"/>
      <c r="Q127" s="362"/>
      <c r="R127" s="437"/>
      <c r="S127" s="244"/>
      <c r="T127" s="438"/>
      <c r="U127" s="377"/>
      <c r="V127" s="377"/>
      <c r="W127" s="377"/>
      <c r="X127" s="264"/>
      <c r="Y127" s="264"/>
      <c r="Z127" s="375"/>
      <c r="AA127" s="375"/>
      <c r="AB127" s="362"/>
      <c r="AC127" s="250"/>
      <c r="AD127" s="282"/>
      <c r="AE127" s="362"/>
      <c r="AF127" s="244"/>
      <c r="AG127" s="423"/>
      <c r="AH127" s="423"/>
      <c r="AI127" s="423"/>
      <c r="AJ127" s="393"/>
      <c r="AK127" s="424"/>
      <c r="AL127" s="423"/>
      <c r="AM127" s="394"/>
      <c r="AN127" s="394"/>
      <c r="AO127" s="394"/>
      <c r="AP127" s="394"/>
      <c r="AQ127" s="391"/>
      <c r="AR127" s="391"/>
      <c r="AS127" s="391"/>
      <c r="AT127" s="266"/>
    </row>
    <row r="128" s="211" customFormat="1" ht="27.75" customHeight="1" spans="1:46">
      <c r="A128" s="244"/>
      <c r="B128" s="362"/>
      <c r="C128" s="266"/>
      <c r="D128" s="266"/>
      <c r="E128" s="266"/>
      <c r="F128" s="266"/>
      <c r="G128" s="266"/>
      <c r="H128" s="362"/>
      <c r="I128" s="362"/>
      <c r="J128" s="362"/>
      <c r="K128" s="362"/>
      <c r="L128" s="362"/>
      <c r="M128" s="362"/>
      <c r="N128" s="362"/>
      <c r="O128" s="249"/>
      <c r="P128" s="250"/>
      <c r="Q128" s="362"/>
      <c r="R128" s="437"/>
      <c r="S128" s="244"/>
      <c r="T128" s="438"/>
      <c r="U128" s="377"/>
      <c r="V128" s="377"/>
      <c r="W128" s="377"/>
      <c r="X128" s="264"/>
      <c r="Y128" s="264"/>
      <c r="Z128" s="375"/>
      <c r="AA128" s="375"/>
      <c r="AB128" s="362"/>
      <c r="AC128" s="266"/>
      <c r="AD128" s="388"/>
      <c r="AE128" s="362"/>
      <c r="AF128" s="244"/>
      <c r="AG128" s="423"/>
      <c r="AH128" s="423"/>
      <c r="AI128" s="423"/>
      <c r="AJ128" s="393"/>
      <c r="AK128" s="424"/>
      <c r="AL128" s="423"/>
      <c r="AM128" s="394"/>
      <c r="AN128" s="394"/>
      <c r="AO128" s="394"/>
      <c r="AP128" s="394"/>
      <c r="AQ128" s="391"/>
      <c r="AR128" s="391"/>
      <c r="AS128" s="391"/>
      <c r="AT128" s="266"/>
    </row>
    <row r="129" s="211" customFormat="1" ht="24" customHeight="1" spans="1:46">
      <c r="A129" s="244"/>
      <c r="B129" s="362"/>
      <c r="C129" s="266"/>
      <c r="D129" s="266"/>
      <c r="E129" s="266"/>
      <c r="F129" s="266"/>
      <c r="G129" s="266"/>
      <c r="H129" s="362"/>
      <c r="I129" s="362"/>
      <c r="J129" s="362"/>
      <c r="K129" s="362"/>
      <c r="L129" s="362"/>
      <c r="M129" s="362"/>
      <c r="N129" s="362"/>
      <c r="O129" s="246"/>
      <c r="P129" s="246"/>
      <c r="Q129" s="362"/>
      <c r="R129" s="437"/>
      <c r="S129" s="244"/>
      <c r="T129" s="266"/>
      <c r="U129" s="377"/>
      <c r="V129" s="377"/>
      <c r="W129" s="377"/>
      <c r="X129" s="375"/>
      <c r="Y129" s="375"/>
      <c r="Z129" s="362"/>
      <c r="AA129" s="266"/>
      <c r="AB129" s="362"/>
      <c r="AC129" s="362"/>
      <c r="AD129" s="284"/>
      <c r="AE129" s="244"/>
      <c r="AF129" s="393"/>
      <c r="AG129" s="423"/>
      <c r="AH129" s="423"/>
      <c r="AI129" s="423"/>
      <c r="AJ129" s="394"/>
      <c r="AK129" s="424"/>
      <c r="AL129" s="423"/>
      <c r="AM129" s="394"/>
      <c r="AN129" s="394"/>
      <c r="AO129" s="394"/>
      <c r="AP129" s="391"/>
      <c r="AQ129" s="391"/>
      <c r="AR129" s="391"/>
      <c r="AS129" s="391"/>
      <c r="AT129" s="336"/>
    </row>
    <row r="130" s="211" customFormat="1" ht="24" customHeight="1" spans="1:46">
      <c r="A130" s="244"/>
      <c r="B130" s="362"/>
      <c r="C130" s="266"/>
      <c r="D130" s="266"/>
      <c r="E130" s="266"/>
      <c r="F130" s="266"/>
      <c r="G130" s="266"/>
      <c r="H130" s="362"/>
      <c r="I130" s="362"/>
      <c r="J130" s="362"/>
      <c r="K130" s="362"/>
      <c r="L130" s="362"/>
      <c r="M130" s="362"/>
      <c r="N130" s="362"/>
      <c r="O130" s="246"/>
      <c r="P130" s="246"/>
      <c r="Q130" s="362"/>
      <c r="R130" s="437"/>
      <c r="S130" s="244"/>
      <c r="T130" s="266"/>
      <c r="U130" s="377"/>
      <c r="V130" s="377"/>
      <c r="W130" s="377"/>
      <c r="X130" s="375"/>
      <c r="Y130" s="375"/>
      <c r="Z130" s="362"/>
      <c r="AA130" s="266"/>
      <c r="AB130" s="362"/>
      <c r="AC130" s="362"/>
      <c r="AD130" s="284"/>
      <c r="AE130" s="244"/>
      <c r="AF130" s="393"/>
      <c r="AG130" s="423"/>
      <c r="AH130" s="423"/>
      <c r="AI130" s="423"/>
      <c r="AJ130" s="394"/>
      <c r="AK130" s="424"/>
      <c r="AL130" s="423"/>
      <c r="AM130" s="394"/>
      <c r="AN130" s="394"/>
      <c r="AO130" s="394"/>
      <c r="AP130" s="391"/>
      <c r="AQ130" s="391"/>
      <c r="AR130" s="391"/>
      <c r="AS130" s="391"/>
      <c r="AT130" s="336"/>
    </row>
    <row r="131" s="211" customFormat="1" ht="27.75" customHeight="1" spans="1:46">
      <c r="A131" s="244"/>
      <c r="B131" s="362"/>
      <c r="C131" s="266"/>
      <c r="D131" s="266"/>
      <c r="E131" s="266"/>
      <c r="F131" s="266"/>
      <c r="G131" s="266"/>
      <c r="H131" s="362"/>
      <c r="I131" s="362"/>
      <c r="J131" s="362"/>
      <c r="K131" s="362"/>
      <c r="L131" s="362"/>
      <c r="M131" s="362"/>
      <c r="N131" s="362"/>
      <c r="O131" s="250"/>
      <c r="P131" s="250"/>
      <c r="Q131" s="362"/>
      <c r="R131" s="437"/>
      <c r="S131" s="244"/>
      <c r="T131" s="266"/>
      <c r="U131" s="377"/>
      <c r="V131" s="377"/>
      <c r="W131" s="377"/>
      <c r="X131" s="375"/>
      <c r="Y131" s="375"/>
      <c r="Z131" s="362"/>
      <c r="AA131" s="266"/>
      <c r="AB131" s="362"/>
      <c r="AC131" s="362"/>
      <c r="AD131" s="284"/>
      <c r="AE131" s="244"/>
      <c r="AF131" s="393"/>
      <c r="AG131" s="423"/>
      <c r="AH131" s="423"/>
      <c r="AI131" s="423"/>
      <c r="AJ131" s="394"/>
      <c r="AK131" s="424"/>
      <c r="AL131" s="423"/>
      <c r="AM131" s="394"/>
      <c r="AN131" s="394"/>
      <c r="AO131" s="394"/>
      <c r="AP131" s="391"/>
      <c r="AQ131" s="391"/>
      <c r="AR131" s="391"/>
      <c r="AS131" s="391"/>
      <c r="AT131" s="336"/>
    </row>
    <row r="132" s="211" customFormat="1" ht="27.75" customHeight="1" spans="1:46">
      <c r="A132" s="244"/>
      <c r="B132" s="362"/>
      <c r="C132" s="266"/>
      <c r="D132" s="266"/>
      <c r="E132" s="266"/>
      <c r="F132" s="266"/>
      <c r="G132" s="266"/>
      <c r="H132" s="362"/>
      <c r="I132" s="362"/>
      <c r="J132" s="362"/>
      <c r="K132" s="362"/>
      <c r="L132" s="362"/>
      <c r="M132" s="362"/>
      <c r="N132" s="362"/>
      <c r="O132" s="250"/>
      <c r="P132" s="250"/>
      <c r="Q132" s="362"/>
      <c r="R132" s="437"/>
      <c r="S132" s="244"/>
      <c r="T132" s="266"/>
      <c r="U132" s="377"/>
      <c r="V132" s="377"/>
      <c r="W132" s="377"/>
      <c r="X132" s="375"/>
      <c r="Y132" s="375"/>
      <c r="Z132" s="362"/>
      <c r="AA132" s="250"/>
      <c r="AB132" s="362"/>
      <c r="AC132" s="362"/>
      <c r="AD132" s="282"/>
      <c r="AE132" s="244"/>
      <c r="AF132" s="393"/>
      <c r="AG132" s="423"/>
      <c r="AH132" s="423"/>
      <c r="AI132" s="423"/>
      <c r="AJ132" s="394"/>
      <c r="AK132" s="424"/>
      <c r="AL132" s="423"/>
      <c r="AM132" s="394"/>
      <c r="AN132" s="394"/>
      <c r="AO132" s="394"/>
      <c r="AP132" s="391"/>
      <c r="AQ132" s="391"/>
      <c r="AR132" s="391"/>
      <c r="AS132" s="391"/>
      <c r="AT132" s="336"/>
    </row>
    <row r="133" s="211" customFormat="1" ht="24" customHeight="1" spans="1:46">
      <c r="A133" s="244"/>
      <c r="B133" s="362"/>
      <c r="C133" s="266"/>
      <c r="D133" s="266"/>
      <c r="E133" s="266"/>
      <c r="F133" s="266"/>
      <c r="G133" s="266"/>
      <c r="H133" s="362"/>
      <c r="I133" s="362"/>
      <c r="J133" s="362"/>
      <c r="K133" s="362"/>
      <c r="L133" s="362"/>
      <c r="M133" s="362"/>
      <c r="N133" s="362"/>
      <c r="O133" s="250"/>
      <c r="P133" s="250"/>
      <c r="Q133" s="362"/>
      <c r="R133" s="437"/>
      <c r="S133" s="244"/>
      <c r="T133" s="266"/>
      <c r="U133" s="377"/>
      <c r="V133" s="377"/>
      <c r="W133" s="377"/>
      <c r="X133" s="375"/>
      <c r="Y133" s="375"/>
      <c r="Z133" s="362"/>
      <c r="AA133" s="250"/>
      <c r="AB133" s="362"/>
      <c r="AC133" s="362"/>
      <c r="AD133" s="282"/>
      <c r="AE133" s="244"/>
      <c r="AF133" s="393"/>
      <c r="AG133" s="423"/>
      <c r="AH133" s="423"/>
      <c r="AI133" s="423"/>
      <c r="AJ133" s="394"/>
      <c r="AK133" s="424"/>
      <c r="AL133" s="423"/>
      <c r="AM133" s="394"/>
      <c r="AN133" s="394"/>
      <c r="AO133" s="394"/>
      <c r="AP133" s="391"/>
      <c r="AQ133" s="391"/>
      <c r="AR133" s="391"/>
      <c r="AS133" s="391"/>
      <c r="AT133" s="336"/>
    </row>
    <row r="134" s="211" customFormat="1" ht="24" customHeight="1" spans="1:46">
      <c r="A134" s="244"/>
      <c r="B134" s="362"/>
      <c r="C134" s="266"/>
      <c r="D134" s="266"/>
      <c r="E134" s="266"/>
      <c r="F134" s="266"/>
      <c r="G134" s="266"/>
      <c r="H134" s="362"/>
      <c r="I134" s="362"/>
      <c r="J134" s="362"/>
      <c r="K134" s="362"/>
      <c r="L134" s="362"/>
      <c r="M134" s="362"/>
      <c r="N134" s="362"/>
      <c r="O134" s="250"/>
      <c r="P134" s="250"/>
      <c r="Q134" s="362"/>
      <c r="R134" s="437"/>
      <c r="S134" s="244"/>
      <c r="T134" s="266"/>
      <c r="U134" s="377"/>
      <c r="V134" s="377"/>
      <c r="W134" s="377"/>
      <c r="X134" s="375"/>
      <c r="Y134" s="375"/>
      <c r="Z134" s="362"/>
      <c r="AA134" s="250"/>
      <c r="AB134" s="362"/>
      <c r="AC134" s="362"/>
      <c r="AD134" s="282"/>
      <c r="AE134" s="244"/>
      <c r="AF134" s="393"/>
      <c r="AG134" s="423"/>
      <c r="AH134" s="423"/>
      <c r="AI134" s="423"/>
      <c r="AJ134" s="394"/>
      <c r="AK134" s="424"/>
      <c r="AL134" s="423"/>
      <c r="AM134" s="394"/>
      <c r="AN134" s="394"/>
      <c r="AO134" s="394"/>
      <c r="AP134" s="391"/>
      <c r="AQ134" s="391"/>
      <c r="AR134" s="391"/>
      <c r="AS134" s="391"/>
      <c r="AT134" s="336"/>
    </row>
    <row r="135" s="211" customFormat="1" ht="24" customHeight="1" spans="1:46">
      <c r="A135" s="244"/>
      <c r="B135" s="362"/>
      <c r="C135" s="266"/>
      <c r="D135" s="266"/>
      <c r="E135" s="266"/>
      <c r="F135" s="266"/>
      <c r="G135" s="266"/>
      <c r="H135" s="362"/>
      <c r="I135" s="362"/>
      <c r="J135" s="362"/>
      <c r="K135" s="362"/>
      <c r="L135" s="362"/>
      <c r="M135" s="362"/>
      <c r="N135" s="362"/>
      <c r="O135" s="250"/>
      <c r="P135" s="250"/>
      <c r="Q135" s="362"/>
      <c r="R135" s="437"/>
      <c r="S135" s="244"/>
      <c r="T135" s="266"/>
      <c r="U135" s="377"/>
      <c r="V135" s="377"/>
      <c r="W135" s="377"/>
      <c r="X135" s="375"/>
      <c r="Y135" s="375"/>
      <c r="Z135" s="362"/>
      <c r="AA135" s="250"/>
      <c r="AB135" s="362"/>
      <c r="AC135" s="362"/>
      <c r="AD135" s="282"/>
      <c r="AE135" s="244"/>
      <c r="AF135" s="393"/>
      <c r="AG135" s="423"/>
      <c r="AH135" s="423"/>
      <c r="AI135" s="423"/>
      <c r="AJ135" s="394"/>
      <c r="AK135" s="424"/>
      <c r="AL135" s="423"/>
      <c r="AM135" s="394"/>
      <c r="AN135" s="394"/>
      <c r="AO135" s="394"/>
      <c r="AP135" s="391"/>
      <c r="AQ135" s="391"/>
      <c r="AR135" s="391"/>
      <c r="AS135" s="391"/>
      <c r="AT135" s="336"/>
    </row>
    <row r="136" s="211" customFormat="1" ht="24" customHeight="1" spans="1:46">
      <c r="A136" s="244"/>
      <c r="B136" s="362"/>
      <c r="C136" s="266"/>
      <c r="D136" s="266"/>
      <c r="E136" s="266"/>
      <c r="F136" s="266"/>
      <c r="G136" s="266"/>
      <c r="H136" s="362"/>
      <c r="I136" s="362"/>
      <c r="J136" s="362"/>
      <c r="K136" s="362"/>
      <c r="L136" s="362"/>
      <c r="M136" s="362"/>
      <c r="N136" s="362"/>
      <c r="O136" s="250"/>
      <c r="P136" s="250"/>
      <c r="Q136" s="362"/>
      <c r="R136" s="437"/>
      <c r="S136" s="244"/>
      <c r="T136" s="266"/>
      <c r="U136" s="377"/>
      <c r="V136" s="377"/>
      <c r="W136" s="377"/>
      <c r="X136" s="375"/>
      <c r="Y136" s="375"/>
      <c r="Z136" s="362"/>
      <c r="AA136" s="250"/>
      <c r="AB136" s="362"/>
      <c r="AC136" s="362"/>
      <c r="AD136" s="284"/>
      <c r="AE136" s="244"/>
      <c r="AF136" s="393"/>
      <c r="AG136" s="423"/>
      <c r="AH136" s="423"/>
      <c r="AI136" s="423"/>
      <c r="AJ136" s="394"/>
      <c r="AK136" s="424"/>
      <c r="AL136" s="423"/>
      <c r="AM136" s="394"/>
      <c r="AN136" s="394"/>
      <c r="AO136" s="394"/>
      <c r="AP136" s="391"/>
      <c r="AQ136" s="391"/>
      <c r="AR136" s="391"/>
      <c r="AS136" s="391"/>
      <c r="AT136" s="336"/>
    </row>
    <row r="137" s="211" customFormat="1" ht="27.75" customHeight="1" spans="1:46">
      <c r="A137" s="244"/>
      <c r="B137" s="362"/>
      <c r="C137" s="266"/>
      <c r="D137" s="266"/>
      <c r="E137" s="266"/>
      <c r="F137" s="266"/>
      <c r="G137" s="266"/>
      <c r="H137" s="362"/>
      <c r="I137" s="362"/>
      <c r="J137" s="362"/>
      <c r="K137" s="362"/>
      <c r="L137" s="362"/>
      <c r="M137" s="362"/>
      <c r="N137" s="362"/>
      <c r="O137" s="250"/>
      <c r="P137" s="250"/>
      <c r="Q137" s="362"/>
      <c r="R137" s="437"/>
      <c r="S137" s="244"/>
      <c r="T137" s="249"/>
      <c r="U137" s="377"/>
      <c r="V137" s="377"/>
      <c r="W137" s="377"/>
      <c r="X137" s="375"/>
      <c r="Y137" s="375"/>
      <c r="Z137" s="362"/>
      <c r="AA137" s="250"/>
      <c r="AB137" s="250"/>
      <c r="AC137" s="362"/>
      <c r="AD137" s="284"/>
      <c r="AE137" s="244"/>
      <c r="AF137" s="393"/>
      <c r="AG137" s="423"/>
      <c r="AH137" s="423"/>
      <c r="AI137" s="423"/>
      <c r="AJ137" s="394"/>
      <c r="AK137" s="424"/>
      <c r="AL137" s="423"/>
      <c r="AM137" s="394"/>
      <c r="AN137" s="394"/>
      <c r="AO137" s="394"/>
      <c r="AP137" s="391"/>
      <c r="AQ137" s="391"/>
      <c r="AR137" s="391"/>
      <c r="AS137" s="391"/>
      <c r="AT137" s="266"/>
    </row>
    <row r="138" s="211" customFormat="1" ht="24" customHeight="1" spans="1:46">
      <c r="A138" s="244"/>
      <c r="B138" s="362"/>
      <c r="C138" s="266"/>
      <c r="D138" s="266"/>
      <c r="E138" s="266"/>
      <c r="F138" s="266"/>
      <c r="G138" s="266"/>
      <c r="H138" s="362"/>
      <c r="I138" s="362"/>
      <c r="J138" s="362"/>
      <c r="K138" s="362"/>
      <c r="L138" s="362"/>
      <c r="M138" s="362"/>
      <c r="N138" s="362"/>
      <c r="O138" s="249"/>
      <c r="P138" s="250"/>
      <c r="Q138" s="362"/>
      <c r="R138" s="437"/>
      <c r="S138" s="244"/>
      <c r="T138" s="438"/>
      <c r="U138" s="377"/>
      <c r="V138" s="377"/>
      <c r="W138" s="377"/>
      <c r="X138" s="375"/>
      <c r="Y138" s="375"/>
      <c r="Z138" s="362"/>
      <c r="AA138" s="250"/>
      <c r="AB138" s="362"/>
      <c r="AC138" s="362"/>
      <c r="AD138" s="285"/>
      <c r="AE138" s="244"/>
      <c r="AF138" s="393"/>
      <c r="AG138" s="423"/>
      <c r="AH138" s="423"/>
      <c r="AI138" s="423"/>
      <c r="AJ138" s="394"/>
      <c r="AK138" s="424"/>
      <c r="AL138" s="423"/>
      <c r="AM138" s="394"/>
      <c r="AN138" s="394"/>
      <c r="AO138" s="394"/>
      <c r="AP138" s="391"/>
      <c r="AQ138" s="391"/>
      <c r="AR138" s="391"/>
      <c r="AS138" s="391"/>
      <c r="AT138" s="336"/>
    </row>
    <row r="139" s="211" customFormat="1" ht="27.75" customHeight="1" spans="1:46">
      <c r="A139" s="244"/>
      <c r="B139" s="362"/>
      <c r="C139" s="266"/>
      <c r="D139" s="266"/>
      <c r="E139" s="266"/>
      <c r="F139" s="266"/>
      <c r="G139" s="266"/>
      <c r="H139" s="362"/>
      <c r="I139" s="362"/>
      <c r="J139" s="362"/>
      <c r="K139" s="362"/>
      <c r="L139" s="362"/>
      <c r="M139" s="362"/>
      <c r="N139" s="362"/>
      <c r="O139" s="249"/>
      <c r="P139" s="250"/>
      <c r="Q139" s="362"/>
      <c r="R139" s="437"/>
      <c r="S139" s="244"/>
      <c r="T139" s="375"/>
      <c r="U139" s="377"/>
      <c r="V139" s="377"/>
      <c r="W139" s="377"/>
      <c r="X139" s="375"/>
      <c r="Y139" s="375"/>
      <c r="Z139" s="362"/>
      <c r="AA139" s="250"/>
      <c r="AB139" s="362"/>
      <c r="AC139" s="362"/>
      <c r="AD139" s="285"/>
      <c r="AE139" s="244"/>
      <c r="AF139" s="393"/>
      <c r="AG139" s="423"/>
      <c r="AH139" s="423"/>
      <c r="AI139" s="423"/>
      <c r="AJ139" s="394"/>
      <c r="AK139" s="424"/>
      <c r="AL139" s="423"/>
      <c r="AM139" s="394"/>
      <c r="AN139" s="394"/>
      <c r="AO139" s="394"/>
      <c r="AP139" s="391"/>
      <c r="AQ139" s="391"/>
      <c r="AR139" s="391"/>
      <c r="AS139" s="391"/>
      <c r="AT139" s="390"/>
    </row>
    <row r="140" s="211" customFormat="1" ht="24" customHeight="1" spans="1:46">
      <c r="A140" s="244"/>
      <c r="B140" s="362"/>
      <c r="C140" s="362"/>
      <c r="D140" s="362"/>
      <c r="E140" s="362"/>
      <c r="F140" s="362"/>
      <c r="G140" s="362"/>
      <c r="H140" s="362"/>
      <c r="I140" s="362"/>
      <c r="J140" s="362"/>
      <c r="K140" s="362"/>
      <c r="L140" s="362"/>
      <c r="M140" s="362"/>
      <c r="N140" s="362"/>
      <c r="O140" s="362"/>
      <c r="P140" s="362"/>
      <c r="Q140" s="362"/>
      <c r="R140" s="437"/>
      <c r="S140" s="244"/>
      <c r="T140" s="375"/>
      <c r="U140" s="377"/>
      <c r="V140" s="377"/>
      <c r="W140" s="377"/>
      <c r="X140" s="264"/>
      <c r="Y140" s="244"/>
      <c r="Z140" s="362"/>
      <c r="AA140" s="375"/>
      <c r="AB140" s="375"/>
      <c r="AC140" s="375"/>
      <c r="AD140" s="388"/>
      <c r="AE140" s="362"/>
      <c r="AF140" s="362"/>
      <c r="AG140" s="421"/>
      <c r="AH140" s="421"/>
      <c r="AI140" s="421"/>
      <c r="AJ140" s="388"/>
      <c r="AK140" s="422"/>
      <c r="AL140" s="421"/>
      <c r="AM140" s="388"/>
      <c r="AN140" s="388"/>
      <c r="AO140" s="388"/>
      <c r="AP140" s="391"/>
      <c r="AQ140" s="391"/>
      <c r="AR140" s="391"/>
      <c r="AS140" s="391"/>
      <c r="AT140" s="390"/>
    </row>
    <row r="141" s="211" customFormat="1" ht="27.75" customHeight="1" spans="1:46">
      <c r="A141" s="244"/>
      <c r="B141" s="362"/>
      <c r="C141" s="266"/>
      <c r="D141" s="246"/>
      <c r="E141" s="246"/>
      <c r="F141" s="246"/>
      <c r="G141" s="266"/>
      <c r="H141" s="362"/>
      <c r="I141" s="362"/>
      <c r="J141" s="362"/>
      <c r="K141" s="362"/>
      <c r="L141" s="362"/>
      <c r="M141" s="362"/>
      <c r="N141" s="362"/>
      <c r="O141" s="249"/>
      <c r="P141" s="250"/>
      <c r="Q141" s="362"/>
      <c r="R141" s="437"/>
      <c r="S141" s="244"/>
      <c r="T141" s="375"/>
      <c r="U141" s="377"/>
      <c r="V141" s="377"/>
      <c r="W141" s="377"/>
      <c r="X141" s="375"/>
      <c r="Y141" s="375"/>
      <c r="Z141" s="362"/>
      <c r="AA141" s="249"/>
      <c r="AB141" s="362"/>
      <c r="AC141" s="362"/>
      <c r="AD141" s="285"/>
      <c r="AE141" s="244"/>
      <c r="AF141" s="393"/>
      <c r="AG141" s="423"/>
      <c r="AH141" s="423"/>
      <c r="AI141" s="423"/>
      <c r="AJ141" s="394"/>
      <c r="AK141" s="424"/>
      <c r="AL141" s="423"/>
      <c r="AM141" s="394"/>
      <c r="AN141" s="394"/>
      <c r="AO141" s="394"/>
      <c r="AP141" s="391"/>
      <c r="AQ141" s="391"/>
      <c r="AR141" s="391"/>
      <c r="AS141" s="391"/>
      <c r="AT141" s="390"/>
    </row>
    <row r="142" s="211" customFormat="1" ht="29.25" customHeight="1" spans="1:46">
      <c r="A142" s="244"/>
      <c r="B142" s="362"/>
      <c r="C142" s="362"/>
      <c r="D142" s="362"/>
      <c r="E142" s="362"/>
      <c r="F142" s="362"/>
      <c r="G142" s="362"/>
      <c r="H142" s="362"/>
      <c r="I142" s="362"/>
      <c r="J142" s="362"/>
      <c r="K142" s="362"/>
      <c r="L142" s="362"/>
      <c r="M142" s="362"/>
      <c r="N142" s="362"/>
      <c r="O142" s="362"/>
      <c r="P142" s="362"/>
      <c r="Q142" s="362"/>
      <c r="R142" s="437"/>
      <c r="S142" s="244"/>
      <c r="T142" s="375"/>
      <c r="U142" s="377"/>
      <c r="V142" s="377"/>
      <c r="W142" s="377"/>
      <c r="X142" s="264"/>
      <c r="Y142" s="244"/>
      <c r="Z142" s="362"/>
      <c r="AA142" s="250"/>
      <c r="AB142" s="375"/>
      <c r="AC142" s="375"/>
      <c r="AD142" s="282"/>
      <c r="AE142" s="362"/>
      <c r="AF142" s="362"/>
      <c r="AG142" s="421"/>
      <c r="AH142" s="421"/>
      <c r="AI142" s="421"/>
      <c r="AJ142" s="388"/>
      <c r="AK142" s="422"/>
      <c r="AL142" s="421"/>
      <c r="AM142" s="388"/>
      <c r="AN142" s="388"/>
      <c r="AO142" s="388"/>
      <c r="AP142" s="391"/>
      <c r="AQ142" s="391"/>
      <c r="AR142" s="391"/>
      <c r="AS142" s="391"/>
      <c r="AT142" s="390"/>
    </row>
    <row r="143" s="211" customFormat="1" ht="24" customHeight="1" spans="1:46">
      <c r="A143" s="244"/>
      <c r="B143" s="362"/>
      <c r="C143" s="362"/>
      <c r="D143" s="362"/>
      <c r="E143" s="362"/>
      <c r="F143" s="362"/>
      <c r="G143" s="362"/>
      <c r="H143" s="362"/>
      <c r="I143" s="362"/>
      <c r="J143" s="362"/>
      <c r="K143" s="362"/>
      <c r="L143" s="362"/>
      <c r="M143" s="362"/>
      <c r="N143" s="362"/>
      <c r="O143" s="362"/>
      <c r="P143" s="362"/>
      <c r="Q143" s="362"/>
      <c r="R143" s="437"/>
      <c r="S143" s="244"/>
      <c r="T143" s="375"/>
      <c r="U143" s="377"/>
      <c r="V143" s="377"/>
      <c r="W143" s="377"/>
      <c r="X143" s="264"/>
      <c r="Y143" s="244"/>
      <c r="Z143" s="362"/>
      <c r="AA143" s="250"/>
      <c r="AB143" s="375"/>
      <c r="AC143" s="375"/>
      <c r="AD143" s="388"/>
      <c r="AE143" s="362"/>
      <c r="AF143" s="362"/>
      <c r="AG143" s="421"/>
      <c r="AH143" s="421"/>
      <c r="AI143" s="421"/>
      <c r="AJ143" s="388"/>
      <c r="AK143" s="422"/>
      <c r="AL143" s="421"/>
      <c r="AM143" s="388"/>
      <c r="AN143" s="388"/>
      <c r="AO143" s="388"/>
      <c r="AP143" s="391"/>
      <c r="AQ143" s="391"/>
      <c r="AR143" s="391"/>
      <c r="AS143" s="391"/>
      <c r="AT143" s="390"/>
    </row>
    <row r="144" s="211" customFormat="1" ht="24" customHeight="1" spans="1:46">
      <c r="A144" s="244"/>
      <c r="B144" s="362"/>
      <c r="C144" s="362"/>
      <c r="D144" s="362"/>
      <c r="E144" s="362"/>
      <c r="F144" s="362"/>
      <c r="G144" s="362"/>
      <c r="H144" s="362"/>
      <c r="I144" s="362"/>
      <c r="J144" s="362"/>
      <c r="K144" s="362"/>
      <c r="L144" s="362"/>
      <c r="M144" s="362"/>
      <c r="N144" s="362"/>
      <c r="O144" s="362"/>
      <c r="P144" s="362"/>
      <c r="Q144" s="362"/>
      <c r="R144" s="437"/>
      <c r="S144" s="244"/>
      <c r="T144" s="375"/>
      <c r="U144" s="377"/>
      <c r="V144" s="377"/>
      <c r="W144" s="377"/>
      <c r="X144" s="264"/>
      <c r="Y144" s="244"/>
      <c r="Z144" s="362"/>
      <c r="AA144" s="250"/>
      <c r="AB144" s="375"/>
      <c r="AC144" s="375"/>
      <c r="AD144" s="282"/>
      <c r="AE144" s="362"/>
      <c r="AF144" s="362"/>
      <c r="AG144" s="421"/>
      <c r="AH144" s="421"/>
      <c r="AI144" s="421"/>
      <c r="AJ144" s="388"/>
      <c r="AK144" s="422"/>
      <c r="AL144" s="421"/>
      <c r="AM144" s="388"/>
      <c r="AN144" s="388"/>
      <c r="AO144" s="388"/>
      <c r="AP144" s="391"/>
      <c r="AQ144" s="391"/>
      <c r="AR144" s="391"/>
      <c r="AS144" s="391"/>
      <c r="AT144" s="390"/>
    </row>
    <row r="145" s="211" customFormat="1" ht="27.75" customHeight="1" spans="1:46">
      <c r="A145" s="244"/>
      <c r="B145" s="362"/>
      <c r="C145" s="266"/>
      <c r="D145" s="246"/>
      <c r="E145" s="246"/>
      <c r="F145" s="246"/>
      <c r="G145" s="266"/>
      <c r="H145" s="362"/>
      <c r="I145" s="362"/>
      <c r="J145" s="362"/>
      <c r="K145" s="362"/>
      <c r="L145" s="246"/>
      <c r="M145" s="246"/>
      <c r="N145" s="246"/>
      <c r="O145" s="246"/>
      <c r="P145" s="247"/>
      <c r="Q145" s="362"/>
      <c r="R145" s="437"/>
      <c r="S145" s="244"/>
      <c r="T145" s="375"/>
      <c r="U145" s="377"/>
      <c r="V145" s="377"/>
      <c r="W145" s="377"/>
      <c r="X145" s="375"/>
      <c r="Y145" s="375"/>
      <c r="Z145" s="362"/>
      <c r="AA145" s="249"/>
      <c r="AB145" s="362"/>
      <c r="AC145" s="362"/>
      <c r="AD145" s="285"/>
      <c r="AE145" s="244"/>
      <c r="AF145" s="393"/>
      <c r="AG145" s="423"/>
      <c r="AH145" s="423"/>
      <c r="AI145" s="423"/>
      <c r="AJ145" s="394"/>
      <c r="AK145" s="424"/>
      <c r="AL145" s="423"/>
      <c r="AM145" s="394"/>
      <c r="AN145" s="394"/>
      <c r="AO145" s="394"/>
      <c r="AP145" s="391"/>
      <c r="AQ145" s="391"/>
      <c r="AR145" s="391"/>
      <c r="AS145" s="391"/>
      <c r="AT145" s="390"/>
    </row>
    <row r="146" s="211" customFormat="1" ht="27.75" customHeight="1" spans="1:46">
      <c r="A146" s="244"/>
      <c r="B146" s="362"/>
      <c r="C146" s="266"/>
      <c r="D146" s="246"/>
      <c r="E146" s="246"/>
      <c r="F146" s="246"/>
      <c r="G146" s="362"/>
      <c r="H146" s="362"/>
      <c r="I146" s="362"/>
      <c r="J146" s="362"/>
      <c r="K146" s="362"/>
      <c r="L146" s="246"/>
      <c r="M146" s="246"/>
      <c r="N146" s="246"/>
      <c r="O146" s="246"/>
      <c r="P146" s="247"/>
      <c r="Q146" s="362"/>
      <c r="R146" s="437"/>
      <c r="S146" s="244"/>
      <c r="T146" s="375"/>
      <c r="U146" s="377"/>
      <c r="V146" s="377"/>
      <c r="W146" s="377"/>
      <c r="X146" s="375"/>
      <c r="Y146" s="375"/>
      <c r="Z146" s="362"/>
      <c r="AA146" s="249"/>
      <c r="AB146" s="362"/>
      <c r="AC146" s="362"/>
      <c r="AD146" s="285"/>
      <c r="AE146" s="244"/>
      <c r="AF146" s="393"/>
      <c r="AG146" s="423"/>
      <c r="AH146" s="423"/>
      <c r="AI146" s="423"/>
      <c r="AJ146" s="394"/>
      <c r="AK146" s="424"/>
      <c r="AL146" s="423"/>
      <c r="AM146" s="394"/>
      <c r="AN146" s="394"/>
      <c r="AO146" s="394"/>
      <c r="AP146" s="391"/>
      <c r="AQ146" s="391"/>
      <c r="AR146" s="391"/>
      <c r="AS146" s="391"/>
      <c r="AT146" s="390"/>
    </row>
    <row r="147" s="211" customFormat="1" ht="27.75" customHeight="1" spans="1:46">
      <c r="A147" s="244"/>
      <c r="B147" s="362"/>
      <c r="C147" s="266"/>
      <c r="D147" s="443"/>
      <c r="E147" s="266"/>
      <c r="F147" s="443"/>
      <c r="G147" s="266"/>
      <c r="H147" s="362"/>
      <c r="I147" s="362"/>
      <c r="J147" s="362"/>
      <c r="K147" s="362"/>
      <c r="L147" s="246"/>
      <c r="M147" s="246"/>
      <c r="N147" s="246"/>
      <c r="O147" s="246"/>
      <c r="P147" s="250"/>
      <c r="Q147" s="362"/>
      <c r="R147" s="437"/>
      <c r="S147" s="244"/>
      <c r="T147" s="375"/>
      <c r="U147" s="377"/>
      <c r="V147" s="377"/>
      <c r="W147" s="377"/>
      <c r="X147" s="375"/>
      <c r="Y147" s="375"/>
      <c r="Z147" s="362"/>
      <c r="AA147" s="250"/>
      <c r="AB147" s="362"/>
      <c r="AD147" s="282"/>
      <c r="AE147" s="244"/>
      <c r="AF147" s="393"/>
      <c r="AG147" s="423"/>
      <c r="AH147" s="423"/>
      <c r="AI147" s="423"/>
      <c r="AJ147" s="394"/>
      <c r="AK147" s="424"/>
      <c r="AL147" s="423"/>
      <c r="AM147" s="394"/>
      <c r="AN147" s="394"/>
      <c r="AO147" s="394"/>
      <c r="AP147" s="391"/>
      <c r="AQ147" s="391"/>
      <c r="AR147" s="391"/>
      <c r="AS147" s="391"/>
      <c r="AT147" s="390"/>
    </row>
    <row r="148" s="211" customFormat="1" ht="27.75" customHeight="1" spans="1:46">
      <c r="A148" s="244"/>
      <c r="B148" s="362"/>
      <c r="C148" s="266"/>
      <c r="D148" s="443"/>
      <c r="E148" s="266"/>
      <c r="F148" s="443"/>
      <c r="G148" s="362"/>
      <c r="H148" s="362"/>
      <c r="I148" s="362"/>
      <c r="J148" s="362"/>
      <c r="K148" s="362"/>
      <c r="L148" s="362"/>
      <c r="M148" s="362"/>
      <c r="N148" s="362"/>
      <c r="O148" s="250"/>
      <c r="P148" s="250"/>
      <c r="Q148" s="362"/>
      <c r="R148" s="437"/>
      <c r="S148" s="244"/>
      <c r="T148" s="375"/>
      <c r="U148" s="377"/>
      <c r="V148" s="377"/>
      <c r="W148" s="377"/>
      <c r="X148" s="375"/>
      <c r="Y148" s="375"/>
      <c r="Z148" s="362"/>
      <c r="AA148" s="250"/>
      <c r="AB148" s="362"/>
      <c r="AD148" s="282"/>
      <c r="AE148" s="244"/>
      <c r="AF148" s="393"/>
      <c r="AG148" s="423"/>
      <c r="AH148" s="423"/>
      <c r="AI148" s="423"/>
      <c r="AJ148" s="394"/>
      <c r="AK148" s="424"/>
      <c r="AL148" s="423"/>
      <c r="AM148" s="394"/>
      <c r="AN148" s="394"/>
      <c r="AO148" s="394"/>
      <c r="AP148" s="391"/>
      <c r="AQ148" s="391"/>
      <c r="AR148" s="391"/>
      <c r="AS148" s="391"/>
      <c r="AT148" s="390"/>
    </row>
    <row r="149" s="211" customFormat="1" ht="27.75" customHeight="1" spans="1:46">
      <c r="A149" s="244"/>
      <c r="B149" s="362"/>
      <c r="C149" s="266"/>
      <c r="D149" s="443"/>
      <c r="E149" s="266"/>
      <c r="F149" s="443"/>
      <c r="G149" s="266"/>
      <c r="H149" s="362"/>
      <c r="I149" s="362"/>
      <c r="J149" s="362"/>
      <c r="K149" s="362"/>
      <c r="L149" s="362"/>
      <c r="M149" s="362"/>
      <c r="N149" s="362"/>
      <c r="O149" s="250"/>
      <c r="P149" s="250"/>
      <c r="Q149" s="362"/>
      <c r="R149" s="437"/>
      <c r="S149" s="244"/>
      <c r="T149" s="375"/>
      <c r="U149" s="377"/>
      <c r="V149" s="377"/>
      <c r="W149" s="377"/>
      <c r="X149" s="375"/>
      <c r="Y149" s="375"/>
      <c r="Z149" s="362"/>
      <c r="AA149" s="264"/>
      <c r="AB149" s="362"/>
      <c r="AD149" s="282"/>
      <c r="AE149" s="244"/>
      <c r="AF149" s="393"/>
      <c r="AG149" s="423"/>
      <c r="AH149" s="423"/>
      <c r="AI149" s="423"/>
      <c r="AJ149" s="394"/>
      <c r="AK149" s="424"/>
      <c r="AL149" s="423"/>
      <c r="AM149" s="394"/>
      <c r="AN149" s="394"/>
      <c r="AO149" s="394"/>
      <c r="AP149" s="391"/>
      <c r="AQ149" s="391"/>
      <c r="AR149" s="391"/>
      <c r="AS149" s="391"/>
      <c r="AT149" s="390"/>
    </row>
    <row r="150" s="211" customFormat="1" ht="27.75" customHeight="1" spans="1:46">
      <c r="A150" s="244"/>
      <c r="B150" s="362"/>
      <c r="C150" s="266"/>
      <c r="D150" s="443"/>
      <c r="E150" s="266"/>
      <c r="F150" s="443"/>
      <c r="G150" s="362"/>
      <c r="H150" s="362"/>
      <c r="I150" s="362"/>
      <c r="J150" s="362"/>
      <c r="K150" s="362"/>
      <c r="L150" s="362"/>
      <c r="M150" s="362"/>
      <c r="N150" s="362"/>
      <c r="O150" s="250"/>
      <c r="P150" s="250"/>
      <c r="Q150" s="362"/>
      <c r="R150" s="437"/>
      <c r="S150" s="244"/>
      <c r="T150" s="375"/>
      <c r="U150" s="377"/>
      <c r="V150" s="377"/>
      <c r="W150" s="377"/>
      <c r="X150" s="375"/>
      <c r="Y150" s="375"/>
      <c r="Z150" s="362"/>
      <c r="AA150" s="264"/>
      <c r="AB150" s="362"/>
      <c r="AD150" s="282"/>
      <c r="AE150" s="244"/>
      <c r="AF150" s="393"/>
      <c r="AG150" s="423"/>
      <c r="AH150" s="423"/>
      <c r="AI150" s="423"/>
      <c r="AJ150" s="394"/>
      <c r="AK150" s="424"/>
      <c r="AL150" s="423"/>
      <c r="AM150" s="394"/>
      <c r="AN150" s="394"/>
      <c r="AO150" s="394"/>
      <c r="AP150" s="391"/>
      <c r="AQ150" s="391"/>
      <c r="AR150" s="391"/>
      <c r="AS150" s="391"/>
      <c r="AT150" s="390"/>
    </row>
    <row r="151" s="211" customFormat="1" ht="27.75" customHeight="1" spans="1:46">
      <c r="A151" s="244"/>
      <c r="B151" s="362"/>
      <c r="C151" s="266"/>
      <c r="D151" s="246"/>
      <c r="E151" s="266"/>
      <c r="F151" s="443"/>
      <c r="G151" s="362"/>
      <c r="H151" s="362"/>
      <c r="I151" s="362"/>
      <c r="J151" s="362"/>
      <c r="K151" s="362"/>
      <c r="L151" s="362"/>
      <c r="M151" s="362"/>
      <c r="N151" s="362"/>
      <c r="O151" s="249"/>
      <c r="P151" s="250"/>
      <c r="Q151" s="362"/>
      <c r="R151" s="437"/>
      <c r="S151" s="244"/>
      <c r="T151" s="375"/>
      <c r="U151" s="377"/>
      <c r="V151" s="377"/>
      <c r="W151" s="377"/>
      <c r="X151" s="375"/>
      <c r="Y151" s="375"/>
      <c r="Z151" s="362"/>
      <c r="AA151" s="264"/>
      <c r="AB151" s="362"/>
      <c r="AD151" s="282"/>
      <c r="AE151" s="244"/>
      <c r="AF151" s="393"/>
      <c r="AG151" s="423"/>
      <c r="AH151" s="423"/>
      <c r="AI151" s="423"/>
      <c r="AJ151" s="394"/>
      <c r="AK151" s="424"/>
      <c r="AL151" s="423"/>
      <c r="AM151" s="394"/>
      <c r="AN151" s="394"/>
      <c r="AO151" s="394"/>
      <c r="AP151" s="391"/>
      <c r="AQ151" s="391"/>
      <c r="AR151" s="391"/>
      <c r="AS151" s="391"/>
      <c r="AT151" s="390"/>
    </row>
    <row r="152" s="211" customFormat="1" ht="27.75" customHeight="1" spans="1:46">
      <c r="A152" s="244"/>
      <c r="B152" s="362"/>
      <c r="C152" s="266"/>
      <c r="D152" s="246"/>
      <c r="E152" s="266"/>
      <c r="F152" s="443"/>
      <c r="G152" s="362"/>
      <c r="H152" s="362"/>
      <c r="I152" s="362"/>
      <c r="J152" s="362"/>
      <c r="K152" s="362"/>
      <c r="L152" s="362"/>
      <c r="M152" s="362"/>
      <c r="N152" s="362"/>
      <c r="O152" s="249"/>
      <c r="P152" s="250"/>
      <c r="Q152" s="362"/>
      <c r="R152" s="437"/>
      <c r="S152" s="244"/>
      <c r="T152" s="375"/>
      <c r="U152" s="377"/>
      <c r="V152" s="377"/>
      <c r="W152" s="377"/>
      <c r="X152" s="375"/>
      <c r="Y152" s="375"/>
      <c r="Z152" s="362"/>
      <c r="AA152" s="264"/>
      <c r="AB152" s="362"/>
      <c r="AD152" s="282"/>
      <c r="AE152" s="244"/>
      <c r="AF152" s="393"/>
      <c r="AG152" s="423"/>
      <c r="AH152" s="423"/>
      <c r="AI152" s="423"/>
      <c r="AJ152" s="394"/>
      <c r="AK152" s="424"/>
      <c r="AL152" s="423"/>
      <c r="AM152" s="394"/>
      <c r="AN152" s="394"/>
      <c r="AO152" s="394"/>
      <c r="AP152" s="391"/>
      <c r="AQ152" s="391"/>
      <c r="AR152" s="391"/>
      <c r="AS152" s="391"/>
      <c r="AT152" s="390"/>
    </row>
    <row r="153" s="211" customFormat="1" ht="27.75" customHeight="1" spans="1:46">
      <c r="A153" s="244"/>
      <c r="B153" s="362"/>
      <c r="C153" s="266"/>
      <c r="D153" s="246"/>
      <c r="E153" s="266"/>
      <c r="F153" s="443"/>
      <c r="G153" s="362"/>
      <c r="H153" s="362"/>
      <c r="I153" s="362"/>
      <c r="J153" s="362"/>
      <c r="K153" s="362"/>
      <c r="L153" s="362"/>
      <c r="M153" s="362"/>
      <c r="N153" s="362"/>
      <c r="O153" s="249"/>
      <c r="P153" s="250"/>
      <c r="Q153" s="244"/>
      <c r="R153" s="437"/>
      <c r="S153" s="244"/>
      <c r="T153" s="375"/>
      <c r="U153" s="377"/>
      <c r="V153" s="377"/>
      <c r="W153" s="377"/>
      <c r="X153" s="375"/>
      <c r="Y153" s="375"/>
      <c r="Z153" s="362"/>
      <c r="AA153" s="264"/>
      <c r="AB153" s="362"/>
      <c r="AD153" s="282"/>
      <c r="AE153" s="244"/>
      <c r="AF153" s="393"/>
      <c r="AG153" s="423"/>
      <c r="AH153" s="423"/>
      <c r="AI153" s="423"/>
      <c r="AJ153" s="394"/>
      <c r="AK153" s="424"/>
      <c r="AL153" s="423"/>
      <c r="AM153" s="394"/>
      <c r="AN153" s="394"/>
      <c r="AO153" s="394"/>
      <c r="AP153" s="391"/>
      <c r="AQ153" s="391"/>
      <c r="AR153" s="391"/>
      <c r="AS153" s="391"/>
      <c r="AT153" s="390"/>
    </row>
    <row r="154" s="211" customFormat="1" ht="27.75" customHeight="1" spans="1:46">
      <c r="A154" s="244"/>
      <c r="B154" s="362"/>
      <c r="C154" s="266"/>
      <c r="D154" s="246"/>
      <c r="E154" s="266"/>
      <c r="F154" s="443"/>
      <c r="G154" s="362"/>
      <c r="H154" s="362"/>
      <c r="I154" s="362"/>
      <c r="J154" s="362"/>
      <c r="K154" s="362"/>
      <c r="L154" s="362"/>
      <c r="M154" s="362"/>
      <c r="N154" s="362"/>
      <c r="O154" s="249"/>
      <c r="P154" s="250"/>
      <c r="Q154" s="362"/>
      <c r="R154" s="437"/>
      <c r="S154" s="244"/>
      <c r="T154" s="375"/>
      <c r="U154" s="377"/>
      <c r="V154" s="377"/>
      <c r="W154" s="377"/>
      <c r="X154" s="375"/>
      <c r="Y154" s="375"/>
      <c r="Z154" s="362"/>
      <c r="AA154" s="264"/>
      <c r="AB154" s="362"/>
      <c r="AD154" s="282"/>
      <c r="AE154" s="244"/>
      <c r="AF154" s="393"/>
      <c r="AG154" s="423"/>
      <c r="AH154" s="423"/>
      <c r="AI154" s="423"/>
      <c r="AJ154" s="394"/>
      <c r="AK154" s="424"/>
      <c r="AL154" s="423"/>
      <c r="AM154" s="394"/>
      <c r="AN154" s="394"/>
      <c r="AO154" s="394"/>
      <c r="AP154" s="391"/>
      <c r="AQ154" s="391"/>
      <c r="AR154" s="391"/>
      <c r="AS154" s="391"/>
      <c r="AT154" s="390"/>
    </row>
    <row r="155" ht="24" customHeight="1" spans="1:46">
      <c r="A155" s="244"/>
      <c r="B155" s="244"/>
      <c r="C155" s="244"/>
      <c r="D155" s="244"/>
      <c r="E155" s="244"/>
      <c r="F155" s="244"/>
      <c r="G155" s="264"/>
      <c r="H155" s="264"/>
      <c r="I155" s="264"/>
      <c r="J155" s="264"/>
      <c r="K155" s="264"/>
      <c r="L155" s="264"/>
      <c r="M155" s="264"/>
      <c r="N155" s="264"/>
      <c r="O155" s="250"/>
      <c r="P155" s="250"/>
      <c r="Q155" s="362"/>
      <c r="R155" s="437"/>
      <c r="S155" s="244"/>
      <c r="T155" s="342"/>
      <c r="U155" s="377"/>
      <c r="V155" s="377"/>
      <c r="W155" s="377"/>
      <c r="X155" s="264"/>
      <c r="Y155" s="264"/>
      <c r="Z155" s="362"/>
      <c r="AA155" s="375"/>
      <c r="AB155" s="244"/>
      <c r="AC155" s="244"/>
      <c r="AD155" s="280"/>
      <c r="AE155" s="362"/>
      <c r="AF155" s="362"/>
      <c r="AG155" s="421"/>
      <c r="AH155" s="421"/>
      <c r="AI155" s="421"/>
      <c r="AJ155" s="388"/>
      <c r="AK155" s="422"/>
      <c r="AL155" s="421"/>
      <c r="AM155" s="388"/>
      <c r="AN155" s="388"/>
      <c r="AO155" s="388"/>
      <c r="AP155" s="391"/>
      <c r="AQ155" s="391"/>
      <c r="AR155" s="391"/>
      <c r="AS155" s="391"/>
      <c r="AT155" s="348"/>
    </row>
    <row r="156" s="211" customFormat="1" ht="24" customHeight="1" spans="1:46">
      <c r="A156" s="244"/>
      <c r="B156" s="362"/>
      <c r="C156" s="362"/>
      <c r="D156" s="362"/>
      <c r="E156" s="362"/>
      <c r="F156" s="362"/>
      <c r="G156" s="362"/>
      <c r="H156" s="362"/>
      <c r="I156" s="362"/>
      <c r="J156" s="362"/>
      <c r="K156" s="362"/>
      <c r="L156" s="362"/>
      <c r="M156" s="362"/>
      <c r="N156" s="362"/>
      <c r="O156" s="250"/>
      <c r="P156" s="250"/>
      <c r="Q156" s="362"/>
      <c r="R156" s="437"/>
      <c r="S156" s="244"/>
      <c r="T156" s="362"/>
      <c r="U156" s="377"/>
      <c r="V156" s="377"/>
      <c r="W156" s="377"/>
      <c r="X156" s="264"/>
      <c r="Y156" s="375"/>
      <c r="Z156" s="362"/>
      <c r="AA156" s="375"/>
      <c r="AB156" s="340"/>
      <c r="AC156" s="362"/>
      <c r="AD156" s="388"/>
      <c r="AE156" s="362"/>
      <c r="AF156" s="362"/>
      <c r="AG156" s="421"/>
      <c r="AH156" s="421"/>
      <c r="AI156" s="421"/>
      <c r="AJ156" s="388"/>
      <c r="AK156" s="422"/>
      <c r="AL156" s="421"/>
      <c r="AM156" s="388"/>
      <c r="AN156" s="388"/>
      <c r="AO156" s="388"/>
      <c r="AP156" s="391"/>
      <c r="AQ156" s="391"/>
      <c r="AR156" s="391"/>
      <c r="AS156" s="391"/>
      <c r="AT156" s="390"/>
    </row>
    <row r="157" s="211" customFormat="1" ht="24" customHeight="1" spans="1:46">
      <c r="A157" s="244"/>
      <c r="B157" s="244"/>
      <c r="C157" s="244"/>
      <c r="D157" s="244"/>
      <c r="E157" s="244"/>
      <c r="F157" s="244"/>
      <c r="G157" s="264"/>
      <c r="H157" s="264"/>
      <c r="I157" s="264"/>
      <c r="J157" s="264"/>
      <c r="K157" s="444"/>
      <c r="L157" s="264"/>
      <c r="M157" s="264"/>
      <c r="N157" s="264"/>
      <c r="O157" s="250"/>
      <c r="P157" s="338"/>
      <c r="Q157" s="362"/>
      <c r="R157" s="445"/>
      <c r="S157" s="244"/>
      <c r="T157" s="342"/>
      <c r="U157" s="377"/>
      <c r="V157" s="377"/>
      <c r="W157" s="377"/>
      <c r="X157" s="264"/>
      <c r="Y157" s="244"/>
      <c r="Z157" s="362"/>
      <c r="AA157" s="343"/>
      <c r="AB157" s="244"/>
      <c r="AC157" s="244"/>
      <c r="AD157" s="280"/>
      <c r="AE157" s="375"/>
      <c r="AF157" s="390"/>
      <c r="AG157" s="421"/>
      <c r="AH157" s="421"/>
      <c r="AI157" s="421"/>
      <c r="AJ157" s="388"/>
      <c r="AK157" s="422"/>
      <c r="AL157" s="421"/>
      <c r="AM157" s="388"/>
      <c r="AN157" s="388"/>
      <c r="AO157" s="388"/>
      <c r="AP157" s="391"/>
      <c r="AQ157" s="391"/>
      <c r="AR157" s="391"/>
      <c r="AS157" s="391"/>
      <c r="AT157" s="342"/>
    </row>
    <row r="158" s="211" customFormat="1" ht="24" customHeight="1" spans="1:46">
      <c r="A158" s="244"/>
      <c r="B158" s="244"/>
      <c r="C158" s="362"/>
      <c r="D158" s="244"/>
      <c r="E158" s="244"/>
      <c r="F158" s="244"/>
      <c r="G158" s="264"/>
      <c r="H158" s="264"/>
      <c r="I158" s="264"/>
      <c r="J158" s="264"/>
      <c r="K158" s="264"/>
      <c r="L158" s="264"/>
      <c r="M158" s="264"/>
      <c r="N158" s="264"/>
      <c r="O158" s="362"/>
      <c r="P158" s="338"/>
      <c r="Q158" s="362"/>
      <c r="R158" s="437"/>
      <c r="S158" s="244"/>
      <c r="T158" s="264"/>
      <c r="U158" s="377"/>
      <c r="V158" s="377"/>
      <c r="W158" s="377"/>
      <c r="X158" s="264"/>
      <c r="Y158" s="244"/>
      <c r="Z158" s="362"/>
      <c r="AA158" s="343"/>
      <c r="AB158" s="264"/>
      <c r="AC158" s="244"/>
      <c r="AD158" s="280"/>
      <c r="AE158" s="362"/>
      <c r="AF158" s="362"/>
      <c r="AG158" s="421"/>
      <c r="AH158" s="421"/>
      <c r="AI158" s="421"/>
      <c r="AJ158" s="388"/>
      <c r="AK158" s="422"/>
      <c r="AL158" s="421"/>
      <c r="AM158" s="388"/>
      <c r="AN158" s="388"/>
      <c r="AO158" s="388"/>
      <c r="AP158" s="391"/>
      <c r="AQ158" s="391"/>
      <c r="AR158" s="391"/>
      <c r="AS158" s="391"/>
      <c r="AT158" s="348"/>
    </row>
    <row r="159" ht="24" customHeight="1" spans="1:46">
      <c r="A159" s="244"/>
      <c r="B159" s="244"/>
      <c r="C159" s="362"/>
      <c r="D159" s="244"/>
      <c r="E159" s="244"/>
      <c r="F159" s="244"/>
      <c r="G159" s="264"/>
      <c r="H159" s="264"/>
      <c r="I159" s="264"/>
      <c r="J159" s="264"/>
      <c r="K159" s="264"/>
      <c r="L159" s="362"/>
      <c r="M159" s="362"/>
      <c r="N159" s="362"/>
      <c r="O159" s="362"/>
      <c r="P159" s="264"/>
      <c r="Q159" s="362"/>
      <c r="R159" s="437"/>
      <c r="S159" s="244"/>
      <c r="T159" s="342"/>
      <c r="U159" s="377"/>
      <c r="V159" s="377"/>
      <c r="W159" s="377"/>
      <c r="X159" s="264"/>
      <c r="Y159" s="244"/>
      <c r="Z159" s="362"/>
      <c r="AA159" s="344"/>
      <c r="AB159" s="244"/>
      <c r="AC159" s="244"/>
      <c r="AD159" s="280"/>
      <c r="AE159" s="362"/>
      <c r="AF159" s="362"/>
      <c r="AG159" s="421"/>
      <c r="AH159" s="421"/>
      <c r="AI159" s="421"/>
      <c r="AJ159" s="388"/>
      <c r="AK159" s="422"/>
      <c r="AL159" s="425"/>
      <c r="AM159" s="280"/>
      <c r="AN159" s="280"/>
      <c r="AO159" s="280"/>
      <c r="AP159" s="391"/>
      <c r="AQ159" s="391"/>
      <c r="AR159" s="391"/>
      <c r="AS159" s="391"/>
      <c r="AT159" s="390"/>
    </row>
    <row r="160" ht="24" customHeight="1" spans="1:46">
      <c r="A160" s="244"/>
      <c r="B160" s="244"/>
      <c r="C160" s="244"/>
      <c r="D160" s="244"/>
      <c r="E160" s="244"/>
      <c r="F160" s="244"/>
      <c r="G160" s="264"/>
      <c r="H160" s="264"/>
      <c r="I160" s="264"/>
      <c r="J160" s="264"/>
      <c r="K160" s="264"/>
      <c r="L160" s="264"/>
      <c r="M160" s="264"/>
      <c r="N160" s="264"/>
      <c r="O160" s="250"/>
      <c r="P160" s="250"/>
      <c r="Q160" s="362"/>
      <c r="R160" s="437"/>
      <c r="S160" s="244"/>
      <c r="T160" s="249"/>
      <c r="U160" s="377"/>
      <c r="V160" s="377"/>
      <c r="W160" s="377"/>
      <c r="X160" s="264"/>
      <c r="Y160" s="244"/>
      <c r="Z160" s="362"/>
      <c r="AA160" s="375"/>
      <c r="AB160" s="244"/>
      <c r="AC160" s="244"/>
      <c r="AD160" s="280"/>
      <c r="AE160" s="362"/>
      <c r="AF160" s="392"/>
      <c r="AG160" s="423"/>
      <c r="AH160" s="423"/>
      <c r="AI160" s="423"/>
      <c r="AJ160" s="394"/>
      <c r="AK160" s="424"/>
      <c r="AL160" s="423"/>
      <c r="AM160" s="394"/>
      <c r="AN160" s="394"/>
      <c r="AO160" s="394"/>
      <c r="AP160" s="391"/>
      <c r="AQ160" s="391"/>
      <c r="AR160" s="391"/>
      <c r="AS160" s="391"/>
      <c r="AT160" s="390"/>
    </row>
    <row r="161" ht="24" customHeight="1" spans="1:46">
      <c r="A161" s="244"/>
      <c r="B161" s="244"/>
      <c r="C161" s="244"/>
      <c r="D161" s="244"/>
      <c r="E161" s="244"/>
      <c r="F161" s="244"/>
      <c r="G161" s="264"/>
      <c r="H161" s="264"/>
      <c r="I161" s="264"/>
      <c r="J161" s="264"/>
      <c r="K161" s="264"/>
      <c r="L161" s="264"/>
      <c r="M161" s="264"/>
      <c r="N161" s="264"/>
      <c r="O161" s="250"/>
      <c r="P161" s="250"/>
      <c r="Q161" s="362"/>
      <c r="R161" s="437"/>
      <c r="S161" s="244"/>
      <c r="T161" s="249"/>
      <c r="U161" s="377"/>
      <c r="V161" s="377"/>
      <c r="W161" s="377"/>
      <c r="X161" s="264"/>
      <c r="Y161" s="244"/>
      <c r="Z161" s="362"/>
      <c r="AA161" s="344"/>
      <c r="AB161" s="244"/>
      <c r="AC161" s="244"/>
      <c r="AD161" s="280"/>
      <c r="AE161" s="362"/>
      <c r="AF161" s="362"/>
      <c r="AG161" s="421"/>
      <c r="AH161" s="421"/>
      <c r="AI161" s="421"/>
      <c r="AJ161" s="388"/>
      <c r="AK161" s="422"/>
      <c r="AL161" s="423"/>
      <c r="AM161" s="394"/>
      <c r="AN161" s="394"/>
      <c r="AO161" s="394"/>
      <c r="AP161" s="391"/>
      <c r="AQ161" s="391"/>
      <c r="AR161" s="391"/>
      <c r="AS161" s="391"/>
      <c r="AT161" s="390"/>
    </row>
    <row r="162" ht="24" customHeight="1" spans="1:46">
      <c r="A162" s="244"/>
      <c r="B162" s="244"/>
      <c r="C162" s="244"/>
      <c r="D162" s="244"/>
      <c r="E162" s="244"/>
      <c r="F162" s="244"/>
      <c r="G162" s="264"/>
      <c r="H162" s="264"/>
      <c r="I162" s="264"/>
      <c r="J162" s="264"/>
      <c r="K162" s="264"/>
      <c r="L162" s="264"/>
      <c r="M162" s="264"/>
      <c r="N162" s="264"/>
      <c r="O162" s="250"/>
      <c r="P162" s="250"/>
      <c r="Q162" s="266"/>
      <c r="R162" s="437"/>
      <c r="S162" s="244"/>
      <c r="T162" s="266"/>
      <c r="U162" s="266"/>
      <c r="V162" s="266"/>
      <c r="W162" s="266"/>
      <c r="X162" s="266"/>
      <c r="Y162" s="266"/>
      <c r="Z162" s="266"/>
      <c r="AA162" s="250"/>
      <c r="AB162" s="244"/>
      <c r="AC162" s="244"/>
      <c r="AD162" s="280"/>
      <c r="AE162" s="362"/>
      <c r="AF162" s="392"/>
      <c r="AG162" s="423"/>
      <c r="AH162" s="423"/>
      <c r="AI162" s="423"/>
      <c r="AJ162" s="394"/>
      <c r="AK162" s="424"/>
      <c r="AL162" s="423"/>
      <c r="AM162" s="394"/>
      <c r="AN162" s="394"/>
      <c r="AO162" s="394"/>
      <c r="AP162" s="391"/>
      <c r="AQ162" s="391"/>
      <c r="AR162" s="391"/>
      <c r="AS162" s="391"/>
      <c r="AT162" s="266"/>
    </row>
    <row r="163" s="211" customFormat="1" ht="24" customHeight="1" spans="1:46">
      <c r="A163" s="244"/>
      <c r="B163" s="244"/>
      <c r="C163" s="244"/>
      <c r="D163" s="244"/>
      <c r="E163" s="244"/>
      <c r="F163" s="244"/>
      <c r="G163" s="264"/>
      <c r="H163" s="264"/>
      <c r="I163" s="264"/>
      <c r="J163" s="264"/>
      <c r="K163" s="264"/>
      <c r="L163" s="264"/>
      <c r="M163" s="264"/>
      <c r="N163" s="264"/>
      <c r="O163" s="249"/>
      <c r="P163" s="250"/>
      <c r="Q163" s="266"/>
      <c r="R163" s="437"/>
      <c r="S163" s="244"/>
      <c r="T163" s="266"/>
      <c r="U163" s="266"/>
      <c r="V163" s="266"/>
      <c r="W163" s="266"/>
      <c r="X163" s="266"/>
      <c r="Y163" s="266"/>
      <c r="Z163" s="266"/>
      <c r="AA163" s="250"/>
      <c r="AB163" s="244"/>
      <c r="AC163" s="264"/>
      <c r="AD163" s="280"/>
      <c r="AE163" s="362"/>
      <c r="AF163" s="244"/>
      <c r="AG163" s="425"/>
      <c r="AH163" s="425"/>
      <c r="AI163" s="425"/>
      <c r="AJ163" s="280"/>
      <c r="AK163" s="313"/>
      <c r="AL163" s="425"/>
      <c r="AM163" s="280"/>
      <c r="AN163" s="280"/>
      <c r="AO163" s="280"/>
      <c r="AP163" s="391"/>
      <c r="AQ163" s="391"/>
      <c r="AR163" s="391"/>
      <c r="AS163" s="391"/>
      <c r="AT163" s="266"/>
    </row>
    <row r="164" s="211" customFormat="1" ht="24" customHeight="1" spans="1:46">
      <c r="A164" s="244"/>
      <c r="B164" s="362"/>
      <c r="C164" s="362"/>
      <c r="D164" s="244"/>
      <c r="E164" s="362"/>
      <c r="F164" s="362"/>
      <c r="G164" s="362"/>
      <c r="H164" s="362"/>
      <c r="I164" s="362"/>
      <c r="J164" s="362"/>
      <c r="K164" s="362"/>
      <c r="L164" s="362"/>
      <c r="M164" s="362"/>
      <c r="N164" s="362"/>
      <c r="O164" s="249"/>
      <c r="P164" s="250"/>
      <c r="Q164" s="266"/>
      <c r="R164" s="437"/>
      <c r="S164" s="244"/>
      <c r="T164" s="266"/>
      <c r="U164" s="266"/>
      <c r="V164" s="266"/>
      <c r="W164" s="266"/>
      <c r="X164" s="266"/>
      <c r="Y164" s="266"/>
      <c r="Z164" s="266"/>
      <c r="AA164" s="375"/>
      <c r="AB164" s="375"/>
      <c r="AC164" s="375"/>
      <c r="AD164" s="388"/>
      <c r="AE164" s="362"/>
      <c r="AF164" s="362"/>
      <c r="AG164" s="421"/>
      <c r="AH164" s="421"/>
      <c r="AI164" s="421"/>
      <c r="AJ164" s="388"/>
      <c r="AK164" s="422"/>
      <c r="AL164" s="421"/>
      <c r="AM164" s="388"/>
      <c r="AN164" s="388"/>
      <c r="AO164" s="388"/>
      <c r="AP164" s="391"/>
      <c r="AQ164" s="391"/>
      <c r="AR164" s="391"/>
      <c r="AS164" s="391"/>
      <c r="AT164" s="266"/>
    </row>
    <row r="165" s="211" customFormat="1" ht="24" customHeight="1" spans="1:46">
      <c r="A165" s="244"/>
      <c r="B165" s="362"/>
      <c r="C165" s="362"/>
      <c r="D165" s="244"/>
      <c r="E165" s="362"/>
      <c r="F165" s="362"/>
      <c r="G165" s="362"/>
      <c r="H165" s="362"/>
      <c r="I165" s="362"/>
      <c r="J165" s="362"/>
      <c r="K165" s="362"/>
      <c r="L165" s="362"/>
      <c r="M165" s="362"/>
      <c r="N165" s="362"/>
      <c r="O165" s="250"/>
      <c r="P165" s="250"/>
      <c r="Q165" s="266"/>
      <c r="R165" s="437"/>
      <c r="S165" s="244"/>
      <c r="T165" s="266"/>
      <c r="U165" s="266"/>
      <c r="V165" s="266"/>
      <c r="W165" s="266"/>
      <c r="X165" s="266"/>
      <c r="Y165" s="266"/>
      <c r="Z165" s="266"/>
      <c r="AA165" s="375"/>
      <c r="AB165" s="375"/>
      <c r="AC165" s="375"/>
      <c r="AD165" s="388"/>
      <c r="AE165" s="362"/>
      <c r="AF165" s="362"/>
      <c r="AG165" s="421"/>
      <c r="AH165" s="421"/>
      <c r="AI165" s="421"/>
      <c r="AJ165" s="388"/>
      <c r="AK165" s="422"/>
      <c r="AL165" s="421"/>
      <c r="AM165" s="388"/>
      <c r="AN165" s="388"/>
      <c r="AO165" s="388"/>
      <c r="AP165" s="391"/>
      <c r="AQ165" s="391"/>
      <c r="AR165" s="391"/>
      <c r="AS165" s="391"/>
      <c r="AT165" s="266"/>
    </row>
    <row r="166" s="211" customFormat="1" ht="24" customHeight="1" spans="1:46">
      <c r="A166" s="244"/>
      <c r="B166" s="362"/>
      <c r="C166" s="362"/>
      <c r="D166" s="244"/>
      <c r="E166" s="244"/>
      <c r="F166" s="362"/>
      <c r="G166" s="362"/>
      <c r="H166" s="362"/>
      <c r="I166" s="362"/>
      <c r="J166" s="362"/>
      <c r="K166" s="362"/>
      <c r="L166" s="362"/>
      <c r="M166" s="362"/>
      <c r="N166" s="362"/>
      <c r="O166" s="249"/>
      <c r="P166" s="250"/>
      <c r="Q166" s="266"/>
      <c r="R166" s="437"/>
      <c r="S166" s="244"/>
      <c r="T166" s="266"/>
      <c r="U166" s="266"/>
      <c r="V166" s="266"/>
      <c r="W166" s="266"/>
      <c r="X166" s="266"/>
      <c r="Z166" s="266"/>
      <c r="AA166" s="266"/>
      <c r="AB166" s="362"/>
      <c r="AC166" s="362"/>
      <c r="AD166" s="388"/>
      <c r="AE166" s="362"/>
      <c r="AF166" s="362"/>
      <c r="AG166" s="421"/>
      <c r="AH166" s="421"/>
      <c r="AI166" s="421"/>
      <c r="AJ166" s="388"/>
      <c r="AK166" s="422"/>
      <c r="AL166" s="421"/>
      <c r="AM166" s="388"/>
      <c r="AN166" s="388"/>
      <c r="AO166" s="388"/>
      <c r="AP166" s="391"/>
      <c r="AQ166" s="391"/>
      <c r="AR166" s="391"/>
      <c r="AS166" s="391"/>
      <c r="AT166" s="266"/>
    </row>
    <row r="167" s="211" customFormat="1" ht="24" customHeight="1" spans="1:46">
      <c r="A167" s="244"/>
      <c r="B167" s="362"/>
      <c r="C167" s="362"/>
      <c r="D167" s="244"/>
      <c r="E167" s="362"/>
      <c r="F167" s="362"/>
      <c r="G167" s="362"/>
      <c r="H167" s="362"/>
      <c r="I167" s="362"/>
      <c r="J167" s="362"/>
      <c r="K167" s="362"/>
      <c r="L167" s="362"/>
      <c r="M167" s="362"/>
      <c r="N167" s="362"/>
      <c r="O167" s="249"/>
      <c r="P167" s="250"/>
      <c r="Q167" s="266"/>
      <c r="R167" s="437"/>
      <c r="S167" s="244"/>
      <c r="T167" s="266"/>
      <c r="U167" s="266"/>
      <c r="V167" s="266"/>
      <c r="W167" s="266"/>
      <c r="X167" s="266"/>
      <c r="Z167" s="266"/>
      <c r="AA167" s="345"/>
      <c r="AB167" s="362"/>
      <c r="AC167" s="362"/>
      <c r="AD167" s="388"/>
      <c r="AE167" s="362"/>
      <c r="AF167" s="362"/>
      <c r="AG167" s="421"/>
      <c r="AH167" s="421"/>
      <c r="AI167" s="421"/>
      <c r="AJ167" s="388"/>
      <c r="AK167" s="422"/>
      <c r="AL167" s="421"/>
      <c r="AM167" s="388"/>
      <c r="AN167" s="388"/>
      <c r="AO167" s="388"/>
      <c r="AP167" s="391"/>
      <c r="AQ167" s="391"/>
      <c r="AR167" s="391"/>
      <c r="AS167" s="391"/>
      <c r="AT167" s="266"/>
    </row>
    <row r="168" s="211" customFormat="1" ht="24" customHeight="1" spans="1:46">
      <c r="A168" s="244"/>
      <c r="B168" s="246"/>
      <c r="C168" s="246"/>
      <c r="D168" s="244"/>
      <c r="E168" s="362"/>
      <c r="F168" s="246"/>
      <c r="G168" s="246"/>
      <c r="H168" s="246"/>
      <c r="I168" s="246"/>
      <c r="J168" s="246"/>
      <c r="K168" s="246"/>
      <c r="L168" s="246"/>
      <c r="M168" s="246"/>
      <c r="N168" s="246"/>
      <c r="O168" s="249"/>
      <c r="P168" s="250"/>
      <c r="Q168" s="266"/>
      <c r="R168" s="437"/>
      <c r="S168" s="244"/>
      <c r="T168" s="266"/>
      <c r="U168" s="266"/>
      <c r="V168" s="266"/>
      <c r="W168" s="266"/>
      <c r="X168" s="266"/>
      <c r="Z168" s="266"/>
      <c r="AA168" s="250"/>
      <c r="AB168" s="362"/>
      <c r="AC168" s="375"/>
      <c r="AD168" s="388"/>
      <c r="AE168" s="362"/>
      <c r="AF168" s="391"/>
      <c r="AG168" s="421"/>
      <c r="AH168" s="421"/>
      <c r="AI168" s="421"/>
      <c r="AJ168" s="388"/>
      <c r="AK168" s="422"/>
      <c r="AL168" s="421"/>
      <c r="AM168" s="388"/>
      <c r="AN168" s="388"/>
      <c r="AO168" s="388"/>
      <c r="AP168" s="391"/>
      <c r="AQ168" s="391"/>
      <c r="AR168" s="391"/>
      <c r="AS168" s="391"/>
      <c r="AT168" s="266"/>
    </row>
    <row r="169" s="211" customFormat="1" ht="24" customHeight="1" spans="1:46">
      <c r="A169" s="244"/>
      <c r="B169" s="362"/>
      <c r="C169" s="362"/>
      <c r="D169" s="244"/>
      <c r="E169" s="244"/>
      <c r="F169" s="362"/>
      <c r="G169" s="362"/>
      <c r="H169" s="362"/>
      <c r="I169" s="362"/>
      <c r="J169" s="362"/>
      <c r="K169" s="362"/>
      <c r="L169" s="362"/>
      <c r="M169" s="362"/>
      <c r="N169" s="362"/>
      <c r="O169" s="249"/>
      <c r="P169" s="250"/>
      <c r="Q169" s="266"/>
      <c r="R169" s="437"/>
      <c r="S169" s="244"/>
      <c r="T169" s="266"/>
      <c r="U169" s="266"/>
      <c r="V169" s="266"/>
      <c r="W169" s="266"/>
      <c r="X169" s="266"/>
      <c r="Z169" s="266"/>
      <c r="AA169" s="266"/>
      <c r="AB169" s="375"/>
      <c r="AC169" s="375"/>
      <c r="AD169" s="388"/>
      <c r="AE169" s="362"/>
      <c r="AF169" s="362"/>
      <c r="AG169" s="421"/>
      <c r="AH169" s="421"/>
      <c r="AI169" s="421"/>
      <c r="AJ169" s="388"/>
      <c r="AK169" s="422"/>
      <c r="AL169" s="421"/>
      <c r="AM169" s="388"/>
      <c r="AN169" s="388"/>
      <c r="AO169" s="388"/>
      <c r="AP169" s="391"/>
      <c r="AQ169" s="391"/>
      <c r="AR169" s="391"/>
      <c r="AS169" s="391"/>
      <c r="AT169" s="266"/>
    </row>
    <row r="170" s="211" customFormat="1" ht="24" customHeight="1" spans="1:46">
      <c r="A170" s="244"/>
      <c r="B170" s="362"/>
      <c r="C170" s="362"/>
      <c r="D170" s="244"/>
      <c r="E170" s="362"/>
      <c r="F170" s="362"/>
      <c r="G170" s="362"/>
      <c r="H170" s="362"/>
      <c r="I170" s="362"/>
      <c r="J170" s="362"/>
      <c r="K170" s="362"/>
      <c r="L170" s="362"/>
      <c r="M170" s="362"/>
      <c r="N170" s="362"/>
      <c r="O170" s="249"/>
      <c r="P170" s="250"/>
      <c r="Q170" s="266"/>
      <c r="R170" s="437"/>
      <c r="S170" s="244"/>
      <c r="T170" s="266"/>
      <c r="U170" s="266"/>
      <c r="V170" s="266"/>
      <c r="W170" s="266"/>
      <c r="X170" s="266"/>
      <c r="Z170" s="266"/>
      <c r="AA170" s="266"/>
      <c r="AB170" s="375"/>
      <c r="AC170" s="375"/>
      <c r="AD170" s="388"/>
      <c r="AE170" s="362"/>
      <c r="AF170" s="362"/>
      <c r="AG170" s="421"/>
      <c r="AH170" s="421"/>
      <c r="AI170" s="421"/>
      <c r="AJ170" s="388"/>
      <c r="AK170" s="422"/>
      <c r="AL170" s="421"/>
      <c r="AM170" s="388"/>
      <c r="AN170" s="388"/>
      <c r="AO170" s="388"/>
      <c r="AP170" s="391"/>
      <c r="AQ170" s="391"/>
      <c r="AR170" s="391"/>
      <c r="AS170" s="391"/>
      <c r="AT170" s="266"/>
    </row>
    <row r="171" s="211" customFormat="1" ht="24" customHeight="1" spans="1:46">
      <c r="A171" s="244"/>
      <c r="B171" s="362"/>
      <c r="C171" s="362"/>
      <c r="D171" s="362"/>
      <c r="E171" s="362"/>
      <c r="F171" s="362"/>
      <c r="G171" s="362"/>
      <c r="H171" s="362"/>
      <c r="I171" s="362"/>
      <c r="J171" s="362"/>
      <c r="K171" s="362"/>
      <c r="L171" s="362"/>
      <c r="M171" s="362"/>
      <c r="N171" s="362"/>
      <c r="O171" s="266"/>
      <c r="P171" s="336"/>
      <c r="Q171" s="244"/>
      <c r="R171" s="437"/>
      <c r="S171" s="244"/>
      <c r="T171" s="266"/>
      <c r="U171" s="266"/>
      <c r="V171" s="266"/>
      <c r="W171" s="266"/>
      <c r="X171" s="266"/>
      <c r="Y171" s="266"/>
      <c r="Z171" s="362"/>
      <c r="AA171" s="375"/>
      <c r="AB171" s="375"/>
      <c r="AC171" s="375"/>
      <c r="AD171" s="388"/>
      <c r="AE171" s="362"/>
      <c r="AF171" s="362"/>
      <c r="AG171" s="421"/>
      <c r="AH171" s="421"/>
      <c r="AI171" s="421"/>
      <c r="AJ171" s="388"/>
      <c r="AK171" s="422"/>
      <c r="AL171" s="423"/>
      <c r="AM171" s="388"/>
      <c r="AN171" s="388"/>
      <c r="AO171" s="388"/>
      <c r="AP171" s="391"/>
      <c r="AQ171" s="391"/>
      <c r="AR171" s="391"/>
      <c r="AS171" s="391"/>
      <c r="AT171" s="266"/>
    </row>
    <row r="172" ht="24" customHeight="1" spans="1:46">
      <c r="A172" s="244"/>
      <c r="B172" s="244"/>
      <c r="C172" s="244"/>
      <c r="D172" s="244"/>
      <c r="E172" s="244"/>
      <c r="F172" s="244"/>
      <c r="G172" s="264"/>
      <c r="H172" s="264"/>
      <c r="I172" s="264"/>
      <c r="J172" s="264"/>
      <c r="K172" s="264"/>
      <c r="L172" s="339"/>
      <c r="M172" s="339"/>
      <c r="N172" s="339"/>
      <c r="O172" s="266"/>
      <c r="P172" s="336"/>
      <c r="Q172" s="244"/>
      <c r="R172" s="437"/>
      <c r="S172" s="244"/>
      <c r="T172" s="266"/>
      <c r="U172" s="266"/>
      <c r="V172" s="266"/>
      <c r="W172" s="266"/>
      <c r="X172" s="266"/>
      <c r="Y172" s="266"/>
      <c r="Z172" s="362"/>
      <c r="AA172" s="375"/>
      <c r="AB172" s="244"/>
      <c r="AC172" s="244"/>
      <c r="AD172" s="280"/>
      <c r="AE172" s="362"/>
      <c r="AF172" s="362"/>
      <c r="AG172" s="421"/>
      <c r="AH172" s="421"/>
      <c r="AI172" s="421"/>
      <c r="AJ172" s="388"/>
      <c r="AK172" s="422"/>
      <c r="AL172" s="423"/>
      <c r="AM172" s="394"/>
      <c r="AN172" s="394"/>
      <c r="AO172" s="394"/>
      <c r="AP172" s="391"/>
      <c r="AQ172" s="391"/>
      <c r="AR172" s="391"/>
      <c r="AS172" s="391"/>
      <c r="AT172" s="266"/>
    </row>
    <row r="173" ht="24" customHeight="1" spans="1:46">
      <c r="A173" s="244"/>
      <c r="B173" s="244"/>
      <c r="C173" s="244"/>
      <c r="D173" s="244"/>
      <c r="E173" s="244"/>
      <c r="F173" s="244"/>
      <c r="G173" s="264"/>
      <c r="H173" s="264"/>
      <c r="I173" s="264"/>
      <c r="J173" s="264"/>
      <c r="K173" s="264"/>
      <c r="L173" s="340"/>
      <c r="M173" s="340"/>
      <c r="N173" s="340"/>
      <c r="O173" s="266"/>
      <c r="P173" s="336"/>
      <c r="Q173" s="244"/>
      <c r="R173" s="437"/>
      <c r="S173" s="244"/>
      <c r="T173" s="266"/>
      <c r="U173" s="266"/>
      <c r="V173" s="266"/>
      <c r="W173" s="266"/>
      <c r="X173" s="266"/>
      <c r="Y173" s="266"/>
      <c r="Z173" s="362"/>
      <c r="AA173" s="375"/>
      <c r="AB173" s="341"/>
      <c r="AC173" s="244"/>
      <c r="AD173" s="280"/>
      <c r="AE173" s="362"/>
      <c r="AF173" s="391"/>
      <c r="AG173" s="421"/>
      <c r="AH173" s="421"/>
      <c r="AI173" s="421"/>
      <c r="AJ173" s="388"/>
      <c r="AK173" s="422"/>
      <c r="AL173" s="421"/>
      <c r="AM173" s="388"/>
      <c r="AN173" s="388"/>
      <c r="AO173" s="388"/>
      <c r="AP173" s="391"/>
      <c r="AQ173" s="391"/>
      <c r="AR173" s="391"/>
      <c r="AS173" s="391"/>
      <c r="AT173" s="266"/>
    </row>
    <row r="174" ht="24" customHeight="1" spans="1:46">
      <c r="A174" s="244"/>
      <c r="B174" s="244"/>
      <c r="C174" s="244"/>
      <c r="D174" s="244"/>
      <c r="E174" s="244"/>
      <c r="F174" s="244"/>
      <c r="G174" s="264"/>
      <c r="H174" s="264"/>
      <c r="I174" s="264"/>
      <c r="J174" s="264"/>
      <c r="K174" s="264"/>
      <c r="L174" s="341"/>
      <c r="M174" s="341"/>
      <c r="N174" s="341"/>
      <c r="O174" s="266"/>
      <c r="P174" s="336"/>
      <c r="Q174" s="362"/>
      <c r="R174" s="437"/>
      <c r="S174" s="244"/>
      <c r="T174" s="266"/>
      <c r="U174" s="266"/>
      <c r="V174" s="266"/>
      <c r="W174" s="266"/>
      <c r="X174" s="266"/>
      <c r="Y174" s="266"/>
      <c r="Z174" s="362"/>
      <c r="AA174" s="212"/>
      <c r="AB174" s="212"/>
      <c r="AE174" s="362"/>
      <c r="AF174" s="375"/>
      <c r="AG174" s="421"/>
      <c r="AH174" s="421"/>
      <c r="AI174" s="421"/>
      <c r="AJ174" s="388"/>
      <c r="AK174" s="422"/>
      <c r="AL174" s="421"/>
      <c r="AM174" s="388"/>
      <c r="AN174" s="388"/>
      <c r="AO174" s="388"/>
      <c r="AP174" s="391"/>
      <c r="AQ174" s="391"/>
      <c r="AR174" s="391"/>
      <c r="AS174" s="391"/>
      <c r="AT174" s="266"/>
    </row>
    <row r="175" s="211" customFormat="1" ht="24" customHeight="1" spans="1:46">
      <c r="A175" s="244"/>
      <c r="B175" s="362"/>
      <c r="C175" s="362"/>
      <c r="D175" s="362"/>
      <c r="E175" s="362"/>
      <c r="F175" s="362"/>
      <c r="G175" s="362"/>
      <c r="H175" s="362"/>
      <c r="I175" s="362"/>
      <c r="J175" s="362"/>
      <c r="K175" s="362"/>
      <c r="L175" s="341"/>
      <c r="M175" s="341"/>
      <c r="N175" s="341"/>
      <c r="O175" s="249"/>
      <c r="P175" s="250"/>
      <c r="Q175" s="244"/>
      <c r="R175" s="437"/>
      <c r="S175" s="244"/>
      <c r="T175" s="266"/>
      <c r="U175" s="266"/>
      <c r="V175" s="266"/>
      <c r="W175" s="266"/>
      <c r="Y175" s="249"/>
      <c r="Z175" s="362"/>
      <c r="AA175" s="266"/>
      <c r="AB175" s="244"/>
      <c r="AC175" s="244"/>
      <c r="AD175" s="280"/>
      <c r="AE175" s="362"/>
      <c r="AF175" s="391"/>
      <c r="AG175" s="421"/>
      <c r="AH175" s="421"/>
      <c r="AI175" s="421"/>
      <c r="AJ175" s="388"/>
      <c r="AK175" s="422"/>
      <c r="AL175" s="421"/>
      <c r="AM175" s="388"/>
      <c r="AN175" s="388"/>
      <c r="AO175" s="388"/>
      <c r="AP175" s="391"/>
      <c r="AQ175" s="391"/>
      <c r="AR175" s="391"/>
      <c r="AS175" s="391"/>
      <c r="AT175" s="266"/>
    </row>
    <row r="176" s="211" customFormat="1" ht="24" customHeight="1" spans="1:46">
      <c r="A176" s="244"/>
      <c r="B176" s="362"/>
      <c r="C176" s="362"/>
      <c r="D176" s="362"/>
      <c r="E176" s="362"/>
      <c r="F176" s="362"/>
      <c r="G176" s="362"/>
      <c r="H176" s="362"/>
      <c r="I176" s="362"/>
      <c r="J176" s="362"/>
      <c r="K176" s="362"/>
      <c r="L176" s="341"/>
      <c r="M176" s="341"/>
      <c r="N176" s="341"/>
      <c r="O176" s="266"/>
      <c r="P176" s="336"/>
      <c r="Q176" s="244"/>
      <c r="R176" s="437"/>
      <c r="S176" s="244"/>
      <c r="T176" s="266"/>
      <c r="U176" s="266"/>
      <c r="V176" s="266"/>
      <c r="W176" s="266"/>
      <c r="Y176" s="249"/>
      <c r="Z176" s="362"/>
      <c r="AD176" s="346"/>
      <c r="AE176" s="362"/>
      <c r="AF176" s="391"/>
      <c r="AG176" s="421"/>
      <c r="AH176" s="421"/>
      <c r="AI176" s="421"/>
      <c r="AJ176" s="388"/>
      <c r="AK176" s="422"/>
      <c r="AL176" s="421"/>
      <c r="AM176" s="388"/>
      <c r="AN176" s="388"/>
      <c r="AO176" s="388"/>
      <c r="AP176" s="391"/>
      <c r="AQ176" s="391"/>
      <c r="AR176" s="391"/>
      <c r="AS176" s="391"/>
      <c r="AT176" s="266"/>
    </row>
    <row r="177" s="211" customFormat="1" ht="24" customHeight="1" spans="1:46">
      <c r="A177" s="244"/>
      <c r="B177" s="244"/>
      <c r="C177" s="244"/>
      <c r="D177" s="244"/>
      <c r="E177" s="244"/>
      <c r="F177" s="244"/>
      <c r="G177" s="244"/>
      <c r="H177" s="244"/>
      <c r="I177" s="244"/>
      <c r="J177" s="244"/>
      <c r="K177" s="244"/>
      <c r="L177" s="264"/>
      <c r="M177" s="264"/>
      <c r="N177" s="264"/>
      <c r="O177" s="362"/>
      <c r="P177" s="338"/>
      <c r="Q177" s="362"/>
      <c r="R177" s="437"/>
      <c r="S177" s="244"/>
      <c r="T177" s="264"/>
      <c r="U177" s="377"/>
      <c r="V177" s="377"/>
      <c r="W177" s="377"/>
      <c r="X177" s="264"/>
      <c r="Y177" s="244"/>
      <c r="Z177" s="362"/>
      <c r="AA177" s="375"/>
      <c r="AB177" s="264"/>
      <c r="AC177" s="244"/>
      <c r="AD177" s="280"/>
      <c r="AE177" s="362"/>
      <c r="AF177" s="362"/>
      <c r="AG177" s="421"/>
      <c r="AH177" s="421"/>
      <c r="AI177" s="421"/>
      <c r="AJ177" s="388"/>
      <c r="AK177" s="422"/>
      <c r="AL177" s="421"/>
      <c r="AM177" s="388"/>
      <c r="AN177" s="388"/>
      <c r="AO177" s="388"/>
      <c r="AP177" s="391"/>
      <c r="AQ177" s="391"/>
      <c r="AR177" s="391"/>
      <c r="AS177" s="391"/>
      <c r="AT177" s="348"/>
    </row>
    <row r="178" s="211" customFormat="1" ht="24" customHeight="1" spans="1:46">
      <c r="A178" s="244"/>
      <c r="B178" s="244"/>
      <c r="C178" s="244"/>
      <c r="D178" s="244"/>
      <c r="E178" s="244"/>
      <c r="F178" s="244"/>
      <c r="G178" s="244"/>
      <c r="H178" s="244"/>
      <c r="I178" s="244"/>
      <c r="J178" s="244"/>
      <c r="K178" s="244"/>
      <c r="L178" s="264"/>
      <c r="M178" s="264"/>
      <c r="N178" s="264"/>
      <c r="O178" s="362"/>
      <c r="P178" s="338"/>
      <c r="Q178" s="362"/>
      <c r="R178" s="437"/>
      <c r="S178" s="244"/>
      <c r="T178" s="264"/>
      <c r="U178" s="377"/>
      <c r="V178" s="377"/>
      <c r="W178" s="377"/>
      <c r="X178" s="264"/>
      <c r="Y178" s="244"/>
      <c r="Z178" s="362"/>
      <c r="AA178" s="375"/>
      <c r="AB178" s="264"/>
      <c r="AC178" s="244"/>
      <c r="AD178" s="280"/>
      <c r="AE178" s="362"/>
      <c r="AF178" s="362"/>
      <c r="AG178" s="421"/>
      <c r="AH178" s="421"/>
      <c r="AI178" s="421"/>
      <c r="AJ178" s="388"/>
      <c r="AK178" s="422"/>
      <c r="AL178" s="421"/>
      <c r="AM178" s="388"/>
      <c r="AN178" s="388"/>
      <c r="AO178" s="388"/>
      <c r="AP178" s="391"/>
      <c r="AQ178" s="391"/>
      <c r="AR178" s="391"/>
      <c r="AS178" s="391"/>
      <c r="AT178" s="348"/>
    </row>
    <row r="179" s="211" customFormat="1" ht="24" customHeight="1" spans="1:46">
      <c r="A179" s="244"/>
      <c r="B179" s="244"/>
      <c r="C179" s="244"/>
      <c r="D179" s="244"/>
      <c r="E179" s="244"/>
      <c r="F179" s="244"/>
      <c r="G179" s="244"/>
      <c r="H179" s="244"/>
      <c r="I179" s="244"/>
      <c r="J179" s="244"/>
      <c r="K179" s="244"/>
      <c r="L179" s="264"/>
      <c r="M179" s="264"/>
      <c r="N179" s="264"/>
      <c r="O179" s="362"/>
      <c r="P179" s="338"/>
      <c r="Q179" s="362"/>
      <c r="R179" s="437"/>
      <c r="S179" s="244"/>
      <c r="T179" s="264"/>
      <c r="U179" s="377"/>
      <c r="V179" s="377"/>
      <c r="W179" s="377"/>
      <c r="X179" s="264"/>
      <c r="Y179" s="244"/>
      <c r="Z179" s="362"/>
      <c r="AA179" s="375"/>
      <c r="AB179" s="264"/>
      <c r="AC179" s="244"/>
      <c r="AD179" s="280"/>
      <c r="AE179" s="362"/>
      <c r="AF179" s="362"/>
      <c r="AG179" s="421"/>
      <c r="AH179" s="421"/>
      <c r="AI179" s="421"/>
      <c r="AJ179" s="388"/>
      <c r="AK179" s="422"/>
      <c r="AL179" s="421"/>
      <c r="AM179" s="388"/>
      <c r="AN179" s="388"/>
      <c r="AO179" s="388"/>
      <c r="AP179" s="391"/>
      <c r="AQ179" s="391"/>
      <c r="AR179" s="391"/>
      <c r="AS179" s="391"/>
      <c r="AT179" s="348"/>
    </row>
    <row r="180" s="211" customFormat="1" ht="24" customHeight="1" spans="1:46">
      <c r="A180" s="244"/>
      <c r="B180" s="244"/>
      <c r="C180" s="244"/>
      <c r="D180" s="244"/>
      <c r="E180" s="244"/>
      <c r="F180" s="244"/>
      <c r="G180" s="244"/>
      <c r="H180" s="244"/>
      <c r="I180" s="244"/>
      <c r="J180" s="244"/>
      <c r="K180" s="244"/>
      <c r="L180" s="264"/>
      <c r="M180" s="264"/>
      <c r="N180" s="264"/>
      <c r="O180" s="362"/>
      <c r="P180" s="338"/>
      <c r="Q180" s="362"/>
      <c r="R180" s="437"/>
      <c r="S180" s="244"/>
      <c r="T180" s="264"/>
      <c r="U180" s="377"/>
      <c r="V180" s="377"/>
      <c r="W180" s="377"/>
      <c r="X180" s="264"/>
      <c r="Y180" s="244"/>
      <c r="Z180" s="362"/>
      <c r="AA180" s="375"/>
      <c r="AB180" s="264"/>
      <c r="AC180" s="244"/>
      <c r="AD180" s="280"/>
      <c r="AE180" s="362"/>
      <c r="AF180" s="362"/>
      <c r="AG180" s="421"/>
      <c r="AH180" s="421"/>
      <c r="AI180" s="421"/>
      <c r="AJ180" s="388"/>
      <c r="AK180" s="422"/>
      <c r="AL180" s="421"/>
      <c r="AM180" s="388"/>
      <c r="AN180" s="388"/>
      <c r="AO180" s="388"/>
      <c r="AP180" s="391"/>
      <c r="AQ180" s="391"/>
      <c r="AR180" s="391"/>
      <c r="AS180" s="391"/>
      <c r="AT180" s="348"/>
    </row>
    <row r="181" ht="24" customHeight="1" spans="1:46">
      <c r="A181" s="244"/>
      <c r="C181" s="244"/>
      <c r="P181" s="264"/>
      <c r="Q181" s="362"/>
      <c r="R181" s="445"/>
      <c r="S181" s="244"/>
      <c r="T181" s="342"/>
      <c r="U181" s="377"/>
      <c r="V181" s="377"/>
      <c r="W181" s="377"/>
      <c r="X181" s="264"/>
      <c r="Y181" s="244"/>
      <c r="Z181" s="362"/>
      <c r="AA181" s="244"/>
      <c r="AB181" s="244"/>
      <c r="AC181" s="244"/>
      <c r="AD181" s="280"/>
      <c r="AE181" s="362"/>
      <c r="AF181" s="393"/>
      <c r="AG181" s="423"/>
      <c r="AH181" s="423"/>
      <c r="AI181" s="423"/>
      <c r="AJ181" s="394"/>
      <c r="AK181" s="424"/>
      <c r="AL181" s="423"/>
      <c r="AM181" s="394"/>
      <c r="AN181" s="394"/>
      <c r="AO181" s="394"/>
      <c r="AP181" s="391"/>
      <c r="AQ181" s="391"/>
      <c r="AR181" s="391"/>
      <c r="AS181" s="391"/>
      <c r="AT181" s="342"/>
    </row>
    <row r="182" ht="24" customHeight="1" spans="1:46">
      <c r="A182" s="244"/>
      <c r="C182" s="244"/>
      <c r="P182" s="264"/>
      <c r="Q182" s="362"/>
      <c r="R182" s="445"/>
      <c r="S182" s="244"/>
      <c r="T182" s="342"/>
      <c r="U182" s="377"/>
      <c r="V182" s="377"/>
      <c r="W182" s="377"/>
      <c r="X182" s="264"/>
      <c r="Y182" s="244"/>
      <c r="Z182" s="362"/>
      <c r="AA182" s="244"/>
      <c r="AB182" s="244"/>
      <c r="AC182" s="244"/>
      <c r="AD182" s="280"/>
      <c r="AE182" s="362"/>
      <c r="AF182" s="393"/>
      <c r="AG182" s="423"/>
      <c r="AH182" s="423"/>
      <c r="AI182" s="423"/>
      <c r="AJ182" s="394"/>
      <c r="AK182" s="424"/>
      <c r="AL182" s="423"/>
      <c r="AM182" s="394"/>
      <c r="AN182" s="394"/>
      <c r="AO182" s="394"/>
      <c r="AP182" s="391"/>
      <c r="AQ182" s="391"/>
      <c r="AR182" s="391"/>
      <c r="AS182" s="391"/>
      <c r="AT182" s="342"/>
    </row>
    <row r="183" ht="24" customHeight="1" spans="1:46">
      <c r="A183" s="244"/>
      <c r="C183" s="244"/>
      <c r="O183" s="362"/>
      <c r="P183" s="264"/>
      <c r="Q183" s="362"/>
      <c r="R183" s="445"/>
      <c r="S183" s="244"/>
      <c r="T183" s="342"/>
      <c r="U183" s="377"/>
      <c r="V183" s="377"/>
      <c r="W183" s="377"/>
      <c r="X183" s="264"/>
      <c r="Y183" s="244"/>
      <c r="Z183" s="362"/>
      <c r="AA183" s="244"/>
      <c r="AB183" s="244"/>
      <c r="AC183" s="244"/>
      <c r="AD183" s="280"/>
      <c r="AE183" s="362"/>
      <c r="AF183" s="393"/>
      <c r="AG183" s="423"/>
      <c r="AH183" s="423"/>
      <c r="AI183" s="423"/>
      <c r="AJ183" s="394"/>
      <c r="AK183" s="424"/>
      <c r="AL183" s="423"/>
      <c r="AM183" s="394"/>
      <c r="AN183" s="394"/>
      <c r="AO183" s="394"/>
      <c r="AP183" s="391"/>
      <c r="AQ183" s="391"/>
      <c r="AR183" s="391"/>
      <c r="AS183" s="391"/>
      <c r="AT183" s="342"/>
    </row>
    <row r="184" ht="24" customHeight="1" spans="1:46">
      <c r="A184" s="244"/>
      <c r="C184" s="244"/>
      <c r="O184" s="362"/>
      <c r="P184" s="264"/>
      <c r="Q184" s="362"/>
      <c r="R184" s="445"/>
      <c r="S184" s="244"/>
      <c r="T184" s="342"/>
      <c r="U184" s="377"/>
      <c r="V184" s="377"/>
      <c r="W184" s="377"/>
      <c r="X184" s="264"/>
      <c r="Y184" s="244"/>
      <c r="Z184" s="362"/>
      <c r="AA184" s="244"/>
      <c r="AB184" s="244"/>
      <c r="AC184" s="244"/>
      <c r="AD184" s="280"/>
      <c r="AE184" s="362"/>
      <c r="AF184" s="393"/>
      <c r="AG184" s="423"/>
      <c r="AH184" s="423"/>
      <c r="AI184" s="423"/>
      <c r="AJ184" s="394"/>
      <c r="AK184" s="424"/>
      <c r="AL184" s="423"/>
      <c r="AM184" s="394"/>
      <c r="AN184" s="394"/>
      <c r="AO184" s="394"/>
      <c r="AP184" s="391"/>
      <c r="AQ184" s="391"/>
      <c r="AR184" s="391"/>
      <c r="AS184" s="391"/>
      <c r="AT184" s="342"/>
    </row>
    <row r="185" spans="1:28">
      <c r="A185" s="212"/>
      <c r="U185" s="212"/>
      <c r="V185" s="212"/>
      <c r="W185" s="212"/>
      <c r="X185" s="212"/>
      <c r="Y185" s="212"/>
      <c r="Z185" s="212"/>
      <c r="AA185" s="212"/>
      <c r="AB185" s="212"/>
    </row>
    <row r="186" spans="1:28">
      <c r="A186" s="212"/>
      <c r="U186" s="212"/>
      <c r="V186" s="212"/>
      <c r="W186" s="212"/>
      <c r="X186" s="212"/>
      <c r="Y186" s="212"/>
      <c r="Z186" s="212"/>
      <c r="AA186" s="212"/>
      <c r="AB186" s="212"/>
    </row>
    <row r="187" spans="1:28">
      <c r="A187" s="212"/>
      <c r="U187" s="212"/>
      <c r="V187" s="212"/>
      <c r="W187" s="212"/>
      <c r="X187" s="212"/>
      <c r="Y187" s="212"/>
      <c r="Z187" s="212"/>
      <c r="AA187" s="212"/>
      <c r="AB187" s="212"/>
    </row>
    <row r="188" spans="1:28">
      <c r="A188" s="212"/>
      <c r="U188" s="212"/>
      <c r="V188" s="212"/>
      <c r="W188" s="212"/>
      <c r="X188" s="212"/>
      <c r="Y188" s="212"/>
      <c r="Z188" s="212"/>
      <c r="AA188" s="212"/>
      <c r="AB188" s="212"/>
    </row>
    <row r="189" spans="1:28">
      <c r="A189" s="212"/>
      <c r="U189" s="212"/>
      <c r="V189" s="212"/>
      <c r="W189" s="212"/>
      <c r="X189" s="212"/>
      <c r="Y189" s="212"/>
      <c r="Z189" s="212"/>
      <c r="AA189" s="212"/>
      <c r="AB189" s="212"/>
    </row>
    <row r="190" spans="1:28">
      <c r="A190" s="212"/>
      <c r="U190" s="212"/>
      <c r="V190" s="212"/>
      <c r="W190" s="212"/>
      <c r="X190" s="212"/>
      <c r="Y190" s="212"/>
      <c r="Z190" s="212"/>
      <c r="AA190" s="212"/>
      <c r="AB190" s="212"/>
    </row>
    <row r="191" spans="1:28">
      <c r="A191" s="212"/>
      <c r="U191" s="212"/>
      <c r="V191" s="212"/>
      <c r="W191" s="212"/>
      <c r="X191" s="212"/>
      <c r="Y191" s="212"/>
      <c r="Z191" s="212"/>
      <c r="AA191" s="212"/>
      <c r="AB191" s="212"/>
    </row>
    <row r="192" spans="1:28">
      <c r="A192" s="212"/>
      <c r="U192" s="212"/>
      <c r="V192" s="212"/>
      <c r="W192" s="212"/>
      <c r="X192" s="212"/>
      <c r="Y192" s="212"/>
      <c r="Z192" s="212"/>
      <c r="AA192" s="212"/>
      <c r="AB192" s="212"/>
    </row>
    <row r="193" spans="1:28">
      <c r="A193" s="212"/>
      <c r="U193" s="212"/>
      <c r="V193" s="212"/>
      <c r="W193" s="212"/>
      <c r="X193" s="212"/>
      <c r="Y193" s="212"/>
      <c r="Z193" s="212"/>
      <c r="AA193" s="212"/>
      <c r="AB193" s="212"/>
    </row>
    <row r="194" spans="1:28">
      <c r="A194" s="212"/>
      <c r="U194" s="212"/>
      <c r="V194" s="212"/>
      <c r="W194" s="212"/>
      <c r="X194" s="212"/>
      <c r="Y194" s="212"/>
      <c r="Z194" s="212"/>
      <c r="AA194" s="212"/>
      <c r="AB194" s="212"/>
    </row>
    <row r="195" spans="1:28">
      <c r="A195" s="212"/>
      <c r="U195" s="212"/>
      <c r="V195" s="212"/>
      <c r="W195" s="212"/>
      <c r="X195" s="212"/>
      <c r="Y195" s="212"/>
      <c r="Z195" s="212"/>
      <c r="AA195" s="212"/>
      <c r="AB195" s="212"/>
    </row>
    <row r="196" spans="1:28">
      <c r="A196" s="212"/>
      <c r="U196" s="212"/>
      <c r="V196" s="212"/>
      <c r="W196" s="212"/>
      <c r="X196" s="212"/>
      <c r="Y196" s="212"/>
      <c r="Z196" s="212"/>
      <c r="AA196" s="212"/>
      <c r="AB196" s="212"/>
    </row>
    <row r="197" spans="1:28">
      <c r="A197" s="212"/>
      <c r="U197" s="212"/>
      <c r="V197" s="212"/>
      <c r="W197" s="212"/>
      <c r="X197" s="212"/>
      <c r="Y197" s="212"/>
      <c r="Z197" s="212"/>
      <c r="AA197" s="212"/>
      <c r="AB197" s="212"/>
    </row>
    <row r="198" spans="1:28">
      <c r="A198" s="212"/>
      <c r="U198" s="212"/>
      <c r="V198" s="212"/>
      <c r="W198" s="212"/>
      <c r="X198" s="212"/>
      <c r="Y198" s="212"/>
      <c r="Z198" s="212"/>
      <c r="AA198" s="212"/>
      <c r="AB198" s="212"/>
    </row>
    <row r="199" spans="1:28">
      <c r="A199" s="212"/>
      <c r="U199" s="212"/>
      <c r="V199" s="212"/>
      <c r="W199" s="212"/>
      <c r="X199" s="212"/>
      <c r="Y199" s="212"/>
      <c r="Z199" s="212"/>
      <c r="AA199" s="212"/>
      <c r="AB199" s="212"/>
    </row>
    <row r="200" spans="1:28">
      <c r="A200" s="212"/>
      <c r="U200" s="212"/>
      <c r="V200" s="212"/>
      <c r="W200" s="212"/>
      <c r="X200" s="212"/>
      <c r="Y200" s="212"/>
      <c r="Z200" s="212"/>
      <c r="AA200" s="212"/>
      <c r="AB200" s="212"/>
    </row>
    <row r="201" spans="1:28">
      <c r="A201" s="212"/>
      <c r="U201" s="212"/>
      <c r="V201" s="212"/>
      <c r="W201" s="212"/>
      <c r="X201" s="212"/>
      <c r="Y201" s="212"/>
      <c r="Z201" s="212"/>
      <c r="AA201" s="212"/>
      <c r="AB201" s="212"/>
    </row>
    <row r="202" spans="1:28">
      <c r="A202" s="212"/>
      <c r="U202" s="212"/>
      <c r="V202" s="212"/>
      <c r="W202" s="212"/>
      <c r="X202" s="212"/>
      <c r="Y202" s="212"/>
      <c r="Z202" s="212"/>
      <c r="AA202" s="212"/>
      <c r="AB202" s="212"/>
    </row>
    <row r="203" spans="1:28">
      <c r="A203" s="212"/>
      <c r="U203" s="212"/>
      <c r="V203" s="212"/>
      <c r="W203" s="212"/>
      <c r="X203" s="212"/>
      <c r="Y203" s="212"/>
      <c r="Z203" s="212"/>
      <c r="AA203" s="212"/>
      <c r="AB203" s="212"/>
    </row>
    <row r="204" spans="1:28">
      <c r="A204" s="212"/>
      <c r="U204" s="212"/>
      <c r="V204" s="212"/>
      <c r="W204" s="212"/>
      <c r="X204" s="212"/>
      <c r="Y204" s="212"/>
      <c r="Z204" s="212"/>
      <c r="AA204" s="212"/>
      <c r="AB204" s="212"/>
    </row>
    <row r="205" spans="1:28">
      <c r="A205" s="212"/>
      <c r="U205" s="212"/>
      <c r="V205" s="212"/>
      <c r="W205" s="212"/>
      <c r="X205" s="212"/>
      <c r="Y205" s="212"/>
      <c r="Z205" s="212"/>
      <c r="AA205" s="212"/>
      <c r="AB205" s="212"/>
    </row>
    <row r="206" spans="1:28">
      <c r="A206" s="212"/>
      <c r="U206" s="212"/>
      <c r="V206" s="212"/>
      <c r="W206" s="212"/>
      <c r="X206" s="212"/>
      <c r="Y206" s="212"/>
      <c r="Z206" s="212"/>
      <c r="AA206" s="212"/>
      <c r="AB206" s="212"/>
    </row>
    <row r="207" spans="1:28">
      <c r="A207" s="212"/>
      <c r="U207" s="212"/>
      <c r="V207" s="212"/>
      <c r="W207" s="212"/>
      <c r="X207" s="212"/>
      <c r="Y207" s="212"/>
      <c r="Z207" s="212"/>
      <c r="AA207" s="212"/>
      <c r="AB207" s="212"/>
    </row>
    <row r="208" spans="1:28">
      <c r="A208" s="212"/>
      <c r="U208" s="212"/>
      <c r="V208" s="212"/>
      <c r="W208" s="212"/>
      <c r="X208" s="212"/>
      <c r="Y208" s="212"/>
      <c r="Z208" s="212"/>
      <c r="AA208" s="212"/>
      <c r="AB208" s="212"/>
    </row>
    <row r="209" spans="1:28">
      <c r="A209" s="212"/>
      <c r="U209" s="212"/>
      <c r="V209" s="212"/>
      <c r="W209" s="212"/>
      <c r="X209" s="212"/>
      <c r="Y209" s="212"/>
      <c r="Z209" s="212"/>
      <c r="AA209" s="212"/>
      <c r="AB209" s="212"/>
    </row>
    <row r="210" spans="1:28">
      <c r="A210" s="212"/>
      <c r="U210" s="212"/>
      <c r="V210" s="212"/>
      <c r="W210" s="212"/>
      <c r="X210" s="212"/>
      <c r="Y210" s="212"/>
      <c r="Z210" s="212"/>
      <c r="AA210" s="212"/>
      <c r="AB210" s="212"/>
    </row>
    <row r="211" spans="1:28">
      <c r="A211" s="212"/>
      <c r="U211" s="212"/>
      <c r="V211" s="212"/>
      <c r="W211" s="212"/>
      <c r="X211" s="212"/>
      <c r="Y211" s="212"/>
      <c r="Z211" s="212"/>
      <c r="AA211" s="212"/>
      <c r="AB211" s="212"/>
    </row>
    <row r="212" spans="1:28">
      <c r="A212" s="212"/>
      <c r="U212" s="212"/>
      <c r="V212" s="212"/>
      <c r="W212" s="212"/>
      <c r="X212" s="212"/>
      <c r="Y212" s="212"/>
      <c r="Z212" s="212"/>
      <c r="AA212" s="212"/>
      <c r="AB212" s="212"/>
    </row>
    <row r="213" spans="1:28">
      <c r="A213" s="212"/>
      <c r="U213" s="212"/>
      <c r="V213" s="212"/>
      <c r="W213" s="212"/>
      <c r="X213" s="212"/>
      <c r="Y213" s="212"/>
      <c r="Z213" s="212"/>
      <c r="AA213" s="212"/>
      <c r="AB213" s="212"/>
    </row>
    <row r="214" spans="1:28">
      <c r="A214" s="212"/>
      <c r="U214" s="212"/>
      <c r="V214" s="212"/>
      <c r="W214" s="212"/>
      <c r="X214" s="212"/>
      <c r="Y214" s="212"/>
      <c r="Z214" s="212"/>
      <c r="AA214" s="212"/>
      <c r="AB214" s="212"/>
    </row>
    <row r="215" spans="1:28">
      <c r="A215" s="212"/>
      <c r="U215" s="212"/>
      <c r="V215" s="212"/>
      <c r="W215" s="212"/>
      <c r="X215" s="212"/>
      <c r="Y215" s="212"/>
      <c r="Z215" s="212"/>
      <c r="AA215" s="212"/>
      <c r="AB215" s="212"/>
    </row>
    <row r="216" spans="1:28">
      <c r="A216" s="212"/>
      <c r="U216" s="212"/>
      <c r="V216" s="212"/>
      <c r="W216" s="212"/>
      <c r="X216" s="212"/>
      <c r="Y216" s="212"/>
      <c r="Z216" s="212"/>
      <c r="AA216" s="212"/>
      <c r="AB216" s="212"/>
    </row>
    <row r="217" spans="1:28">
      <c r="A217" s="212"/>
      <c r="U217" s="212"/>
      <c r="V217" s="212"/>
      <c r="W217" s="212"/>
      <c r="X217" s="212"/>
      <c r="Y217" s="212"/>
      <c r="Z217" s="212"/>
      <c r="AA217" s="212"/>
      <c r="AB217" s="212"/>
    </row>
    <row r="218" spans="1:28">
      <c r="A218" s="212"/>
      <c r="U218" s="212"/>
      <c r="V218" s="212"/>
      <c r="W218" s="212"/>
      <c r="X218" s="212"/>
      <c r="Y218" s="212"/>
      <c r="Z218" s="212"/>
      <c r="AA218" s="212"/>
      <c r="AB218" s="212"/>
    </row>
    <row r="219" spans="1:28">
      <c r="A219" s="212"/>
      <c r="U219" s="212"/>
      <c r="V219" s="212"/>
      <c r="W219" s="212"/>
      <c r="X219" s="212"/>
      <c r="Y219" s="212"/>
      <c r="Z219" s="212"/>
      <c r="AA219" s="212"/>
      <c r="AB219" s="212"/>
    </row>
    <row r="220" spans="1:28">
      <c r="A220" s="212"/>
      <c r="U220" s="212"/>
      <c r="V220" s="212"/>
      <c r="W220" s="212"/>
      <c r="X220" s="212"/>
      <c r="Y220" s="212"/>
      <c r="Z220" s="212"/>
      <c r="AA220" s="212"/>
      <c r="AB220" s="212"/>
    </row>
    <row r="221" spans="1:28">
      <c r="A221" s="212"/>
      <c r="U221" s="212"/>
      <c r="V221" s="212"/>
      <c r="W221" s="212"/>
      <c r="X221" s="212"/>
      <c r="Y221" s="212"/>
      <c r="Z221" s="212"/>
      <c r="AA221" s="212"/>
      <c r="AB221" s="212"/>
    </row>
    <row r="222" spans="1:28">
      <c r="A222" s="212"/>
      <c r="U222" s="212"/>
      <c r="V222" s="212"/>
      <c r="W222" s="212"/>
      <c r="X222" s="212"/>
      <c r="Y222" s="212"/>
      <c r="Z222" s="212"/>
      <c r="AA222" s="212"/>
      <c r="AB222" s="212"/>
    </row>
    <row r="223" spans="1:28">
      <c r="A223" s="212"/>
      <c r="U223" s="212"/>
      <c r="V223" s="212"/>
      <c r="W223" s="212"/>
      <c r="X223" s="212"/>
      <c r="Y223" s="212"/>
      <c r="Z223" s="212"/>
      <c r="AA223" s="212"/>
      <c r="AB223" s="212"/>
    </row>
    <row r="224" spans="1:28">
      <c r="A224" s="212"/>
      <c r="U224" s="212"/>
      <c r="V224" s="212"/>
      <c r="W224" s="212"/>
      <c r="X224" s="212"/>
      <c r="Y224" s="212"/>
      <c r="Z224" s="212"/>
      <c r="AA224" s="212"/>
      <c r="AB224" s="212"/>
    </row>
    <row r="225" spans="1:28">
      <c r="A225" s="212"/>
      <c r="U225" s="212"/>
      <c r="V225" s="212"/>
      <c r="W225" s="212"/>
      <c r="X225" s="212"/>
      <c r="Y225" s="212"/>
      <c r="Z225" s="212"/>
      <c r="AA225" s="212"/>
      <c r="AB225" s="212"/>
    </row>
    <row r="226" spans="1:28">
      <c r="A226" s="212"/>
      <c r="U226" s="212"/>
      <c r="V226" s="212"/>
      <c r="W226" s="212"/>
      <c r="X226" s="212"/>
      <c r="Y226" s="212"/>
      <c r="Z226" s="212"/>
      <c r="AA226" s="212"/>
      <c r="AB226" s="212"/>
    </row>
    <row r="227" spans="1:28">
      <c r="A227" s="212"/>
      <c r="U227" s="212"/>
      <c r="V227" s="212"/>
      <c r="W227" s="212"/>
      <c r="X227" s="212"/>
      <c r="Y227" s="212"/>
      <c r="Z227" s="212"/>
      <c r="AA227" s="212"/>
      <c r="AB227" s="212"/>
    </row>
    <row r="228" spans="1:28">
      <c r="A228" s="212"/>
      <c r="U228" s="212"/>
      <c r="V228" s="212"/>
      <c r="W228" s="212"/>
      <c r="X228" s="212"/>
      <c r="Y228" s="212"/>
      <c r="Z228" s="212"/>
      <c r="AA228" s="212"/>
      <c r="AB228" s="212"/>
    </row>
    <row r="229" spans="1:28">
      <c r="A229" s="212"/>
      <c r="U229" s="212"/>
      <c r="V229" s="212"/>
      <c r="W229" s="212"/>
      <c r="X229" s="212"/>
      <c r="Y229" s="212"/>
      <c r="Z229" s="212"/>
      <c r="AA229" s="212"/>
      <c r="AB229" s="212"/>
    </row>
    <row r="230" spans="1:28">
      <c r="A230" s="212"/>
      <c r="U230" s="212"/>
      <c r="V230" s="212"/>
      <c r="W230" s="212"/>
      <c r="X230" s="212"/>
      <c r="Y230" s="212"/>
      <c r="Z230" s="212"/>
      <c r="AA230" s="212"/>
      <c r="AB230" s="212"/>
    </row>
    <row r="231" spans="1:28">
      <c r="A231" s="212"/>
      <c r="U231" s="212"/>
      <c r="V231" s="212"/>
      <c r="W231" s="212"/>
      <c r="X231" s="212"/>
      <c r="Y231" s="212"/>
      <c r="Z231" s="212"/>
      <c r="AA231" s="212"/>
      <c r="AB231" s="212"/>
    </row>
    <row r="232" spans="1:28">
      <c r="A232" s="212"/>
      <c r="U232" s="212"/>
      <c r="V232" s="212"/>
      <c r="W232" s="212"/>
      <c r="X232" s="212"/>
      <c r="Y232" s="212"/>
      <c r="Z232" s="212"/>
      <c r="AA232" s="212"/>
      <c r="AB232" s="212"/>
    </row>
    <row r="233" spans="1:28">
      <c r="A233" s="212"/>
      <c r="U233" s="212"/>
      <c r="V233" s="212"/>
      <c r="W233" s="212"/>
      <c r="X233" s="212"/>
      <c r="Y233" s="212"/>
      <c r="Z233" s="212"/>
      <c r="AA233" s="212"/>
      <c r="AB233" s="212"/>
    </row>
    <row r="234" spans="1:28">
      <c r="A234" s="212"/>
      <c r="U234" s="212"/>
      <c r="V234" s="212"/>
      <c r="W234" s="212"/>
      <c r="X234" s="212"/>
      <c r="Y234" s="212"/>
      <c r="Z234" s="212"/>
      <c r="AA234" s="212"/>
      <c r="AB234" s="212"/>
    </row>
    <row r="235" spans="1:28">
      <c r="A235" s="212"/>
      <c r="U235" s="212"/>
      <c r="V235" s="212"/>
      <c r="W235" s="212"/>
      <c r="X235" s="212"/>
      <c r="Y235" s="212"/>
      <c r="Z235" s="212"/>
      <c r="AA235" s="212"/>
      <c r="AB235" s="212"/>
    </row>
    <row r="236" spans="1:28">
      <c r="A236" s="212"/>
      <c r="U236" s="212"/>
      <c r="V236" s="212"/>
      <c r="W236" s="212"/>
      <c r="X236" s="212"/>
      <c r="Y236" s="212"/>
      <c r="Z236" s="212"/>
      <c r="AA236" s="212"/>
      <c r="AB236" s="212"/>
    </row>
    <row r="237" spans="1:28">
      <c r="A237" s="212"/>
      <c r="U237" s="212"/>
      <c r="V237" s="212"/>
      <c r="W237" s="212"/>
      <c r="X237" s="212"/>
      <c r="Y237" s="212"/>
      <c r="Z237" s="212"/>
      <c r="AA237" s="212"/>
      <c r="AB237" s="212"/>
    </row>
    <row r="238" spans="1:28">
      <c r="A238" s="212"/>
      <c r="U238" s="212"/>
      <c r="V238" s="212"/>
      <c r="W238" s="212"/>
      <c r="X238" s="212"/>
      <c r="Y238" s="212"/>
      <c r="Z238" s="212"/>
      <c r="AA238" s="212"/>
      <c r="AB238" s="212"/>
    </row>
    <row r="239" spans="1:28">
      <c r="A239" s="212"/>
      <c r="U239" s="212"/>
      <c r="V239" s="212"/>
      <c r="W239" s="212"/>
      <c r="X239" s="212"/>
      <c r="Y239" s="212"/>
      <c r="Z239" s="212"/>
      <c r="AA239" s="212"/>
      <c r="AB239" s="212"/>
    </row>
    <row r="240" spans="1:28">
      <c r="A240" s="212"/>
      <c r="U240" s="212"/>
      <c r="V240" s="212"/>
      <c r="W240" s="212"/>
      <c r="X240" s="212"/>
      <c r="Y240" s="212"/>
      <c r="Z240" s="212"/>
      <c r="AA240" s="212"/>
      <c r="AB240" s="212"/>
    </row>
    <row r="241" spans="1:28">
      <c r="A241" s="212"/>
      <c r="U241" s="212"/>
      <c r="V241" s="212"/>
      <c r="W241" s="212"/>
      <c r="X241" s="212"/>
      <c r="Y241" s="212"/>
      <c r="Z241" s="212"/>
      <c r="AA241" s="212"/>
      <c r="AB241" s="212"/>
    </row>
    <row r="242" spans="1:28">
      <c r="A242" s="212"/>
      <c r="U242" s="212"/>
      <c r="V242" s="212"/>
      <c r="W242" s="212"/>
      <c r="X242" s="212"/>
      <c r="Y242" s="212"/>
      <c r="Z242" s="212"/>
      <c r="AA242" s="212"/>
      <c r="AB242" s="212"/>
    </row>
    <row r="243" spans="1:28">
      <c r="A243" s="212"/>
      <c r="U243" s="212"/>
      <c r="V243" s="212"/>
      <c r="W243" s="212"/>
      <c r="X243" s="212"/>
      <c r="Y243" s="212"/>
      <c r="Z243" s="212"/>
      <c r="AA243" s="212"/>
      <c r="AB243" s="212"/>
    </row>
    <row r="244" spans="1:28">
      <c r="A244" s="212"/>
      <c r="U244" s="212"/>
      <c r="V244" s="212"/>
      <c r="W244" s="212"/>
      <c r="X244" s="212"/>
      <c r="Y244" s="212"/>
      <c r="Z244" s="212"/>
      <c r="AA244" s="212"/>
      <c r="AB244" s="212"/>
    </row>
    <row r="245" spans="1:28">
      <c r="A245" s="212"/>
      <c r="U245" s="212"/>
      <c r="V245" s="212"/>
      <c r="W245" s="212"/>
      <c r="X245" s="212"/>
      <c r="Y245" s="212"/>
      <c r="Z245" s="212"/>
      <c r="AA245" s="212"/>
      <c r="AB245" s="212"/>
    </row>
    <row r="246" spans="1:28">
      <c r="A246" s="212"/>
      <c r="U246" s="212"/>
      <c r="V246" s="212"/>
      <c r="W246" s="212"/>
      <c r="X246" s="212"/>
      <c r="Y246" s="212"/>
      <c r="Z246" s="212"/>
      <c r="AA246" s="212"/>
      <c r="AB246" s="212"/>
    </row>
    <row r="247" spans="1:28">
      <c r="A247" s="212"/>
      <c r="U247" s="212"/>
      <c r="V247" s="212"/>
      <c r="W247" s="212"/>
      <c r="X247" s="212"/>
      <c r="Y247" s="212"/>
      <c r="Z247" s="212"/>
      <c r="AA247" s="212"/>
      <c r="AB247" s="212"/>
    </row>
    <row r="248" spans="1:28">
      <c r="A248" s="212"/>
      <c r="U248" s="212"/>
      <c r="V248" s="212"/>
      <c r="W248" s="212"/>
      <c r="X248" s="212"/>
      <c r="Y248" s="212"/>
      <c r="Z248" s="212"/>
      <c r="AA248" s="212"/>
      <c r="AB248" s="212"/>
    </row>
    <row r="249" spans="1:28">
      <c r="A249" s="212"/>
      <c r="U249" s="212"/>
      <c r="V249" s="212"/>
      <c r="W249" s="212"/>
      <c r="X249" s="212"/>
      <c r="Y249" s="212"/>
      <c r="Z249" s="212"/>
      <c r="AA249" s="212"/>
      <c r="AB249" s="212"/>
    </row>
    <row r="250" spans="1:28">
      <c r="A250" s="212"/>
      <c r="U250" s="212"/>
      <c r="V250" s="212"/>
      <c r="W250" s="212"/>
      <c r="X250" s="212"/>
      <c r="Y250" s="212"/>
      <c r="Z250" s="212"/>
      <c r="AA250" s="212"/>
      <c r="AB250" s="212"/>
    </row>
    <row r="251" spans="1:28">
      <c r="A251" s="212"/>
      <c r="U251" s="212"/>
      <c r="V251" s="212"/>
      <c r="W251" s="212"/>
      <c r="X251" s="212"/>
      <c r="Y251" s="212"/>
      <c r="Z251" s="212"/>
      <c r="AA251" s="212"/>
      <c r="AB251" s="212"/>
    </row>
    <row r="252" spans="1:28">
      <c r="A252" s="212"/>
      <c r="U252" s="212"/>
      <c r="V252" s="212"/>
      <c r="W252" s="212"/>
      <c r="X252" s="212"/>
      <c r="Y252" s="212"/>
      <c r="Z252" s="212"/>
      <c r="AA252" s="212"/>
      <c r="AB252" s="212"/>
    </row>
    <row r="253" spans="1:28">
      <c r="A253" s="212"/>
      <c r="U253" s="212"/>
      <c r="V253" s="212"/>
      <c r="W253" s="212"/>
      <c r="X253" s="212"/>
      <c r="Y253" s="212"/>
      <c r="Z253" s="212"/>
      <c r="AA253" s="212"/>
      <c r="AB253" s="212"/>
    </row>
    <row r="254" spans="1:28">
      <c r="A254" s="212"/>
      <c r="U254" s="212"/>
      <c r="V254" s="212"/>
      <c r="W254" s="212"/>
      <c r="X254" s="212"/>
      <c r="Y254" s="212"/>
      <c r="Z254" s="212"/>
      <c r="AA254" s="212"/>
      <c r="AB254" s="212"/>
    </row>
    <row r="255" spans="1:28">
      <c r="A255" s="212"/>
      <c r="U255" s="212"/>
      <c r="V255" s="212"/>
      <c r="W255" s="212"/>
      <c r="X255" s="212"/>
      <c r="Y255" s="212"/>
      <c r="Z255" s="212"/>
      <c r="AA255" s="212"/>
      <c r="AB255" s="212"/>
    </row>
    <row r="256" spans="1:28">
      <c r="A256" s="212"/>
      <c r="U256" s="212"/>
      <c r="V256" s="212"/>
      <c r="W256" s="212"/>
      <c r="X256" s="212"/>
      <c r="Y256" s="212"/>
      <c r="Z256" s="212"/>
      <c r="AA256" s="212"/>
      <c r="AB256" s="212"/>
    </row>
    <row r="257" spans="1:28">
      <c r="A257" s="212"/>
      <c r="U257" s="212"/>
      <c r="V257" s="212"/>
      <c r="W257" s="212"/>
      <c r="X257" s="212"/>
      <c r="Y257" s="212"/>
      <c r="Z257" s="212"/>
      <c r="AA257" s="212"/>
      <c r="AB257" s="212"/>
    </row>
    <row r="258" spans="1:28">
      <c r="A258" s="212"/>
      <c r="U258" s="212"/>
      <c r="V258" s="212"/>
      <c r="W258" s="212"/>
      <c r="X258" s="212"/>
      <c r="Y258" s="212"/>
      <c r="Z258" s="212"/>
      <c r="AA258" s="212"/>
      <c r="AB258" s="212"/>
    </row>
    <row r="259" spans="1:28">
      <c r="A259" s="212"/>
      <c r="U259" s="212"/>
      <c r="V259" s="212"/>
      <c r="W259" s="212"/>
      <c r="X259" s="212"/>
      <c r="Y259" s="212"/>
      <c r="Z259" s="212"/>
      <c r="AA259" s="212"/>
      <c r="AB259" s="212"/>
    </row>
    <row r="260" spans="1:28">
      <c r="A260" s="212"/>
      <c r="U260" s="212"/>
      <c r="V260" s="212"/>
      <c r="W260" s="212"/>
      <c r="X260" s="212"/>
      <c r="Y260" s="212"/>
      <c r="Z260" s="212"/>
      <c r="AA260" s="212"/>
      <c r="AB260" s="212"/>
    </row>
    <row r="261" spans="1:28">
      <c r="A261" s="212"/>
      <c r="U261" s="212"/>
      <c r="V261" s="212"/>
      <c r="W261" s="212"/>
      <c r="X261" s="212"/>
      <c r="Y261" s="212"/>
      <c r="Z261" s="212"/>
      <c r="AA261" s="212"/>
      <c r="AB261" s="212"/>
    </row>
    <row r="262" spans="1:28">
      <c r="A262" s="212"/>
      <c r="U262" s="212"/>
      <c r="V262" s="212"/>
      <c r="W262" s="212"/>
      <c r="X262" s="212"/>
      <c r="Y262" s="212"/>
      <c r="Z262" s="212"/>
      <c r="AA262" s="212"/>
      <c r="AB262" s="212"/>
    </row>
    <row r="263" spans="1:28">
      <c r="A263" s="212"/>
      <c r="U263" s="212"/>
      <c r="V263" s="212"/>
      <c r="W263" s="212"/>
      <c r="X263" s="212"/>
      <c r="Y263" s="212"/>
      <c r="Z263" s="212"/>
      <c r="AA263" s="212"/>
      <c r="AB263" s="212"/>
    </row>
    <row r="264" spans="1:28">
      <c r="A264" s="212"/>
      <c r="U264" s="212"/>
      <c r="V264" s="212"/>
      <c r="W264" s="212"/>
      <c r="X264" s="212"/>
      <c r="Y264" s="212"/>
      <c r="Z264" s="212"/>
      <c r="AA264" s="212"/>
      <c r="AB264" s="212"/>
    </row>
    <row r="265" spans="1:28">
      <c r="A265" s="212"/>
      <c r="U265" s="212"/>
      <c r="V265" s="212"/>
      <c r="W265" s="212"/>
      <c r="X265" s="212"/>
      <c r="Y265" s="212"/>
      <c r="Z265" s="212"/>
      <c r="AA265" s="212"/>
      <c r="AB265" s="212"/>
    </row>
    <row r="266" spans="1:28">
      <c r="A266" s="212"/>
      <c r="U266" s="212"/>
      <c r="V266" s="212"/>
      <c r="W266" s="212"/>
      <c r="X266" s="212"/>
      <c r="Y266" s="212"/>
      <c r="Z266" s="212"/>
      <c r="AA266" s="212"/>
      <c r="AB266" s="212"/>
    </row>
    <row r="267" spans="1:28">
      <c r="A267" s="212"/>
      <c r="U267" s="212"/>
      <c r="V267" s="212"/>
      <c r="W267" s="212"/>
      <c r="X267" s="212"/>
      <c r="Y267" s="212"/>
      <c r="Z267" s="212"/>
      <c r="AA267" s="212"/>
      <c r="AB267" s="212"/>
    </row>
    <row r="268" spans="1:28">
      <c r="A268" s="212"/>
      <c r="U268" s="212"/>
      <c r="V268" s="212"/>
      <c r="W268" s="212"/>
      <c r="X268" s="212"/>
      <c r="Y268" s="212"/>
      <c r="Z268" s="212"/>
      <c r="AA268" s="212"/>
      <c r="AB268" s="212"/>
    </row>
    <row r="269" spans="1:28">
      <c r="A269" s="212"/>
      <c r="U269" s="212"/>
      <c r="V269" s="212"/>
      <c r="W269" s="212"/>
      <c r="X269" s="212"/>
      <c r="Y269" s="212"/>
      <c r="Z269" s="212"/>
      <c r="AA269" s="212"/>
      <c r="AB269" s="212"/>
    </row>
    <row r="270" spans="1:28">
      <c r="A270" s="212"/>
      <c r="U270" s="212"/>
      <c r="V270" s="212"/>
      <c r="W270" s="212"/>
      <c r="X270" s="212"/>
      <c r="Y270" s="212"/>
      <c r="Z270" s="212"/>
      <c r="AA270" s="212"/>
      <c r="AB270" s="212"/>
    </row>
    <row r="271" spans="1:28">
      <c r="A271" s="212"/>
      <c r="U271" s="212"/>
      <c r="V271" s="212"/>
      <c r="W271" s="212"/>
      <c r="X271" s="212"/>
      <c r="Y271" s="212"/>
      <c r="Z271" s="212"/>
      <c r="AA271" s="212"/>
      <c r="AB271" s="212"/>
    </row>
    <row r="272" spans="1:28">
      <c r="A272" s="212"/>
      <c r="U272" s="212"/>
      <c r="V272" s="212"/>
      <c r="W272" s="212"/>
      <c r="X272" s="212"/>
      <c r="Y272" s="212"/>
      <c r="Z272" s="212"/>
      <c r="AA272" s="212"/>
      <c r="AB272" s="212"/>
    </row>
    <row r="273" spans="1:28">
      <c r="A273" s="212"/>
      <c r="U273" s="212"/>
      <c r="V273" s="212"/>
      <c r="W273" s="212"/>
      <c r="X273" s="212"/>
      <c r="Y273" s="212"/>
      <c r="Z273" s="212"/>
      <c r="AA273" s="212"/>
      <c r="AB273" s="212"/>
    </row>
    <row r="274" spans="1:28">
      <c r="A274" s="212"/>
      <c r="U274" s="212"/>
      <c r="V274" s="212"/>
      <c r="W274" s="212"/>
      <c r="X274" s="212"/>
      <c r="Y274" s="212"/>
      <c r="Z274" s="212"/>
      <c r="AA274" s="212"/>
      <c r="AB274" s="212"/>
    </row>
    <row r="275" spans="1:28">
      <c r="A275" s="212"/>
      <c r="U275" s="212"/>
      <c r="V275" s="212"/>
      <c r="W275" s="212"/>
      <c r="X275" s="212"/>
      <c r="Y275" s="212"/>
      <c r="Z275" s="212"/>
      <c r="AA275" s="212"/>
      <c r="AB275" s="212"/>
    </row>
    <row r="276" spans="1:28">
      <c r="A276" s="212"/>
      <c r="U276" s="212"/>
      <c r="V276" s="212"/>
      <c r="W276" s="212"/>
      <c r="X276" s="212"/>
      <c r="Y276" s="212"/>
      <c r="Z276" s="212"/>
      <c r="AA276" s="212"/>
      <c r="AB276" s="212"/>
    </row>
    <row r="277" spans="1:28">
      <c r="A277" s="212"/>
      <c r="U277" s="212"/>
      <c r="V277" s="212"/>
      <c r="W277" s="212"/>
      <c r="X277" s="212"/>
      <c r="Y277" s="212"/>
      <c r="Z277" s="212"/>
      <c r="AA277" s="212"/>
      <c r="AB277" s="212"/>
    </row>
    <row r="278" spans="1:28">
      <c r="A278" s="212"/>
      <c r="U278" s="212"/>
      <c r="V278" s="212"/>
      <c r="W278" s="212"/>
      <c r="X278" s="212"/>
      <c r="Y278" s="212"/>
      <c r="Z278" s="212"/>
      <c r="AA278" s="212"/>
      <c r="AB278" s="212"/>
    </row>
    <row r="279" spans="1:28">
      <c r="A279" s="212"/>
      <c r="U279" s="212"/>
      <c r="V279" s="212"/>
      <c r="W279" s="212"/>
      <c r="X279" s="212"/>
      <c r="Y279" s="212"/>
      <c r="Z279" s="212"/>
      <c r="AA279" s="212"/>
      <c r="AB279" s="212"/>
    </row>
    <row r="280" spans="1:28">
      <c r="A280" s="212"/>
      <c r="U280" s="212"/>
      <c r="V280" s="212"/>
      <c r="W280" s="212"/>
      <c r="X280" s="212"/>
      <c r="Y280" s="212"/>
      <c r="Z280" s="212"/>
      <c r="AA280" s="212"/>
      <c r="AB280" s="212"/>
    </row>
    <row r="281" spans="1:28">
      <c r="A281" s="212"/>
      <c r="U281" s="212"/>
      <c r="V281" s="212"/>
      <c r="W281" s="212"/>
      <c r="X281" s="212"/>
      <c r="Y281" s="212"/>
      <c r="Z281" s="212"/>
      <c r="AA281" s="212"/>
      <c r="AB281" s="212"/>
    </row>
    <row r="282" spans="1:28">
      <c r="A282" s="212"/>
      <c r="U282" s="212"/>
      <c r="V282" s="212"/>
      <c r="W282" s="212"/>
      <c r="X282" s="212"/>
      <c r="Y282" s="212"/>
      <c r="Z282" s="212"/>
      <c r="AA282" s="212"/>
      <c r="AB282" s="212"/>
    </row>
    <row r="283" spans="1:28">
      <c r="A283" s="212"/>
      <c r="U283" s="212"/>
      <c r="V283" s="212"/>
      <c r="W283" s="212"/>
      <c r="X283" s="212"/>
      <c r="Y283" s="212"/>
      <c r="Z283" s="212"/>
      <c r="AA283" s="212"/>
      <c r="AB283" s="212"/>
    </row>
    <row r="284" spans="1:28">
      <c r="A284" s="212"/>
      <c r="U284" s="212"/>
      <c r="V284" s="212"/>
      <c r="W284" s="212"/>
      <c r="X284" s="212"/>
      <c r="Y284" s="212"/>
      <c r="Z284" s="212"/>
      <c r="AA284" s="212"/>
      <c r="AB284" s="212"/>
    </row>
    <row r="285" spans="1:28">
      <c r="A285" s="212"/>
      <c r="U285" s="212"/>
      <c r="V285" s="212"/>
      <c r="W285" s="212"/>
      <c r="X285" s="212"/>
      <c r="Y285" s="212"/>
      <c r="Z285" s="212"/>
      <c r="AA285" s="212"/>
      <c r="AB285" s="212"/>
    </row>
    <row r="286" spans="1:28">
      <c r="A286" s="212"/>
      <c r="U286" s="212"/>
      <c r="V286" s="212"/>
      <c r="W286" s="212"/>
      <c r="X286" s="212"/>
      <c r="Y286" s="212"/>
      <c r="Z286" s="212"/>
      <c r="AA286" s="212"/>
      <c r="AB286" s="212"/>
    </row>
    <row r="287" spans="1:28">
      <c r="A287" s="446"/>
      <c r="U287" s="212"/>
      <c r="V287" s="212"/>
      <c r="W287" s="212"/>
      <c r="X287" s="212"/>
      <c r="Y287" s="212"/>
      <c r="Z287" s="212"/>
      <c r="AA287" s="212"/>
      <c r="AB287" s="212"/>
    </row>
    <row r="288" spans="21:28">
      <c r="U288" s="212"/>
      <c r="V288" s="212"/>
      <c r="W288" s="212"/>
      <c r="X288" s="212"/>
      <c r="Y288" s="212"/>
      <c r="Z288" s="212"/>
      <c r="AA288" s="212"/>
      <c r="AB288" s="212"/>
    </row>
    <row r="289" spans="21:28">
      <c r="U289" s="212"/>
      <c r="V289" s="212"/>
      <c r="W289" s="212"/>
      <c r="X289" s="212"/>
      <c r="Y289" s="212"/>
      <c r="Z289" s="212"/>
      <c r="AA289" s="212"/>
      <c r="AB289" s="212"/>
    </row>
    <row r="290" spans="21:28">
      <c r="U290" s="212"/>
      <c r="V290" s="212"/>
      <c r="W290" s="212"/>
      <c r="X290" s="212"/>
      <c r="Y290" s="212"/>
      <c r="Z290" s="212"/>
      <c r="AA290" s="212"/>
      <c r="AB290" s="212"/>
    </row>
    <row r="291" spans="21:28">
      <c r="U291" s="212"/>
      <c r="V291" s="212"/>
      <c r="W291" s="212"/>
      <c r="X291" s="212"/>
      <c r="Y291" s="212"/>
      <c r="Z291" s="212"/>
      <c r="AA291" s="212"/>
      <c r="AB291" s="212"/>
    </row>
    <row r="292" spans="21:28">
      <c r="U292" s="212"/>
      <c r="V292" s="212"/>
      <c r="W292" s="212"/>
      <c r="X292" s="212"/>
      <c r="Y292" s="212"/>
      <c r="Z292" s="212"/>
      <c r="AA292" s="212"/>
      <c r="AB292" s="212"/>
    </row>
  </sheetData>
  <autoFilter ref="A10:AT34">
    <extLst/>
  </autoFilter>
  <mergeCells count="43">
    <mergeCell ref="A1:AT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P9:AP10"/>
    <mergeCell ref="AQ9:AQ10"/>
    <mergeCell ref="AR9:AR10"/>
    <mergeCell ref="AS9:AS10"/>
    <mergeCell ref="AT9:AT10"/>
    <mergeCell ref="A2:E3"/>
    <mergeCell ref="F2:K3"/>
    <mergeCell ref="L2:P3"/>
    <mergeCell ref="Q2:AR8"/>
    <mergeCell ref="A7:P8"/>
  </mergeCells>
  <conditionalFormatting sqref="K59">
    <cfRule type="duplicateValues" dxfId="2" priority="2"/>
  </conditionalFormatting>
  <conditionalFormatting sqref="K90">
    <cfRule type="duplicateValues" dxfId="2" priority="6"/>
  </conditionalFormatting>
  <conditionalFormatting sqref="AA137">
    <cfRule type="duplicateValues" dxfId="2" priority="11"/>
    <cfRule type="duplicateValues" dxfId="2" priority="10"/>
    <cfRule type="duplicateValues" dxfId="2" priority="9"/>
    <cfRule type="duplicateValues" dxfId="2" priority="8"/>
  </conditionalFormatting>
  <conditionalFormatting sqref="K157">
    <cfRule type="duplicateValues" dxfId="2" priority="3"/>
  </conditionalFormatting>
  <conditionalFormatting sqref="K97:K102">
    <cfRule type="duplicateValues" dxfId="2" priority="5"/>
  </conditionalFormatting>
  <conditionalFormatting sqref="M9:N10">
    <cfRule type="duplicateValues" dxfId="2" priority="1"/>
  </conditionalFormatting>
  <conditionalFormatting sqref="K90:K92 K96:K102">
    <cfRule type="duplicateValues" dxfId="2" priority="4"/>
  </conditionalFormatting>
  <conditionalFormatting sqref="K91:K92 K96">
    <cfRule type="duplicateValues" dxfId="2" priority="7"/>
  </conditionalFormatting>
  <dataValidations count="1">
    <dataValidation allowBlank="1" showErrorMessage="1" sqref="AA141 AA145:AA146"/>
  </dataValidations>
  <printOptions horizontalCentered="1"/>
  <pageMargins left="0.31496062992126" right="0.275590551181102" top="0.393700787401575" bottom="0.551181102362205" header="0.31496062992126" footer="0.31496062992126"/>
  <pageSetup paperSize="8" scale="66" orientation="landscape"/>
  <headerFooter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N214"/>
  <sheetViews>
    <sheetView view="pageBreakPreview" zoomScale="40" zoomScaleNormal="100" workbookViewId="0">
      <pane ySplit="10" topLeftCell="A11" activePane="bottomLeft" state="frozen"/>
      <selection/>
      <selection pane="bottomLeft" activeCell="A1" sqref="A1:AN1"/>
    </sheetView>
  </sheetViews>
  <sheetFormatPr defaultColWidth="9" defaultRowHeight="14"/>
  <cols>
    <col min="1" max="1" width="5.75454545454545" style="212" customWidth="1"/>
    <col min="2" max="2" width="5.37272727272727" style="212" customWidth="1"/>
    <col min="3" max="3" width="9.87272727272727" style="212" customWidth="1"/>
    <col min="4" max="4" width="17.5" style="212" customWidth="1"/>
    <col min="5" max="5" width="21.2545454545455" style="212" customWidth="1"/>
    <col min="6" max="6" width="24.8727272727273" style="212" customWidth="1"/>
    <col min="7" max="7" width="21.7545454545455" style="212" hidden="1" customWidth="1" outlineLevel="1"/>
    <col min="8" max="8" width="4.12727272727273" style="212" hidden="1" customWidth="1" outlineLevel="1"/>
    <col min="9" max="9" width="5.62727272727273" style="212" hidden="1" customWidth="1" outlineLevel="1"/>
    <col min="10" max="10" width="7.37272727272727" style="212" customWidth="1" collapsed="1"/>
    <col min="11" max="11" width="5.12727272727273" style="213" hidden="1" customWidth="1" outlineLevel="1"/>
    <col min="12" max="12" width="22.7545454545455" style="213" hidden="1" customWidth="1" outlineLevel="1"/>
    <col min="13" max="13" width="5.12727272727273" style="213" hidden="1" customWidth="1" outlineLevel="1"/>
    <col min="14" max="14" width="7.62727272727273" style="213" hidden="1" customWidth="1" outlineLevel="1"/>
    <col min="15" max="15" width="5.62727272727273" style="213" hidden="1" customWidth="1" outlineLevel="1"/>
    <col min="16" max="16" width="8.75454545454545" style="213" customWidth="1" collapsed="1"/>
    <col min="17" max="18" width="11.6272727272727" style="213" hidden="1" customWidth="1" outlineLevel="1"/>
    <col min="19" max="19" width="13.2545454545455" style="213" hidden="1" customWidth="1" outlineLevel="1"/>
    <col min="20" max="21" width="14.5" style="212" hidden="1" customWidth="1" outlineLevel="1"/>
    <col min="22" max="22" width="13" style="214" customWidth="1" collapsed="1"/>
    <col min="23" max="25" width="13" style="214" hidden="1" customWidth="1" outlineLevel="1"/>
    <col min="26" max="26" width="7.62727272727273" style="212" customWidth="1" collapsed="1"/>
    <col min="27" max="31" width="13" style="214" customWidth="1" outlineLevel="1"/>
    <col min="32" max="32" width="13" style="215" customWidth="1" outlineLevel="1"/>
    <col min="33" max="36" width="13" style="214" customWidth="1" outlineLevel="1"/>
    <col min="37" max="38" width="13" style="214" customWidth="1"/>
    <col min="39" max="39" width="7.25454545454545" style="212" customWidth="1"/>
    <col min="40" max="40" width="12.5" style="216" customWidth="1"/>
    <col min="41" max="16384" width="9" style="212"/>
  </cols>
  <sheetData>
    <row r="1" hidden="1" outlineLevel="1" spans="1:40">
      <c r="A1" s="217"/>
      <c r="B1" s="217"/>
      <c r="C1" s="217"/>
      <c r="D1" s="217"/>
      <c r="E1" s="217"/>
      <c r="F1" s="217"/>
      <c r="G1" s="217"/>
      <c r="H1" s="217"/>
      <c r="I1" s="217"/>
      <c r="J1" s="217"/>
      <c r="K1" s="217"/>
      <c r="L1" s="217"/>
      <c r="M1" s="217"/>
      <c r="N1" s="217"/>
      <c r="O1" s="217"/>
      <c r="P1" s="217"/>
      <c r="Q1" s="217"/>
      <c r="R1" s="217"/>
      <c r="S1" s="217"/>
      <c r="T1" s="217"/>
      <c r="U1" s="217"/>
      <c r="V1" s="217"/>
      <c r="W1" s="217"/>
      <c r="X1" s="217"/>
      <c r="Y1" s="217"/>
      <c r="Z1" s="217"/>
      <c r="AA1" s="217"/>
      <c r="AB1" s="217"/>
      <c r="AC1" s="217"/>
      <c r="AD1" s="217"/>
      <c r="AE1" s="217"/>
      <c r="AF1" s="286"/>
      <c r="AG1" s="217"/>
      <c r="AH1" s="217"/>
      <c r="AI1" s="217"/>
      <c r="AJ1" s="217"/>
      <c r="AK1" s="217"/>
      <c r="AL1" s="217"/>
      <c r="AM1" s="217"/>
      <c r="AN1" s="217"/>
    </row>
    <row r="2" ht="25.5" hidden="1" customHeight="1" outlineLevel="1" spans="1:40">
      <c r="A2" s="218" t="s">
        <v>496</v>
      </c>
      <c r="B2" s="218"/>
      <c r="C2" s="219" t="s">
        <v>497</v>
      </c>
      <c r="D2" s="219"/>
      <c r="E2" s="219"/>
      <c r="F2" s="219"/>
      <c r="G2" s="220"/>
      <c r="H2" s="220"/>
      <c r="I2" s="220"/>
      <c r="J2" s="220"/>
      <c r="K2" s="220"/>
      <c r="L2" s="220"/>
      <c r="M2" s="220"/>
      <c r="N2" s="220"/>
      <c r="O2" s="220"/>
      <c r="P2" s="220"/>
      <c r="Q2" s="220"/>
      <c r="R2" s="220"/>
      <c r="S2" s="220"/>
      <c r="T2" s="220"/>
      <c r="U2" s="220"/>
      <c r="V2" s="220"/>
      <c r="W2" s="220"/>
      <c r="X2" s="220"/>
      <c r="Y2" s="220"/>
      <c r="Z2" s="220"/>
      <c r="AA2" s="220"/>
      <c r="AB2" s="220"/>
      <c r="AC2" s="220"/>
      <c r="AD2" s="220"/>
      <c r="AE2" s="220"/>
      <c r="AF2" s="287"/>
      <c r="AG2" s="220"/>
      <c r="AH2" s="220"/>
      <c r="AI2" s="220"/>
      <c r="AJ2" s="220"/>
      <c r="AK2" s="220"/>
      <c r="AL2" s="220"/>
      <c r="AM2" s="318" t="s">
        <v>85</v>
      </c>
      <c r="AN2" s="318"/>
    </row>
    <row r="3" ht="25.5" hidden="1" customHeight="1" outlineLevel="1" spans="1:40">
      <c r="A3" s="218"/>
      <c r="B3" s="218"/>
      <c r="C3" s="219"/>
      <c r="D3" s="219"/>
      <c r="E3" s="219"/>
      <c r="F3" s="219"/>
      <c r="G3" s="220"/>
      <c r="H3" s="220"/>
      <c r="I3" s="220"/>
      <c r="J3" s="220"/>
      <c r="K3" s="220"/>
      <c r="L3" s="220"/>
      <c r="M3" s="220"/>
      <c r="N3" s="220"/>
      <c r="O3" s="220"/>
      <c r="P3" s="220"/>
      <c r="Q3" s="220"/>
      <c r="R3" s="220"/>
      <c r="S3" s="220"/>
      <c r="T3" s="220"/>
      <c r="U3" s="220"/>
      <c r="V3" s="220"/>
      <c r="W3" s="220"/>
      <c r="X3" s="220"/>
      <c r="Y3" s="220"/>
      <c r="Z3" s="220"/>
      <c r="AA3" s="220"/>
      <c r="AB3" s="220"/>
      <c r="AC3" s="220"/>
      <c r="AD3" s="220"/>
      <c r="AE3" s="220"/>
      <c r="AF3" s="287"/>
      <c r="AG3" s="220"/>
      <c r="AH3" s="220"/>
      <c r="AI3" s="220"/>
      <c r="AJ3" s="220"/>
      <c r="AK3" s="220"/>
      <c r="AL3" s="220"/>
      <c r="AM3" s="318" t="s">
        <v>499</v>
      </c>
      <c r="AN3" s="318"/>
    </row>
    <row r="4" ht="28" hidden="1" outlineLevel="1" spans="1:40">
      <c r="A4" s="221" t="s">
        <v>94</v>
      </c>
      <c r="B4" s="221"/>
      <c r="C4" s="221"/>
      <c r="D4" s="221"/>
      <c r="E4" s="221"/>
      <c r="F4" s="221"/>
      <c r="G4" s="220"/>
      <c r="H4" s="220"/>
      <c r="I4" s="220"/>
      <c r="J4" s="220"/>
      <c r="K4" s="220"/>
      <c r="L4" s="220"/>
      <c r="M4" s="220"/>
      <c r="N4" s="220"/>
      <c r="O4" s="220"/>
      <c r="P4" s="220"/>
      <c r="Q4" s="220"/>
      <c r="R4" s="220"/>
      <c r="S4" s="220"/>
      <c r="T4" s="220"/>
      <c r="U4" s="220"/>
      <c r="V4" s="220"/>
      <c r="W4" s="220"/>
      <c r="X4" s="220"/>
      <c r="Y4" s="220"/>
      <c r="Z4" s="220"/>
      <c r="AA4" s="220"/>
      <c r="AB4" s="220"/>
      <c r="AC4" s="220"/>
      <c r="AD4" s="220"/>
      <c r="AE4" s="220"/>
      <c r="AF4" s="287"/>
      <c r="AG4" s="220"/>
      <c r="AH4" s="220"/>
      <c r="AI4" s="220"/>
      <c r="AJ4" s="220"/>
      <c r="AK4" s="220"/>
      <c r="AL4" s="220"/>
      <c r="AM4" s="318" t="s">
        <v>105</v>
      </c>
      <c r="AN4" s="318"/>
    </row>
    <row r="5" ht="28" hidden="1" outlineLevel="1" spans="1:40">
      <c r="A5" s="222" t="s">
        <v>500</v>
      </c>
      <c r="B5" s="222"/>
      <c r="C5" s="219" t="s">
        <v>96</v>
      </c>
      <c r="D5" s="219"/>
      <c r="E5" s="219"/>
      <c r="F5" s="222"/>
      <c r="G5" s="220"/>
      <c r="H5" s="220"/>
      <c r="I5" s="220"/>
      <c r="J5" s="220"/>
      <c r="K5" s="220"/>
      <c r="L5" s="220"/>
      <c r="M5" s="220"/>
      <c r="N5" s="220"/>
      <c r="O5" s="220"/>
      <c r="P5" s="220"/>
      <c r="Q5" s="220"/>
      <c r="R5" s="220"/>
      <c r="S5" s="220"/>
      <c r="T5" s="220"/>
      <c r="U5" s="220"/>
      <c r="V5" s="220"/>
      <c r="W5" s="220"/>
      <c r="X5" s="220"/>
      <c r="Y5" s="220"/>
      <c r="Z5" s="220"/>
      <c r="AA5" s="220"/>
      <c r="AB5" s="220"/>
      <c r="AC5" s="220"/>
      <c r="AD5" s="220"/>
      <c r="AE5" s="220"/>
      <c r="AF5" s="287"/>
      <c r="AG5" s="220"/>
      <c r="AH5" s="220"/>
      <c r="AI5" s="220"/>
      <c r="AJ5" s="220"/>
      <c r="AK5" s="220"/>
      <c r="AL5" s="220"/>
      <c r="AM5" s="318" t="s">
        <v>97</v>
      </c>
      <c r="AN5" s="220"/>
    </row>
    <row r="6" ht="28" hidden="1" outlineLevel="1" spans="1:40">
      <c r="A6" s="219" t="s">
        <v>98</v>
      </c>
      <c r="B6" s="219"/>
      <c r="C6" s="219"/>
      <c r="D6" s="219"/>
      <c r="E6" s="219"/>
      <c r="F6" s="219"/>
      <c r="G6" s="220"/>
      <c r="H6" s="220"/>
      <c r="I6" s="220"/>
      <c r="J6" s="220"/>
      <c r="K6" s="220"/>
      <c r="L6" s="220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0"/>
      <c r="AL6" s="220"/>
      <c r="AM6" s="318" t="s">
        <v>78</v>
      </c>
      <c r="AN6" s="318"/>
    </row>
    <row r="7" ht="25.5" hidden="1" outlineLevel="1" spans="1:40">
      <c r="A7" s="223" t="s">
        <v>99</v>
      </c>
      <c r="B7" s="223"/>
      <c r="C7" s="223"/>
      <c r="D7" s="223"/>
      <c r="E7" s="223"/>
      <c r="F7" s="223"/>
      <c r="G7" s="220"/>
      <c r="H7" s="220"/>
      <c r="I7" s="220"/>
      <c r="J7" s="220"/>
      <c r="K7" s="220"/>
      <c r="L7" s="220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0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0"/>
      <c r="AL7" s="220"/>
      <c r="AM7" s="319" t="s">
        <v>502</v>
      </c>
      <c r="AN7" s="220"/>
    </row>
    <row r="8" ht="25.5" hidden="1" outlineLevel="1" spans="1:40">
      <c r="A8" s="223"/>
      <c r="B8" s="223"/>
      <c r="C8" s="223"/>
      <c r="D8" s="223"/>
      <c r="E8" s="223"/>
      <c r="F8" s="223"/>
      <c r="G8" s="220"/>
      <c r="H8" s="220"/>
      <c r="I8" s="220"/>
      <c r="J8" s="220"/>
      <c r="K8" s="220"/>
      <c r="L8" s="220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0"/>
      <c r="AL8" s="220"/>
      <c r="AM8" s="319" t="s">
        <v>503</v>
      </c>
      <c r="AN8" s="220"/>
    </row>
    <row r="9" s="208" customFormat="1" ht="25.5" collapsed="1" spans="1:40">
      <c r="A9" s="224" t="s">
        <v>1</v>
      </c>
      <c r="B9" s="225" t="s">
        <v>102</v>
      </c>
      <c r="C9" s="225" t="s">
        <v>504</v>
      </c>
      <c r="D9" s="225" t="s">
        <v>964</v>
      </c>
      <c r="E9" s="226" t="s">
        <v>85</v>
      </c>
      <c r="F9" s="225" t="s">
        <v>105</v>
      </c>
      <c r="G9" s="225" t="s">
        <v>106</v>
      </c>
      <c r="H9" s="225" t="s">
        <v>107</v>
      </c>
      <c r="I9" s="225" t="s">
        <v>108</v>
      </c>
      <c r="J9" s="225" t="s">
        <v>73</v>
      </c>
      <c r="K9" s="226" t="s">
        <v>109</v>
      </c>
      <c r="L9" s="226" t="s">
        <v>505</v>
      </c>
      <c r="M9" s="226" t="s">
        <v>506</v>
      </c>
      <c r="N9" s="226" t="s">
        <v>112</v>
      </c>
      <c r="O9" s="226" t="s">
        <v>507</v>
      </c>
      <c r="P9" s="251" t="s">
        <v>820</v>
      </c>
      <c r="Q9" s="269" t="s">
        <v>115</v>
      </c>
      <c r="R9" s="269" t="s">
        <v>116</v>
      </c>
      <c r="S9" s="269" t="s">
        <v>117</v>
      </c>
      <c r="T9" s="225" t="s">
        <v>118</v>
      </c>
      <c r="U9" s="225" t="s">
        <v>119</v>
      </c>
      <c r="V9" s="270" t="s">
        <v>508</v>
      </c>
      <c r="W9" s="270" t="s">
        <v>12</v>
      </c>
      <c r="X9" s="270" t="s">
        <v>121</v>
      </c>
      <c r="Y9" s="270" t="s">
        <v>122</v>
      </c>
      <c r="Z9" s="225" t="s">
        <v>123</v>
      </c>
      <c r="AA9" s="288" t="s">
        <v>124</v>
      </c>
      <c r="AB9" s="289" t="s">
        <v>126</v>
      </c>
      <c r="AC9" s="289"/>
      <c r="AD9" s="289"/>
      <c r="AE9" s="290" t="s">
        <v>127</v>
      </c>
      <c r="AF9" s="291" t="s">
        <v>128</v>
      </c>
      <c r="AG9" s="289" t="s">
        <v>129</v>
      </c>
      <c r="AH9" s="290" t="s">
        <v>130</v>
      </c>
      <c r="AI9" s="320" t="s">
        <v>965</v>
      </c>
      <c r="AJ9" s="290" t="s">
        <v>966</v>
      </c>
      <c r="AK9" s="321" t="s">
        <v>131</v>
      </c>
      <c r="AL9" s="322" t="s">
        <v>28</v>
      </c>
      <c r="AM9" s="319"/>
      <c r="AN9" s="220"/>
    </row>
    <row r="10" ht="23.25" customHeight="1" spans="1:40">
      <c r="A10" s="224"/>
      <c r="B10" s="227"/>
      <c r="C10" s="227"/>
      <c r="D10" s="227"/>
      <c r="E10" s="228"/>
      <c r="F10" s="227"/>
      <c r="G10" s="227"/>
      <c r="H10" s="227"/>
      <c r="I10" s="227"/>
      <c r="J10" s="227"/>
      <c r="K10" s="228"/>
      <c r="L10" s="228"/>
      <c r="M10" s="228"/>
      <c r="N10" s="228"/>
      <c r="O10" s="228"/>
      <c r="P10" s="251"/>
      <c r="Q10" s="269"/>
      <c r="R10" s="269"/>
      <c r="S10" s="269"/>
      <c r="T10" s="227"/>
      <c r="U10" s="227"/>
      <c r="V10" s="271"/>
      <c r="W10" s="271"/>
      <c r="X10" s="271"/>
      <c r="Y10" s="271"/>
      <c r="Z10" s="227"/>
      <c r="AA10" s="288"/>
      <c r="AB10" s="289" t="s">
        <v>145</v>
      </c>
      <c r="AC10" s="289" t="s">
        <v>146</v>
      </c>
      <c r="AD10" s="289" t="s">
        <v>147</v>
      </c>
      <c r="AE10" s="290"/>
      <c r="AF10" s="291"/>
      <c r="AG10" s="289"/>
      <c r="AH10" s="290"/>
      <c r="AI10" s="320"/>
      <c r="AJ10" s="290"/>
      <c r="AK10" s="321"/>
      <c r="AL10" s="323"/>
      <c r="AM10" s="319" t="s">
        <v>79</v>
      </c>
      <c r="AN10" s="324" t="s">
        <v>509</v>
      </c>
    </row>
    <row r="11" s="209" customFormat="1" ht="42" customHeight="1" spans="1:40">
      <c r="A11" s="229">
        <f t="shared" ref="A11:A40" si="0">ROW()-10</f>
        <v>1</v>
      </c>
      <c r="B11" s="230">
        <v>1</v>
      </c>
      <c r="C11" s="231" t="s">
        <v>543</v>
      </c>
      <c r="D11" s="232" t="s">
        <v>562</v>
      </c>
      <c r="E11" s="232" t="s">
        <v>562</v>
      </c>
      <c r="F11" s="233" t="s">
        <v>563</v>
      </c>
      <c r="G11" s="233" t="s">
        <v>537</v>
      </c>
      <c r="H11" s="233" t="s">
        <v>150</v>
      </c>
      <c r="I11" s="252" t="s">
        <v>479</v>
      </c>
      <c r="J11" s="253"/>
      <c r="K11" s="254" t="s">
        <v>150</v>
      </c>
      <c r="L11" s="232" t="s">
        <v>562</v>
      </c>
      <c r="M11" s="254" t="s">
        <v>150</v>
      </c>
      <c r="N11" s="255" t="s">
        <v>154</v>
      </c>
      <c r="O11" s="253" t="s">
        <v>153</v>
      </c>
      <c r="P11" s="233" t="s">
        <v>514</v>
      </c>
      <c r="Q11" s="255" t="s">
        <v>155</v>
      </c>
      <c r="R11" s="272" t="s">
        <v>44</v>
      </c>
      <c r="S11" s="233" t="s">
        <v>44</v>
      </c>
      <c r="T11" s="230" t="s">
        <v>564</v>
      </c>
      <c r="U11" s="272" t="s">
        <v>44</v>
      </c>
      <c r="V11" s="273">
        <v>2.106</v>
      </c>
      <c r="W11" s="274" t="s">
        <v>480</v>
      </c>
      <c r="X11" s="272" t="s">
        <v>44</v>
      </c>
      <c r="Y11" s="272" t="s">
        <v>44</v>
      </c>
      <c r="Z11" s="272" t="s">
        <v>44</v>
      </c>
      <c r="AA11" s="292"/>
      <c r="AB11" s="293"/>
      <c r="AC11" s="293"/>
      <c r="AD11" s="293"/>
      <c r="AE11" s="294"/>
      <c r="AF11" s="295"/>
      <c r="AG11" s="293"/>
      <c r="AH11" s="294"/>
      <c r="AI11" s="294"/>
      <c r="AJ11" s="294"/>
      <c r="AK11" s="292" t="s">
        <v>158</v>
      </c>
      <c r="AL11" s="292"/>
      <c r="AM11" s="253"/>
      <c r="AN11" s="253" t="s">
        <v>565</v>
      </c>
    </row>
    <row r="12" s="209" customFormat="1" ht="39.95" customHeight="1" spans="1:40">
      <c r="A12" s="229">
        <f t="shared" si="0"/>
        <v>2</v>
      </c>
      <c r="B12" s="230">
        <v>2</v>
      </c>
      <c r="C12" s="234" t="s">
        <v>824</v>
      </c>
      <c r="D12" s="232" t="s">
        <v>967</v>
      </c>
      <c r="E12" s="232" t="s">
        <v>967</v>
      </c>
      <c r="F12" s="235" t="s">
        <v>968</v>
      </c>
      <c r="G12" s="235" t="s">
        <v>537</v>
      </c>
      <c r="H12" s="235" t="s">
        <v>150</v>
      </c>
      <c r="I12" s="232" t="s">
        <v>821</v>
      </c>
      <c r="J12" s="256"/>
      <c r="K12" s="257" t="s">
        <v>150</v>
      </c>
      <c r="L12" s="232" t="s">
        <v>969</v>
      </c>
      <c r="M12" s="257" t="s">
        <v>150</v>
      </c>
      <c r="N12" s="232" t="s">
        <v>154</v>
      </c>
      <c r="O12" s="256" t="s">
        <v>154</v>
      </c>
      <c r="P12" s="235" t="s">
        <v>323</v>
      </c>
      <c r="Q12" s="232" t="s">
        <v>155</v>
      </c>
      <c r="R12" s="235"/>
      <c r="S12" s="235" t="s">
        <v>44</v>
      </c>
      <c r="T12" s="275" t="s">
        <v>970</v>
      </c>
      <c r="U12" s="272"/>
      <c r="V12" s="273"/>
      <c r="W12" s="274" t="s">
        <v>480</v>
      </c>
      <c r="X12" s="272"/>
      <c r="Y12" s="272"/>
      <c r="Z12" s="272"/>
      <c r="AA12" s="296" t="s">
        <v>552</v>
      </c>
      <c r="AB12" s="297"/>
      <c r="AC12" s="297"/>
      <c r="AD12" s="297"/>
      <c r="AE12" s="298"/>
      <c r="AF12" s="299"/>
      <c r="AG12" s="297">
        <v>3</v>
      </c>
      <c r="AH12" s="325"/>
      <c r="AI12" s="325"/>
      <c r="AJ12" s="325"/>
      <c r="AK12" s="326" t="s">
        <v>164</v>
      </c>
      <c r="AL12" s="326"/>
      <c r="AM12" s="253"/>
      <c r="AN12" s="253" t="s">
        <v>565</v>
      </c>
    </row>
    <row r="13" s="209" customFormat="1" ht="39.95" customHeight="1" spans="1:40">
      <c r="A13" s="229">
        <f t="shared" si="0"/>
        <v>3</v>
      </c>
      <c r="B13" s="230">
        <v>3</v>
      </c>
      <c r="C13" s="234" t="s">
        <v>539</v>
      </c>
      <c r="D13" s="234" t="s">
        <v>971</v>
      </c>
      <c r="E13" s="232" t="s">
        <v>44</v>
      </c>
      <c r="F13" s="235" t="s">
        <v>972</v>
      </c>
      <c r="G13" s="235" t="s">
        <v>537</v>
      </c>
      <c r="H13" s="235"/>
      <c r="I13" s="232" t="s">
        <v>821</v>
      </c>
      <c r="J13" s="256"/>
      <c r="K13" s="257"/>
      <c r="L13" s="232" t="s">
        <v>44</v>
      </c>
      <c r="M13" s="257" t="s">
        <v>44</v>
      </c>
      <c r="N13" s="232" t="s">
        <v>44</v>
      </c>
      <c r="O13" s="256" t="s">
        <v>153</v>
      </c>
      <c r="P13" s="235" t="s">
        <v>44</v>
      </c>
      <c r="Q13" s="232" t="s">
        <v>155</v>
      </c>
      <c r="R13" s="235"/>
      <c r="S13" s="235" t="s">
        <v>44</v>
      </c>
      <c r="T13" s="275" t="s">
        <v>973</v>
      </c>
      <c r="U13" s="272"/>
      <c r="V13" s="276">
        <v>0.323</v>
      </c>
      <c r="W13" s="274" t="s">
        <v>480</v>
      </c>
      <c r="X13" s="272"/>
      <c r="Y13" s="272"/>
      <c r="Z13" s="272"/>
      <c r="AA13" s="300" t="s">
        <v>524</v>
      </c>
      <c r="AB13" s="297"/>
      <c r="AC13" s="297"/>
      <c r="AD13" s="297"/>
      <c r="AE13" s="301"/>
      <c r="AF13" s="302"/>
      <c r="AG13" s="297"/>
      <c r="AH13" s="325">
        <v>0.047408</v>
      </c>
      <c r="AI13" s="325"/>
      <c r="AJ13" s="325"/>
      <c r="AK13" s="326" t="s">
        <v>158</v>
      </c>
      <c r="AL13" s="326" t="s">
        <v>353</v>
      </c>
      <c r="AM13" s="253"/>
      <c r="AN13" s="253" t="s">
        <v>565</v>
      </c>
    </row>
    <row r="14" s="209" customFormat="1" ht="39.95" customHeight="1" spans="1:40">
      <c r="A14" s="229">
        <f t="shared" si="0"/>
        <v>4</v>
      </c>
      <c r="B14" s="230">
        <v>4</v>
      </c>
      <c r="C14" s="234" t="s">
        <v>539</v>
      </c>
      <c r="D14" s="234" t="s">
        <v>974</v>
      </c>
      <c r="E14" s="232" t="s">
        <v>44</v>
      </c>
      <c r="F14" s="235" t="s">
        <v>975</v>
      </c>
      <c r="G14" s="235" t="s">
        <v>537</v>
      </c>
      <c r="H14" s="235"/>
      <c r="I14" s="232" t="s">
        <v>821</v>
      </c>
      <c r="J14" s="256"/>
      <c r="K14" s="257"/>
      <c r="L14" s="232" t="s">
        <v>44</v>
      </c>
      <c r="M14" s="257" t="s">
        <v>44</v>
      </c>
      <c r="N14" s="232" t="s">
        <v>44</v>
      </c>
      <c r="O14" s="256" t="s">
        <v>153</v>
      </c>
      <c r="P14" s="235" t="s">
        <v>44</v>
      </c>
      <c r="Q14" s="232" t="s">
        <v>155</v>
      </c>
      <c r="R14" s="235"/>
      <c r="S14" s="235" t="s">
        <v>44</v>
      </c>
      <c r="T14" s="275" t="s">
        <v>973</v>
      </c>
      <c r="U14" s="272"/>
      <c r="V14" s="276">
        <v>0.323</v>
      </c>
      <c r="W14" s="274" t="s">
        <v>480</v>
      </c>
      <c r="X14" s="272"/>
      <c r="Y14" s="272"/>
      <c r="Z14" s="272"/>
      <c r="AA14" s="300" t="s">
        <v>552</v>
      </c>
      <c r="AB14" s="297"/>
      <c r="AC14" s="297"/>
      <c r="AD14" s="297"/>
      <c r="AE14" s="301"/>
      <c r="AF14" s="302"/>
      <c r="AG14" s="297" t="s">
        <v>976</v>
      </c>
      <c r="AH14" s="325"/>
      <c r="AI14" s="325"/>
      <c r="AJ14" s="325"/>
      <c r="AK14" s="326" t="s">
        <v>158</v>
      </c>
      <c r="AL14" s="326" t="s">
        <v>553</v>
      </c>
      <c r="AM14" s="253"/>
      <c r="AN14" s="253" t="s">
        <v>565</v>
      </c>
    </row>
    <row r="15" s="209" customFormat="1" ht="39.95" customHeight="1" spans="1:40">
      <c r="A15" s="229">
        <f t="shared" si="0"/>
        <v>5</v>
      </c>
      <c r="B15" s="230">
        <v>5</v>
      </c>
      <c r="C15" s="234" t="s">
        <v>590</v>
      </c>
      <c r="D15" s="234" t="s">
        <v>977</v>
      </c>
      <c r="E15" s="232" t="s">
        <v>978</v>
      </c>
      <c r="F15" s="235" t="s">
        <v>979</v>
      </c>
      <c r="G15" s="235" t="s">
        <v>568</v>
      </c>
      <c r="H15" s="235" t="s">
        <v>232</v>
      </c>
      <c r="I15" s="232" t="s">
        <v>821</v>
      </c>
      <c r="J15" s="256"/>
      <c r="K15" s="257" t="s">
        <v>150</v>
      </c>
      <c r="L15" s="232" t="s">
        <v>978</v>
      </c>
      <c r="M15" s="257" t="s">
        <v>150</v>
      </c>
      <c r="N15" s="232" t="s">
        <v>154</v>
      </c>
      <c r="O15" s="256" t="s">
        <v>153</v>
      </c>
      <c r="P15" s="235" t="s">
        <v>356</v>
      </c>
      <c r="Q15" s="232" t="s">
        <v>914</v>
      </c>
      <c r="R15" s="235"/>
      <c r="S15" s="235" t="s">
        <v>980</v>
      </c>
      <c r="T15" s="275" t="s">
        <v>981</v>
      </c>
      <c r="U15" s="272"/>
      <c r="V15" s="276">
        <v>0.014</v>
      </c>
      <c r="W15" s="274" t="s">
        <v>480</v>
      </c>
      <c r="X15" s="272"/>
      <c r="Y15" s="272"/>
      <c r="Z15" s="272"/>
      <c r="AA15" s="300" t="s">
        <v>358</v>
      </c>
      <c r="AB15" s="303">
        <v>54</v>
      </c>
      <c r="AC15" s="303">
        <v>34</v>
      </c>
      <c r="AD15" s="303">
        <v>3</v>
      </c>
      <c r="AE15" s="298">
        <v>0.04329288</v>
      </c>
      <c r="AF15" s="299">
        <v>0.323378809633362</v>
      </c>
      <c r="AG15" s="297"/>
      <c r="AH15" s="298">
        <v>0.003672</v>
      </c>
      <c r="AI15" s="298"/>
      <c r="AJ15" s="298"/>
      <c r="AK15" s="327" t="s">
        <v>173</v>
      </c>
      <c r="AL15" s="326" t="s">
        <v>982</v>
      </c>
      <c r="AM15" s="253"/>
      <c r="AN15" s="253" t="s">
        <v>565</v>
      </c>
    </row>
    <row r="16" s="209" customFormat="1" ht="39.95" customHeight="1" spans="1:40">
      <c r="A16" s="229">
        <f t="shared" si="0"/>
        <v>6</v>
      </c>
      <c r="B16" s="230">
        <v>5</v>
      </c>
      <c r="C16" s="234" t="s">
        <v>590</v>
      </c>
      <c r="D16" s="234" t="s">
        <v>983</v>
      </c>
      <c r="E16" s="232" t="s">
        <v>984</v>
      </c>
      <c r="F16" s="235" t="s">
        <v>985</v>
      </c>
      <c r="G16" s="235" t="s">
        <v>568</v>
      </c>
      <c r="H16" s="235" t="s">
        <v>232</v>
      </c>
      <c r="I16" s="232" t="s">
        <v>821</v>
      </c>
      <c r="J16" s="256"/>
      <c r="K16" s="257" t="s">
        <v>150</v>
      </c>
      <c r="L16" s="232" t="s">
        <v>984</v>
      </c>
      <c r="M16" s="257" t="s">
        <v>150</v>
      </c>
      <c r="N16" s="232" t="s">
        <v>154</v>
      </c>
      <c r="O16" s="256" t="s">
        <v>153</v>
      </c>
      <c r="P16" s="235" t="s">
        <v>356</v>
      </c>
      <c r="Q16" s="232" t="s">
        <v>986</v>
      </c>
      <c r="R16" s="235"/>
      <c r="S16" s="235" t="s">
        <v>987</v>
      </c>
      <c r="T16" s="275" t="s">
        <v>988</v>
      </c>
      <c r="U16" s="272"/>
      <c r="V16" s="276">
        <v>0.009</v>
      </c>
      <c r="W16" s="274" t="s">
        <v>480</v>
      </c>
      <c r="X16" s="272"/>
      <c r="Y16" s="272"/>
      <c r="Z16" s="272"/>
      <c r="AA16" s="300" t="s">
        <v>358</v>
      </c>
      <c r="AB16" s="303">
        <v>31</v>
      </c>
      <c r="AC16" s="303">
        <v>28</v>
      </c>
      <c r="AD16" s="303">
        <v>2</v>
      </c>
      <c r="AE16" s="298">
        <v>0.01364496</v>
      </c>
      <c r="AF16" s="299">
        <v>0.659584198121504</v>
      </c>
      <c r="AG16" s="297"/>
      <c r="AH16" s="298">
        <v>0.001736</v>
      </c>
      <c r="AI16" s="298"/>
      <c r="AJ16" s="298"/>
      <c r="AK16" s="327" t="s">
        <v>173</v>
      </c>
      <c r="AL16" s="326" t="s">
        <v>866</v>
      </c>
      <c r="AM16" s="253"/>
      <c r="AN16" s="253">
        <v>1</v>
      </c>
    </row>
    <row r="17" s="209" customFormat="1" ht="39.95" customHeight="1" spans="1:40">
      <c r="A17" s="229">
        <f t="shared" si="0"/>
        <v>7</v>
      </c>
      <c r="B17" s="230">
        <v>5</v>
      </c>
      <c r="C17" s="234" t="s">
        <v>539</v>
      </c>
      <c r="D17" s="234" t="s">
        <v>989</v>
      </c>
      <c r="E17" s="232" t="s">
        <v>990</v>
      </c>
      <c r="F17" s="235" t="s">
        <v>991</v>
      </c>
      <c r="G17" s="235" t="s">
        <v>568</v>
      </c>
      <c r="H17" s="235" t="s">
        <v>150</v>
      </c>
      <c r="I17" s="232" t="s">
        <v>821</v>
      </c>
      <c r="J17" s="256"/>
      <c r="K17" s="257" t="s">
        <v>150</v>
      </c>
      <c r="L17" s="232" t="s">
        <v>990</v>
      </c>
      <c r="M17" s="257" t="s">
        <v>150</v>
      </c>
      <c r="N17" s="232" t="s">
        <v>154</v>
      </c>
      <c r="O17" s="256" t="s">
        <v>153</v>
      </c>
      <c r="P17" s="235" t="s">
        <v>356</v>
      </c>
      <c r="Q17" s="232" t="s">
        <v>889</v>
      </c>
      <c r="R17" s="235"/>
      <c r="S17" s="235" t="s">
        <v>992</v>
      </c>
      <c r="T17" s="275" t="s">
        <v>973</v>
      </c>
      <c r="U17" s="272"/>
      <c r="V17" s="276">
        <v>0.3</v>
      </c>
      <c r="W17" s="274" t="s">
        <v>480</v>
      </c>
      <c r="X17" s="272"/>
      <c r="Y17" s="272"/>
      <c r="Z17" s="272"/>
      <c r="AA17" s="300" t="s">
        <v>358</v>
      </c>
      <c r="AB17" s="303">
        <v>150</v>
      </c>
      <c r="AC17" s="303">
        <v>140</v>
      </c>
      <c r="AD17" s="303">
        <v>3</v>
      </c>
      <c r="AE17" s="298">
        <v>0.49518</v>
      </c>
      <c r="AF17" s="299">
        <v>0.605840300496789</v>
      </c>
      <c r="AG17" s="297"/>
      <c r="AH17" s="298">
        <v>0.042</v>
      </c>
      <c r="AI17" s="298"/>
      <c r="AJ17" s="298"/>
      <c r="AK17" s="327" t="s">
        <v>173</v>
      </c>
      <c r="AL17" s="327" t="s">
        <v>993</v>
      </c>
      <c r="AM17" s="253"/>
      <c r="AN17" s="253" t="s">
        <v>565</v>
      </c>
    </row>
    <row r="18" s="209" customFormat="1" ht="39.95" customHeight="1" spans="1:40">
      <c r="A18" s="229">
        <f t="shared" si="0"/>
        <v>8</v>
      </c>
      <c r="B18" s="230">
        <v>3</v>
      </c>
      <c r="C18" s="234" t="s">
        <v>824</v>
      </c>
      <c r="D18" s="234" t="s">
        <v>994</v>
      </c>
      <c r="E18" s="232"/>
      <c r="F18" s="235" t="s">
        <v>995</v>
      </c>
      <c r="G18" s="235" t="s">
        <v>537</v>
      </c>
      <c r="H18" s="235" t="s">
        <v>150</v>
      </c>
      <c r="I18" s="232" t="s">
        <v>821</v>
      </c>
      <c r="J18" s="256"/>
      <c r="K18" s="257" t="s">
        <v>150</v>
      </c>
      <c r="L18" s="232" t="s">
        <v>996</v>
      </c>
      <c r="M18" s="257" t="s">
        <v>150</v>
      </c>
      <c r="N18" s="232" t="s">
        <v>154</v>
      </c>
      <c r="O18" s="256" t="s">
        <v>154</v>
      </c>
      <c r="P18" s="235" t="s">
        <v>869</v>
      </c>
      <c r="Q18" s="232" t="s">
        <v>155</v>
      </c>
      <c r="R18" s="235"/>
      <c r="S18" s="235" t="s">
        <v>155</v>
      </c>
      <c r="T18" s="275" t="s">
        <v>997</v>
      </c>
      <c r="U18" s="272"/>
      <c r="V18" s="276">
        <v>0.25</v>
      </c>
      <c r="W18" s="274" t="s">
        <v>480</v>
      </c>
      <c r="X18" s="272"/>
      <c r="Y18" s="272"/>
      <c r="Z18" s="272"/>
      <c r="AA18" s="300" t="s">
        <v>524</v>
      </c>
      <c r="AB18" s="297"/>
      <c r="AC18" s="297"/>
      <c r="AD18" s="297"/>
      <c r="AE18" s="301"/>
      <c r="AF18" s="302"/>
      <c r="AG18" s="297"/>
      <c r="AH18" s="325">
        <v>0.0475376</v>
      </c>
      <c r="AI18" s="325"/>
      <c r="AJ18" s="325"/>
      <c r="AK18" s="326" t="s">
        <v>158</v>
      </c>
      <c r="AL18" s="326" t="s">
        <v>353</v>
      </c>
      <c r="AM18" s="253"/>
      <c r="AN18" s="253" t="s">
        <v>565</v>
      </c>
    </row>
    <row r="19" s="209" customFormat="1" ht="39.95" customHeight="1" spans="1:40">
      <c r="A19" s="229">
        <f t="shared" si="0"/>
        <v>9</v>
      </c>
      <c r="B19" s="230">
        <v>4</v>
      </c>
      <c r="C19" s="234" t="s">
        <v>824</v>
      </c>
      <c r="D19" s="234" t="s">
        <v>998</v>
      </c>
      <c r="E19" s="232" t="s">
        <v>998</v>
      </c>
      <c r="F19" s="235" t="s">
        <v>999</v>
      </c>
      <c r="G19" s="235" t="s">
        <v>537</v>
      </c>
      <c r="H19" s="235" t="s">
        <v>150</v>
      </c>
      <c r="I19" s="232" t="s">
        <v>821</v>
      </c>
      <c r="J19" s="256"/>
      <c r="K19" s="257" t="s">
        <v>150</v>
      </c>
      <c r="L19" s="232" t="s">
        <v>996</v>
      </c>
      <c r="M19" s="257" t="s">
        <v>150</v>
      </c>
      <c r="N19" s="232" t="s">
        <v>154</v>
      </c>
      <c r="O19" s="256" t="s">
        <v>154</v>
      </c>
      <c r="P19" s="235" t="s">
        <v>323</v>
      </c>
      <c r="Q19" s="232" t="s">
        <v>155</v>
      </c>
      <c r="R19" s="235"/>
      <c r="S19" s="235" t="s">
        <v>155</v>
      </c>
      <c r="T19" s="275" t="s">
        <v>997</v>
      </c>
      <c r="U19" s="272"/>
      <c r="V19" s="276">
        <v>0.25</v>
      </c>
      <c r="W19" s="274" t="s">
        <v>480</v>
      </c>
      <c r="X19" s="272"/>
      <c r="Y19" s="272"/>
      <c r="Z19" s="272"/>
      <c r="AA19" s="300" t="s">
        <v>552</v>
      </c>
      <c r="AB19" s="297"/>
      <c r="AC19" s="297"/>
      <c r="AD19" s="297"/>
      <c r="AE19" s="301"/>
      <c r="AF19" s="302"/>
      <c r="AG19" s="297" t="s">
        <v>1000</v>
      </c>
      <c r="AH19" s="325"/>
      <c r="AI19" s="325"/>
      <c r="AJ19" s="325"/>
      <c r="AK19" s="326" t="s">
        <v>173</v>
      </c>
      <c r="AL19" s="326" t="s">
        <v>1001</v>
      </c>
      <c r="AM19" s="253"/>
      <c r="AN19" s="253" t="s">
        <v>565</v>
      </c>
    </row>
    <row r="20" s="209" customFormat="1" ht="39.95" customHeight="1" spans="1:40">
      <c r="A20" s="229">
        <f t="shared" si="0"/>
        <v>10</v>
      </c>
      <c r="B20" s="230">
        <v>5</v>
      </c>
      <c r="C20" s="234" t="s">
        <v>539</v>
      </c>
      <c r="D20" s="234" t="s">
        <v>1002</v>
      </c>
      <c r="E20" s="232" t="s">
        <v>1003</v>
      </c>
      <c r="F20" s="235" t="s">
        <v>1004</v>
      </c>
      <c r="G20" s="235" t="s">
        <v>568</v>
      </c>
      <c r="H20" s="235" t="s">
        <v>150</v>
      </c>
      <c r="I20" s="232" t="s">
        <v>821</v>
      </c>
      <c r="J20" s="256"/>
      <c r="K20" s="257" t="s">
        <v>150</v>
      </c>
      <c r="L20" s="232" t="s">
        <v>1003</v>
      </c>
      <c r="M20" s="257" t="s">
        <v>150</v>
      </c>
      <c r="N20" s="232" t="s">
        <v>154</v>
      </c>
      <c r="O20" s="256" t="s">
        <v>153</v>
      </c>
      <c r="P20" s="235" t="s">
        <v>356</v>
      </c>
      <c r="Q20" s="232" t="s">
        <v>889</v>
      </c>
      <c r="R20" s="235"/>
      <c r="S20" s="235" t="s">
        <v>992</v>
      </c>
      <c r="T20" s="275" t="s">
        <v>1005</v>
      </c>
      <c r="U20" s="272"/>
      <c r="V20" s="276">
        <v>0.24</v>
      </c>
      <c r="W20" s="274" t="s">
        <v>480</v>
      </c>
      <c r="X20" s="272"/>
      <c r="Y20" s="272"/>
      <c r="Z20" s="272"/>
      <c r="AA20" s="300" t="s">
        <v>358</v>
      </c>
      <c r="AB20" s="303">
        <v>145</v>
      </c>
      <c r="AC20" s="303">
        <v>100</v>
      </c>
      <c r="AD20" s="303">
        <v>3</v>
      </c>
      <c r="AE20" s="298">
        <v>0.34191</v>
      </c>
      <c r="AF20" s="299">
        <v>0.701939106782487</v>
      </c>
      <c r="AG20" s="297"/>
      <c r="AH20" s="298">
        <v>0.029</v>
      </c>
      <c r="AI20" s="298"/>
      <c r="AJ20" s="298"/>
      <c r="AK20" s="328"/>
      <c r="AL20" s="328"/>
      <c r="AM20" s="253"/>
      <c r="AN20" s="253" t="s">
        <v>565</v>
      </c>
    </row>
    <row r="21" s="209" customFormat="1" ht="39.95" customHeight="1" spans="1:40">
      <c r="A21" s="229">
        <f t="shared" si="0"/>
        <v>11</v>
      </c>
      <c r="B21" s="230">
        <v>5</v>
      </c>
      <c r="C21" s="234" t="s">
        <v>824</v>
      </c>
      <c r="D21" s="232" t="s">
        <v>1006</v>
      </c>
      <c r="E21" s="232" t="s">
        <v>1006</v>
      </c>
      <c r="F21" s="235" t="s">
        <v>1007</v>
      </c>
      <c r="G21" s="235" t="s">
        <v>568</v>
      </c>
      <c r="H21" s="235" t="s">
        <v>161</v>
      </c>
      <c r="I21" s="232" t="s">
        <v>821</v>
      </c>
      <c r="J21" s="256"/>
      <c r="K21" s="257" t="s">
        <v>150</v>
      </c>
      <c r="L21" s="232" t="s">
        <v>1008</v>
      </c>
      <c r="M21" s="257" t="s">
        <v>150</v>
      </c>
      <c r="N21" s="232" t="s">
        <v>154</v>
      </c>
      <c r="O21" s="256" t="s">
        <v>154</v>
      </c>
      <c r="P21" s="235" t="s">
        <v>356</v>
      </c>
      <c r="Q21" s="232" t="s">
        <v>875</v>
      </c>
      <c r="R21" s="235"/>
      <c r="S21" s="235" t="s">
        <v>1009</v>
      </c>
      <c r="T21" s="275" t="s">
        <v>1010</v>
      </c>
      <c r="U21" s="272"/>
      <c r="V21" s="276">
        <v>0.01</v>
      </c>
      <c r="W21" s="274" t="s">
        <v>480</v>
      </c>
      <c r="X21" s="272"/>
      <c r="Y21" s="272"/>
      <c r="Z21" s="272"/>
      <c r="AA21" s="300" t="s">
        <v>358</v>
      </c>
      <c r="AB21" s="303">
        <v>64</v>
      </c>
      <c r="AC21" s="303">
        <v>29</v>
      </c>
      <c r="AD21" s="303">
        <v>3</v>
      </c>
      <c r="AE21" s="298">
        <v>0.04376448</v>
      </c>
      <c r="AF21" s="299">
        <v>0.228495802989091</v>
      </c>
      <c r="AG21" s="297"/>
      <c r="AH21" s="298">
        <v>0.003712</v>
      </c>
      <c r="AI21" s="298"/>
      <c r="AJ21" s="298"/>
      <c r="AK21" s="328"/>
      <c r="AL21" s="328"/>
      <c r="AM21" s="253"/>
      <c r="AN21" s="253" t="s">
        <v>565</v>
      </c>
    </row>
    <row r="22" s="209" customFormat="1" ht="39.95" customHeight="1" spans="1:40">
      <c r="A22" s="229">
        <f t="shared" si="0"/>
        <v>12</v>
      </c>
      <c r="B22" s="230">
        <v>3</v>
      </c>
      <c r="C22" s="234" t="s">
        <v>824</v>
      </c>
      <c r="D22" s="234" t="s">
        <v>1011</v>
      </c>
      <c r="E22" s="232"/>
      <c r="F22" s="235" t="s">
        <v>1012</v>
      </c>
      <c r="G22" s="235"/>
      <c r="H22" s="235"/>
      <c r="I22" s="232" t="s">
        <v>821</v>
      </c>
      <c r="J22" s="256"/>
      <c r="K22" s="257"/>
      <c r="L22" s="232"/>
      <c r="M22" s="257"/>
      <c r="N22" s="232"/>
      <c r="O22" s="256" t="s">
        <v>154</v>
      </c>
      <c r="P22" s="235" t="s">
        <v>869</v>
      </c>
      <c r="Q22" s="232" t="s">
        <v>155</v>
      </c>
      <c r="R22" s="235"/>
      <c r="S22" s="235"/>
      <c r="T22" s="275"/>
      <c r="U22" s="272"/>
      <c r="V22" s="276">
        <v>0.1077</v>
      </c>
      <c r="W22" s="274" t="s">
        <v>480</v>
      </c>
      <c r="X22" s="272"/>
      <c r="Y22" s="272"/>
      <c r="Z22" s="272"/>
      <c r="AA22" s="300" t="s">
        <v>524</v>
      </c>
      <c r="AB22" s="293"/>
      <c r="AC22" s="293"/>
      <c r="AD22" s="293"/>
      <c r="AE22" s="294"/>
      <c r="AF22" s="295"/>
      <c r="AG22" s="293"/>
      <c r="AH22" s="294">
        <v>0.0148256</v>
      </c>
      <c r="AI22" s="294"/>
      <c r="AJ22" s="294"/>
      <c r="AK22" s="292" t="s">
        <v>158</v>
      </c>
      <c r="AL22" s="292" t="s">
        <v>353</v>
      </c>
      <c r="AM22" s="253"/>
      <c r="AN22" s="253" t="s">
        <v>565</v>
      </c>
    </row>
    <row r="23" s="209" customFormat="1" ht="39.95" customHeight="1" spans="1:40">
      <c r="A23" s="229">
        <f t="shared" si="0"/>
        <v>13</v>
      </c>
      <c r="B23" s="230">
        <v>4</v>
      </c>
      <c r="C23" s="234" t="s">
        <v>824</v>
      </c>
      <c r="D23" s="234" t="s">
        <v>1013</v>
      </c>
      <c r="E23" s="232" t="s">
        <v>1013</v>
      </c>
      <c r="F23" s="235" t="s">
        <v>1014</v>
      </c>
      <c r="G23" s="235"/>
      <c r="H23" s="235"/>
      <c r="I23" s="232" t="s">
        <v>821</v>
      </c>
      <c r="J23" s="256"/>
      <c r="K23" s="257"/>
      <c r="L23" s="232"/>
      <c r="M23" s="257"/>
      <c r="N23" s="232"/>
      <c r="O23" s="256" t="s">
        <v>154</v>
      </c>
      <c r="P23" s="235" t="s">
        <v>323</v>
      </c>
      <c r="Q23" s="232" t="s">
        <v>155</v>
      </c>
      <c r="R23" s="235"/>
      <c r="S23" s="235"/>
      <c r="T23" s="275"/>
      <c r="U23" s="272"/>
      <c r="V23" s="276">
        <v>0.1077</v>
      </c>
      <c r="W23" s="274" t="s">
        <v>480</v>
      </c>
      <c r="X23" s="272"/>
      <c r="Y23" s="272"/>
      <c r="Z23" s="272"/>
      <c r="AA23" s="300" t="s">
        <v>552</v>
      </c>
      <c r="AB23" s="293"/>
      <c r="AC23" s="293"/>
      <c r="AD23" s="293"/>
      <c r="AE23" s="294"/>
      <c r="AF23" s="295"/>
      <c r="AG23" s="293">
        <v>6</v>
      </c>
      <c r="AH23" s="294"/>
      <c r="AI23" s="294"/>
      <c r="AJ23" s="294"/>
      <c r="AK23" s="292" t="s">
        <v>158</v>
      </c>
      <c r="AL23" s="292" t="s">
        <v>553</v>
      </c>
      <c r="AM23" s="253"/>
      <c r="AN23" s="253" t="s">
        <v>565</v>
      </c>
    </row>
    <row r="24" s="209" customFormat="1" ht="39.95" customHeight="1" spans="1:40">
      <c r="A24" s="229">
        <f t="shared" si="0"/>
        <v>14</v>
      </c>
      <c r="B24" s="230">
        <v>5</v>
      </c>
      <c r="C24" s="234" t="s">
        <v>174</v>
      </c>
      <c r="D24" s="234" t="s">
        <v>1015</v>
      </c>
      <c r="E24" s="232" t="s">
        <v>1015</v>
      </c>
      <c r="F24" s="235" t="s">
        <v>1016</v>
      </c>
      <c r="G24" s="235"/>
      <c r="H24" s="235"/>
      <c r="I24" s="232" t="s">
        <v>821</v>
      </c>
      <c r="J24" s="256"/>
      <c r="K24" s="257"/>
      <c r="L24" s="232"/>
      <c r="M24" s="257"/>
      <c r="N24" s="232"/>
      <c r="O24" s="256" t="s">
        <v>153</v>
      </c>
      <c r="P24" s="235" t="s">
        <v>356</v>
      </c>
      <c r="Q24" s="232" t="s">
        <v>889</v>
      </c>
      <c r="R24" s="235"/>
      <c r="S24" s="235" t="s">
        <v>992</v>
      </c>
      <c r="T24" s="275" t="s">
        <v>1017</v>
      </c>
      <c r="U24" s="272"/>
      <c r="V24" s="276">
        <v>0.079</v>
      </c>
      <c r="W24" s="274" t="s">
        <v>480</v>
      </c>
      <c r="X24" s="272"/>
      <c r="Y24" s="272"/>
      <c r="Z24" s="272"/>
      <c r="AA24" s="234" t="s">
        <v>358</v>
      </c>
      <c r="AB24" s="293">
        <v>89</v>
      </c>
      <c r="AC24" s="293">
        <v>72</v>
      </c>
      <c r="AD24" s="293">
        <v>3</v>
      </c>
      <c r="AE24" s="294">
        <v>0.15110064</v>
      </c>
      <c r="AF24" s="295">
        <v>0.522830346714613</v>
      </c>
      <c r="AG24" s="293"/>
      <c r="AH24" s="304">
        <v>0.012816</v>
      </c>
      <c r="AI24" s="304"/>
      <c r="AJ24" s="304"/>
      <c r="AK24" s="292"/>
      <c r="AL24" s="292" t="s">
        <v>1018</v>
      </c>
      <c r="AM24" s="253"/>
      <c r="AN24" s="253" t="s">
        <v>565</v>
      </c>
    </row>
    <row r="25" s="209" customFormat="1" ht="39.95" customHeight="1" spans="1:40">
      <c r="A25" s="229">
        <f t="shared" si="0"/>
        <v>15</v>
      </c>
      <c r="B25" s="230">
        <v>5</v>
      </c>
      <c r="C25" s="234" t="s">
        <v>174</v>
      </c>
      <c r="D25" s="234" t="s">
        <v>876</v>
      </c>
      <c r="E25" s="232" t="s">
        <v>876</v>
      </c>
      <c r="F25" s="235" t="s">
        <v>877</v>
      </c>
      <c r="G25" s="235"/>
      <c r="H25" s="235"/>
      <c r="I25" s="232" t="s">
        <v>821</v>
      </c>
      <c r="J25" s="256"/>
      <c r="K25" s="257"/>
      <c r="L25" s="232"/>
      <c r="M25" s="257"/>
      <c r="N25" s="232"/>
      <c r="O25" s="256" t="s">
        <v>153</v>
      </c>
      <c r="P25" s="235" t="s">
        <v>554</v>
      </c>
      <c r="Q25" s="232" t="s">
        <v>281</v>
      </c>
      <c r="R25" s="235"/>
      <c r="S25" s="235" t="s">
        <v>878</v>
      </c>
      <c r="T25" s="275" t="s">
        <v>879</v>
      </c>
      <c r="U25" s="272"/>
      <c r="V25" s="276">
        <v>0.0185</v>
      </c>
      <c r="W25" s="274" t="s">
        <v>480</v>
      </c>
      <c r="X25" s="272"/>
      <c r="Y25" s="272"/>
      <c r="Z25" s="272"/>
      <c r="AA25" s="234" t="s">
        <v>368</v>
      </c>
      <c r="AB25" s="293">
        <v>20</v>
      </c>
      <c r="AC25" s="293">
        <v>18</v>
      </c>
      <c r="AD25" s="293"/>
      <c r="AE25" s="304">
        <v>0.039982248</v>
      </c>
      <c r="AF25" s="305">
        <v>0.462705348633724</v>
      </c>
      <c r="AG25" s="329"/>
      <c r="AH25" s="304">
        <v>0.0011304</v>
      </c>
      <c r="AI25" s="304"/>
      <c r="AJ25" s="304"/>
      <c r="AK25" s="292" t="s">
        <v>173</v>
      </c>
      <c r="AL25" s="292" t="s">
        <v>555</v>
      </c>
      <c r="AM25" s="253"/>
      <c r="AN25" s="253" t="s">
        <v>565</v>
      </c>
    </row>
    <row r="26" s="209" customFormat="1" ht="39.95" customHeight="1" spans="1:40">
      <c r="A26" s="229">
        <f t="shared" si="0"/>
        <v>16</v>
      </c>
      <c r="B26" s="230">
        <v>5</v>
      </c>
      <c r="C26" s="234" t="s">
        <v>824</v>
      </c>
      <c r="D26" s="234" t="s">
        <v>1019</v>
      </c>
      <c r="E26" s="232" t="s">
        <v>1019</v>
      </c>
      <c r="F26" s="235" t="s">
        <v>1020</v>
      </c>
      <c r="G26" s="235"/>
      <c r="H26" s="235"/>
      <c r="I26" s="232" t="s">
        <v>821</v>
      </c>
      <c r="J26" s="256"/>
      <c r="K26" s="257"/>
      <c r="L26" s="232"/>
      <c r="M26" s="257"/>
      <c r="N26" s="232"/>
      <c r="O26" s="256" t="s">
        <v>154</v>
      </c>
      <c r="P26" s="235" t="s">
        <v>554</v>
      </c>
      <c r="Q26" s="232" t="s">
        <v>281</v>
      </c>
      <c r="R26" s="235"/>
      <c r="S26" s="235"/>
      <c r="T26" s="275"/>
      <c r="U26" s="272"/>
      <c r="V26" s="276">
        <v>0.0102</v>
      </c>
      <c r="W26" s="274" t="s">
        <v>480</v>
      </c>
      <c r="X26" s="272"/>
      <c r="Y26" s="272"/>
      <c r="Z26" s="272"/>
      <c r="AA26" s="292" t="s">
        <v>368</v>
      </c>
      <c r="AB26" s="293">
        <v>20</v>
      </c>
      <c r="AC26" s="293">
        <v>14</v>
      </c>
      <c r="AD26" s="293"/>
      <c r="AE26" s="304">
        <v>0.024186792</v>
      </c>
      <c r="AF26" s="305">
        <v>0.421717770591486</v>
      </c>
      <c r="AG26" s="329"/>
      <c r="AH26" s="304">
        <v>0.0008792</v>
      </c>
      <c r="AI26" s="304"/>
      <c r="AJ26" s="304"/>
      <c r="AK26" s="292" t="s">
        <v>173</v>
      </c>
      <c r="AL26" s="292"/>
      <c r="AM26" s="253"/>
      <c r="AN26" s="253" t="s">
        <v>565</v>
      </c>
    </row>
    <row r="27" s="209" customFormat="1" ht="39.95" customHeight="1" spans="1:40">
      <c r="A27" s="229">
        <f t="shared" si="0"/>
        <v>17</v>
      </c>
      <c r="B27" s="230">
        <v>3</v>
      </c>
      <c r="C27" s="234" t="s">
        <v>590</v>
      </c>
      <c r="D27" s="236" t="s">
        <v>1021</v>
      </c>
      <c r="E27" s="232"/>
      <c r="F27" s="235" t="s">
        <v>1022</v>
      </c>
      <c r="G27" s="235" t="s">
        <v>568</v>
      </c>
      <c r="H27" s="235" t="s">
        <v>232</v>
      </c>
      <c r="I27" s="232" t="s">
        <v>821</v>
      </c>
      <c r="J27" s="256"/>
      <c r="K27" s="257" t="s">
        <v>150</v>
      </c>
      <c r="L27" s="232" t="s">
        <v>1023</v>
      </c>
      <c r="M27" s="257" t="s">
        <v>150</v>
      </c>
      <c r="N27" s="232" t="s">
        <v>154</v>
      </c>
      <c r="O27" s="256" t="s">
        <v>153</v>
      </c>
      <c r="P27" s="235" t="s">
        <v>869</v>
      </c>
      <c r="Q27" s="232" t="s">
        <v>155</v>
      </c>
      <c r="R27" s="235"/>
      <c r="S27" s="235" t="s">
        <v>1024</v>
      </c>
      <c r="T27" s="275" t="s">
        <v>1025</v>
      </c>
      <c r="U27" s="272"/>
      <c r="V27" s="276">
        <v>0.0417</v>
      </c>
      <c r="W27" s="274" t="s">
        <v>480</v>
      </c>
      <c r="X27" s="272"/>
      <c r="Y27" s="272"/>
      <c r="Z27" s="272"/>
      <c r="AA27" s="300" t="s">
        <v>524</v>
      </c>
      <c r="AB27" s="293"/>
      <c r="AC27" s="293"/>
      <c r="AD27" s="293"/>
      <c r="AE27" s="294"/>
      <c r="AF27" s="295"/>
      <c r="AG27" s="293"/>
      <c r="AH27" s="294">
        <v>0.00648</v>
      </c>
      <c r="AI27" s="294"/>
      <c r="AJ27" s="294"/>
      <c r="AK27" s="292" t="s">
        <v>158</v>
      </c>
      <c r="AL27" s="292" t="s">
        <v>353</v>
      </c>
      <c r="AM27" s="253"/>
      <c r="AN27" s="253">
        <v>1</v>
      </c>
    </row>
    <row r="28" s="209" customFormat="1" ht="39.95" customHeight="1" spans="1:40">
      <c r="A28" s="229">
        <f t="shared" si="0"/>
        <v>18</v>
      </c>
      <c r="B28" s="230">
        <v>4</v>
      </c>
      <c r="C28" s="234" t="s">
        <v>590</v>
      </c>
      <c r="D28" s="234" t="s">
        <v>1026</v>
      </c>
      <c r="E28" s="232" t="s">
        <v>1026</v>
      </c>
      <c r="F28" s="235" t="s">
        <v>1027</v>
      </c>
      <c r="G28" s="235" t="s">
        <v>568</v>
      </c>
      <c r="H28" s="235" t="s">
        <v>232</v>
      </c>
      <c r="I28" s="232" t="s">
        <v>821</v>
      </c>
      <c r="J28" s="256"/>
      <c r="K28" s="257" t="s">
        <v>150</v>
      </c>
      <c r="L28" s="232" t="s">
        <v>1023</v>
      </c>
      <c r="M28" s="257" t="s">
        <v>150</v>
      </c>
      <c r="N28" s="232" t="s">
        <v>154</v>
      </c>
      <c r="O28" s="256" t="s">
        <v>153</v>
      </c>
      <c r="P28" s="235" t="s">
        <v>356</v>
      </c>
      <c r="Q28" s="232" t="s">
        <v>1028</v>
      </c>
      <c r="R28" s="235"/>
      <c r="S28" s="235" t="s">
        <v>1024</v>
      </c>
      <c r="T28" s="275" t="s">
        <v>1025</v>
      </c>
      <c r="U28" s="272"/>
      <c r="V28" s="276">
        <v>0.0417</v>
      </c>
      <c r="W28" s="274" t="s">
        <v>480</v>
      </c>
      <c r="X28" s="272"/>
      <c r="Y28" s="272"/>
      <c r="Z28" s="272"/>
      <c r="AA28" s="306" t="s">
        <v>358</v>
      </c>
      <c r="AB28" s="307">
        <v>72</v>
      </c>
      <c r="AC28" s="307">
        <v>45</v>
      </c>
      <c r="AD28" s="308">
        <v>2.5</v>
      </c>
      <c r="AE28" s="309">
        <v>0.063666</v>
      </c>
      <c r="AF28" s="305">
        <v>0.654980680425973</v>
      </c>
      <c r="AG28" s="308"/>
      <c r="AH28" s="309">
        <v>0.00648</v>
      </c>
      <c r="AI28" s="309"/>
      <c r="AJ28" s="309"/>
      <c r="AK28" s="292" t="s">
        <v>173</v>
      </c>
      <c r="AL28" s="292" t="s">
        <v>982</v>
      </c>
      <c r="AM28" s="253"/>
      <c r="AN28" s="253">
        <v>1</v>
      </c>
    </row>
    <row r="29" s="209" customFormat="1" ht="39.95" customHeight="1" spans="1:40">
      <c r="A29" s="229">
        <f t="shared" si="0"/>
        <v>19</v>
      </c>
      <c r="B29" s="230">
        <v>2</v>
      </c>
      <c r="C29" s="234" t="s">
        <v>824</v>
      </c>
      <c r="D29" s="234"/>
      <c r="E29" s="232" t="s">
        <v>1029</v>
      </c>
      <c r="F29" s="235" t="s">
        <v>1030</v>
      </c>
      <c r="G29" s="235" t="s">
        <v>537</v>
      </c>
      <c r="H29" s="235" t="s">
        <v>150</v>
      </c>
      <c r="I29" s="232" t="s">
        <v>821</v>
      </c>
      <c r="J29" s="256"/>
      <c r="K29" s="257" t="s">
        <v>150</v>
      </c>
      <c r="L29" s="232" t="s">
        <v>1031</v>
      </c>
      <c r="M29" s="257" t="s">
        <v>150</v>
      </c>
      <c r="N29" s="232" t="s">
        <v>154</v>
      </c>
      <c r="O29" s="256" t="s">
        <v>154</v>
      </c>
      <c r="P29" s="235" t="s">
        <v>323</v>
      </c>
      <c r="Q29" s="232" t="s">
        <v>155</v>
      </c>
      <c r="R29" s="235"/>
      <c r="S29" s="235" t="s">
        <v>44</v>
      </c>
      <c r="T29" s="275" t="s">
        <v>1032</v>
      </c>
      <c r="U29" s="272"/>
      <c r="V29" s="276">
        <v>0.963</v>
      </c>
      <c r="W29" s="274" t="s">
        <v>480</v>
      </c>
      <c r="X29" s="272"/>
      <c r="Y29" s="272"/>
      <c r="Z29" s="272"/>
      <c r="AA29" s="300" t="s">
        <v>552</v>
      </c>
      <c r="AB29" s="297"/>
      <c r="AC29" s="297"/>
      <c r="AD29" s="297"/>
      <c r="AE29" s="298"/>
      <c r="AF29" s="299"/>
      <c r="AG29" s="297">
        <v>3</v>
      </c>
      <c r="AH29" s="325"/>
      <c r="AI29" s="325"/>
      <c r="AJ29" s="325"/>
      <c r="AK29" s="326" t="s">
        <v>164</v>
      </c>
      <c r="AL29" s="326"/>
      <c r="AM29" s="253"/>
      <c r="AN29" s="253" t="s">
        <v>565</v>
      </c>
    </row>
    <row r="30" s="209" customFormat="1" ht="39.95" customHeight="1" spans="1:40">
      <c r="A30" s="229">
        <f t="shared" si="0"/>
        <v>20</v>
      </c>
      <c r="B30" s="230">
        <v>3</v>
      </c>
      <c r="C30" s="234" t="s">
        <v>539</v>
      </c>
      <c r="D30" s="234" t="s">
        <v>1033</v>
      </c>
      <c r="E30" s="232" t="s">
        <v>44</v>
      </c>
      <c r="F30" s="235" t="s">
        <v>1034</v>
      </c>
      <c r="G30" s="235" t="s">
        <v>537</v>
      </c>
      <c r="H30" s="235"/>
      <c r="I30" s="232" t="s">
        <v>821</v>
      </c>
      <c r="J30" s="256"/>
      <c r="K30" s="257"/>
      <c r="L30" s="232" t="s">
        <v>44</v>
      </c>
      <c r="M30" s="257" t="s">
        <v>44</v>
      </c>
      <c r="N30" s="232" t="s">
        <v>44</v>
      </c>
      <c r="O30" s="256" t="s">
        <v>153</v>
      </c>
      <c r="P30" s="235" t="s">
        <v>869</v>
      </c>
      <c r="Q30" s="232" t="s">
        <v>155</v>
      </c>
      <c r="R30" s="235"/>
      <c r="S30" s="235" t="s">
        <v>44</v>
      </c>
      <c r="T30" s="275" t="s">
        <v>973</v>
      </c>
      <c r="U30" s="272"/>
      <c r="V30" s="276">
        <v>0.323</v>
      </c>
      <c r="W30" s="274" t="s">
        <v>480</v>
      </c>
      <c r="X30" s="272"/>
      <c r="Y30" s="272"/>
      <c r="Z30" s="272"/>
      <c r="AA30" s="300" t="s">
        <v>524</v>
      </c>
      <c r="AB30" s="297"/>
      <c r="AC30" s="297"/>
      <c r="AD30" s="297"/>
      <c r="AE30" s="298"/>
      <c r="AF30" s="299"/>
      <c r="AG30" s="297"/>
      <c r="AH30" s="325">
        <v>0.047408</v>
      </c>
      <c r="AI30" s="325"/>
      <c r="AJ30" s="325"/>
      <c r="AK30" s="326" t="s">
        <v>158</v>
      </c>
      <c r="AL30" s="326" t="s">
        <v>353</v>
      </c>
      <c r="AM30" s="253"/>
      <c r="AN30" s="253" t="s">
        <v>565</v>
      </c>
    </row>
    <row r="31" s="209" customFormat="1" ht="39.95" customHeight="1" spans="1:40">
      <c r="A31" s="229">
        <f t="shared" si="0"/>
        <v>21</v>
      </c>
      <c r="B31" s="230">
        <v>4</v>
      </c>
      <c r="C31" s="234" t="s">
        <v>539</v>
      </c>
      <c r="D31" s="234" t="s">
        <v>1035</v>
      </c>
      <c r="E31" s="232" t="s">
        <v>44</v>
      </c>
      <c r="F31" s="235" t="s">
        <v>1036</v>
      </c>
      <c r="G31" s="235" t="s">
        <v>537</v>
      </c>
      <c r="H31" s="235"/>
      <c r="I31" s="232" t="s">
        <v>821</v>
      </c>
      <c r="J31" s="256"/>
      <c r="K31" s="257"/>
      <c r="L31" s="232" t="s">
        <v>44</v>
      </c>
      <c r="M31" s="257" t="s">
        <v>44</v>
      </c>
      <c r="N31" s="232" t="s">
        <v>44</v>
      </c>
      <c r="O31" s="256" t="s">
        <v>153</v>
      </c>
      <c r="P31" s="235" t="s">
        <v>323</v>
      </c>
      <c r="Q31" s="232" t="s">
        <v>155</v>
      </c>
      <c r="R31" s="235"/>
      <c r="S31" s="235" t="s">
        <v>44</v>
      </c>
      <c r="T31" s="275" t="s">
        <v>973</v>
      </c>
      <c r="U31" s="272"/>
      <c r="V31" s="276">
        <v>0.323</v>
      </c>
      <c r="W31" s="274" t="s">
        <v>480</v>
      </c>
      <c r="X31" s="272"/>
      <c r="Y31" s="272"/>
      <c r="Z31" s="272"/>
      <c r="AA31" s="300" t="s">
        <v>552</v>
      </c>
      <c r="AB31" s="297"/>
      <c r="AC31" s="297"/>
      <c r="AD31" s="297"/>
      <c r="AE31" s="298"/>
      <c r="AF31" s="299"/>
      <c r="AG31" s="297">
        <v>6</v>
      </c>
      <c r="AH31" s="325"/>
      <c r="AI31" s="325"/>
      <c r="AJ31" s="325"/>
      <c r="AK31" s="326" t="s">
        <v>158</v>
      </c>
      <c r="AL31" s="326" t="s">
        <v>553</v>
      </c>
      <c r="AM31" s="253"/>
      <c r="AN31" s="253" t="s">
        <v>565</v>
      </c>
    </row>
    <row r="32" s="209" customFormat="1" ht="39.95" customHeight="1" spans="1:40">
      <c r="A32" s="229">
        <f t="shared" si="0"/>
        <v>22</v>
      </c>
      <c r="B32" s="230">
        <v>5</v>
      </c>
      <c r="C32" s="234" t="s">
        <v>590</v>
      </c>
      <c r="D32" s="237" t="s">
        <v>1037</v>
      </c>
      <c r="E32" s="232" t="s">
        <v>1038</v>
      </c>
      <c r="F32" s="235" t="s">
        <v>1039</v>
      </c>
      <c r="G32" s="235" t="s">
        <v>568</v>
      </c>
      <c r="H32" s="235" t="s">
        <v>232</v>
      </c>
      <c r="I32" s="232" t="s">
        <v>821</v>
      </c>
      <c r="J32" s="256"/>
      <c r="K32" s="257" t="s">
        <v>150</v>
      </c>
      <c r="L32" s="232" t="s">
        <v>1038</v>
      </c>
      <c r="M32" s="257" t="s">
        <v>150</v>
      </c>
      <c r="N32" s="232" t="s">
        <v>154</v>
      </c>
      <c r="O32" s="256" t="s">
        <v>153</v>
      </c>
      <c r="P32" s="235" t="s">
        <v>356</v>
      </c>
      <c r="Q32" s="232" t="s">
        <v>914</v>
      </c>
      <c r="R32" s="235"/>
      <c r="S32" s="235" t="s">
        <v>980</v>
      </c>
      <c r="T32" s="275" t="s">
        <v>981</v>
      </c>
      <c r="U32" s="272"/>
      <c r="V32" s="276">
        <v>0.014</v>
      </c>
      <c r="W32" s="274" t="s">
        <v>480</v>
      </c>
      <c r="X32" s="272"/>
      <c r="Y32" s="272"/>
      <c r="Z32" s="272"/>
      <c r="AA32" s="300" t="s">
        <v>358</v>
      </c>
      <c r="AB32" s="303">
        <v>54</v>
      </c>
      <c r="AC32" s="303">
        <v>34</v>
      </c>
      <c r="AD32" s="303">
        <v>3</v>
      </c>
      <c r="AE32" s="298">
        <v>0.04329288</v>
      </c>
      <c r="AF32" s="299">
        <v>0.323378809633362</v>
      </c>
      <c r="AG32" s="297"/>
      <c r="AH32" s="298">
        <v>0.003672</v>
      </c>
      <c r="AI32" s="298"/>
      <c r="AJ32" s="298"/>
      <c r="AK32" s="326" t="s">
        <v>173</v>
      </c>
      <c r="AL32" s="326" t="s">
        <v>982</v>
      </c>
      <c r="AM32" s="253"/>
      <c r="AN32" s="253" t="s">
        <v>565</v>
      </c>
    </row>
    <row r="33" s="209" customFormat="1" ht="39.95" customHeight="1" spans="1:40">
      <c r="A33" s="229">
        <f t="shared" si="0"/>
        <v>23</v>
      </c>
      <c r="B33" s="230">
        <v>5</v>
      </c>
      <c r="C33" s="234" t="s">
        <v>590</v>
      </c>
      <c r="D33" s="234" t="s">
        <v>983</v>
      </c>
      <c r="E33" s="232" t="s">
        <v>984</v>
      </c>
      <c r="F33" s="235" t="s">
        <v>985</v>
      </c>
      <c r="G33" s="235" t="s">
        <v>568</v>
      </c>
      <c r="H33" s="235" t="s">
        <v>232</v>
      </c>
      <c r="I33" s="232" t="s">
        <v>821</v>
      </c>
      <c r="J33" s="256"/>
      <c r="K33" s="257" t="s">
        <v>150</v>
      </c>
      <c r="L33" s="232" t="s">
        <v>984</v>
      </c>
      <c r="M33" s="257" t="s">
        <v>150</v>
      </c>
      <c r="N33" s="232" t="s">
        <v>154</v>
      </c>
      <c r="O33" s="256" t="s">
        <v>153</v>
      </c>
      <c r="P33" s="235" t="s">
        <v>356</v>
      </c>
      <c r="Q33" s="232" t="s">
        <v>986</v>
      </c>
      <c r="R33" s="235"/>
      <c r="S33" s="235" t="s">
        <v>987</v>
      </c>
      <c r="T33" s="275" t="s">
        <v>988</v>
      </c>
      <c r="U33" s="272"/>
      <c r="V33" s="276">
        <v>0.009</v>
      </c>
      <c r="W33" s="274" t="s">
        <v>480</v>
      </c>
      <c r="X33" s="272"/>
      <c r="Y33" s="272"/>
      <c r="Z33" s="272"/>
      <c r="AA33" s="300" t="s">
        <v>358</v>
      </c>
      <c r="AB33" s="303">
        <v>31</v>
      </c>
      <c r="AC33" s="303">
        <v>28</v>
      </c>
      <c r="AD33" s="303">
        <v>2</v>
      </c>
      <c r="AE33" s="298">
        <v>0.01364496</v>
      </c>
      <c r="AF33" s="299">
        <v>0.659584198121504</v>
      </c>
      <c r="AG33" s="297"/>
      <c r="AH33" s="298">
        <v>0.001736</v>
      </c>
      <c r="AI33" s="298"/>
      <c r="AJ33" s="298"/>
      <c r="AK33" s="326" t="s">
        <v>173</v>
      </c>
      <c r="AL33" s="326" t="s">
        <v>866</v>
      </c>
      <c r="AM33" s="253"/>
      <c r="AN33" s="253">
        <v>1</v>
      </c>
    </row>
    <row r="34" s="209" customFormat="1" ht="39.95" customHeight="1" spans="1:40">
      <c r="A34" s="229">
        <f t="shared" si="0"/>
        <v>24</v>
      </c>
      <c r="B34" s="230">
        <v>5</v>
      </c>
      <c r="C34" s="234" t="s">
        <v>539</v>
      </c>
      <c r="D34" s="234" t="s">
        <v>1040</v>
      </c>
      <c r="E34" s="232" t="s">
        <v>1041</v>
      </c>
      <c r="F34" s="235" t="s">
        <v>1042</v>
      </c>
      <c r="G34" s="235" t="s">
        <v>568</v>
      </c>
      <c r="H34" s="235" t="s">
        <v>150</v>
      </c>
      <c r="I34" s="232" t="s">
        <v>821</v>
      </c>
      <c r="J34" s="256"/>
      <c r="K34" s="257" t="s">
        <v>150</v>
      </c>
      <c r="L34" s="232" t="s">
        <v>1041</v>
      </c>
      <c r="M34" s="257" t="s">
        <v>150</v>
      </c>
      <c r="N34" s="232" t="s">
        <v>154</v>
      </c>
      <c r="O34" s="256" t="s">
        <v>153</v>
      </c>
      <c r="P34" s="235" t="s">
        <v>356</v>
      </c>
      <c r="Q34" s="232" t="s">
        <v>889</v>
      </c>
      <c r="R34" s="235"/>
      <c r="S34" s="235" t="s">
        <v>992</v>
      </c>
      <c r="T34" s="275" t="s">
        <v>973</v>
      </c>
      <c r="U34" s="272"/>
      <c r="V34" s="276">
        <v>0.3</v>
      </c>
      <c r="W34" s="274" t="s">
        <v>480</v>
      </c>
      <c r="X34" s="272"/>
      <c r="Y34" s="272"/>
      <c r="Z34" s="272"/>
      <c r="AA34" s="300" t="s">
        <v>358</v>
      </c>
      <c r="AB34" s="303">
        <v>150</v>
      </c>
      <c r="AC34" s="303">
        <v>140</v>
      </c>
      <c r="AD34" s="303">
        <v>3</v>
      </c>
      <c r="AE34" s="298">
        <v>0.49518</v>
      </c>
      <c r="AF34" s="299">
        <v>0.605840300496789</v>
      </c>
      <c r="AG34" s="297"/>
      <c r="AH34" s="298">
        <v>0.042</v>
      </c>
      <c r="AI34" s="298"/>
      <c r="AJ34" s="298"/>
      <c r="AK34" s="326" t="s">
        <v>173</v>
      </c>
      <c r="AL34" s="326" t="s">
        <v>993</v>
      </c>
      <c r="AM34" s="253"/>
      <c r="AN34" s="253" t="s">
        <v>565</v>
      </c>
    </row>
    <row r="35" s="209" customFormat="1" ht="39.95" customHeight="1" spans="1:40">
      <c r="A35" s="229">
        <f t="shared" si="0"/>
        <v>25</v>
      </c>
      <c r="B35" s="230">
        <v>3</v>
      </c>
      <c r="C35" s="234" t="s">
        <v>539</v>
      </c>
      <c r="D35" s="234" t="s">
        <v>1043</v>
      </c>
      <c r="E35" s="232"/>
      <c r="F35" s="235" t="s">
        <v>1044</v>
      </c>
      <c r="G35" s="235" t="s">
        <v>537</v>
      </c>
      <c r="H35" s="235" t="s">
        <v>150</v>
      </c>
      <c r="I35" s="232" t="s">
        <v>821</v>
      </c>
      <c r="J35" s="256"/>
      <c r="K35" s="257" t="s">
        <v>150</v>
      </c>
      <c r="L35" s="232" t="s">
        <v>1045</v>
      </c>
      <c r="M35" s="257" t="s">
        <v>150</v>
      </c>
      <c r="N35" s="232" t="s">
        <v>154</v>
      </c>
      <c r="O35" s="256" t="s">
        <v>154</v>
      </c>
      <c r="P35" s="235" t="s">
        <v>869</v>
      </c>
      <c r="Q35" s="232" t="s">
        <v>155</v>
      </c>
      <c r="R35" s="235"/>
      <c r="S35" s="235" t="s">
        <v>44</v>
      </c>
      <c r="T35" s="275" t="s">
        <v>44</v>
      </c>
      <c r="U35" s="272"/>
      <c r="V35" s="276">
        <v>0.273</v>
      </c>
      <c r="W35" s="274" t="s">
        <v>480</v>
      </c>
      <c r="X35" s="272"/>
      <c r="Y35" s="272"/>
      <c r="Z35" s="272"/>
      <c r="AA35" s="300" t="s">
        <v>524</v>
      </c>
      <c r="AB35" s="310"/>
      <c r="AC35" s="310"/>
      <c r="AD35" s="310"/>
      <c r="AE35" s="298"/>
      <c r="AF35" s="299"/>
      <c r="AG35" s="297"/>
      <c r="AH35" s="325">
        <v>0.037337</v>
      </c>
      <c r="AI35" s="325"/>
      <c r="AJ35" s="325"/>
      <c r="AK35" s="326" t="s">
        <v>158</v>
      </c>
      <c r="AL35" s="326" t="s">
        <v>353</v>
      </c>
      <c r="AM35" s="253"/>
      <c r="AN35" s="253">
        <v>1</v>
      </c>
    </row>
    <row r="36" s="209" customFormat="1" ht="39.95" customHeight="1" spans="1:40">
      <c r="A36" s="229">
        <f t="shared" si="0"/>
        <v>26</v>
      </c>
      <c r="B36" s="230">
        <v>4</v>
      </c>
      <c r="C36" s="234" t="s">
        <v>539</v>
      </c>
      <c r="D36" s="234" t="s">
        <v>1046</v>
      </c>
      <c r="E36" s="232" t="s">
        <v>1046</v>
      </c>
      <c r="F36" s="235" t="s">
        <v>1047</v>
      </c>
      <c r="G36" s="235" t="s">
        <v>537</v>
      </c>
      <c r="H36" s="235" t="s">
        <v>150</v>
      </c>
      <c r="I36" s="232" t="s">
        <v>821</v>
      </c>
      <c r="J36" s="256"/>
      <c r="K36" s="257" t="s">
        <v>150</v>
      </c>
      <c r="L36" s="232" t="s">
        <v>1045</v>
      </c>
      <c r="M36" s="257" t="s">
        <v>150</v>
      </c>
      <c r="N36" s="232" t="s">
        <v>154</v>
      </c>
      <c r="O36" s="256" t="s">
        <v>154</v>
      </c>
      <c r="P36" s="235" t="s">
        <v>323</v>
      </c>
      <c r="Q36" s="232" t="s">
        <v>155</v>
      </c>
      <c r="R36" s="235"/>
      <c r="S36" s="235" t="s">
        <v>44</v>
      </c>
      <c r="T36" s="275" t="s">
        <v>44</v>
      </c>
      <c r="U36" s="272"/>
      <c r="V36" s="276">
        <v>0.273</v>
      </c>
      <c r="W36" s="274" t="s">
        <v>480</v>
      </c>
      <c r="X36" s="272"/>
      <c r="Y36" s="272"/>
      <c r="Z36" s="272"/>
      <c r="AA36" s="300" t="s">
        <v>552</v>
      </c>
      <c r="AB36" s="310"/>
      <c r="AC36" s="310"/>
      <c r="AD36" s="310"/>
      <c r="AE36" s="298"/>
      <c r="AF36" s="299"/>
      <c r="AG36" s="297">
        <v>5</v>
      </c>
      <c r="AH36" s="325"/>
      <c r="AI36" s="325"/>
      <c r="AJ36" s="325"/>
      <c r="AK36" s="326" t="s">
        <v>173</v>
      </c>
      <c r="AL36" s="326" t="s">
        <v>1001</v>
      </c>
      <c r="AM36" s="253"/>
      <c r="AN36" s="253">
        <v>1</v>
      </c>
    </row>
    <row r="37" s="209" customFormat="1" ht="39.95" customHeight="1" spans="1:40">
      <c r="A37" s="229">
        <f t="shared" si="0"/>
        <v>27</v>
      </c>
      <c r="B37" s="230">
        <v>5</v>
      </c>
      <c r="C37" s="234" t="s">
        <v>539</v>
      </c>
      <c r="D37" s="234"/>
      <c r="E37" s="232" t="s">
        <v>1048</v>
      </c>
      <c r="F37" s="235" t="s">
        <v>1049</v>
      </c>
      <c r="G37" s="235" t="s">
        <v>568</v>
      </c>
      <c r="H37" s="235" t="s">
        <v>150</v>
      </c>
      <c r="I37" s="232" t="s">
        <v>821</v>
      </c>
      <c r="J37" s="256"/>
      <c r="K37" s="257" t="s">
        <v>150</v>
      </c>
      <c r="L37" s="232" t="s">
        <v>1048</v>
      </c>
      <c r="M37" s="257" t="s">
        <v>150</v>
      </c>
      <c r="N37" s="232" t="s">
        <v>154</v>
      </c>
      <c r="O37" s="256" t="s">
        <v>153</v>
      </c>
      <c r="P37" s="235" t="s">
        <v>356</v>
      </c>
      <c r="Q37" s="232" t="s">
        <v>889</v>
      </c>
      <c r="R37" s="235"/>
      <c r="S37" s="235" t="s">
        <v>992</v>
      </c>
      <c r="T37" s="275" t="s">
        <v>1005</v>
      </c>
      <c r="U37" s="272"/>
      <c r="V37" s="276">
        <v>0.24</v>
      </c>
      <c r="W37" s="274" t="s">
        <v>480</v>
      </c>
      <c r="X37" s="272"/>
      <c r="Y37" s="272"/>
      <c r="Z37" s="272"/>
      <c r="AA37" s="300" t="s">
        <v>358</v>
      </c>
      <c r="AB37" s="303">
        <v>145</v>
      </c>
      <c r="AC37" s="303">
        <v>100</v>
      </c>
      <c r="AD37" s="303">
        <v>3</v>
      </c>
      <c r="AE37" s="298">
        <v>0.34191</v>
      </c>
      <c r="AF37" s="299">
        <v>0.701939106782487</v>
      </c>
      <c r="AG37" s="297"/>
      <c r="AH37" s="298">
        <v>0.029</v>
      </c>
      <c r="AI37" s="298"/>
      <c r="AJ37" s="298"/>
      <c r="AK37" s="330"/>
      <c r="AL37" s="330"/>
      <c r="AM37" s="253"/>
      <c r="AN37" s="253" t="s">
        <v>565</v>
      </c>
    </row>
    <row r="38" s="209" customFormat="1" ht="39.95" customHeight="1" spans="1:40">
      <c r="A38" s="229">
        <f t="shared" si="0"/>
        <v>28</v>
      </c>
      <c r="B38" s="230">
        <v>5</v>
      </c>
      <c r="C38" s="234" t="s">
        <v>824</v>
      </c>
      <c r="D38" s="234"/>
      <c r="E38" s="232" t="s">
        <v>1006</v>
      </c>
      <c r="F38" s="235" t="s">
        <v>1007</v>
      </c>
      <c r="G38" s="235" t="s">
        <v>568</v>
      </c>
      <c r="H38" s="235" t="s">
        <v>161</v>
      </c>
      <c r="I38" s="232" t="s">
        <v>821</v>
      </c>
      <c r="J38" s="256"/>
      <c r="K38" s="257" t="s">
        <v>150</v>
      </c>
      <c r="L38" s="232" t="s">
        <v>1008</v>
      </c>
      <c r="M38" s="257" t="s">
        <v>150</v>
      </c>
      <c r="N38" s="232" t="s">
        <v>154</v>
      </c>
      <c r="O38" s="256" t="s">
        <v>153</v>
      </c>
      <c r="P38" s="235" t="s">
        <v>356</v>
      </c>
      <c r="Q38" s="232" t="s">
        <v>875</v>
      </c>
      <c r="R38" s="235"/>
      <c r="S38" s="235" t="s">
        <v>1009</v>
      </c>
      <c r="T38" s="275" t="s">
        <v>1010</v>
      </c>
      <c r="U38" s="272"/>
      <c r="V38" s="276">
        <v>0.01</v>
      </c>
      <c r="W38" s="274" t="s">
        <v>480</v>
      </c>
      <c r="X38" s="272"/>
      <c r="Y38" s="272"/>
      <c r="Z38" s="272"/>
      <c r="AA38" s="300" t="s">
        <v>358</v>
      </c>
      <c r="AB38" s="303">
        <v>64</v>
      </c>
      <c r="AC38" s="303">
        <v>29</v>
      </c>
      <c r="AD38" s="303">
        <v>3</v>
      </c>
      <c r="AE38" s="298">
        <v>0.04376448</v>
      </c>
      <c r="AF38" s="299">
        <v>0.228495802989091</v>
      </c>
      <c r="AG38" s="297"/>
      <c r="AH38" s="298">
        <v>0.003712</v>
      </c>
      <c r="AI38" s="298"/>
      <c r="AJ38" s="298"/>
      <c r="AK38" s="330"/>
      <c r="AL38" s="330"/>
      <c r="AM38" s="253"/>
      <c r="AN38" s="253" t="s">
        <v>565</v>
      </c>
    </row>
    <row r="39" s="209" customFormat="1" ht="39.95" customHeight="1" spans="1:40">
      <c r="A39" s="229">
        <f t="shared" si="0"/>
        <v>29</v>
      </c>
      <c r="B39" s="230">
        <v>5</v>
      </c>
      <c r="C39" s="234" t="s">
        <v>590</v>
      </c>
      <c r="D39" s="234"/>
      <c r="E39" s="232" t="s">
        <v>1050</v>
      </c>
      <c r="F39" s="235" t="s">
        <v>1051</v>
      </c>
      <c r="G39" s="235" t="s">
        <v>568</v>
      </c>
      <c r="H39" s="235" t="s">
        <v>232</v>
      </c>
      <c r="I39" s="232" t="s">
        <v>821</v>
      </c>
      <c r="J39" s="256"/>
      <c r="K39" s="257" t="s">
        <v>150</v>
      </c>
      <c r="L39" s="232" t="s">
        <v>1050</v>
      </c>
      <c r="M39" s="257" t="s">
        <v>150</v>
      </c>
      <c r="N39" s="232" t="s">
        <v>154</v>
      </c>
      <c r="O39" s="256" t="s">
        <v>153</v>
      </c>
      <c r="P39" s="235" t="s">
        <v>356</v>
      </c>
      <c r="Q39" s="232" t="s">
        <v>914</v>
      </c>
      <c r="R39" s="235"/>
      <c r="S39" s="235" t="s">
        <v>980</v>
      </c>
      <c r="T39" s="275" t="s">
        <v>1052</v>
      </c>
      <c r="U39" s="272"/>
      <c r="V39" s="276">
        <v>0.023</v>
      </c>
      <c r="W39" s="274" t="s">
        <v>480</v>
      </c>
      <c r="X39" s="272"/>
      <c r="Y39" s="272"/>
      <c r="Z39" s="272"/>
      <c r="AA39" s="300" t="s">
        <v>358</v>
      </c>
      <c r="AB39" s="303">
        <v>62.5</v>
      </c>
      <c r="AC39" s="303">
        <v>37</v>
      </c>
      <c r="AD39" s="303">
        <v>3</v>
      </c>
      <c r="AE39" s="298">
        <v>0.05452875</v>
      </c>
      <c r="AF39" s="299">
        <v>0.42179584164317</v>
      </c>
      <c r="AG39" s="297"/>
      <c r="AH39" s="298">
        <v>0.004625</v>
      </c>
      <c r="AI39" s="298"/>
      <c r="AJ39" s="298"/>
      <c r="AK39" s="330"/>
      <c r="AL39" s="330"/>
      <c r="AM39" s="253"/>
      <c r="AN39" s="253" t="s">
        <v>565</v>
      </c>
    </row>
    <row r="40" s="209" customFormat="1" ht="39.95" customHeight="1" spans="1:40">
      <c r="A40" s="229">
        <f t="shared" si="0"/>
        <v>30</v>
      </c>
      <c r="B40" s="230">
        <v>3</v>
      </c>
      <c r="C40" s="234" t="s">
        <v>824</v>
      </c>
      <c r="D40" s="232" t="s">
        <v>1053</v>
      </c>
      <c r="E40" s="232" t="s">
        <v>1053</v>
      </c>
      <c r="F40" s="235" t="s">
        <v>1054</v>
      </c>
      <c r="G40" s="235" t="s">
        <v>568</v>
      </c>
      <c r="H40" s="235" t="s">
        <v>150</v>
      </c>
      <c r="I40" s="232" t="s">
        <v>821</v>
      </c>
      <c r="J40" s="256"/>
      <c r="K40" s="257" t="s">
        <v>150</v>
      </c>
      <c r="L40" s="232" t="s">
        <v>1055</v>
      </c>
      <c r="M40" s="257" t="s">
        <v>150</v>
      </c>
      <c r="N40" s="232" t="s">
        <v>154</v>
      </c>
      <c r="O40" s="256" t="s">
        <v>153</v>
      </c>
      <c r="P40" s="235" t="s">
        <v>1056</v>
      </c>
      <c r="Q40" s="232" t="s">
        <v>1057</v>
      </c>
      <c r="R40" s="235"/>
      <c r="S40" s="235" t="s">
        <v>1058</v>
      </c>
      <c r="T40" s="275" t="s">
        <v>1059</v>
      </c>
      <c r="U40" s="272"/>
      <c r="V40" s="276">
        <v>0.354</v>
      </c>
      <c r="W40" s="274" t="s">
        <v>480</v>
      </c>
      <c r="X40" s="272"/>
      <c r="Y40" s="272"/>
      <c r="Z40" s="272"/>
      <c r="AA40" s="300"/>
      <c r="AB40" s="297"/>
      <c r="AC40" s="297"/>
      <c r="AD40" s="297"/>
      <c r="AE40" s="298">
        <v>0.354</v>
      </c>
      <c r="AF40" s="299">
        <v>1</v>
      </c>
      <c r="AG40" s="297"/>
      <c r="AH40" s="325"/>
      <c r="AI40" s="325"/>
      <c r="AJ40" s="325"/>
      <c r="AK40" s="326" t="s">
        <v>173</v>
      </c>
      <c r="AL40" s="326" t="s">
        <v>278</v>
      </c>
      <c r="AM40" s="253"/>
      <c r="AN40" s="253" t="s">
        <v>565</v>
      </c>
    </row>
    <row r="41" s="210" customFormat="1" ht="39.95" customHeight="1" spans="1:40">
      <c r="A41" s="238">
        <f t="shared" ref="A41:A43" si="1">ROW()-9</f>
        <v>32</v>
      </c>
      <c r="B41" s="239">
        <v>3</v>
      </c>
      <c r="C41" s="240" t="s">
        <v>590</v>
      </c>
      <c r="D41" s="241" t="s">
        <v>1060</v>
      </c>
      <c r="E41" s="241" t="s">
        <v>1060</v>
      </c>
      <c r="F41" s="242" t="s">
        <v>1061</v>
      </c>
      <c r="G41" s="242" t="s">
        <v>1062</v>
      </c>
      <c r="H41" s="243" t="s">
        <v>1063</v>
      </c>
      <c r="I41" s="258" t="s">
        <v>821</v>
      </c>
      <c r="J41" s="259"/>
      <c r="K41" s="260" t="s">
        <v>150</v>
      </c>
      <c r="L41" s="258" t="str">
        <f t="shared" ref="L41:L43" si="2">E41</f>
        <v>SHT0014635</v>
      </c>
      <c r="M41" s="260" t="s">
        <v>1063</v>
      </c>
      <c r="N41" s="261" t="s">
        <v>1064</v>
      </c>
      <c r="O41" s="260" t="s">
        <v>1065</v>
      </c>
      <c r="P41" s="239" t="s">
        <v>1066</v>
      </c>
      <c r="Q41" s="261" t="s">
        <v>155</v>
      </c>
      <c r="R41" s="241"/>
      <c r="S41" s="241" t="s">
        <v>44</v>
      </c>
      <c r="T41" s="277"/>
      <c r="U41" s="278"/>
      <c r="V41" s="258"/>
      <c r="W41" s="260"/>
      <c r="X41" s="261"/>
      <c r="Y41" s="260"/>
      <c r="Z41" s="239"/>
      <c r="AA41" s="261"/>
      <c r="AB41" s="311"/>
      <c r="AC41" s="311"/>
      <c r="AD41" s="311"/>
      <c r="AE41" s="312"/>
      <c r="AF41" s="312"/>
      <c r="AG41" s="278"/>
      <c r="AH41" s="278"/>
      <c r="AI41" s="331"/>
      <c r="AJ41" s="332"/>
      <c r="AK41" s="333" t="s">
        <v>173</v>
      </c>
      <c r="AL41" s="261" t="s">
        <v>1067</v>
      </c>
      <c r="AM41" s="259"/>
      <c r="AN41" s="259">
        <v>1</v>
      </c>
    </row>
    <row r="42" s="210" customFormat="1" ht="39.95" customHeight="1" spans="1:40">
      <c r="A42" s="238">
        <f t="shared" si="1"/>
        <v>33</v>
      </c>
      <c r="B42" s="239">
        <v>3</v>
      </c>
      <c r="C42" s="240" t="s">
        <v>590</v>
      </c>
      <c r="D42" s="241" t="s">
        <v>1068</v>
      </c>
      <c r="E42" s="241" t="s">
        <v>1068</v>
      </c>
      <c r="F42" s="241" t="s">
        <v>1069</v>
      </c>
      <c r="G42" s="242" t="s">
        <v>1062</v>
      </c>
      <c r="H42" s="243" t="s">
        <v>1063</v>
      </c>
      <c r="I42" s="258" t="s">
        <v>821</v>
      </c>
      <c r="J42" s="241"/>
      <c r="K42" s="260" t="s">
        <v>150</v>
      </c>
      <c r="L42" s="258" t="str">
        <f t="shared" si="2"/>
        <v>SHT0014636</v>
      </c>
      <c r="M42" s="260" t="s">
        <v>1063</v>
      </c>
      <c r="N42" s="261" t="s">
        <v>1064</v>
      </c>
      <c r="O42" s="260" t="s">
        <v>1065</v>
      </c>
      <c r="P42" s="239" t="s">
        <v>1066</v>
      </c>
      <c r="Q42" s="261" t="s">
        <v>155</v>
      </c>
      <c r="R42" s="241"/>
      <c r="S42" s="241" t="s">
        <v>44</v>
      </c>
      <c r="T42" s="261"/>
      <c r="U42" s="241"/>
      <c r="V42" s="258"/>
      <c r="W42" s="260"/>
      <c r="X42" s="261"/>
      <c r="Y42" s="260"/>
      <c r="Z42" s="239"/>
      <c r="AA42" s="261"/>
      <c r="AB42" s="311"/>
      <c r="AC42" s="311"/>
      <c r="AD42" s="311"/>
      <c r="AE42" s="278"/>
      <c r="AF42" s="312"/>
      <c r="AG42" s="278"/>
      <c r="AH42" s="278"/>
      <c r="AI42" s="331"/>
      <c r="AJ42" s="332"/>
      <c r="AK42" s="334" t="s">
        <v>173</v>
      </c>
      <c r="AL42" s="261" t="s">
        <v>1067</v>
      </c>
      <c r="AM42" s="241"/>
      <c r="AN42" s="241">
        <v>1</v>
      </c>
    </row>
    <row r="43" s="210" customFormat="1" ht="39.95" customHeight="1" spans="1:40">
      <c r="A43" s="238">
        <f t="shared" si="1"/>
        <v>34</v>
      </c>
      <c r="B43" s="239">
        <v>3</v>
      </c>
      <c r="C43" s="240" t="s">
        <v>590</v>
      </c>
      <c r="D43" s="242" t="s">
        <v>1070</v>
      </c>
      <c r="E43" s="242" t="s">
        <v>1070</v>
      </c>
      <c r="F43" s="242" t="s">
        <v>1071</v>
      </c>
      <c r="G43" s="241" t="s">
        <v>1072</v>
      </c>
      <c r="H43" s="243" t="s">
        <v>161</v>
      </c>
      <c r="I43" s="258" t="s">
        <v>821</v>
      </c>
      <c r="J43" s="259"/>
      <c r="K43" s="260" t="s">
        <v>150</v>
      </c>
      <c r="L43" s="258" t="str">
        <f t="shared" si="2"/>
        <v>SHT0014637</v>
      </c>
      <c r="M43" s="260" t="s">
        <v>1063</v>
      </c>
      <c r="N43" s="261" t="s">
        <v>1064</v>
      </c>
      <c r="O43" s="260" t="s">
        <v>1065</v>
      </c>
      <c r="P43" s="239" t="s">
        <v>1073</v>
      </c>
      <c r="Q43" s="242" t="s">
        <v>1074</v>
      </c>
      <c r="R43" s="241"/>
      <c r="S43" s="241" t="s">
        <v>1075</v>
      </c>
      <c r="T43" s="279"/>
      <c r="U43" s="278"/>
      <c r="V43" s="258"/>
      <c r="W43" s="260"/>
      <c r="X43" s="261"/>
      <c r="Y43" s="260"/>
      <c r="Z43" s="239"/>
      <c r="AA43" s="242"/>
      <c r="AB43" s="311"/>
      <c r="AC43" s="311"/>
      <c r="AD43" s="311"/>
      <c r="AE43" s="312"/>
      <c r="AF43" s="312"/>
      <c r="AG43" s="278"/>
      <c r="AH43" s="278"/>
      <c r="AI43" s="331"/>
      <c r="AJ43" s="332"/>
      <c r="AK43" s="334" t="s">
        <v>173</v>
      </c>
      <c r="AL43" s="261" t="s">
        <v>1067</v>
      </c>
      <c r="AM43" s="259"/>
      <c r="AN43" s="259">
        <v>1</v>
      </c>
    </row>
    <row r="44" s="211" customFormat="1" ht="24" customHeight="1" spans="1:40">
      <c r="A44" s="244"/>
      <c r="B44" s="245"/>
      <c r="C44" s="245"/>
      <c r="D44" s="245"/>
      <c r="E44" s="246"/>
      <c r="F44" s="247"/>
      <c r="G44" s="245"/>
      <c r="H44" s="248"/>
      <c r="I44" s="244"/>
      <c r="J44" s="262"/>
      <c r="K44" s="263"/>
      <c r="L44" s="263"/>
      <c r="M44" s="263"/>
      <c r="N44" s="264"/>
      <c r="O44" s="265"/>
      <c r="P44" s="245"/>
      <c r="Q44" s="250"/>
      <c r="R44" s="250"/>
      <c r="S44" s="245"/>
      <c r="T44" s="244"/>
      <c r="U44" s="244"/>
      <c r="V44" s="280"/>
      <c r="W44" s="280"/>
      <c r="X44" s="280"/>
      <c r="Y44" s="280"/>
      <c r="Z44" s="248"/>
      <c r="AA44" s="280"/>
      <c r="AB44" s="280"/>
      <c r="AC44" s="280"/>
      <c r="AD44" s="280"/>
      <c r="AE44" s="280"/>
      <c r="AF44" s="313"/>
      <c r="AG44" s="280"/>
      <c r="AH44" s="280"/>
      <c r="AI44" s="280"/>
      <c r="AJ44" s="280"/>
      <c r="AK44" s="280"/>
      <c r="AL44" s="280"/>
      <c r="AM44" s="335"/>
      <c r="AN44" s="266"/>
    </row>
    <row r="45" s="211" customFormat="1" ht="24" customHeight="1" spans="1:40">
      <c r="A45" s="244"/>
      <c r="B45" s="245"/>
      <c r="C45" s="245"/>
      <c r="D45" s="245"/>
      <c r="E45" s="246"/>
      <c r="F45" s="247"/>
      <c r="G45" s="245"/>
      <c r="H45" s="248"/>
      <c r="I45" s="244"/>
      <c r="J45" s="266"/>
      <c r="K45" s="263"/>
      <c r="L45" s="263"/>
      <c r="M45" s="263"/>
      <c r="N45" s="264"/>
      <c r="O45" s="265"/>
      <c r="P45" s="245"/>
      <c r="Q45" s="266"/>
      <c r="R45" s="266"/>
      <c r="S45" s="244"/>
      <c r="T45" s="244"/>
      <c r="U45" s="244"/>
      <c r="V45" s="280"/>
      <c r="W45" s="280"/>
      <c r="X45" s="280"/>
      <c r="Y45" s="280"/>
      <c r="Z45" s="244"/>
      <c r="AA45" s="280"/>
      <c r="AB45" s="280"/>
      <c r="AC45" s="280"/>
      <c r="AD45" s="280"/>
      <c r="AE45" s="280"/>
      <c r="AF45" s="313"/>
      <c r="AG45" s="280"/>
      <c r="AH45" s="280"/>
      <c r="AI45" s="280"/>
      <c r="AJ45" s="280"/>
      <c r="AK45" s="280"/>
      <c r="AL45" s="280"/>
      <c r="AM45" s="335"/>
      <c r="AN45" s="336"/>
    </row>
    <row r="46" s="211" customFormat="1" ht="24" customHeight="1" spans="1:40">
      <c r="A46" s="244"/>
      <c r="B46" s="245"/>
      <c r="C46" s="245"/>
      <c r="D46" s="245"/>
      <c r="E46" s="246"/>
      <c r="F46" s="247"/>
      <c r="G46" s="245"/>
      <c r="H46" s="248"/>
      <c r="I46" s="244"/>
      <c r="J46" s="266"/>
      <c r="K46" s="263"/>
      <c r="L46" s="263"/>
      <c r="M46" s="263"/>
      <c r="N46" s="264"/>
      <c r="O46" s="265"/>
      <c r="P46" s="245"/>
      <c r="Q46" s="281"/>
      <c r="R46" s="281"/>
      <c r="S46" s="264"/>
      <c r="T46" s="244"/>
      <c r="U46" s="244"/>
      <c r="V46" s="280"/>
      <c r="W46" s="280"/>
      <c r="X46" s="280"/>
      <c r="Y46" s="280"/>
      <c r="Z46" s="248"/>
      <c r="AA46" s="280"/>
      <c r="AB46" s="280"/>
      <c r="AC46" s="280"/>
      <c r="AD46" s="280"/>
      <c r="AE46" s="280"/>
      <c r="AF46" s="313"/>
      <c r="AG46" s="280"/>
      <c r="AH46" s="280"/>
      <c r="AI46" s="280"/>
      <c r="AJ46" s="280"/>
      <c r="AK46" s="280"/>
      <c r="AL46" s="280"/>
      <c r="AM46" s="335"/>
      <c r="AN46" s="336"/>
    </row>
    <row r="47" s="211" customFormat="1" ht="24" customHeight="1" spans="1:40">
      <c r="A47" s="244"/>
      <c r="B47" s="245"/>
      <c r="C47" s="245"/>
      <c r="D47" s="245"/>
      <c r="E47" s="246"/>
      <c r="F47" s="247"/>
      <c r="G47" s="245"/>
      <c r="H47" s="248"/>
      <c r="I47" s="244"/>
      <c r="J47" s="266"/>
      <c r="K47" s="263"/>
      <c r="L47" s="263"/>
      <c r="M47" s="263"/>
      <c r="N47" s="264"/>
      <c r="O47" s="265"/>
      <c r="P47" s="245"/>
      <c r="Q47" s="264"/>
      <c r="R47" s="264"/>
      <c r="S47" s="245"/>
      <c r="T47" s="244"/>
      <c r="U47" s="244"/>
      <c r="V47" s="280"/>
      <c r="W47" s="280"/>
      <c r="X47" s="280"/>
      <c r="Y47" s="280"/>
      <c r="Z47" s="244"/>
      <c r="AA47" s="280"/>
      <c r="AB47" s="280"/>
      <c r="AC47" s="280"/>
      <c r="AD47" s="280"/>
      <c r="AE47" s="280"/>
      <c r="AF47" s="313"/>
      <c r="AG47" s="280"/>
      <c r="AH47" s="280"/>
      <c r="AI47" s="280"/>
      <c r="AJ47" s="280"/>
      <c r="AK47" s="280"/>
      <c r="AL47" s="280"/>
      <c r="AM47" s="335"/>
      <c r="AN47" s="336"/>
    </row>
    <row r="48" s="211" customFormat="1" ht="27.75" customHeight="1" spans="1:40">
      <c r="A48" s="244"/>
      <c r="B48" s="245"/>
      <c r="C48" s="245"/>
      <c r="D48" s="245"/>
      <c r="E48" s="245"/>
      <c r="F48" s="245"/>
      <c r="G48" s="245"/>
      <c r="H48" s="248"/>
      <c r="I48" s="244"/>
      <c r="J48" s="267"/>
      <c r="K48" s="268"/>
      <c r="L48" s="268"/>
      <c r="M48" s="268"/>
      <c r="N48" s="264"/>
      <c r="O48" s="264"/>
      <c r="P48" s="265"/>
      <c r="Q48" s="265"/>
      <c r="R48" s="265"/>
      <c r="S48" s="245"/>
      <c r="T48" s="250"/>
      <c r="U48" s="250"/>
      <c r="V48" s="282"/>
      <c r="W48" s="282"/>
      <c r="X48" s="282"/>
      <c r="Y48" s="282"/>
      <c r="Z48" s="245"/>
      <c r="AA48" s="282"/>
      <c r="AB48" s="282"/>
      <c r="AC48" s="282"/>
      <c r="AD48" s="282"/>
      <c r="AE48" s="282"/>
      <c r="AF48" s="314"/>
      <c r="AG48" s="282"/>
      <c r="AH48" s="282"/>
      <c r="AI48" s="282"/>
      <c r="AJ48" s="282"/>
      <c r="AK48" s="282"/>
      <c r="AL48" s="282"/>
      <c r="AM48" s="335"/>
      <c r="AN48" s="266"/>
    </row>
    <row r="49" s="211" customFormat="1" ht="27.75" customHeight="1" spans="1:40">
      <c r="A49" s="244"/>
      <c r="B49" s="245"/>
      <c r="C49" s="245"/>
      <c r="D49" s="245"/>
      <c r="E49" s="245"/>
      <c r="F49" s="245"/>
      <c r="G49" s="245"/>
      <c r="H49" s="248"/>
      <c r="I49" s="244"/>
      <c r="J49" s="262"/>
      <c r="K49" s="268"/>
      <c r="L49" s="268"/>
      <c r="M49" s="268"/>
      <c r="N49" s="264"/>
      <c r="O49" s="264"/>
      <c r="P49" s="265"/>
      <c r="Q49" s="265"/>
      <c r="R49" s="265"/>
      <c r="S49" s="245"/>
      <c r="T49" s="250"/>
      <c r="U49" s="250"/>
      <c r="V49" s="282"/>
      <c r="W49" s="282"/>
      <c r="X49" s="282"/>
      <c r="Y49" s="282"/>
      <c r="Z49" s="245"/>
      <c r="AA49" s="282"/>
      <c r="AB49" s="282"/>
      <c r="AC49" s="282"/>
      <c r="AD49" s="282"/>
      <c r="AE49" s="282"/>
      <c r="AF49" s="314"/>
      <c r="AG49" s="282"/>
      <c r="AH49" s="282"/>
      <c r="AI49" s="282"/>
      <c r="AJ49" s="282"/>
      <c r="AK49" s="282"/>
      <c r="AL49" s="282"/>
      <c r="AM49" s="335"/>
      <c r="AN49" s="266"/>
    </row>
    <row r="50" s="211" customFormat="1" ht="27.75" customHeight="1" spans="1:40">
      <c r="A50" s="244"/>
      <c r="B50" s="245"/>
      <c r="C50" s="245"/>
      <c r="D50" s="245"/>
      <c r="E50" s="249"/>
      <c r="F50" s="250"/>
      <c r="G50" s="245"/>
      <c r="H50" s="248"/>
      <c r="I50" s="244"/>
      <c r="J50" s="262"/>
      <c r="K50" s="268"/>
      <c r="L50" s="268"/>
      <c r="M50" s="268"/>
      <c r="N50" s="264"/>
      <c r="O50" s="264"/>
      <c r="P50" s="265"/>
      <c r="Q50" s="265"/>
      <c r="R50" s="265"/>
      <c r="S50" s="245"/>
      <c r="T50" s="266"/>
      <c r="U50" s="266"/>
      <c r="V50" s="283"/>
      <c r="W50" s="283"/>
      <c r="X50" s="283"/>
      <c r="Y50" s="283"/>
      <c r="Z50" s="245"/>
      <c r="AA50" s="283"/>
      <c r="AB50" s="283"/>
      <c r="AC50" s="283"/>
      <c r="AD50" s="283"/>
      <c r="AE50" s="283"/>
      <c r="AF50" s="315"/>
      <c r="AG50" s="283"/>
      <c r="AH50" s="283"/>
      <c r="AI50" s="283"/>
      <c r="AJ50" s="283"/>
      <c r="AK50" s="283"/>
      <c r="AL50" s="283"/>
      <c r="AM50" s="335"/>
      <c r="AN50" s="266"/>
    </row>
    <row r="51" s="211" customFormat="1" ht="24" customHeight="1" spans="1:40">
      <c r="A51" s="244"/>
      <c r="B51" s="245"/>
      <c r="C51" s="245"/>
      <c r="D51" s="245"/>
      <c r="E51" s="246"/>
      <c r="F51" s="246"/>
      <c r="G51" s="245"/>
      <c r="H51" s="248"/>
      <c r="I51" s="244"/>
      <c r="J51" s="266"/>
      <c r="K51" s="268"/>
      <c r="L51" s="268"/>
      <c r="M51" s="268"/>
      <c r="N51" s="265"/>
      <c r="O51" s="265"/>
      <c r="P51" s="245"/>
      <c r="Q51" s="266"/>
      <c r="R51" s="266"/>
      <c r="S51" s="245"/>
      <c r="T51" s="245"/>
      <c r="U51" s="245"/>
      <c r="V51" s="284"/>
      <c r="W51" s="284"/>
      <c r="X51" s="284"/>
      <c r="Y51" s="284"/>
      <c r="Z51" s="244"/>
      <c r="AA51" s="284"/>
      <c r="AB51" s="284"/>
      <c r="AC51" s="284"/>
      <c r="AD51" s="284"/>
      <c r="AE51" s="284"/>
      <c r="AF51" s="316"/>
      <c r="AG51" s="284"/>
      <c r="AH51" s="284"/>
      <c r="AI51" s="284"/>
      <c r="AJ51" s="284"/>
      <c r="AK51" s="284"/>
      <c r="AL51" s="284"/>
      <c r="AM51" s="335"/>
      <c r="AN51" s="336"/>
    </row>
    <row r="52" s="211" customFormat="1" ht="24" customHeight="1" spans="1:40">
      <c r="A52" s="244"/>
      <c r="B52" s="245"/>
      <c r="C52" s="245"/>
      <c r="D52" s="245"/>
      <c r="E52" s="246"/>
      <c r="F52" s="246"/>
      <c r="G52" s="245"/>
      <c r="H52" s="248"/>
      <c r="I52" s="244"/>
      <c r="J52" s="266"/>
      <c r="K52" s="268"/>
      <c r="L52" s="268"/>
      <c r="M52" s="268"/>
      <c r="N52" s="265"/>
      <c r="O52" s="265"/>
      <c r="P52" s="245"/>
      <c r="Q52" s="266"/>
      <c r="R52" s="266"/>
      <c r="S52" s="245"/>
      <c r="T52" s="245"/>
      <c r="U52" s="245"/>
      <c r="V52" s="284"/>
      <c r="W52" s="284"/>
      <c r="X52" s="284"/>
      <c r="Y52" s="284"/>
      <c r="Z52" s="244"/>
      <c r="AA52" s="284"/>
      <c r="AB52" s="284"/>
      <c r="AC52" s="284"/>
      <c r="AD52" s="284"/>
      <c r="AE52" s="284"/>
      <c r="AF52" s="316"/>
      <c r="AG52" s="284"/>
      <c r="AH52" s="284"/>
      <c r="AI52" s="284"/>
      <c r="AJ52" s="284"/>
      <c r="AK52" s="284"/>
      <c r="AL52" s="284"/>
      <c r="AM52" s="335"/>
      <c r="AN52" s="336"/>
    </row>
    <row r="53" s="211" customFormat="1" ht="27.75" customHeight="1" spans="1:40">
      <c r="A53" s="244"/>
      <c r="B53" s="245"/>
      <c r="C53" s="245"/>
      <c r="D53" s="245"/>
      <c r="E53" s="250"/>
      <c r="F53" s="250"/>
      <c r="G53" s="245"/>
      <c r="H53" s="248"/>
      <c r="I53" s="244"/>
      <c r="J53" s="266"/>
      <c r="K53" s="268"/>
      <c r="L53" s="268"/>
      <c r="M53" s="268"/>
      <c r="N53" s="265"/>
      <c r="O53" s="265"/>
      <c r="P53" s="245"/>
      <c r="Q53" s="266"/>
      <c r="R53" s="266"/>
      <c r="S53" s="245"/>
      <c r="T53" s="245"/>
      <c r="U53" s="245"/>
      <c r="V53" s="284"/>
      <c r="W53" s="284"/>
      <c r="X53" s="284"/>
      <c r="Y53" s="284"/>
      <c r="Z53" s="244"/>
      <c r="AA53" s="284"/>
      <c r="AB53" s="284"/>
      <c r="AC53" s="284"/>
      <c r="AD53" s="284"/>
      <c r="AE53" s="284"/>
      <c r="AF53" s="316"/>
      <c r="AG53" s="284"/>
      <c r="AH53" s="284"/>
      <c r="AI53" s="284"/>
      <c r="AJ53" s="284"/>
      <c r="AK53" s="284"/>
      <c r="AL53" s="284"/>
      <c r="AM53" s="335"/>
      <c r="AN53" s="336"/>
    </row>
    <row r="54" s="211" customFormat="1" ht="27.75" customHeight="1" spans="1:40">
      <c r="A54" s="244"/>
      <c r="B54" s="245"/>
      <c r="C54" s="245"/>
      <c r="D54" s="245"/>
      <c r="E54" s="250"/>
      <c r="F54" s="250"/>
      <c r="G54" s="245"/>
      <c r="H54" s="248"/>
      <c r="I54" s="244"/>
      <c r="J54" s="266"/>
      <c r="K54" s="268"/>
      <c r="L54" s="268"/>
      <c r="M54" s="268"/>
      <c r="N54" s="265"/>
      <c r="O54" s="265"/>
      <c r="P54" s="245"/>
      <c r="Q54" s="250"/>
      <c r="R54" s="250"/>
      <c r="S54" s="245"/>
      <c r="T54" s="245"/>
      <c r="U54" s="245"/>
      <c r="V54" s="282"/>
      <c r="W54" s="282"/>
      <c r="X54" s="282"/>
      <c r="Y54" s="282"/>
      <c r="Z54" s="244"/>
      <c r="AA54" s="282"/>
      <c r="AB54" s="282"/>
      <c r="AC54" s="282"/>
      <c r="AD54" s="282"/>
      <c r="AE54" s="282"/>
      <c r="AF54" s="314"/>
      <c r="AG54" s="282"/>
      <c r="AH54" s="282"/>
      <c r="AI54" s="282"/>
      <c r="AJ54" s="282"/>
      <c r="AK54" s="282"/>
      <c r="AL54" s="282"/>
      <c r="AM54" s="335"/>
      <c r="AN54" s="336"/>
    </row>
    <row r="55" s="211" customFormat="1" ht="24" customHeight="1" spans="1:40">
      <c r="A55" s="244"/>
      <c r="B55" s="245"/>
      <c r="C55" s="245"/>
      <c r="D55" s="245"/>
      <c r="E55" s="250"/>
      <c r="F55" s="250"/>
      <c r="G55" s="245"/>
      <c r="H55" s="248"/>
      <c r="I55" s="244"/>
      <c r="J55" s="266"/>
      <c r="K55" s="268"/>
      <c r="L55" s="268"/>
      <c r="M55" s="268"/>
      <c r="N55" s="265"/>
      <c r="O55" s="265"/>
      <c r="P55" s="245"/>
      <c r="Q55" s="250"/>
      <c r="R55" s="250"/>
      <c r="S55" s="245"/>
      <c r="T55" s="245"/>
      <c r="U55" s="245"/>
      <c r="V55" s="282"/>
      <c r="W55" s="282"/>
      <c r="X55" s="282"/>
      <c r="Y55" s="282"/>
      <c r="Z55" s="244"/>
      <c r="AA55" s="282"/>
      <c r="AB55" s="282"/>
      <c r="AC55" s="282"/>
      <c r="AD55" s="282"/>
      <c r="AE55" s="282"/>
      <c r="AF55" s="314"/>
      <c r="AG55" s="282"/>
      <c r="AH55" s="282"/>
      <c r="AI55" s="282"/>
      <c r="AJ55" s="282"/>
      <c r="AK55" s="282"/>
      <c r="AL55" s="282"/>
      <c r="AM55" s="335"/>
      <c r="AN55" s="336"/>
    </row>
    <row r="56" s="211" customFormat="1" ht="24" customHeight="1" spans="1:40">
      <c r="A56" s="244"/>
      <c r="B56" s="245"/>
      <c r="C56" s="245"/>
      <c r="D56" s="245"/>
      <c r="E56" s="250"/>
      <c r="F56" s="250"/>
      <c r="G56" s="245"/>
      <c r="H56" s="248"/>
      <c r="I56" s="244"/>
      <c r="J56" s="266"/>
      <c r="K56" s="268"/>
      <c r="L56" s="268"/>
      <c r="M56" s="268"/>
      <c r="N56" s="265"/>
      <c r="O56" s="265"/>
      <c r="P56" s="245"/>
      <c r="Q56" s="250"/>
      <c r="R56" s="250"/>
      <c r="S56" s="245"/>
      <c r="T56" s="245"/>
      <c r="U56" s="245"/>
      <c r="V56" s="282"/>
      <c r="W56" s="282"/>
      <c r="X56" s="282"/>
      <c r="Y56" s="282"/>
      <c r="Z56" s="244"/>
      <c r="AA56" s="282"/>
      <c r="AB56" s="282"/>
      <c r="AC56" s="282"/>
      <c r="AD56" s="282"/>
      <c r="AE56" s="282"/>
      <c r="AF56" s="314"/>
      <c r="AG56" s="282"/>
      <c r="AH56" s="282"/>
      <c r="AI56" s="282"/>
      <c r="AJ56" s="282"/>
      <c r="AK56" s="282"/>
      <c r="AL56" s="282"/>
      <c r="AM56" s="335"/>
      <c r="AN56" s="336"/>
    </row>
    <row r="57" s="211" customFormat="1" ht="24" customHeight="1" spans="1:40">
      <c r="A57" s="244"/>
      <c r="B57" s="245"/>
      <c r="C57" s="245"/>
      <c r="D57" s="245"/>
      <c r="E57" s="250"/>
      <c r="F57" s="250"/>
      <c r="G57" s="245"/>
      <c r="H57" s="248"/>
      <c r="I57" s="244"/>
      <c r="J57" s="266"/>
      <c r="K57" s="268"/>
      <c r="L57" s="268"/>
      <c r="M57" s="268"/>
      <c r="N57" s="265"/>
      <c r="O57" s="265"/>
      <c r="P57" s="245"/>
      <c r="Q57" s="250"/>
      <c r="R57" s="250"/>
      <c r="S57" s="245"/>
      <c r="T57" s="245"/>
      <c r="U57" s="245"/>
      <c r="V57" s="282"/>
      <c r="W57" s="282"/>
      <c r="X57" s="282"/>
      <c r="Y57" s="282"/>
      <c r="Z57" s="244"/>
      <c r="AA57" s="282"/>
      <c r="AB57" s="282"/>
      <c r="AC57" s="282"/>
      <c r="AD57" s="282"/>
      <c r="AE57" s="282"/>
      <c r="AF57" s="314"/>
      <c r="AG57" s="282"/>
      <c r="AH57" s="282"/>
      <c r="AI57" s="282"/>
      <c r="AJ57" s="282"/>
      <c r="AK57" s="282"/>
      <c r="AL57" s="282"/>
      <c r="AM57" s="335"/>
      <c r="AN57" s="336"/>
    </row>
    <row r="58" s="211" customFormat="1" ht="24" customHeight="1" spans="1:40">
      <c r="A58" s="244"/>
      <c r="B58" s="245"/>
      <c r="C58" s="245"/>
      <c r="D58" s="245"/>
      <c r="E58" s="250"/>
      <c r="F58" s="250"/>
      <c r="G58" s="245"/>
      <c r="H58" s="248"/>
      <c r="I58" s="244"/>
      <c r="J58" s="266"/>
      <c r="K58" s="268"/>
      <c r="L58" s="268"/>
      <c r="M58" s="268"/>
      <c r="N58" s="265"/>
      <c r="O58" s="265"/>
      <c r="P58" s="245"/>
      <c r="Q58" s="250"/>
      <c r="R58" s="250"/>
      <c r="S58" s="245"/>
      <c r="T58" s="245"/>
      <c r="U58" s="245"/>
      <c r="V58" s="284"/>
      <c r="W58" s="284"/>
      <c r="X58" s="284"/>
      <c r="Y58" s="284"/>
      <c r="Z58" s="244"/>
      <c r="AA58" s="284"/>
      <c r="AB58" s="284"/>
      <c r="AC58" s="284"/>
      <c r="AD58" s="284"/>
      <c r="AE58" s="284"/>
      <c r="AF58" s="316"/>
      <c r="AG58" s="284"/>
      <c r="AH58" s="284"/>
      <c r="AI58" s="284"/>
      <c r="AJ58" s="284"/>
      <c r="AK58" s="284"/>
      <c r="AL58" s="284"/>
      <c r="AM58" s="335"/>
      <c r="AN58" s="336"/>
    </row>
    <row r="59" s="211" customFormat="1" ht="27.75" customHeight="1" spans="1:40">
      <c r="A59" s="244"/>
      <c r="B59" s="245"/>
      <c r="C59" s="245"/>
      <c r="D59" s="245"/>
      <c r="E59" s="250"/>
      <c r="F59" s="250"/>
      <c r="G59" s="245"/>
      <c r="H59" s="248"/>
      <c r="I59" s="244"/>
      <c r="J59" s="249"/>
      <c r="K59" s="268"/>
      <c r="L59" s="268"/>
      <c r="M59" s="268"/>
      <c r="N59" s="265"/>
      <c r="O59" s="265"/>
      <c r="P59" s="245"/>
      <c r="Q59" s="250"/>
      <c r="R59" s="250"/>
      <c r="S59" s="250"/>
      <c r="T59" s="245"/>
      <c r="U59" s="245"/>
      <c r="V59" s="284"/>
      <c r="W59" s="284"/>
      <c r="X59" s="284"/>
      <c r="Y59" s="284"/>
      <c r="Z59" s="244"/>
      <c r="AA59" s="284"/>
      <c r="AB59" s="284"/>
      <c r="AC59" s="284"/>
      <c r="AD59" s="284"/>
      <c r="AE59" s="284"/>
      <c r="AF59" s="316"/>
      <c r="AG59" s="284"/>
      <c r="AH59" s="284"/>
      <c r="AI59" s="284"/>
      <c r="AJ59" s="284"/>
      <c r="AK59" s="284"/>
      <c r="AL59" s="284"/>
      <c r="AM59" s="335"/>
      <c r="AN59" s="266"/>
    </row>
    <row r="60" s="211" customFormat="1" ht="24" customHeight="1" spans="1:40">
      <c r="A60" s="244"/>
      <c r="B60" s="245"/>
      <c r="C60" s="245"/>
      <c r="D60" s="245"/>
      <c r="E60" s="249"/>
      <c r="F60" s="250"/>
      <c r="G60" s="245"/>
      <c r="H60" s="248"/>
      <c r="I60" s="244"/>
      <c r="J60" s="262"/>
      <c r="K60" s="268"/>
      <c r="L60" s="268"/>
      <c r="M60" s="268"/>
      <c r="N60" s="265"/>
      <c r="O60" s="265"/>
      <c r="P60" s="245"/>
      <c r="Q60" s="250"/>
      <c r="R60" s="250"/>
      <c r="S60" s="245"/>
      <c r="T60" s="245"/>
      <c r="U60" s="245"/>
      <c r="V60" s="285"/>
      <c r="W60" s="285"/>
      <c r="X60" s="285"/>
      <c r="Y60" s="285"/>
      <c r="Z60" s="244"/>
      <c r="AA60" s="285"/>
      <c r="AB60" s="285"/>
      <c r="AC60" s="285"/>
      <c r="AD60" s="285"/>
      <c r="AE60" s="285"/>
      <c r="AF60" s="317"/>
      <c r="AG60" s="285"/>
      <c r="AH60" s="285"/>
      <c r="AI60" s="285"/>
      <c r="AJ60" s="285"/>
      <c r="AK60" s="285"/>
      <c r="AL60" s="285"/>
      <c r="AM60" s="335"/>
      <c r="AN60" s="336"/>
    </row>
    <row r="61" s="211" customFormat="1" ht="27.75" customHeight="1" spans="1:40">
      <c r="A61" s="244"/>
      <c r="B61" s="245"/>
      <c r="C61" s="245"/>
      <c r="D61" s="245"/>
      <c r="E61" s="249"/>
      <c r="F61" s="250"/>
      <c r="G61" s="245"/>
      <c r="H61" s="248"/>
      <c r="I61" s="244"/>
      <c r="J61" s="265"/>
      <c r="K61" s="268"/>
      <c r="L61" s="268"/>
      <c r="M61" s="268"/>
      <c r="N61" s="265"/>
      <c r="O61" s="265"/>
      <c r="P61" s="245"/>
      <c r="Q61" s="250"/>
      <c r="R61" s="250"/>
      <c r="S61" s="245"/>
      <c r="T61" s="245"/>
      <c r="U61" s="245"/>
      <c r="V61" s="285"/>
      <c r="W61" s="285"/>
      <c r="X61" s="285"/>
      <c r="Y61" s="285"/>
      <c r="Z61" s="244"/>
      <c r="AA61" s="285"/>
      <c r="AB61" s="285"/>
      <c r="AC61" s="285"/>
      <c r="AD61" s="285"/>
      <c r="AE61" s="285"/>
      <c r="AF61" s="317"/>
      <c r="AG61" s="285"/>
      <c r="AH61" s="285"/>
      <c r="AI61" s="285"/>
      <c r="AJ61" s="285"/>
      <c r="AK61" s="285"/>
      <c r="AL61" s="285"/>
      <c r="AM61" s="335"/>
      <c r="AN61" s="337"/>
    </row>
    <row r="62" s="211" customFormat="1" ht="24" customHeight="1" spans="1:40">
      <c r="A62" s="244"/>
      <c r="B62" s="245"/>
      <c r="C62" s="245"/>
      <c r="D62" s="245"/>
      <c r="E62" s="245"/>
      <c r="F62" s="245"/>
      <c r="G62" s="245"/>
      <c r="H62" s="248"/>
      <c r="I62" s="244"/>
      <c r="J62" s="265"/>
      <c r="K62" s="268"/>
      <c r="L62" s="268"/>
      <c r="M62" s="268"/>
      <c r="N62" s="264"/>
      <c r="O62" s="244"/>
      <c r="P62" s="245"/>
      <c r="Q62" s="265"/>
      <c r="R62" s="265"/>
      <c r="S62" s="265"/>
      <c r="T62" s="265"/>
      <c r="U62" s="265"/>
      <c r="V62" s="283"/>
      <c r="W62" s="283"/>
      <c r="X62" s="283"/>
      <c r="Y62" s="283"/>
      <c r="Z62" s="245"/>
      <c r="AA62" s="283"/>
      <c r="AB62" s="283"/>
      <c r="AC62" s="283"/>
      <c r="AD62" s="283"/>
      <c r="AE62" s="283"/>
      <c r="AF62" s="315"/>
      <c r="AG62" s="283"/>
      <c r="AH62" s="283"/>
      <c r="AI62" s="283"/>
      <c r="AJ62" s="283"/>
      <c r="AK62" s="283"/>
      <c r="AL62" s="283"/>
      <c r="AM62" s="335"/>
      <c r="AN62" s="337"/>
    </row>
    <row r="63" s="211" customFormat="1" ht="27.75" customHeight="1" spans="1:40">
      <c r="A63" s="244"/>
      <c r="B63" s="245"/>
      <c r="C63" s="245"/>
      <c r="D63" s="245"/>
      <c r="E63" s="249"/>
      <c r="F63" s="250"/>
      <c r="G63" s="245"/>
      <c r="H63" s="248"/>
      <c r="I63" s="244"/>
      <c r="J63" s="265"/>
      <c r="K63" s="268"/>
      <c r="L63" s="268"/>
      <c r="M63" s="268"/>
      <c r="N63" s="265"/>
      <c r="O63" s="265"/>
      <c r="P63" s="245"/>
      <c r="Q63" s="249"/>
      <c r="R63" s="249"/>
      <c r="S63" s="245"/>
      <c r="T63" s="245"/>
      <c r="U63" s="245"/>
      <c r="V63" s="285"/>
      <c r="W63" s="285"/>
      <c r="X63" s="285"/>
      <c r="Y63" s="285"/>
      <c r="Z63" s="244"/>
      <c r="AA63" s="285"/>
      <c r="AB63" s="285"/>
      <c r="AC63" s="285"/>
      <c r="AD63" s="285"/>
      <c r="AE63" s="285"/>
      <c r="AF63" s="317"/>
      <c r="AG63" s="285"/>
      <c r="AH63" s="285"/>
      <c r="AI63" s="285"/>
      <c r="AJ63" s="285"/>
      <c r="AK63" s="285"/>
      <c r="AL63" s="285"/>
      <c r="AM63" s="335"/>
      <c r="AN63" s="337"/>
    </row>
    <row r="64" s="211" customFormat="1" ht="29.25" customHeight="1" spans="1:40">
      <c r="A64" s="244"/>
      <c r="B64" s="245"/>
      <c r="C64" s="245"/>
      <c r="D64" s="245"/>
      <c r="E64" s="245"/>
      <c r="F64" s="245"/>
      <c r="G64" s="245"/>
      <c r="H64" s="248"/>
      <c r="I64" s="244"/>
      <c r="J64" s="265"/>
      <c r="K64" s="268"/>
      <c r="L64" s="268"/>
      <c r="M64" s="268"/>
      <c r="N64" s="264"/>
      <c r="O64" s="244"/>
      <c r="P64" s="245"/>
      <c r="Q64" s="250"/>
      <c r="R64" s="250"/>
      <c r="S64" s="265"/>
      <c r="T64" s="265"/>
      <c r="U64" s="265"/>
      <c r="V64" s="282"/>
      <c r="W64" s="282"/>
      <c r="X64" s="282"/>
      <c r="Y64" s="282"/>
      <c r="Z64" s="245"/>
      <c r="AA64" s="282"/>
      <c r="AB64" s="282"/>
      <c r="AC64" s="282"/>
      <c r="AD64" s="282"/>
      <c r="AE64" s="282"/>
      <c r="AF64" s="314"/>
      <c r="AG64" s="282"/>
      <c r="AH64" s="282"/>
      <c r="AI64" s="282"/>
      <c r="AJ64" s="282"/>
      <c r="AK64" s="282"/>
      <c r="AL64" s="282"/>
      <c r="AM64" s="335"/>
      <c r="AN64" s="337"/>
    </row>
    <row r="65" s="211" customFormat="1" ht="24" customHeight="1" spans="1:40">
      <c r="A65" s="244"/>
      <c r="B65" s="245"/>
      <c r="C65" s="245"/>
      <c r="D65" s="245"/>
      <c r="E65" s="245"/>
      <c r="F65" s="245"/>
      <c r="G65" s="245"/>
      <c r="H65" s="248"/>
      <c r="I65" s="244"/>
      <c r="J65" s="265"/>
      <c r="K65" s="268"/>
      <c r="L65" s="268"/>
      <c r="M65" s="268"/>
      <c r="N65" s="264"/>
      <c r="O65" s="244"/>
      <c r="P65" s="245"/>
      <c r="Q65" s="250"/>
      <c r="R65" s="250"/>
      <c r="S65" s="265"/>
      <c r="T65" s="265"/>
      <c r="U65" s="265"/>
      <c r="V65" s="283"/>
      <c r="W65" s="283"/>
      <c r="X65" s="283"/>
      <c r="Y65" s="283"/>
      <c r="Z65" s="245"/>
      <c r="AA65" s="283"/>
      <c r="AB65" s="283"/>
      <c r="AC65" s="283"/>
      <c r="AD65" s="283"/>
      <c r="AE65" s="283"/>
      <c r="AF65" s="315"/>
      <c r="AG65" s="283"/>
      <c r="AH65" s="283"/>
      <c r="AI65" s="283"/>
      <c r="AJ65" s="283"/>
      <c r="AK65" s="283"/>
      <c r="AL65" s="283"/>
      <c r="AM65" s="335"/>
      <c r="AN65" s="337"/>
    </row>
    <row r="66" s="211" customFormat="1" ht="24" customHeight="1" spans="1:40">
      <c r="A66" s="244"/>
      <c r="B66" s="245"/>
      <c r="C66" s="245"/>
      <c r="D66" s="245"/>
      <c r="E66" s="245"/>
      <c r="F66" s="245"/>
      <c r="G66" s="245"/>
      <c r="H66" s="248"/>
      <c r="I66" s="244"/>
      <c r="J66" s="265"/>
      <c r="K66" s="268"/>
      <c r="L66" s="268"/>
      <c r="M66" s="268"/>
      <c r="N66" s="264"/>
      <c r="O66" s="244"/>
      <c r="P66" s="245"/>
      <c r="Q66" s="250"/>
      <c r="R66" s="250"/>
      <c r="S66" s="265"/>
      <c r="T66" s="265"/>
      <c r="U66" s="265"/>
      <c r="V66" s="282"/>
      <c r="W66" s="282"/>
      <c r="X66" s="282"/>
      <c r="Y66" s="282"/>
      <c r="Z66" s="245"/>
      <c r="AA66" s="282"/>
      <c r="AB66" s="282"/>
      <c r="AC66" s="282"/>
      <c r="AD66" s="282"/>
      <c r="AE66" s="282"/>
      <c r="AF66" s="314"/>
      <c r="AG66" s="282"/>
      <c r="AH66" s="282"/>
      <c r="AI66" s="282"/>
      <c r="AJ66" s="282"/>
      <c r="AK66" s="282"/>
      <c r="AL66" s="282"/>
      <c r="AM66" s="335"/>
      <c r="AN66" s="337"/>
    </row>
    <row r="67" s="211" customFormat="1" ht="27.75" customHeight="1" spans="1:40">
      <c r="A67" s="244"/>
      <c r="B67" s="245"/>
      <c r="C67" s="246"/>
      <c r="D67" s="246"/>
      <c r="E67" s="246"/>
      <c r="F67" s="247"/>
      <c r="G67" s="245"/>
      <c r="H67" s="248"/>
      <c r="I67" s="244"/>
      <c r="J67" s="265"/>
      <c r="K67" s="268"/>
      <c r="L67" s="268"/>
      <c r="M67" s="268"/>
      <c r="N67" s="265"/>
      <c r="O67" s="265"/>
      <c r="P67" s="245"/>
      <c r="Q67" s="249"/>
      <c r="R67" s="249"/>
      <c r="S67" s="245"/>
      <c r="T67" s="245"/>
      <c r="U67" s="245"/>
      <c r="V67" s="285"/>
      <c r="W67" s="285"/>
      <c r="X67" s="285"/>
      <c r="Y67" s="285"/>
      <c r="Z67" s="244"/>
      <c r="AA67" s="285"/>
      <c r="AB67" s="285"/>
      <c r="AC67" s="285"/>
      <c r="AD67" s="285"/>
      <c r="AE67" s="285"/>
      <c r="AF67" s="317"/>
      <c r="AG67" s="285"/>
      <c r="AH67" s="285"/>
      <c r="AI67" s="285"/>
      <c r="AJ67" s="285"/>
      <c r="AK67" s="285"/>
      <c r="AL67" s="285"/>
      <c r="AM67" s="335"/>
      <c r="AN67" s="337"/>
    </row>
    <row r="68" s="211" customFormat="1" ht="27.75" customHeight="1" spans="1:40">
      <c r="A68" s="244"/>
      <c r="B68" s="245"/>
      <c r="C68" s="246"/>
      <c r="D68" s="246"/>
      <c r="E68" s="246"/>
      <c r="F68" s="247"/>
      <c r="G68" s="245"/>
      <c r="H68" s="248"/>
      <c r="I68" s="244"/>
      <c r="J68" s="265"/>
      <c r="K68" s="268"/>
      <c r="L68" s="268"/>
      <c r="M68" s="268"/>
      <c r="N68" s="265"/>
      <c r="O68" s="265"/>
      <c r="P68" s="245"/>
      <c r="Q68" s="249"/>
      <c r="R68" s="249"/>
      <c r="S68" s="245"/>
      <c r="T68" s="245"/>
      <c r="U68" s="245"/>
      <c r="V68" s="285"/>
      <c r="W68" s="285"/>
      <c r="X68" s="285"/>
      <c r="Y68" s="285"/>
      <c r="Z68" s="244"/>
      <c r="AA68" s="285"/>
      <c r="AB68" s="285"/>
      <c r="AC68" s="285"/>
      <c r="AD68" s="285"/>
      <c r="AE68" s="285"/>
      <c r="AF68" s="317"/>
      <c r="AG68" s="285"/>
      <c r="AH68" s="285"/>
      <c r="AI68" s="285"/>
      <c r="AJ68" s="285"/>
      <c r="AK68" s="285"/>
      <c r="AL68" s="285"/>
      <c r="AM68" s="335"/>
      <c r="AN68" s="337"/>
    </row>
    <row r="69" s="211" customFormat="1" ht="27.75" customHeight="1" spans="1:40">
      <c r="A69" s="244"/>
      <c r="B69" s="245"/>
      <c r="C69" s="246"/>
      <c r="D69" s="246"/>
      <c r="E69" s="246"/>
      <c r="F69" s="250"/>
      <c r="G69" s="245"/>
      <c r="H69" s="248"/>
      <c r="I69" s="244"/>
      <c r="J69" s="265"/>
      <c r="K69" s="268"/>
      <c r="L69" s="268"/>
      <c r="M69" s="268"/>
      <c r="N69" s="265"/>
      <c r="O69" s="265"/>
      <c r="P69" s="245"/>
      <c r="Q69" s="250"/>
      <c r="R69" s="250"/>
      <c r="S69" s="245"/>
      <c r="V69" s="282"/>
      <c r="W69" s="282"/>
      <c r="X69" s="282"/>
      <c r="Y69" s="282"/>
      <c r="Z69" s="244"/>
      <c r="AA69" s="282"/>
      <c r="AB69" s="282"/>
      <c r="AC69" s="282"/>
      <c r="AD69" s="282"/>
      <c r="AE69" s="282"/>
      <c r="AF69" s="314"/>
      <c r="AG69" s="282"/>
      <c r="AH69" s="282"/>
      <c r="AI69" s="282"/>
      <c r="AJ69" s="282"/>
      <c r="AK69" s="282"/>
      <c r="AL69" s="282"/>
      <c r="AM69" s="335"/>
      <c r="AN69" s="337"/>
    </row>
    <row r="70" s="211" customFormat="1" ht="27.75" customHeight="1" spans="1:40">
      <c r="A70" s="244"/>
      <c r="B70" s="245"/>
      <c r="C70" s="245"/>
      <c r="D70" s="245"/>
      <c r="E70" s="250"/>
      <c r="F70" s="250"/>
      <c r="G70" s="245"/>
      <c r="H70" s="248"/>
      <c r="I70" s="244"/>
      <c r="J70" s="265"/>
      <c r="K70" s="268"/>
      <c r="L70" s="268"/>
      <c r="M70" s="268"/>
      <c r="N70" s="265"/>
      <c r="O70" s="265"/>
      <c r="P70" s="245"/>
      <c r="Q70" s="250"/>
      <c r="R70" s="250"/>
      <c r="S70" s="245"/>
      <c r="V70" s="282"/>
      <c r="W70" s="282"/>
      <c r="X70" s="282"/>
      <c r="Y70" s="282"/>
      <c r="Z70" s="244"/>
      <c r="AA70" s="282"/>
      <c r="AB70" s="282"/>
      <c r="AC70" s="282"/>
      <c r="AD70" s="282"/>
      <c r="AE70" s="282"/>
      <c r="AF70" s="314"/>
      <c r="AG70" s="282"/>
      <c r="AH70" s="282"/>
      <c r="AI70" s="282"/>
      <c r="AJ70" s="282"/>
      <c r="AK70" s="282"/>
      <c r="AL70" s="282"/>
      <c r="AM70" s="335"/>
      <c r="AN70" s="337"/>
    </row>
    <row r="71" s="211" customFormat="1" ht="27.75" customHeight="1" spans="1:40">
      <c r="A71" s="244"/>
      <c r="B71" s="245"/>
      <c r="C71" s="245"/>
      <c r="D71" s="245"/>
      <c r="E71" s="250"/>
      <c r="F71" s="250"/>
      <c r="G71" s="245"/>
      <c r="H71" s="248"/>
      <c r="I71" s="244"/>
      <c r="J71" s="265"/>
      <c r="K71" s="268"/>
      <c r="L71" s="268"/>
      <c r="M71" s="268"/>
      <c r="N71" s="265"/>
      <c r="O71" s="265"/>
      <c r="P71" s="245"/>
      <c r="Q71" s="264"/>
      <c r="R71" s="264"/>
      <c r="S71" s="245"/>
      <c r="V71" s="282"/>
      <c r="W71" s="282"/>
      <c r="X71" s="282"/>
      <c r="Y71" s="282"/>
      <c r="Z71" s="244"/>
      <c r="AA71" s="282"/>
      <c r="AB71" s="282"/>
      <c r="AC71" s="282"/>
      <c r="AD71" s="282"/>
      <c r="AE71" s="282"/>
      <c r="AF71" s="314"/>
      <c r="AG71" s="282"/>
      <c r="AH71" s="282"/>
      <c r="AI71" s="282"/>
      <c r="AJ71" s="282"/>
      <c r="AK71" s="282"/>
      <c r="AL71" s="282"/>
      <c r="AM71" s="335"/>
      <c r="AN71" s="337"/>
    </row>
    <row r="72" s="211" customFormat="1" ht="27.75" customHeight="1" spans="1:40">
      <c r="A72" s="244"/>
      <c r="B72" s="245"/>
      <c r="C72" s="245"/>
      <c r="D72" s="245"/>
      <c r="E72" s="250"/>
      <c r="F72" s="250"/>
      <c r="G72" s="245"/>
      <c r="H72" s="248"/>
      <c r="I72" s="244"/>
      <c r="J72" s="265"/>
      <c r="K72" s="268"/>
      <c r="L72" s="268"/>
      <c r="M72" s="268"/>
      <c r="N72" s="265"/>
      <c r="O72" s="265"/>
      <c r="P72" s="245"/>
      <c r="Q72" s="264"/>
      <c r="R72" s="264"/>
      <c r="S72" s="245"/>
      <c r="V72" s="282"/>
      <c r="W72" s="282"/>
      <c r="X72" s="282"/>
      <c r="Y72" s="282"/>
      <c r="Z72" s="244"/>
      <c r="AA72" s="282"/>
      <c r="AB72" s="282"/>
      <c r="AC72" s="282"/>
      <c r="AD72" s="282"/>
      <c r="AE72" s="282"/>
      <c r="AF72" s="314"/>
      <c r="AG72" s="282"/>
      <c r="AH72" s="282"/>
      <c r="AI72" s="282"/>
      <c r="AJ72" s="282"/>
      <c r="AK72" s="282"/>
      <c r="AL72" s="282"/>
      <c r="AM72" s="335"/>
      <c r="AN72" s="337"/>
    </row>
    <row r="73" s="211" customFormat="1" ht="27.75" customHeight="1" spans="1:40">
      <c r="A73" s="244"/>
      <c r="B73" s="245"/>
      <c r="C73" s="245"/>
      <c r="D73" s="245"/>
      <c r="E73" s="249"/>
      <c r="F73" s="250"/>
      <c r="G73" s="245"/>
      <c r="H73" s="248"/>
      <c r="I73" s="244"/>
      <c r="J73" s="265"/>
      <c r="K73" s="268"/>
      <c r="L73" s="268"/>
      <c r="M73" s="268"/>
      <c r="N73" s="265"/>
      <c r="O73" s="265"/>
      <c r="P73" s="245"/>
      <c r="Q73" s="264"/>
      <c r="R73" s="264"/>
      <c r="S73" s="245"/>
      <c r="V73" s="282"/>
      <c r="W73" s="282"/>
      <c r="X73" s="282"/>
      <c r="Y73" s="282"/>
      <c r="Z73" s="244"/>
      <c r="AA73" s="282"/>
      <c r="AB73" s="282"/>
      <c r="AC73" s="282"/>
      <c r="AD73" s="282"/>
      <c r="AE73" s="282"/>
      <c r="AF73" s="314"/>
      <c r="AG73" s="282"/>
      <c r="AH73" s="282"/>
      <c r="AI73" s="282"/>
      <c r="AJ73" s="282"/>
      <c r="AK73" s="282"/>
      <c r="AL73" s="282"/>
      <c r="AM73" s="335"/>
      <c r="AN73" s="337"/>
    </row>
    <row r="74" s="211" customFormat="1" ht="27.75" customHeight="1" spans="1:40">
      <c r="A74" s="244"/>
      <c r="B74" s="245"/>
      <c r="C74" s="245"/>
      <c r="D74" s="245"/>
      <c r="E74" s="249"/>
      <c r="F74" s="250"/>
      <c r="G74" s="245"/>
      <c r="H74" s="248"/>
      <c r="I74" s="244"/>
      <c r="J74" s="265"/>
      <c r="K74" s="268"/>
      <c r="L74" s="268"/>
      <c r="M74" s="268"/>
      <c r="N74" s="265"/>
      <c r="O74" s="265"/>
      <c r="P74" s="245"/>
      <c r="Q74" s="264"/>
      <c r="R74" s="264"/>
      <c r="S74" s="245"/>
      <c r="V74" s="282"/>
      <c r="W74" s="282"/>
      <c r="X74" s="282"/>
      <c r="Y74" s="282"/>
      <c r="Z74" s="244"/>
      <c r="AA74" s="282"/>
      <c r="AB74" s="282"/>
      <c r="AC74" s="282"/>
      <c r="AD74" s="282"/>
      <c r="AE74" s="282"/>
      <c r="AF74" s="314"/>
      <c r="AG74" s="282"/>
      <c r="AH74" s="282"/>
      <c r="AI74" s="282"/>
      <c r="AJ74" s="282"/>
      <c r="AK74" s="282"/>
      <c r="AL74" s="282"/>
      <c r="AM74" s="335"/>
      <c r="AN74" s="337"/>
    </row>
    <row r="75" s="211" customFormat="1" ht="27.75" customHeight="1" spans="1:40">
      <c r="A75" s="244"/>
      <c r="B75" s="245"/>
      <c r="C75" s="245"/>
      <c r="D75" s="245"/>
      <c r="E75" s="249"/>
      <c r="F75" s="250"/>
      <c r="G75" s="244"/>
      <c r="H75" s="248"/>
      <c r="I75" s="244"/>
      <c r="J75" s="265"/>
      <c r="K75" s="268"/>
      <c r="L75" s="268"/>
      <c r="M75" s="268"/>
      <c r="N75" s="265"/>
      <c r="O75" s="265"/>
      <c r="P75" s="245"/>
      <c r="Q75" s="264"/>
      <c r="R75" s="264"/>
      <c r="S75" s="245"/>
      <c r="V75" s="282"/>
      <c r="W75" s="282"/>
      <c r="X75" s="282"/>
      <c r="Y75" s="282"/>
      <c r="Z75" s="244"/>
      <c r="AA75" s="282"/>
      <c r="AB75" s="282"/>
      <c r="AC75" s="282"/>
      <c r="AD75" s="282"/>
      <c r="AE75" s="282"/>
      <c r="AF75" s="314"/>
      <c r="AG75" s="282"/>
      <c r="AH75" s="282"/>
      <c r="AI75" s="282"/>
      <c r="AJ75" s="282"/>
      <c r="AK75" s="282"/>
      <c r="AL75" s="282"/>
      <c r="AM75" s="335"/>
      <c r="AN75" s="337"/>
    </row>
    <row r="76" s="211" customFormat="1" ht="27.75" customHeight="1" spans="1:40">
      <c r="A76" s="244"/>
      <c r="B76" s="245"/>
      <c r="C76" s="245"/>
      <c r="D76" s="245"/>
      <c r="E76" s="249"/>
      <c r="F76" s="250"/>
      <c r="G76" s="245"/>
      <c r="H76" s="248"/>
      <c r="I76" s="244"/>
      <c r="J76" s="265"/>
      <c r="K76" s="268"/>
      <c r="L76" s="268"/>
      <c r="M76" s="268"/>
      <c r="N76" s="265"/>
      <c r="O76" s="265"/>
      <c r="P76" s="245"/>
      <c r="Q76" s="264"/>
      <c r="R76" s="264"/>
      <c r="S76" s="245"/>
      <c r="V76" s="282"/>
      <c r="W76" s="282"/>
      <c r="X76" s="282"/>
      <c r="Y76" s="282"/>
      <c r="Z76" s="244"/>
      <c r="AA76" s="282"/>
      <c r="AB76" s="282"/>
      <c r="AC76" s="282"/>
      <c r="AD76" s="282"/>
      <c r="AE76" s="282"/>
      <c r="AF76" s="314"/>
      <c r="AG76" s="282"/>
      <c r="AH76" s="282"/>
      <c r="AI76" s="282"/>
      <c r="AJ76" s="282"/>
      <c r="AK76" s="282"/>
      <c r="AL76" s="282"/>
      <c r="AM76" s="335"/>
      <c r="AN76" s="337"/>
    </row>
    <row r="77" ht="24" customHeight="1" spans="1:40">
      <c r="A77" s="244"/>
      <c r="B77" s="244"/>
      <c r="C77" s="264"/>
      <c r="D77" s="264"/>
      <c r="E77" s="250"/>
      <c r="F77" s="250"/>
      <c r="G77" s="245"/>
      <c r="H77" s="248"/>
      <c r="I77" s="244"/>
      <c r="J77" s="342"/>
      <c r="K77" s="268"/>
      <c r="L77" s="268"/>
      <c r="M77" s="268"/>
      <c r="N77" s="264"/>
      <c r="O77" s="264"/>
      <c r="P77" s="245"/>
      <c r="Q77" s="265"/>
      <c r="R77" s="265"/>
      <c r="S77" s="244"/>
      <c r="T77" s="244"/>
      <c r="U77" s="244"/>
      <c r="V77" s="280"/>
      <c r="W77" s="280"/>
      <c r="X77" s="280"/>
      <c r="Y77" s="280"/>
      <c r="Z77" s="245"/>
      <c r="AA77" s="280"/>
      <c r="AB77" s="280"/>
      <c r="AC77" s="280"/>
      <c r="AD77" s="280"/>
      <c r="AE77" s="280"/>
      <c r="AF77" s="313"/>
      <c r="AG77" s="280"/>
      <c r="AH77" s="280"/>
      <c r="AI77" s="280"/>
      <c r="AJ77" s="280"/>
      <c r="AK77" s="280"/>
      <c r="AL77" s="280"/>
      <c r="AM77" s="335"/>
      <c r="AN77" s="348"/>
    </row>
    <row r="78" s="211" customFormat="1" ht="24" customHeight="1" spans="1:40">
      <c r="A78" s="244"/>
      <c r="B78" s="245"/>
      <c r="C78" s="245"/>
      <c r="D78" s="245"/>
      <c r="E78" s="250"/>
      <c r="F78" s="250"/>
      <c r="G78" s="245"/>
      <c r="H78" s="248"/>
      <c r="I78" s="244"/>
      <c r="J78" s="245"/>
      <c r="K78" s="268"/>
      <c r="L78" s="268"/>
      <c r="M78" s="268"/>
      <c r="N78" s="264"/>
      <c r="O78" s="265"/>
      <c r="P78" s="245"/>
      <c r="Q78" s="265"/>
      <c r="R78" s="265"/>
      <c r="S78" s="340"/>
      <c r="T78" s="245"/>
      <c r="U78" s="245"/>
      <c r="V78" s="283"/>
      <c r="W78" s="283"/>
      <c r="X78" s="283"/>
      <c r="Y78" s="283"/>
      <c r="Z78" s="245"/>
      <c r="AA78" s="283"/>
      <c r="AB78" s="283"/>
      <c r="AC78" s="283"/>
      <c r="AD78" s="283"/>
      <c r="AE78" s="283"/>
      <c r="AF78" s="315"/>
      <c r="AG78" s="283"/>
      <c r="AH78" s="283"/>
      <c r="AI78" s="283"/>
      <c r="AJ78" s="283"/>
      <c r="AK78" s="283"/>
      <c r="AL78" s="283"/>
      <c r="AM78" s="335"/>
      <c r="AN78" s="337"/>
    </row>
    <row r="79" s="211" customFormat="1" ht="24" customHeight="1" spans="1:40">
      <c r="A79" s="244"/>
      <c r="B79" s="244"/>
      <c r="C79" s="264"/>
      <c r="D79" s="264"/>
      <c r="E79" s="250"/>
      <c r="F79" s="338"/>
      <c r="G79" s="245"/>
      <c r="H79" s="338"/>
      <c r="I79" s="244"/>
      <c r="J79" s="342"/>
      <c r="K79" s="268"/>
      <c r="L79" s="268"/>
      <c r="M79" s="268"/>
      <c r="N79" s="264"/>
      <c r="O79" s="244"/>
      <c r="P79" s="245"/>
      <c r="Q79" s="343"/>
      <c r="R79" s="343"/>
      <c r="S79" s="244"/>
      <c r="T79" s="244"/>
      <c r="U79" s="244"/>
      <c r="V79" s="280"/>
      <c r="W79" s="280"/>
      <c r="X79" s="280"/>
      <c r="Y79" s="280"/>
      <c r="Z79" s="265"/>
      <c r="AA79" s="280"/>
      <c r="AB79" s="280"/>
      <c r="AC79" s="280"/>
      <c r="AD79" s="280"/>
      <c r="AE79" s="280"/>
      <c r="AF79" s="313"/>
      <c r="AG79" s="280"/>
      <c r="AH79" s="280"/>
      <c r="AI79" s="280"/>
      <c r="AJ79" s="280"/>
      <c r="AK79" s="280"/>
      <c r="AL79" s="280"/>
      <c r="AM79" s="335"/>
      <c r="AN79" s="342"/>
    </row>
    <row r="80" s="211" customFormat="1" ht="24" customHeight="1" spans="1:40">
      <c r="A80" s="244"/>
      <c r="B80" s="244"/>
      <c r="C80" s="264"/>
      <c r="D80" s="264"/>
      <c r="E80" s="245"/>
      <c r="F80" s="338"/>
      <c r="G80" s="245"/>
      <c r="H80" s="248"/>
      <c r="I80" s="244"/>
      <c r="J80" s="264"/>
      <c r="K80" s="268"/>
      <c r="L80" s="268"/>
      <c r="M80" s="268"/>
      <c r="N80" s="264"/>
      <c r="O80" s="244"/>
      <c r="P80" s="245"/>
      <c r="Q80" s="343"/>
      <c r="R80" s="343"/>
      <c r="S80" s="264"/>
      <c r="T80" s="244"/>
      <c r="U80" s="244"/>
      <c r="V80" s="280"/>
      <c r="W80" s="280"/>
      <c r="X80" s="280"/>
      <c r="Y80" s="280"/>
      <c r="Z80" s="245"/>
      <c r="AA80" s="280"/>
      <c r="AB80" s="280"/>
      <c r="AC80" s="280"/>
      <c r="AD80" s="280"/>
      <c r="AE80" s="280"/>
      <c r="AF80" s="313"/>
      <c r="AG80" s="280"/>
      <c r="AH80" s="280"/>
      <c r="AI80" s="280"/>
      <c r="AJ80" s="280"/>
      <c r="AK80" s="280"/>
      <c r="AL80" s="280"/>
      <c r="AM80" s="335"/>
      <c r="AN80" s="348"/>
    </row>
    <row r="81" ht="24" customHeight="1" spans="1:40">
      <c r="A81" s="244"/>
      <c r="B81" s="244"/>
      <c r="C81" s="245"/>
      <c r="D81" s="245"/>
      <c r="E81" s="245"/>
      <c r="F81" s="264"/>
      <c r="G81" s="245"/>
      <c r="H81" s="248"/>
      <c r="I81" s="244"/>
      <c r="J81" s="342"/>
      <c r="K81" s="268"/>
      <c r="L81" s="268"/>
      <c r="M81" s="268"/>
      <c r="N81" s="264"/>
      <c r="O81" s="244"/>
      <c r="P81" s="245"/>
      <c r="Q81" s="344"/>
      <c r="R81" s="344"/>
      <c r="S81" s="244"/>
      <c r="T81" s="244"/>
      <c r="U81" s="244"/>
      <c r="V81" s="280"/>
      <c r="W81" s="280"/>
      <c r="X81" s="280"/>
      <c r="Y81" s="280"/>
      <c r="Z81" s="245"/>
      <c r="AA81" s="280"/>
      <c r="AB81" s="280"/>
      <c r="AC81" s="280"/>
      <c r="AD81" s="280"/>
      <c r="AE81" s="280"/>
      <c r="AF81" s="313"/>
      <c r="AG81" s="280"/>
      <c r="AH81" s="280"/>
      <c r="AI81" s="280"/>
      <c r="AJ81" s="280"/>
      <c r="AK81" s="280"/>
      <c r="AL81" s="280"/>
      <c r="AM81" s="335"/>
      <c r="AN81" s="337"/>
    </row>
    <row r="82" ht="24" customHeight="1" spans="1:40">
      <c r="A82" s="244"/>
      <c r="B82" s="244"/>
      <c r="C82" s="264"/>
      <c r="D82" s="264"/>
      <c r="E82" s="250"/>
      <c r="F82" s="250"/>
      <c r="G82" s="245"/>
      <c r="H82" s="248"/>
      <c r="I82" s="244"/>
      <c r="J82" s="249"/>
      <c r="K82" s="268"/>
      <c r="L82" s="268"/>
      <c r="M82" s="268"/>
      <c r="N82" s="264"/>
      <c r="O82" s="244"/>
      <c r="P82" s="245"/>
      <c r="Q82" s="265"/>
      <c r="R82" s="265"/>
      <c r="S82" s="244"/>
      <c r="T82" s="244"/>
      <c r="U82" s="244"/>
      <c r="V82" s="280"/>
      <c r="W82" s="280"/>
      <c r="X82" s="280"/>
      <c r="Y82" s="280"/>
      <c r="Z82" s="245"/>
      <c r="AA82" s="280"/>
      <c r="AB82" s="280"/>
      <c r="AC82" s="280"/>
      <c r="AD82" s="280"/>
      <c r="AE82" s="280"/>
      <c r="AF82" s="313"/>
      <c r="AG82" s="280"/>
      <c r="AH82" s="280"/>
      <c r="AI82" s="280"/>
      <c r="AJ82" s="280"/>
      <c r="AK82" s="280"/>
      <c r="AL82" s="280"/>
      <c r="AM82" s="335"/>
      <c r="AN82" s="337"/>
    </row>
    <row r="83" ht="24" customHeight="1" spans="1:40">
      <c r="A83" s="244"/>
      <c r="B83" s="244"/>
      <c r="C83" s="264"/>
      <c r="D83" s="264"/>
      <c r="E83" s="250"/>
      <c r="F83" s="250"/>
      <c r="G83" s="245"/>
      <c r="H83" s="248"/>
      <c r="I83" s="244"/>
      <c r="J83" s="249"/>
      <c r="K83" s="268"/>
      <c r="L83" s="268"/>
      <c r="M83" s="268"/>
      <c r="N83" s="264"/>
      <c r="O83" s="244"/>
      <c r="P83" s="245"/>
      <c r="Q83" s="344"/>
      <c r="R83" s="344"/>
      <c r="S83" s="244"/>
      <c r="T83" s="244"/>
      <c r="U83" s="244"/>
      <c r="V83" s="280"/>
      <c r="W83" s="280"/>
      <c r="X83" s="280"/>
      <c r="Y83" s="280"/>
      <c r="Z83" s="245"/>
      <c r="AA83" s="280"/>
      <c r="AB83" s="280"/>
      <c r="AC83" s="280"/>
      <c r="AD83" s="280"/>
      <c r="AE83" s="280"/>
      <c r="AF83" s="313"/>
      <c r="AG83" s="280"/>
      <c r="AH83" s="280"/>
      <c r="AI83" s="280"/>
      <c r="AJ83" s="280"/>
      <c r="AK83" s="280"/>
      <c r="AL83" s="280"/>
      <c r="AM83" s="335"/>
      <c r="AN83" s="337"/>
    </row>
    <row r="84" ht="24" customHeight="1" spans="1:40">
      <c r="A84" s="244"/>
      <c r="B84" s="244"/>
      <c r="C84" s="264"/>
      <c r="D84" s="264"/>
      <c r="E84" s="250"/>
      <c r="F84" s="250"/>
      <c r="G84" s="266"/>
      <c r="H84" s="248"/>
      <c r="I84" s="244"/>
      <c r="J84" s="266"/>
      <c r="K84" s="266"/>
      <c r="L84" s="266"/>
      <c r="M84" s="266"/>
      <c r="N84" s="266"/>
      <c r="O84" s="266"/>
      <c r="P84" s="266"/>
      <c r="Q84" s="250"/>
      <c r="R84" s="250"/>
      <c r="S84" s="244"/>
      <c r="T84" s="244"/>
      <c r="U84" s="244"/>
      <c r="V84" s="280"/>
      <c r="W84" s="280"/>
      <c r="X84" s="280"/>
      <c r="Y84" s="280"/>
      <c r="Z84" s="245"/>
      <c r="AA84" s="280"/>
      <c r="AB84" s="280"/>
      <c r="AC84" s="280"/>
      <c r="AD84" s="280"/>
      <c r="AE84" s="280"/>
      <c r="AF84" s="313"/>
      <c r="AG84" s="280"/>
      <c r="AH84" s="280"/>
      <c r="AI84" s="280"/>
      <c r="AJ84" s="280"/>
      <c r="AK84" s="280"/>
      <c r="AL84" s="280"/>
      <c r="AM84" s="335"/>
      <c r="AN84" s="266"/>
    </row>
    <row r="85" s="211" customFormat="1" ht="24" customHeight="1" spans="1:40">
      <c r="A85" s="244"/>
      <c r="B85" s="244"/>
      <c r="C85" s="264"/>
      <c r="D85" s="264"/>
      <c r="E85" s="249"/>
      <c r="F85" s="250"/>
      <c r="G85" s="266"/>
      <c r="H85" s="248"/>
      <c r="I85" s="244"/>
      <c r="J85" s="266"/>
      <c r="K85" s="266"/>
      <c r="L85" s="266"/>
      <c r="M85" s="266"/>
      <c r="N85" s="266"/>
      <c r="O85" s="266"/>
      <c r="P85" s="266"/>
      <c r="Q85" s="250"/>
      <c r="R85" s="250"/>
      <c r="S85" s="244"/>
      <c r="T85" s="264"/>
      <c r="U85" s="264"/>
      <c r="V85" s="280"/>
      <c r="W85" s="280"/>
      <c r="X85" s="280"/>
      <c r="Y85" s="280"/>
      <c r="Z85" s="245"/>
      <c r="AA85" s="280"/>
      <c r="AB85" s="280"/>
      <c r="AC85" s="280"/>
      <c r="AD85" s="280"/>
      <c r="AE85" s="280"/>
      <c r="AF85" s="313"/>
      <c r="AG85" s="280"/>
      <c r="AH85" s="280"/>
      <c r="AI85" s="280"/>
      <c r="AJ85" s="280"/>
      <c r="AK85" s="280"/>
      <c r="AL85" s="280"/>
      <c r="AM85" s="335"/>
      <c r="AN85" s="266"/>
    </row>
    <row r="86" s="211" customFormat="1" ht="24" customHeight="1" spans="1:40">
      <c r="A86" s="244"/>
      <c r="B86" s="245"/>
      <c r="C86" s="245"/>
      <c r="D86" s="245"/>
      <c r="E86" s="249"/>
      <c r="F86" s="250"/>
      <c r="G86" s="266"/>
      <c r="H86" s="248"/>
      <c r="I86" s="244"/>
      <c r="J86" s="266"/>
      <c r="K86" s="266"/>
      <c r="L86" s="266"/>
      <c r="M86" s="266"/>
      <c r="N86" s="266"/>
      <c r="O86" s="266"/>
      <c r="P86" s="266"/>
      <c r="Q86" s="265"/>
      <c r="R86" s="265"/>
      <c r="S86" s="265"/>
      <c r="T86" s="265"/>
      <c r="U86" s="265"/>
      <c r="V86" s="283"/>
      <c r="W86" s="283"/>
      <c r="X86" s="283"/>
      <c r="Y86" s="283"/>
      <c r="Z86" s="245"/>
      <c r="AA86" s="283"/>
      <c r="AB86" s="283"/>
      <c r="AC86" s="283"/>
      <c r="AD86" s="283"/>
      <c r="AE86" s="283"/>
      <c r="AF86" s="315"/>
      <c r="AG86" s="283"/>
      <c r="AH86" s="283"/>
      <c r="AI86" s="283"/>
      <c r="AJ86" s="283"/>
      <c r="AK86" s="283"/>
      <c r="AL86" s="283"/>
      <c r="AM86" s="335"/>
      <c r="AN86" s="266"/>
    </row>
    <row r="87" s="211" customFormat="1" ht="24" customHeight="1" spans="1:40">
      <c r="A87" s="244"/>
      <c r="B87" s="245"/>
      <c r="C87" s="245"/>
      <c r="D87" s="245"/>
      <c r="E87" s="250"/>
      <c r="F87" s="250"/>
      <c r="G87" s="266"/>
      <c r="H87" s="248"/>
      <c r="I87" s="244"/>
      <c r="J87" s="266"/>
      <c r="K87" s="266"/>
      <c r="L87" s="266"/>
      <c r="M87" s="266"/>
      <c r="N87" s="266"/>
      <c r="O87" s="266"/>
      <c r="P87" s="266"/>
      <c r="Q87" s="265"/>
      <c r="R87" s="265"/>
      <c r="S87" s="265"/>
      <c r="T87" s="265"/>
      <c r="U87" s="265"/>
      <c r="V87" s="283"/>
      <c r="W87" s="283"/>
      <c r="X87" s="283"/>
      <c r="Y87" s="283"/>
      <c r="Z87" s="245"/>
      <c r="AA87" s="283"/>
      <c r="AB87" s="283"/>
      <c r="AC87" s="283"/>
      <c r="AD87" s="283"/>
      <c r="AE87" s="283"/>
      <c r="AF87" s="315"/>
      <c r="AG87" s="283"/>
      <c r="AH87" s="283"/>
      <c r="AI87" s="283"/>
      <c r="AJ87" s="283"/>
      <c r="AK87" s="283"/>
      <c r="AL87" s="283"/>
      <c r="AM87" s="335"/>
      <c r="AN87" s="266"/>
    </row>
    <row r="88" s="211" customFormat="1" ht="24" customHeight="1" spans="1:40">
      <c r="A88" s="244"/>
      <c r="B88" s="245"/>
      <c r="C88" s="245"/>
      <c r="D88" s="245"/>
      <c r="E88" s="249"/>
      <c r="F88" s="250"/>
      <c r="G88" s="266"/>
      <c r="H88" s="248"/>
      <c r="I88" s="244"/>
      <c r="J88" s="266"/>
      <c r="K88" s="266"/>
      <c r="L88" s="266"/>
      <c r="M88" s="266"/>
      <c r="N88" s="266"/>
      <c r="P88" s="266"/>
      <c r="Q88" s="266"/>
      <c r="R88" s="266"/>
      <c r="S88" s="245"/>
      <c r="T88" s="245"/>
      <c r="U88" s="245"/>
      <c r="V88" s="283"/>
      <c r="W88" s="283"/>
      <c r="X88" s="283"/>
      <c r="Y88" s="283"/>
      <c r="Z88" s="245"/>
      <c r="AA88" s="283"/>
      <c r="AB88" s="283"/>
      <c r="AC88" s="283"/>
      <c r="AD88" s="283"/>
      <c r="AE88" s="283"/>
      <c r="AF88" s="315"/>
      <c r="AG88" s="283"/>
      <c r="AH88" s="283"/>
      <c r="AI88" s="283"/>
      <c r="AJ88" s="283"/>
      <c r="AK88" s="283"/>
      <c r="AL88" s="283"/>
      <c r="AM88" s="335"/>
      <c r="AN88" s="266"/>
    </row>
    <row r="89" s="211" customFormat="1" ht="24" customHeight="1" spans="1:40">
      <c r="A89" s="244"/>
      <c r="B89" s="245"/>
      <c r="C89" s="245"/>
      <c r="D89" s="245"/>
      <c r="E89" s="249"/>
      <c r="F89" s="250"/>
      <c r="G89" s="266"/>
      <c r="H89" s="248"/>
      <c r="I89" s="244"/>
      <c r="J89" s="266"/>
      <c r="K89" s="266"/>
      <c r="L89" s="266"/>
      <c r="M89" s="266"/>
      <c r="N89" s="266"/>
      <c r="P89" s="266"/>
      <c r="Q89" s="345"/>
      <c r="R89" s="345"/>
      <c r="S89" s="245"/>
      <c r="T89" s="245"/>
      <c r="U89" s="245"/>
      <c r="V89" s="283"/>
      <c r="W89" s="283"/>
      <c r="X89" s="283"/>
      <c r="Y89" s="283"/>
      <c r="Z89" s="245"/>
      <c r="AA89" s="283"/>
      <c r="AB89" s="283"/>
      <c r="AC89" s="283"/>
      <c r="AD89" s="283"/>
      <c r="AE89" s="283"/>
      <c r="AF89" s="315"/>
      <c r="AG89" s="283"/>
      <c r="AH89" s="283"/>
      <c r="AI89" s="283"/>
      <c r="AJ89" s="283"/>
      <c r="AK89" s="283"/>
      <c r="AL89" s="283"/>
      <c r="AM89" s="335"/>
      <c r="AN89" s="266"/>
    </row>
    <row r="90" s="211" customFormat="1" ht="24" customHeight="1" spans="1:40">
      <c r="A90" s="244"/>
      <c r="B90" s="246"/>
      <c r="C90" s="246"/>
      <c r="D90" s="246"/>
      <c r="E90" s="249"/>
      <c r="F90" s="250"/>
      <c r="G90" s="266"/>
      <c r="H90" s="248"/>
      <c r="I90" s="244"/>
      <c r="J90" s="266"/>
      <c r="K90" s="266"/>
      <c r="L90" s="266"/>
      <c r="M90" s="266"/>
      <c r="N90" s="266"/>
      <c r="P90" s="266"/>
      <c r="Q90" s="250"/>
      <c r="R90" s="250"/>
      <c r="S90" s="245"/>
      <c r="T90" s="265"/>
      <c r="U90" s="265"/>
      <c r="V90" s="283"/>
      <c r="W90" s="283"/>
      <c r="X90" s="283"/>
      <c r="Y90" s="283"/>
      <c r="Z90" s="245"/>
      <c r="AA90" s="283"/>
      <c r="AB90" s="283"/>
      <c r="AC90" s="283"/>
      <c r="AD90" s="283"/>
      <c r="AE90" s="283"/>
      <c r="AF90" s="315"/>
      <c r="AG90" s="283"/>
      <c r="AH90" s="283"/>
      <c r="AI90" s="283"/>
      <c r="AJ90" s="283"/>
      <c r="AK90" s="283"/>
      <c r="AL90" s="283"/>
      <c r="AM90" s="335"/>
      <c r="AN90" s="266"/>
    </row>
    <row r="91" s="211" customFormat="1" ht="24" customHeight="1" spans="1:40">
      <c r="A91" s="244"/>
      <c r="B91" s="245"/>
      <c r="C91" s="245"/>
      <c r="D91" s="245"/>
      <c r="E91" s="249"/>
      <c r="F91" s="250"/>
      <c r="G91" s="266"/>
      <c r="H91" s="248"/>
      <c r="I91" s="244"/>
      <c r="J91" s="266"/>
      <c r="K91" s="266"/>
      <c r="L91" s="266"/>
      <c r="M91" s="266"/>
      <c r="N91" s="266"/>
      <c r="P91" s="266"/>
      <c r="Q91" s="266"/>
      <c r="R91" s="266"/>
      <c r="S91" s="265"/>
      <c r="T91" s="265"/>
      <c r="U91" s="265"/>
      <c r="V91" s="283"/>
      <c r="W91" s="283"/>
      <c r="X91" s="283"/>
      <c r="Y91" s="283"/>
      <c r="Z91" s="245"/>
      <c r="AA91" s="283"/>
      <c r="AB91" s="283"/>
      <c r="AC91" s="283"/>
      <c r="AD91" s="283"/>
      <c r="AE91" s="283"/>
      <c r="AF91" s="315"/>
      <c r="AG91" s="283"/>
      <c r="AH91" s="283"/>
      <c r="AI91" s="283"/>
      <c r="AJ91" s="283"/>
      <c r="AK91" s="283"/>
      <c r="AL91" s="283"/>
      <c r="AM91" s="335"/>
      <c r="AN91" s="266"/>
    </row>
    <row r="92" s="211" customFormat="1" ht="24" customHeight="1" spans="1:40">
      <c r="A92" s="244"/>
      <c r="B92" s="245"/>
      <c r="C92" s="245"/>
      <c r="D92" s="245"/>
      <c r="E92" s="249"/>
      <c r="F92" s="250"/>
      <c r="G92" s="266"/>
      <c r="H92" s="248"/>
      <c r="I92" s="244"/>
      <c r="J92" s="266"/>
      <c r="K92" s="266"/>
      <c r="L92" s="266"/>
      <c r="M92" s="266"/>
      <c r="N92" s="266"/>
      <c r="P92" s="266"/>
      <c r="Q92" s="266"/>
      <c r="R92" s="266"/>
      <c r="S92" s="265"/>
      <c r="T92" s="265"/>
      <c r="U92" s="265"/>
      <c r="V92" s="283"/>
      <c r="W92" s="283"/>
      <c r="X92" s="283"/>
      <c r="Y92" s="283"/>
      <c r="Z92" s="245"/>
      <c r="AA92" s="283"/>
      <c r="AB92" s="283"/>
      <c r="AC92" s="283"/>
      <c r="AD92" s="283"/>
      <c r="AE92" s="283"/>
      <c r="AF92" s="315"/>
      <c r="AG92" s="283"/>
      <c r="AH92" s="283"/>
      <c r="AI92" s="283"/>
      <c r="AJ92" s="283"/>
      <c r="AK92" s="283"/>
      <c r="AL92" s="283"/>
      <c r="AM92" s="335"/>
      <c r="AN92" s="266"/>
    </row>
    <row r="93" s="211" customFormat="1" ht="24" customHeight="1" spans="1:40">
      <c r="A93" s="244"/>
      <c r="B93" s="245"/>
      <c r="C93" s="245"/>
      <c r="D93" s="245"/>
      <c r="E93" s="266"/>
      <c r="F93" s="336"/>
      <c r="G93" s="244"/>
      <c r="H93" s="248"/>
      <c r="I93" s="244"/>
      <c r="J93" s="266"/>
      <c r="K93" s="266"/>
      <c r="L93" s="266"/>
      <c r="M93" s="266"/>
      <c r="N93" s="266"/>
      <c r="O93" s="266"/>
      <c r="P93" s="245"/>
      <c r="Q93" s="265"/>
      <c r="R93" s="265"/>
      <c r="S93" s="265"/>
      <c r="T93" s="265"/>
      <c r="U93" s="265"/>
      <c r="V93" s="283"/>
      <c r="W93" s="283"/>
      <c r="X93" s="283"/>
      <c r="Y93" s="283"/>
      <c r="Z93" s="245"/>
      <c r="AA93" s="283"/>
      <c r="AB93" s="283"/>
      <c r="AC93" s="283"/>
      <c r="AD93" s="283"/>
      <c r="AE93" s="283"/>
      <c r="AF93" s="315"/>
      <c r="AG93" s="283"/>
      <c r="AH93" s="283"/>
      <c r="AI93" s="283"/>
      <c r="AJ93" s="283"/>
      <c r="AK93" s="283"/>
      <c r="AL93" s="283"/>
      <c r="AM93" s="335"/>
      <c r="AN93" s="266"/>
    </row>
    <row r="94" ht="24" customHeight="1" spans="1:40">
      <c r="A94" s="244"/>
      <c r="B94" s="244"/>
      <c r="C94" s="339"/>
      <c r="D94" s="339"/>
      <c r="E94" s="266"/>
      <c r="F94" s="336"/>
      <c r="G94" s="244"/>
      <c r="H94" s="248"/>
      <c r="I94" s="244"/>
      <c r="J94" s="266"/>
      <c r="K94" s="266"/>
      <c r="L94" s="266"/>
      <c r="M94" s="266"/>
      <c r="N94" s="266"/>
      <c r="O94" s="266"/>
      <c r="P94" s="245"/>
      <c r="Q94" s="265"/>
      <c r="R94" s="265"/>
      <c r="S94" s="244"/>
      <c r="T94" s="244"/>
      <c r="U94" s="244"/>
      <c r="V94" s="280"/>
      <c r="W94" s="280"/>
      <c r="X94" s="280"/>
      <c r="Y94" s="280"/>
      <c r="Z94" s="245"/>
      <c r="AA94" s="280"/>
      <c r="AB94" s="280"/>
      <c r="AC94" s="280"/>
      <c r="AD94" s="280"/>
      <c r="AE94" s="280"/>
      <c r="AF94" s="313"/>
      <c r="AG94" s="280"/>
      <c r="AH94" s="280"/>
      <c r="AI94" s="280"/>
      <c r="AJ94" s="280"/>
      <c r="AK94" s="280"/>
      <c r="AL94" s="280"/>
      <c r="AM94" s="335"/>
      <c r="AN94" s="266"/>
    </row>
    <row r="95" ht="24" customHeight="1" spans="1:40">
      <c r="A95" s="244"/>
      <c r="B95" s="244"/>
      <c r="C95" s="340"/>
      <c r="D95" s="340"/>
      <c r="E95" s="266"/>
      <c r="F95" s="336"/>
      <c r="G95" s="244"/>
      <c r="H95" s="248"/>
      <c r="I95" s="244"/>
      <c r="J95" s="266"/>
      <c r="K95" s="266"/>
      <c r="L95" s="266"/>
      <c r="M95" s="266"/>
      <c r="N95" s="266"/>
      <c r="O95" s="266"/>
      <c r="P95" s="245"/>
      <c r="Q95" s="265"/>
      <c r="R95" s="265"/>
      <c r="S95" s="341"/>
      <c r="T95" s="244"/>
      <c r="U95" s="244"/>
      <c r="V95" s="280"/>
      <c r="W95" s="280"/>
      <c r="X95" s="280"/>
      <c r="Y95" s="280"/>
      <c r="Z95" s="245"/>
      <c r="AA95" s="280"/>
      <c r="AB95" s="280"/>
      <c r="AC95" s="280"/>
      <c r="AD95" s="280"/>
      <c r="AE95" s="280"/>
      <c r="AF95" s="313"/>
      <c r="AG95" s="280"/>
      <c r="AH95" s="280"/>
      <c r="AI95" s="280"/>
      <c r="AJ95" s="280"/>
      <c r="AK95" s="280"/>
      <c r="AL95" s="280"/>
      <c r="AM95" s="335"/>
      <c r="AN95" s="266"/>
    </row>
    <row r="96" ht="24" customHeight="1" spans="1:40">
      <c r="A96" s="244"/>
      <c r="B96" s="244"/>
      <c r="C96" s="341"/>
      <c r="D96" s="341"/>
      <c r="E96" s="266"/>
      <c r="F96" s="336"/>
      <c r="G96" s="245"/>
      <c r="H96" s="248"/>
      <c r="I96" s="244"/>
      <c r="J96" s="266"/>
      <c r="K96" s="266"/>
      <c r="L96" s="266"/>
      <c r="M96" s="266"/>
      <c r="N96" s="266"/>
      <c r="O96" s="266"/>
      <c r="P96" s="245"/>
      <c r="Q96" s="212"/>
      <c r="R96" s="212"/>
      <c r="S96" s="212"/>
      <c r="Z96" s="245"/>
      <c r="AM96" s="335"/>
      <c r="AN96" s="266"/>
    </row>
    <row r="97" s="211" customFormat="1" ht="24" customHeight="1" spans="1:40">
      <c r="A97" s="244"/>
      <c r="B97" s="245"/>
      <c r="C97" s="341"/>
      <c r="D97" s="341"/>
      <c r="E97" s="249"/>
      <c r="F97" s="250"/>
      <c r="G97" s="244"/>
      <c r="H97" s="248"/>
      <c r="I97" s="244"/>
      <c r="J97" s="266"/>
      <c r="K97" s="266"/>
      <c r="L97" s="266"/>
      <c r="M97" s="266"/>
      <c r="O97" s="249"/>
      <c r="P97" s="245"/>
      <c r="Q97" s="266"/>
      <c r="R97" s="266"/>
      <c r="S97" s="244"/>
      <c r="T97" s="244"/>
      <c r="U97" s="244"/>
      <c r="V97" s="280"/>
      <c r="W97" s="280"/>
      <c r="X97" s="280"/>
      <c r="Y97" s="280"/>
      <c r="Z97" s="245"/>
      <c r="AA97" s="280"/>
      <c r="AB97" s="280"/>
      <c r="AC97" s="280"/>
      <c r="AD97" s="280"/>
      <c r="AE97" s="280"/>
      <c r="AF97" s="313"/>
      <c r="AG97" s="280"/>
      <c r="AH97" s="280"/>
      <c r="AI97" s="280"/>
      <c r="AJ97" s="280"/>
      <c r="AK97" s="280"/>
      <c r="AL97" s="280"/>
      <c r="AM97" s="335"/>
      <c r="AN97" s="266"/>
    </row>
    <row r="98" s="211" customFormat="1" ht="24" customHeight="1" spans="1:40">
      <c r="A98" s="244"/>
      <c r="B98" s="245"/>
      <c r="C98" s="341"/>
      <c r="D98" s="341"/>
      <c r="E98" s="266"/>
      <c r="F98" s="336"/>
      <c r="G98" s="244"/>
      <c r="H98" s="248"/>
      <c r="I98" s="244"/>
      <c r="J98" s="266"/>
      <c r="K98" s="266"/>
      <c r="L98" s="266"/>
      <c r="M98" s="266"/>
      <c r="O98" s="249"/>
      <c r="P98" s="245"/>
      <c r="V98" s="346"/>
      <c r="W98" s="346"/>
      <c r="X98" s="346"/>
      <c r="Y98" s="346"/>
      <c r="Z98" s="245"/>
      <c r="AA98" s="346"/>
      <c r="AB98" s="346"/>
      <c r="AC98" s="346"/>
      <c r="AD98" s="346"/>
      <c r="AE98" s="346"/>
      <c r="AF98" s="347"/>
      <c r="AG98" s="346"/>
      <c r="AH98" s="346"/>
      <c r="AI98" s="346"/>
      <c r="AJ98" s="346"/>
      <c r="AK98" s="346"/>
      <c r="AL98" s="346"/>
      <c r="AM98" s="335"/>
      <c r="AN98" s="266"/>
    </row>
    <row r="99" s="211" customFormat="1" ht="24" customHeight="1" spans="1:40">
      <c r="A99" s="244"/>
      <c r="B99" s="244"/>
      <c r="C99" s="264"/>
      <c r="D99" s="264"/>
      <c r="E99" s="245"/>
      <c r="F99" s="338"/>
      <c r="G99" s="245"/>
      <c r="H99" s="248"/>
      <c r="I99" s="244"/>
      <c r="J99" s="264"/>
      <c r="K99" s="268"/>
      <c r="L99" s="268"/>
      <c r="M99" s="268"/>
      <c r="N99" s="264"/>
      <c r="O99" s="244"/>
      <c r="P99" s="245"/>
      <c r="Q99" s="265"/>
      <c r="R99" s="265"/>
      <c r="S99" s="264"/>
      <c r="T99" s="244"/>
      <c r="U99" s="244"/>
      <c r="V99" s="280"/>
      <c r="W99" s="280"/>
      <c r="X99" s="280"/>
      <c r="Y99" s="280"/>
      <c r="Z99" s="245"/>
      <c r="AA99" s="280"/>
      <c r="AB99" s="280"/>
      <c r="AC99" s="280"/>
      <c r="AD99" s="280"/>
      <c r="AE99" s="280"/>
      <c r="AF99" s="313"/>
      <c r="AG99" s="280"/>
      <c r="AH99" s="280"/>
      <c r="AI99" s="280"/>
      <c r="AJ99" s="280"/>
      <c r="AK99" s="280"/>
      <c r="AL99" s="280"/>
      <c r="AM99" s="335"/>
      <c r="AN99" s="348"/>
    </row>
    <row r="100" s="211" customFormat="1" ht="24" customHeight="1" spans="1:40">
      <c r="A100" s="244"/>
      <c r="B100" s="244"/>
      <c r="C100" s="264"/>
      <c r="D100" s="264"/>
      <c r="E100" s="245"/>
      <c r="F100" s="338"/>
      <c r="G100" s="245"/>
      <c r="H100" s="248"/>
      <c r="I100" s="244"/>
      <c r="J100" s="264"/>
      <c r="K100" s="268"/>
      <c r="L100" s="268"/>
      <c r="M100" s="268"/>
      <c r="N100" s="264"/>
      <c r="O100" s="244"/>
      <c r="P100" s="245"/>
      <c r="Q100" s="265"/>
      <c r="R100" s="265"/>
      <c r="S100" s="264"/>
      <c r="T100" s="244"/>
      <c r="U100" s="244"/>
      <c r="V100" s="280"/>
      <c r="W100" s="280"/>
      <c r="X100" s="280"/>
      <c r="Y100" s="280"/>
      <c r="Z100" s="245"/>
      <c r="AA100" s="280"/>
      <c r="AB100" s="280"/>
      <c r="AC100" s="280"/>
      <c r="AD100" s="280"/>
      <c r="AE100" s="280"/>
      <c r="AF100" s="313"/>
      <c r="AG100" s="280"/>
      <c r="AH100" s="280"/>
      <c r="AI100" s="280"/>
      <c r="AJ100" s="280"/>
      <c r="AK100" s="280"/>
      <c r="AL100" s="280"/>
      <c r="AM100" s="335"/>
      <c r="AN100" s="348"/>
    </row>
    <row r="101" s="211" customFormat="1" ht="24" customHeight="1" spans="1:40">
      <c r="A101" s="244"/>
      <c r="B101" s="244"/>
      <c r="C101" s="264"/>
      <c r="D101" s="264"/>
      <c r="E101" s="245"/>
      <c r="F101" s="338"/>
      <c r="G101" s="245"/>
      <c r="H101" s="248"/>
      <c r="I101" s="244"/>
      <c r="J101" s="264"/>
      <c r="K101" s="268"/>
      <c r="L101" s="268"/>
      <c r="M101" s="268"/>
      <c r="N101" s="264"/>
      <c r="O101" s="244"/>
      <c r="P101" s="245"/>
      <c r="Q101" s="265"/>
      <c r="R101" s="265"/>
      <c r="S101" s="264"/>
      <c r="T101" s="244"/>
      <c r="U101" s="244"/>
      <c r="V101" s="280"/>
      <c r="W101" s="280"/>
      <c r="X101" s="280"/>
      <c r="Y101" s="280"/>
      <c r="Z101" s="245"/>
      <c r="AA101" s="280"/>
      <c r="AB101" s="280"/>
      <c r="AC101" s="280"/>
      <c r="AD101" s="280"/>
      <c r="AE101" s="280"/>
      <c r="AF101" s="313"/>
      <c r="AG101" s="280"/>
      <c r="AH101" s="280"/>
      <c r="AI101" s="280"/>
      <c r="AJ101" s="280"/>
      <c r="AK101" s="280"/>
      <c r="AL101" s="280"/>
      <c r="AM101" s="335"/>
      <c r="AN101" s="348"/>
    </row>
    <row r="102" s="211" customFormat="1" ht="24" customHeight="1" spans="1:40">
      <c r="A102" s="244"/>
      <c r="B102" s="244"/>
      <c r="C102" s="264"/>
      <c r="D102" s="264"/>
      <c r="E102" s="245"/>
      <c r="F102" s="338"/>
      <c r="G102" s="245"/>
      <c r="H102" s="248"/>
      <c r="I102" s="244"/>
      <c r="J102" s="264"/>
      <c r="K102" s="268"/>
      <c r="L102" s="268"/>
      <c r="M102" s="268"/>
      <c r="N102" s="264"/>
      <c r="O102" s="244"/>
      <c r="P102" s="245"/>
      <c r="Q102" s="265"/>
      <c r="R102" s="265"/>
      <c r="S102" s="264"/>
      <c r="T102" s="244"/>
      <c r="U102" s="244"/>
      <c r="V102" s="280"/>
      <c r="W102" s="280"/>
      <c r="X102" s="280"/>
      <c r="Y102" s="280"/>
      <c r="Z102" s="245"/>
      <c r="AA102" s="280"/>
      <c r="AB102" s="280"/>
      <c r="AC102" s="280"/>
      <c r="AD102" s="280"/>
      <c r="AE102" s="280"/>
      <c r="AF102" s="313"/>
      <c r="AG102" s="280"/>
      <c r="AH102" s="280"/>
      <c r="AI102" s="280"/>
      <c r="AJ102" s="280"/>
      <c r="AK102" s="280"/>
      <c r="AL102" s="280"/>
      <c r="AM102" s="335"/>
      <c r="AN102" s="348"/>
    </row>
    <row r="103" ht="24" customHeight="1" spans="1:40">
      <c r="A103" s="244"/>
      <c r="F103" s="264"/>
      <c r="G103" s="245"/>
      <c r="H103" s="338"/>
      <c r="I103" s="244"/>
      <c r="J103" s="342"/>
      <c r="K103" s="268"/>
      <c r="L103" s="268"/>
      <c r="M103" s="268"/>
      <c r="N103" s="264"/>
      <c r="O103" s="244"/>
      <c r="P103" s="245"/>
      <c r="Q103" s="244"/>
      <c r="R103" s="244"/>
      <c r="S103" s="244"/>
      <c r="T103" s="244"/>
      <c r="U103" s="244"/>
      <c r="V103" s="280"/>
      <c r="W103" s="280"/>
      <c r="X103" s="280"/>
      <c r="Y103" s="280"/>
      <c r="Z103" s="245"/>
      <c r="AA103" s="280"/>
      <c r="AB103" s="280"/>
      <c r="AC103" s="280"/>
      <c r="AD103" s="280"/>
      <c r="AE103" s="280"/>
      <c r="AF103" s="313"/>
      <c r="AG103" s="280"/>
      <c r="AH103" s="280"/>
      <c r="AI103" s="280"/>
      <c r="AJ103" s="280"/>
      <c r="AK103" s="280"/>
      <c r="AL103" s="280"/>
      <c r="AM103" s="335"/>
      <c r="AN103" s="342"/>
    </row>
    <row r="104" ht="24" customHeight="1" spans="1:40">
      <c r="A104" s="244"/>
      <c r="F104" s="264"/>
      <c r="G104" s="245"/>
      <c r="H104" s="338"/>
      <c r="I104" s="244"/>
      <c r="J104" s="342"/>
      <c r="K104" s="268"/>
      <c r="L104" s="268"/>
      <c r="M104" s="268"/>
      <c r="N104" s="264"/>
      <c r="O104" s="244"/>
      <c r="P104" s="245"/>
      <c r="Q104" s="244"/>
      <c r="R104" s="244"/>
      <c r="S104" s="244"/>
      <c r="T104" s="244"/>
      <c r="U104" s="244"/>
      <c r="V104" s="280"/>
      <c r="W104" s="280"/>
      <c r="X104" s="280"/>
      <c r="Y104" s="280"/>
      <c r="Z104" s="245"/>
      <c r="AA104" s="280"/>
      <c r="AB104" s="280"/>
      <c r="AC104" s="280"/>
      <c r="AD104" s="280"/>
      <c r="AE104" s="280"/>
      <c r="AF104" s="313"/>
      <c r="AG104" s="280"/>
      <c r="AH104" s="280"/>
      <c r="AI104" s="280"/>
      <c r="AJ104" s="280"/>
      <c r="AK104" s="280"/>
      <c r="AL104" s="280"/>
      <c r="AM104" s="335"/>
      <c r="AN104" s="342"/>
    </row>
    <row r="105" ht="24" customHeight="1" spans="1:40">
      <c r="A105" s="244"/>
      <c r="E105" s="245"/>
      <c r="F105" s="264"/>
      <c r="G105" s="245"/>
      <c r="H105" s="338"/>
      <c r="I105" s="244"/>
      <c r="J105" s="342"/>
      <c r="K105" s="268"/>
      <c r="L105" s="268"/>
      <c r="M105" s="268"/>
      <c r="N105" s="264"/>
      <c r="O105" s="244"/>
      <c r="P105" s="245"/>
      <c r="Q105" s="244"/>
      <c r="R105" s="244"/>
      <c r="S105" s="244"/>
      <c r="T105" s="244"/>
      <c r="U105" s="244"/>
      <c r="V105" s="280"/>
      <c r="W105" s="280"/>
      <c r="X105" s="280"/>
      <c r="Y105" s="280"/>
      <c r="Z105" s="245"/>
      <c r="AA105" s="280"/>
      <c r="AB105" s="280"/>
      <c r="AC105" s="280"/>
      <c r="AD105" s="280"/>
      <c r="AE105" s="280"/>
      <c r="AF105" s="313"/>
      <c r="AG105" s="280"/>
      <c r="AH105" s="280"/>
      <c r="AI105" s="280"/>
      <c r="AJ105" s="280"/>
      <c r="AK105" s="280"/>
      <c r="AL105" s="280"/>
      <c r="AM105" s="335"/>
      <c r="AN105" s="342"/>
    </row>
    <row r="106" ht="24" customHeight="1" spans="1:40">
      <c r="A106" s="244"/>
      <c r="E106" s="245"/>
      <c r="F106" s="264"/>
      <c r="G106" s="245"/>
      <c r="H106" s="338"/>
      <c r="I106" s="244"/>
      <c r="J106" s="342"/>
      <c r="K106" s="268"/>
      <c r="L106" s="268"/>
      <c r="M106" s="268"/>
      <c r="N106" s="264"/>
      <c r="O106" s="244"/>
      <c r="P106" s="245"/>
      <c r="Q106" s="244"/>
      <c r="R106" s="244"/>
      <c r="S106" s="244"/>
      <c r="T106" s="244"/>
      <c r="U106" s="244"/>
      <c r="V106" s="280"/>
      <c r="W106" s="280"/>
      <c r="X106" s="280"/>
      <c r="Y106" s="280"/>
      <c r="Z106" s="245"/>
      <c r="AA106" s="280"/>
      <c r="AB106" s="280"/>
      <c r="AC106" s="280"/>
      <c r="AD106" s="280"/>
      <c r="AE106" s="280"/>
      <c r="AF106" s="313"/>
      <c r="AG106" s="280"/>
      <c r="AH106" s="280"/>
      <c r="AI106" s="280"/>
      <c r="AJ106" s="280"/>
      <c r="AK106" s="280"/>
      <c r="AL106" s="280"/>
      <c r="AM106" s="335"/>
      <c r="AN106" s="342"/>
    </row>
    <row r="107" spans="11:19">
      <c r="K107" s="212"/>
      <c r="L107" s="212"/>
      <c r="M107" s="212"/>
      <c r="N107" s="212"/>
      <c r="O107" s="212"/>
      <c r="P107" s="212"/>
      <c r="Q107" s="212"/>
      <c r="R107" s="212"/>
      <c r="S107" s="212"/>
    </row>
    <row r="108" spans="11:19">
      <c r="K108" s="212"/>
      <c r="L108" s="212"/>
      <c r="M108" s="212"/>
      <c r="N108" s="212"/>
      <c r="O108" s="212"/>
      <c r="P108" s="212"/>
      <c r="Q108" s="212"/>
      <c r="R108" s="212"/>
      <c r="S108" s="212"/>
    </row>
    <row r="109" spans="11:19">
      <c r="K109" s="212"/>
      <c r="L109" s="212"/>
      <c r="M109" s="212"/>
      <c r="N109" s="212"/>
      <c r="O109" s="212"/>
      <c r="P109" s="212"/>
      <c r="Q109" s="212"/>
      <c r="R109" s="212"/>
      <c r="S109" s="212"/>
    </row>
    <row r="110" spans="11:19">
      <c r="K110" s="212"/>
      <c r="L110" s="212"/>
      <c r="M110" s="212"/>
      <c r="N110" s="212"/>
      <c r="O110" s="212"/>
      <c r="P110" s="212"/>
      <c r="Q110" s="212"/>
      <c r="R110" s="212"/>
      <c r="S110" s="212"/>
    </row>
    <row r="111" spans="11:19">
      <c r="K111" s="212"/>
      <c r="L111" s="212"/>
      <c r="M111" s="212"/>
      <c r="N111" s="212"/>
      <c r="O111" s="212"/>
      <c r="P111" s="212"/>
      <c r="Q111" s="212"/>
      <c r="R111" s="212"/>
      <c r="S111" s="212"/>
    </row>
    <row r="112" spans="11:19">
      <c r="K112" s="212"/>
      <c r="L112" s="212"/>
      <c r="M112" s="212"/>
      <c r="N112" s="212"/>
      <c r="O112" s="212"/>
      <c r="P112" s="212"/>
      <c r="Q112" s="212"/>
      <c r="R112" s="212"/>
      <c r="S112" s="212"/>
    </row>
    <row r="113" spans="11:19">
      <c r="K113" s="212"/>
      <c r="L113" s="212"/>
      <c r="M113" s="212"/>
      <c r="N113" s="212"/>
      <c r="O113" s="212"/>
      <c r="P113" s="212"/>
      <c r="Q113" s="212"/>
      <c r="R113" s="212"/>
      <c r="S113" s="212"/>
    </row>
    <row r="114" spans="11:19">
      <c r="K114" s="212"/>
      <c r="L114" s="212"/>
      <c r="M114" s="212"/>
      <c r="N114" s="212"/>
      <c r="O114" s="212"/>
      <c r="P114" s="212"/>
      <c r="Q114" s="212"/>
      <c r="R114" s="212"/>
      <c r="S114" s="212"/>
    </row>
    <row r="115" spans="11:19">
      <c r="K115" s="212"/>
      <c r="L115" s="212"/>
      <c r="M115" s="212"/>
      <c r="N115" s="212"/>
      <c r="O115" s="212"/>
      <c r="P115" s="212"/>
      <c r="Q115" s="212"/>
      <c r="R115" s="212"/>
      <c r="S115" s="212"/>
    </row>
    <row r="116" spans="11:19">
      <c r="K116" s="212"/>
      <c r="L116" s="212"/>
      <c r="M116" s="212"/>
      <c r="N116" s="212"/>
      <c r="O116" s="212"/>
      <c r="P116" s="212"/>
      <c r="Q116" s="212"/>
      <c r="R116" s="212"/>
      <c r="S116" s="212"/>
    </row>
    <row r="117" spans="11:19">
      <c r="K117" s="212"/>
      <c r="L117" s="212"/>
      <c r="M117" s="212"/>
      <c r="N117" s="212"/>
      <c r="O117" s="212"/>
      <c r="P117" s="212"/>
      <c r="Q117" s="212"/>
      <c r="R117" s="212"/>
      <c r="S117" s="212"/>
    </row>
    <row r="118" spans="11:19">
      <c r="K118" s="212"/>
      <c r="L118" s="212"/>
      <c r="M118" s="212"/>
      <c r="N118" s="212"/>
      <c r="O118" s="212"/>
      <c r="P118" s="212"/>
      <c r="Q118" s="212"/>
      <c r="R118" s="212"/>
      <c r="S118" s="212"/>
    </row>
    <row r="119" spans="11:19">
      <c r="K119" s="212"/>
      <c r="L119" s="212"/>
      <c r="M119" s="212"/>
      <c r="N119" s="212"/>
      <c r="O119" s="212"/>
      <c r="P119" s="212"/>
      <c r="Q119" s="212"/>
      <c r="R119" s="212"/>
      <c r="S119" s="212"/>
    </row>
    <row r="120" spans="11:19">
      <c r="K120" s="212"/>
      <c r="L120" s="212"/>
      <c r="M120" s="212"/>
      <c r="N120" s="212"/>
      <c r="O120" s="212"/>
      <c r="P120" s="212"/>
      <c r="Q120" s="212"/>
      <c r="R120" s="212"/>
      <c r="S120" s="212"/>
    </row>
    <row r="121" spans="11:19">
      <c r="K121" s="212"/>
      <c r="L121" s="212"/>
      <c r="M121" s="212"/>
      <c r="N121" s="212"/>
      <c r="O121" s="212"/>
      <c r="P121" s="212"/>
      <c r="Q121" s="212"/>
      <c r="R121" s="212"/>
      <c r="S121" s="212"/>
    </row>
    <row r="122" spans="11:19">
      <c r="K122" s="212"/>
      <c r="L122" s="212"/>
      <c r="M122" s="212"/>
      <c r="N122" s="212"/>
      <c r="O122" s="212"/>
      <c r="P122" s="212"/>
      <c r="Q122" s="212"/>
      <c r="R122" s="212"/>
      <c r="S122" s="212"/>
    </row>
    <row r="123" spans="11:19">
      <c r="K123" s="212"/>
      <c r="L123" s="212"/>
      <c r="M123" s="212"/>
      <c r="N123" s="212"/>
      <c r="O123" s="212"/>
      <c r="P123" s="212"/>
      <c r="Q123" s="212"/>
      <c r="R123" s="212"/>
      <c r="S123" s="212"/>
    </row>
    <row r="124" spans="11:19">
      <c r="K124" s="212"/>
      <c r="L124" s="212"/>
      <c r="M124" s="212"/>
      <c r="N124" s="212"/>
      <c r="O124" s="212"/>
      <c r="P124" s="212"/>
      <c r="Q124" s="212"/>
      <c r="R124" s="212"/>
      <c r="S124" s="212"/>
    </row>
    <row r="125" spans="11:19">
      <c r="K125" s="212"/>
      <c r="L125" s="212"/>
      <c r="M125" s="212"/>
      <c r="N125" s="212"/>
      <c r="O125" s="212"/>
      <c r="P125" s="212"/>
      <c r="Q125" s="212"/>
      <c r="R125" s="212"/>
      <c r="S125" s="212"/>
    </row>
    <row r="126" spans="11:19">
      <c r="K126" s="212"/>
      <c r="L126" s="212"/>
      <c r="M126" s="212"/>
      <c r="N126" s="212"/>
      <c r="O126" s="212"/>
      <c r="P126" s="212"/>
      <c r="Q126" s="212"/>
      <c r="R126" s="212"/>
      <c r="S126" s="212"/>
    </row>
    <row r="127" spans="11:19">
      <c r="K127" s="212"/>
      <c r="L127" s="212"/>
      <c r="M127" s="212"/>
      <c r="N127" s="212"/>
      <c r="O127" s="212"/>
      <c r="P127" s="212"/>
      <c r="Q127" s="212"/>
      <c r="R127" s="212"/>
      <c r="S127" s="212"/>
    </row>
    <row r="128" spans="11:19">
      <c r="K128" s="212"/>
      <c r="L128" s="212"/>
      <c r="M128" s="212"/>
      <c r="N128" s="212"/>
      <c r="O128" s="212"/>
      <c r="P128" s="212"/>
      <c r="Q128" s="212"/>
      <c r="R128" s="212"/>
      <c r="S128" s="212"/>
    </row>
    <row r="129" spans="11:19">
      <c r="K129" s="212"/>
      <c r="L129" s="212"/>
      <c r="M129" s="212"/>
      <c r="N129" s="212"/>
      <c r="O129" s="212"/>
      <c r="P129" s="212"/>
      <c r="Q129" s="212"/>
      <c r="R129" s="212"/>
      <c r="S129" s="212"/>
    </row>
    <row r="130" spans="11:19">
      <c r="K130" s="212"/>
      <c r="L130" s="212"/>
      <c r="M130" s="212"/>
      <c r="N130" s="212"/>
      <c r="O130" s="212"/>
      <c r="P130" s="212"/>
      <c r="Q130" s="212"/>
      <c r="R130" s="212"/>
      <c r="S130" s="212"/>
    </row>
    <row r="131" spans="11:19">
      <c r="K131" s="212"/>
      <c r="L131" s="212"/>
      <c r="M131" s="212"/>
      <c r="N131" s="212"/>
      <c r="O131" s="212"/>
      <c r="P131" s="212"/>
      <c r="Q131" s="212"/>
      <c r="R131" s="212"/>
      <c r="S131" s="212"/>
    </row>
    <row r="132" spans="11:19">
      <c r="K132" s="212"/>
      <c r="L132" s="212"/>
      <c r="M132" s="212"/>
      <c r="N132" s="212"/>
      <c r="O132" s="212"/>
      <c r="P132" s="212"/>
      <c r="Q132" s="212"/>
      <c r="R132" s="212"/>
      <c r="S132" s="212"/>
    </row>
    <row r="133" spans="11:19">
      <c r="K133" s="212"/>
      <c r="L133" s="212"/>
      <c r="M133" s="212"/>
      <c r="N133" s="212"/>
      <c r="O133" s="212"/>
      <c r="P133" s="212"/>
      <c r="Q133" s="212"/>
      <c r="R133" s="212"/>
      <c r="S133" s="212"/>
    </row>
    <row r="134" spans="11:19">
      <c r="K134" s="212"/>
      <c r="L134" s="212"/>
      <c r="M134" s="212"/>
      <c r="N134" s="212"/>
      <c r="O134" s="212"/>
      <c r="P134" s="212"/>
      <c r="Q134" s="212"/>
      <c r="R134" s="212"/>
      <c r="S134" s="212"/>
    </row>
    <row r="135" spans="11:19">
      <c r="K135" s="212"/>
      <c r="L135" s="212"/>
      <c r="M135" s="212"/>
      <c r="N135" s="212"/>
      <c r="O135" s="212"/>
      <c r="P135" s="212"/>
      <c r="Q135" s="212"/>
      <c r="R135" s="212"/>
      <c r="S135" s="212"/>
    </row>
    <row r="136" spans="11:19">
      <c r="K136" s="212"/>
      <c r="L136" s="212"/>
      <c r="M136" s="212"/>
      <c r="N136" s="212"/>
      <c r="O136" s="212"/>
      <c r="P136" s="212"/>
      <c r="Q136" s="212"/>
      <c r="R136" s="212"/>
      <c r="S136" s="212"/>
    </row>
    <row r="137" spans="11:19">
      <c r="K137" s="212"/>
      <c r="L137" s="212"/>
      <c r="M137" s="212"/>
      <c r="N137" s="212"/>
      <c r="O137" s="212"/>
      <c r="P137" s="212"/>
      <c r="Q137" s="212"/>
      <c r="R137" s="212"/>
      <c r="S137" s="212"/>
    </row>
    <row r="138" spans="11:19">
      <c r="K138" s="212"/>
      <c r="L138" s="212"/>
      <c r="M138" s="212"/>
      <c r="N138" s="212"/>
      <c r="O138" s="212"/>
      <c r="P138" s="212"/>
      <c r="Q138" s="212"/>
      <c r="R138" s="212"/>
      <c r="S138" s="212"/>
    </row>
    <row r="139" spans="11:19">
      <c r="K139" s="212"/>
      <c r="L139" s="212"/>
      <c r="M139" s="212"/>
      <c r="N139" s="212"/>
      <c r="O139" s="212"/>
      <c r="P139" s="212"/>
      <c r="Q139" s="212"/>
      <c r="R139" s="212"/>
      <c r="S139" s="212"/>
    </row>
    <row r="140" spans="11:19">
      <c r="K140" s="212"/>
      <c r="L140" s="212"/>
      <c r="M140" s="212"/>
      <c r="N140" s="212"/>
      <c r="O140" s="212"/>
      <c r="P140" s="212"/>
      <c r="Q140" s="212"/>
      <c r="R140" s="212"/>
      <c r="S140" s="212"/>
    </row>
    <row r="141" spans="11:19">
      <c r="K141" s="212"/>
      <c r="L141" s="212"/>
      <c r="M141" s="212"/>
      <c r="N141" s="212"/>
      <c r="O141" s="212"/>
      <c r="P141" s="212"/>
      <c r="Q141" s="212"/>
      <c r="R141" s="212"/>
      <c r="S141" s="212"/>
    </row>
    <row r="142" spans="11:19">
      <c r="K142" s="212"/>
      <c r="L142" s="212"/>
      <c r="M142" s="212"/>
      <c r="N142" s="212"/>
      <c r="O142" s="212"/>
      <c r="P142" s="212"/>
      <c r="Q142" s="212"/>
      <c r="R142" s="212"/>
      <c r="S142" s="212"/>
    </row>
    <row r="143" spans="11:19">
      <c r="K143" s="212"/>
      <c r="L143" s="212"/>
      <c r="M143" s="212"/>
      <c r="N143" s="212"/>
      <c r="O143" s="212"/>
      <c r="P143" s="212"/>
      <c r="Q143" s="212"/>
      <c r="R143" s="212"/>
      <c r="S143" s="212"/>
    </row>
    <row r="144" spans="11:19">
      <c r="K144" s="212"/>
      <c r="L144" s="212"/>
      <c r="M144" s="212"/>
      <c r="N144" s="212"/>
      <c r="O144" s="212"/>
      <c r="P144" s="212"/>
      <c r="Q144" s="212"/>
      <c r="R144" s="212"/>
      <c r="S144" s="212"/>
    </row>
    <row r="145" spans="11:19">
      <c r="K145" s="212"/>
      <c r="L145" s="212"/>
      <c r="M145" s="212"/>
      <c r="N145" s="212"/>
      <c r="O145" s="212"/>
      <c r="P145" s="212"/>
      <c r="Q145" s="212"/>
      <c r="R145" s="212"/>
      <c r="S145" s="212"/>
    </row>
    <row r="146" spans="11:19">
      <c r="K146" s="212"/>
      <c r="L146" s="212"/>
      <c r="M146" s="212"/>
      <c r="N146" s="212"/>
      <c r="O146" s="212"/>
      <c r="P146" s="212"/>
      <c r="Q146" s="212"/>
      <c r="R146" s="212"/>
      <c r="S146" s="212"/>
    </row>
    <row r="147" spans="11:19">
      <c r="K147" s="212"/>
      <c r="L147" s="212"/>
      <c r="M147" s="212"/>
      <c r="N147" s="212"/>
      <c r="O147" s="212"/>
      <c r="P147" s="212"/>
      <c r="Q147" s="212"/>
      <c r="R147" s="212"/>
      <c r="S147" s="212"/>
    </row>
    <row r="148" spans="11:19">
      <c r="K148" s="212"/>
      <c r="L148" s="212"/>
      <c r="M148" s="212"/>
      <c r="N148" s="212"/>
      <c r="O148" s="212"/>
      <c r="P148" s="212"/>
      <c r="Q148" s="212"/>
      <c r="R148" s="212"/>
      <c r="S148" s="212"/>
    </row>
    <row r="149" spans="11:19">
      <c r="K149" s="212"/>
      <c r="L149" s="212"/>
      <c r="M149" s="212"/>
      <c r="N149" s="212"/>
      <c r="O149" s="212"/>
      <c r="P149" s="212"/>
      <c r="Q149" s="212"/>
      <c r="R149" s="212"/>
      <c r="S149" s="212"/>
    </row>
    <row r="150" spans="11:19">
      <c r="K150" s="212"/>
      <c r="L150" s="212"/>
      <c r="M150" s="212"/>
      <c r="N150" s="212"/>
      <c r="O150" s="212"/>
      <c r="P150" s="212"/>
      <c r="Q150" s="212"/>
      <c r="R150" s="212"/>
      <c r="S150" s="212"/>
    </row>
    <row r="151" spans="11:19">
      <c r="K151" s="212"/>
      <c r="L151" s="212"/>
      <c r="M151" s="212"/>
      <c r="N151" s="212"/>
      <c r="O151" s="212"/>
      <c r="P151" s="212"/>
      <c r="Q151" s="212"/>
      <c r="R151" s="212"/>
      <c r="S151" s="212"/>
    </row>
    <row r="152" spans="11:19">
      <c r="K152" s="212"/>
      <c r="L152" s="212"/>
      <c r="M152" s="212"/>
      <c r="N152" s="212"/>
      <c r="O152" s="212"/>
      <c r="P152" s="212"/>
      <c r="Q152" s="212"/>
      <c r="R152" s="212"/>
      <c r="S152" s="212"/>
    </row>
    <row r="153" spans="11:19">
      <c r="K153" s="212"/>
      <c r="L153" s="212"/>
      <c r="M153" s="212"/>
      <c r="N153" s="212"/>
      <c r="O153" s="212"/>
      <c r="P153" s="212"/>
      <c r="Q153" s="212"/>
      <c r="R153" s="212"/>
      <c r="S153" s="212"/>
    </row>
    <row r="154" spans="11:19">
      <c r="K154" s="212"/>
      <c r="L154" s="212"/>
      <c r="M154" s="212"/>
      <c r="N154" s="212"/>
      <c r="O154" s="212"/>
      <c r="P154" s="212"/>
      <c r="Q154" s="212"/>
      <c r="R154" s="212"/>
      <c r="S154" s="212"/>
    </row>
    <row r="155" spans="11:19">
      <c r="K155" s="212"/>
      <c r="L155" s="212"/>
      <c r="M155" s="212"/>
      <c r="N155" s="212"/>
      <c r="O155" s="212"/>
      <c r="P155" s="212"/>
      <c r="Q155" s="212"/>
      <c r="R155" s="212"/>
      <c r="S155" s="212"/>
    </row>
    <row r="156" spans="11:19">
      <c r="K156" s="212"/>
      <c r="L156" s="212"/>
      <c r="M156" s="212"/>
      <c r="N156" s="212"/>
      <c r="O156" s="212"/>
      <c r="P156" s="212"/>
      <c r="Q156" s="212"/>
      <c r="R156" s="212"/>
      <c r="S156" s="212"/>
    </row>
    <row r="157" spans="11:19">
      <c r="K157" s="212"/>
      <c r="L157" s="212"/>
      <c r="M157" s="212"/>
      <c r="N157" s="212"/>
      <c r="O157" s="212"/>
      <c r="P157" s="212"/>
      <c r="Q157" s="212"/>
      <c r="R157" s="212"/>
      <c r="S157" s="212"/>
    </row>
    <row r="158" spans="11:19">
      <c r="K158" s="212"/>
      <c r="L158" s="212"/>
      <c r="M158" s="212"/>
      <c r="N158" s="212"/>
      <c r="O158" s="212"/>
      <c r="P158" s="212"/>
      <c r="Q158" s="212"/>
      <c r="R158" s="212"/>
      <c r="S158" s="212"/>
    </row>
    <row r="159" spans="11:19">
      <c r="K159" s="212"/>
      <c r="L159" s="212"/>
      <c r="M159" s="212"/>
      <c r="N159" s="212"/>
      <c r="O159" s="212"/>
      <c r="P159" s="212"/>
      <c r="Q159" s="212"/>
      <c r="R159" s="212"/>
      <c r="S159" s="212"/>
    </row>
    <row r="160" spans="11:19">
      <c r="K160" s="212"/>
      <c r="L160" s="212"/>
      <c r="M160" s="212"/>
      <c r="N160" s="212"/>
      <c r="O160" s="212"/>
      <c r="P160" s="212"/>
      <c r="Q160" s="212"/>
      <c r="R160" s="212"/>
      <c r="S160" s="212"/>
    </row>
    <row r="161" spans="11:19">
      <c r="K161" s="212"/>
      <c r="L161" s="212"/>
      <c r="M161" s="212"/>
      <c r="N161" s="212"/>
      <c r="O161" s="212"/>
      <c r="P161" s="212"/>
      <c r="Q161" s="212"/>
      <c r="R161" s="212"/>
      <c r="S161" s="212"/>
    </row>
    <row r="162" spans="11:19">
      <c r="K162" s="212"/>
      <c r="L162" s="212"/>
      <c r="M162" s="212"/>
      <c r="N162" s="212"/>
      <c r="O162" s="212"/>
      <c r="P162" s="212"/>
      <c r="Q162" s="212"/>
      <c r="R162" s="212"/>
      <c r="S162" s="212"/>
    </row>
    <row r="163" spans="11:19">
      <c r="K163" s="212"/>
      <c r="L163" s="212"/>
      <c r="M163" s="212"/>
      <c r="N163" s="212"/>
      <c r="O163" s="212"/>
      <c r="P163" s="212"/>
      <c r="Q163" s="212"/>
      <c r="R163" s="212"/>
      <c r="S163" s="212"/>
    </row>
    <row r="164" spans="11:19">
      <c r="K164" s="212"/>
      <c r="L164" s="212"/>
      <c r="M164" s="212"/>
      <c r="N164" s="212"/>
      <c r="O164" s="212"/>
      <c r="P164" s="212"/>
      <c r="Q164" s="212"/>
      <c r="R164" s="212"/>
      <c r="S164" s="212"/>
    </row>
    <row r="165" spans="11:19">
      <c r="K165" s="212"/>
      <c r="L165" s="212"/>
      <c r="M165" s="212"/>
      <c r="N165" s="212"/>
      <c r="O165" s="212"/>
      <c r="P165" s="212"/>
      <c r="Q165" s="212"/>
      <c r="R165" s="212"/>
      <c r="S165" s="212"/>
    </row>
    <row r="166" spans="11:19">
      <c r="K166" s="212"/>
      <c r="L166" s="212"/>
      <c r="M166" s="212"/>
      <c r="N166" s="212"/>
      <c r="O166" s="212"/>
      <c r="P166" s="212"/>
      <c r="Q166" s="212"/>
      <c r="R166" s="212"/>
      <c r="S166" s="212"/>
    </row>
    <row r="167" spans="11:19">
      <c r="K167" s="212"/>
      <c r="L167" s="212"/>
      <c r="M167" s="212"/>
      <c r="N167" s="212"/>
      <c r="O167" s="212"/>
      <c r="P167" s="212"/>
      <c r="Q167" s="212"/>
      <c r="R167" s="212"/>
      <c r="S167" s="212"/>
    </row>
    <row r="168" spans="11:19">
      <c r="K168" s="212"/>
      <c r="L168" s="212"/>
      <c r="M168" s="212"/>
      <c r="N168" s="212"/>
      <c r="O168" s="212"/>
      <c r="P168" s="212"/>
      <c r="Q168" s="212"/>
      <c r="R168" s="212"/>
      <c r="S168" s="212"/>
    </row>
    <row r="169" spans="11:19">
      <c r="K169" s="212"/>
      <c r="L169" s="212"/>
      <c r="M169" s="212"/>
      <c r="N169" s="212"/>
      <c r="O169" s="212"/>
      <c r="P169" s="212"/>
      <c r="Q169" s="212"/>
      <c r="R169" s="212"/>
      <c r="S169" s="212"/>
    </row>
    <row r="170" spans="11:19">
      <c r="K170" s="212"/>
      <c r="L170" s="212"/>
      <c r="M170" s="212"/>
      <c r="N170" s="212"/>
      <c r="O170" s="212"/>
      <c r="P170" s="212"/>
      <c r="Q170" s="212"/>
      <c r="R170" s="212"/>
      <c r="S170" s="212"/>
    </row>
    <row r="171" spans="11:19">
      <c r="K171" s="212"/>
      <c r="L171" s="212"/>
      <c r="M171" s="212"/>
      <c r="N171" s="212"/>
      <c r="O171" s="212"/>
      <c r="P171" s="212"/>
      <c r="Q171" s="212"/>
      <c r="R171" s="212"/>
      <c r="S171" s="212"/>
    </row>
    <row r="172" spans="11:19">
      <c r="K172" s="212"/>
      <c r="L172" s="212"/>
      <c r="M172" s="212"/>
      <c r="N172" s="212"/>
      <c r="O172" s="212"/>
      <c r="P172" s="212"/>
      <c r="Q172" s="212"/>
      <c r="R172" s="212"/>
      <c r="S172" s="212"/>
    </row>
    <row r="173" spans="11:19">
      <c r="K173" s="212"/>
      <c r="L173" s="212"/>
      <c r="M173" s="212"/>
      <c r="N173" s="212"/>
      <c r="O173" s="212"/>
      <c r="P173" s="212"/>
      <c r="Q173" s="212"/>
      <c r="R173" s="212"/>
      <c r="S173" s="212"/>
    </row>
    <row r="174" spans="11:19">
      <c r="K174" s="212"/>
      <c r="L174" s="212"/>
      <c r="M174" s="212"/>
      <c r="N174" s="212"/>
      <c r="O174" s="212"/>
      <c r="P174" s="212"/>
      <c r="Q174" s="212"/>
      <c r="R174" s="212"/>
      <c r="S174" s="212"/>
    </row>
    <row r="175" spans="11:19">
      <c r="K175" s="212"/>
      <c r="L175" s="212"/>
      <c r="M175" s="212"/>
      <c r="N175" s="212"/>
      <c r="O175" s="212"/>
      <c r="P175" s="212"/>
      <c r="Q175" s="212"/>
      <c r="R175" s="212"/>
      <c r="S175" s="212"/>
    </row>
    <row r="176" spans="11:19">
      <c r="K176" s="212"/>
      <c r="L176" s="212"/>
      <c r="M176" s="212"/>
      <c r="N176" s="212"/>
      <c r="O176" s="212"/>
      <c r="P176" s="212"/>
      <c r="Q176" s="212"/>
      <c r="R176" s="212"/>
      <c r="S176" s="212"/>
    </row>
    <row r="177" spans="11:19">
      <c r="K177" s="212"/>
      <c r="L177" s="212"/>
      <c r="M177" s="212"/>
      <c r="N177" s="212"/>
      <c r="O177" s="212"/>
      <c r="P177" s="212"/>
      <c r="Q177" s="212"/>
      <c r="R177" s="212"/>
      <c r="S177" s="212"/>
    </row>
    <row r="178" spans="11:19">
      <c r="K178" s="212"/>
      <c r="L178" s="212"/>
      <c r="M178" s="212"/>
      <c r="N178" s="212"/>
      <c r="O178" s="212"/>
      <c r="P178" s="212"/>
      <c r="Q178" s="212"/>
      <c r="R178" s="212"/>
      <c r="S178" s="212"/>
    </row>
    <row r="179" spans="11:19">
      <c r="K179" s="212"/>
      <c r="L179" s="212"/>
      <c r="M179" s="212"/>
      <c r="N179" s="212"/>
      <c r="O179" s="212"/>
      <c r="P179" s="212"/>
      <c r="Q179" s="212"/>
      <c r="R179" s="212"/>
      <c r="S179" s="212"/>
    </row>
    <row r="180" spans="11:19">
      <c r="K180" s="212"/>
      <c r="L180" s="212"/>
      <c r="M180" s="212"/>
      <c r="N180" s="212"/>
      <c r="O180" s="212"/>
      <c r="P180" s="212"/>
      <c r="Q180" s="212"/>
      <c r="R180" s="212"/>
      <c r="S180" s="212"/>
    </row>
    <row r="181" spans="11:19">
      <c r="K181" s="212"/>
      <c r="L181" s="212"/>
      <c r="M181" s="212"/>
      <c r="N181" s="212"/>
      <c r="O181" s="212"/>
      <c r="P181" s="212"/>
      <c r="Q181" s="212"/>
      <c r="R181" s="212"/>
      <c r="S181" s="212"/>
    </row>
    <row r="182" spans="11:19">
      <c r="K182" s="212"/>
      <c r="L182" s="212"/>
      <c r="M182" s="212"/>
      <c r="N182" s="212"/>
      <c r="O182" s="212"/>
      <c r="P182" s="212"/>
      <c r="Q182" s="212"/>
      <c r="R182" s="212"/>
      <c r="S182" s="212"/>
    </row>
    <row r="183" spans="11:19">
      <c r="K183" s="212"/>
      <c r="L183" s="212"/>
      <c r="M183" s="212"/>
      <c r="N183" s="212"/>
      <c r="O183" s="212"/>
      <c r="P183" s="212"/>
      <c r="Q183" s="212"/>
      <c r="R183" s="212"/>
      <c r="S183" s="212"/>
    </row>
    <row r="184" spans="11:19">
      <c r="K184" s="212"/>
      <c r="L184" s="212"/>
      <c r="M184" s="212"/>
      <c r="N184" s="212"/>
      <c r="O184" s="212"/>
      <c r="P184" s="212"/>
      <c r="Q184" s="212"/>
      <c r="R184" s="212"/>
      <c r="S184" s="212"/>
    </row>
    <row r="185" spans="11:19">
      <c r="K185" s="212"/>
      <c r="L185" s="212"/>
      <c r="M185" s="212"/>
      <c r="N185" s="212"/>
      <c r="O185" s="212"/>
      <c r="P185" s="212"/>
      <c r="Q185" s="212"/>
      <c r="R185" s="212"/>
      <c r="S185" s="212"/>
    </row>
    <row r="186" spans="11:19">
      <c r="K186" s="212"/>
      <c r="L186" s="212"/>
      <c r="M186" s="212"/>
      <c r="N186" s="212"/>
      <c r="O186" s="212"/>
      <c r="P186" s="212"/>
      <c r="Q186" s="212"/>
      <c r="R186" s="212"/>
      <c r="S186" s="212"/>
    </row>
    <row r="187" spans="11:19">
      <c r="K187" s="212"/>
      <c r="L187" s="212"/>
      <c r="M187" s="212"/>
      <c r="N187" s="212"/>
      <c r="O187" s="212"/>
      <c r="P187" s="212"/>
      <c r="Q187" s="212"/>
      <c r="R187" s="212"/>
      <c r="S187" s="212"/>
    </row>
    <row r="188" spans="11:19">
      <c r="K188" s="212"/>
      <c r="L188" s="212"/>
      <c r="M188" s="212"/>
      <c r="N188" s="212"/>
      <c r="O188" s="212"/>
      <c r="P188" s="212"/>
      <c r="Q188" s="212"/>
      <c r="R188" s="212"/>
      <c r="S188" s="212"/>
    </row>
    <row r="189" spans="11:19">
      <c r="K189" s="212"/>
      <c r="L189" s="212"/>
      <c r="M189" s="212"/>
      <c r="N189" s="212"/>
      <c r="O189" s="212"/>
      <c r="P189" s="212"/>
      <c r="Q189" s="212"/>
      <c r="R189" s="212"/>
      <c r="S189" s="212"/>
    </row>
    <row r="190" spans="11:19">
      <c r="K190" s="212"/>
      <c r="L190" s="212"/>
      <c r="M190" s="212"/>
      <c r="N190" s="212"/>
      <c r="O190" s="212"/>
      <c r="P190" s="212"/>
      <c r="Q190" s="212"/>
      <c r="R190" s="212"/>
      <c r="S190" s="212"/>
    </row>
    <row r="191" spans="11:19">
      <c r="K191" s="212"/>
      <c r="L191" s="212"/>
      <c r="M191" s="212"/>
      <c r="N191" s="212"/>
      <c r="O191" s="212"/>
      <c r="P191" s="212"/>
      <c r="Q191" s="212"/>
      <c r="R191" s="212"/>
      <c r="S191" s="212"/>
    </row>
    <row r="192" spans="11:19">
      <c r="K192" s="212"/>
      <c r="L192" s="212"/>
      <c r="M192" s="212"/>
      <c r="N192" s="212"/>
      <c r="O192" s="212"/>
      <c r="P192" s="212"/>
      <c r="Q192" s="212"/>
      <c r="R192" s="212"/>
      <c r="S192" s="212"/>
    </row>
    <row r="193" spans="11:19">
      <c r="K193" s="212"/>
      <c r="L193" s="212"/>
      <c r="M193" s="212"/>
      <c r="N193" s="212"/>
      <c r="O193" s="212"/>
      <c r="P193" s="212"/>
      <c r="Q193" s="212"/>
      <c r="R193" s="212"/>
      <c r="S193" s="212"/>
    </row>
    <row r="194" spans="11:19">
      <c r="K194" s="212"/>
      <c r="L194" s="212"/>
      <c r="M194" s="212"/>
      <c r="N194" s="212"/>
      <c r="O194" s="212"/>
      <c r="P194" s="212"/>
      <c r="Q194" s="212"/>
      <c r="R194" s="212"/>
      <c r="S194" s="212"/>
    </row>
    <row r="195" spans="11:19">
      <c r="K195" s="212"/>
      <c r="L195" s="212"/>
      <c r="M195" s="212"/>
      <c r="N195" s="212"/>
      <c r="O195" s="212"/>
      <c r="P195" s="212"/>
      <c r="Q195" s="212"/>
      <c r="R195" s="212"/>
      <c r="S195" s="212"/>
    </row>
    <row r="196" spans="11:19">
      <c r="K196" s="212"/>
      <c r="L196" s="212"/>
      <c r="M196" s="212"/>
      <c r="N196" s="212"/>
      <c r="O196" s="212"/>
      <c r="P196" s="212"/>
      <c r="Q196" s="212"/>
      <c r="R196" s="212"/>
      <c r="S196" s="212"/>
    </row>
    <row r="197" spans="11:19">
      <c r="K197" s="212"/>
      <c r="L197" s="212"/>
      <c r="M197" s="212"/>
      <c r="N197" s="212"/>
      <c r="O197" s="212"/>
      <c r="P197" s="212"/>
      <c r="Q197" s="212"/>
      <c r="R197" s="212"/>
      <c r="S197" s="212"/>
    </row>
    <row r="198" spans="11:19">
      <c r="K198" s="212"/>
      <c r="L198" s="212"/>
      <c r="M198" s="212"/>
      <c r="N198" s="212"/>
      <c r="O198" s="212"/>
      <c r="P198" s="212"/>
      <c r="Q198" s="212"/>
      <c r="R198" s="212"/>
      <c r="S198" s="212"/>
    </row>
    <row r="199" spans="11:19">
      <c r="K199" s="212"/>
      <c r="L199" s="212"/>
      <c r="M199" s="212"/>
      <c r="N199" s="212"/>
      <c r="O199" s="212"/>
      <c r="P199" s="212"/>
      <c r="Q199" s="212"/>
      <c r="R199" s="212"/>
      <c r="S199" s="212"/>
    </row>
    <row r="200" spans="11:19">
      <c r="K200" s="212"/>
      <c r="L200" s="212"/>
      <c r="M200" s="212"/>
      <c r="N200" s="212"/>
      <c r="O200" s="212"/>
      <c r="P200" s="212"/>
      <c r="Q200" s="212"/>
      <c r="R200" s="212"/>
      <c r="S200" s="212"/>
    </row>
    <row r="201" spans="11:19">
      <c r="K201" s="212"/>
      <c r="L201" s="212"/>
      <c r="M201" s="212"/>
      <c r="N201" s="212"/>
      <c r="O201" s="212"/>
      <c r="P201" s="212"/>
      <c r="Q201" s="212"/>
      <c r="R201" s="212"/>
      <c r="S201" s="212"/>
    </row>
    <row r="202" spans="11:19">
      <c r="K202" s="212"/>
      <c r="L202" s="212"/>
      <c r="M202" s="212"/>
      <c r="N202" s="212"/>
      <c r="O202" s="212"/>
      <c r="P202" s="212"/>
      <c r="Q202" s="212"/>
      <c r="R202" s="212"/>
      <c r="S202" s="212"/>
    </row>
    <row r="203" spans="11:19">
      <c r="K203" s="212"/>
      <c r="L203" s="212"/>
      <c r="M203" s="212"/>
      <c r="N203" s="212"/>
      <c r="O203" s="212"/>
      <c r="P203" s="212"/>
      <c r="Q203" s="212"/>
      <c r="R203" s="212"/>
      <c r="S203" s="212"/>
    </row>
    <row r="204" spans="11:19">
      <c r="K204" s="212"/>
      <c r="L204" s="212"/>
      <c r="M204" s="212"/>
      <c r="N204" s="212"/>
      <c r="O204" s="212"/>
      <c r="P204" s="212"/>
      <c r="Q204" s="212"/>
      <c r="R204" s="212"/>
      <c r="S204" s="212"/>
    </row>
    <row r="205" spans="11:19">
      <c r="K205" s="212"/>
      <c r="L205" s="212"/>
      <c r="M205" s="212"/>
      <c r="N205" s="212"/>
      <c r="O205" s="212"/>
      <c r="P205" s="212"/>
      <c r="Q205" s="212"/>
      <c r="R205" s="212"/>
      <c r="S205" s="212"/>
    </row>
    <row r="206" spans="11:19">
      <c r="K206" s="212"/>
      <c r="L206" s="212"/>
      <c r="M206" s="212"/>
      <c r="N206" s="212"/>
      <c r="O206" s="212"/>
      <c r="P206" s="212"/>
      <c r="Q206" s="212"/>
      <c r="R206" s="212"/>
      <c r="S206" s="212"/>
    </row>
    <row r="207" spans="11:19">
      <c r="K207" s="212"/>
      <c r="L207" s="212"/>
      <c r="M207" s="212"/>
      <c r="N207" s="212"/>
      <c r="O207" s="212"/>
      <c r="P207" s="212"/>
      <c r="Q207" s="212"/>
      <c r="R207" s="212"/>
      <c r="S207" s="212"/>
    </row>
    <row r="208" spans="11:19">
      <c r="K208" s="212"/>
      <c r="L208" s="212"/>
      <c r="M208" s="212"/>
      <c r="N208" s="212"/>
      <c r="O208" s="212"/>
      <c r="P208" s="212"/>
      <c r="Q208" s="212"/>
      <c r="R208" s="212"/>
      <c r="S208" s="212"/>
    </row>
    <row r="209" spans="11:19">
      <c r="K209" s="212"/>
      <c r="L209" s="212"/>
      <c r="M209" s="212"/>
      <c r="N209" s="212"/>
      <c r="O209" s="212"/>
      <c r="P209" s="212"/>
      <c r="Q209" s="212"/>
      <c r="R209" s="212"/>
      <c r="S209" s="212"/>
    </row>
    <row r="210" spans="11:19">
      <c r="K210" s="212"/>
      <c r="L210" s="212"/>
      <c r="M210" s="212"/>
      <c r="N210" s="212"/>
      <c r="O210" s="212"/>
      <c r="P210" s="212"/>
      <c r="Q210" s="212"/>
      <c r="R210" s="212"/>
      <c r="S210" s="212"/>
    </row>
    <row r="211" spans="11:19">
      <c r="K211" s="212"/>
      <c r="L211" s="212"/>
      <c r="M211" s="212"/>
      <c r="N211" s="212"/>
      <c r="O211" s="212"/>
      <c r="P211" s="212"/>
      <c r="Q211" s="212"/>
      <c r="R211" s="212"/>
      <c r="S211" s="212"/>
    </row>
    <row r="212" spans="11:19">
      <c r="K212" s="212"/>
      <c r="L212" s="212"/>
      <c r="M212" s="212"/>
      <c r="N212" s="212"/>
      <c r="O212" s="212"/>
      <c r="P212" s="212"/>
      <c r="Q212" s="212"/>
      <c r="R212" s="212"/>
      <c r="S212" s="212"/>
    </row>
    <row r="213" spans="11:19">
      <c r="K213" s="212"/>
      <c r="L213" s="212"/>
      <c r="M213" s="212"/>
      <c r="N213" s="212"/>
      <c r="O213" s="212"/>
      <c r="P213" s="212"/>
      <c r="Q213" s="212"/>
      <c r="R213" s="212"/>
      <c r="S213" s="212"/>
    </row>
    <row r="214" spans="11:19">
      <c r="K214" s="212"/>
      <c r="L214" s="212"/>
      <c r="M214" s="212"/>
      <c r="N214" s="212"/>
      <c r="O214" s="212"/>
      <c r="P214" s="212"/>
      <c r="Q214" s="212"/>
      <c r="R214" s="212"/>
      <c r="S214" s="212"/>
    </row>
  </sheetData>
  <autoFilter ref="A10:AN43">
    <extLst/>
  </autoFilter>
  <mergeCells count="45">
    <mergeCell ref="A1:AN1"/>
    <mergeCell ref="A4:F4"/>
    <mergeCell ref="A5:B5"/>
    <mergeCell ref="C5:F5"/>
    <mergeCell ref="A6:F6"/>
    <mergeCell ref="AB9:AD9"/>
    <mergeCell ref="A9:A10"/>
    <mergeCell ref="B9:B10"/>
    <mergeCell ref="C9:C10"/>
    <mergeCell ref="D9:D10"/>
    <mergeCell ref="E9:E10"/>
    <mergeCell ref="F9:F10"/>
    <mergeCell ref="G9:G10"/>
    <mergeCell ref="H9:H10"/>
    <mergeCell ref="I9:I10"/>
    <mergeCell ref="J9:J10"/>
    <mergeCell ref="K9:K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E9:AE10"/>
    <mergeCell ref="AF9:AF10"/>
    <mergeCell ref="AG9:AG10"/>
    <mergeCell ref="AH9:AH10"/>
    <mergeCell ref="AI9:AI10"/>
    <mergeCell ref="AJ9:AJ10"/>
    <mergeCell ref="AK9:AK10"/>
    <mergeCell ref="AL9:AL10"/>
    <mergeCell ref="A2:B3"/>
    <mergeCell ref="C2:F3"/>
    <mergeCell ref="G2:AL8"/>
    <mergeCell ref="A7:F8"/>
  </mergeCells>
  <conditionalFormatting sqref="D11">
    <cfRule type="duplicateValues" dxfId="2" priority="17"/>
  </conditionalFormatting>
  <conditionalFormatting sqref="E11">
    <cfRule type="duplicateValues" dxfId="2" priority="10"/>
  </conditionalFormatting>
  <conditionalFormatting sqref="L11">
    <cfRule type="duplicateValues" dxfId="2" priority="9"/>
  </conditionalFormatting>
  <conditionalFormatting sqref="D41">
    <cfRule type="duplicateValues" dxfId="2" priority="7"/>
  </conditionalFormatting>
  <conditionalFormatting sqref="E41">
    <cfRule type="duplicateValues" dxfId="2" priority="6"/>
  </conditionalFormatting>
  <conditionalFormatting sqref="D42">
    <cfRule type="duplicateValues" dxfId="2" priority="5"/>
  </conditionalFormatting>
  <conditionalFormatting sqref="E42">
    <cfRule type="duplicateValues" dxfId="2" priority="4"/>
  </conditionalFormatting>
  <conditionalFormatting sqref="D43">
    <cfRule type="duplicateValues" dxfId="2" priority="3"/>
  </conditionalFormatting>
  <conditionalFormatting sqref="E43">
    <cfRule type="duplicateValues" dxfId="2" priority="2"/>
  </conditionalFormatting>
  <conditionalFormatting sqref="Q59:R59">
    <cfRule type="duplicateValues" dxfId="2" priority="15"/>
    <cfRule type="duplicateValues" dxfId="2" priority="14"/>
    <cfRule type="duplicateValues" dxfId="2" priority="13"/>
    <cfRule type="duplicateValues" dxfId="2" priority="12"/>
  </conditionalFormatting>
  <conditionalFormatting sqref="D$1:D$1048576">
    <cfRule type="duplicateValues" dxfId="2" priority="1"/>
  </conditionalFormatting>
  <conditionalFormatting sqref="D1:D11 D13:D26 D28:D39 D44:D1048576">
    <cfRule type="duplicateValues" dxfId="2" priority="8"/>
  </conditionalFormatting>
  <conditionalFormatting sqref="E1 E44:E1048576">
    <cfRule type="duplicateValues" dxfId="2" priority="16"/>
  </conditionalFormatting>
  <conditionalFormatting sqref="E1:E9 E44:E1048576">
    <cfRule type="duplicateValues" dxfId="2" priority="11"/>
  </conditionalFormatting>
  <dataValidations count="2">
    <dataValidation allowBlank="1" showErrorMessage="1" promptTitle="提示" prompt="该字段按需填写" sqref="G41"/>
    <dataValidation allowBlank="1" showErrorMessage="1" sqref="Q63:R63 Q67:R68"/>
  </dataValidations>
  <printOptions horizontalCentered="1"/>
  <pageMargins left="0.31496062992126" right="0.275590551181102" top="0.393700787401575" bottom="0.551181102362205" header="0.31496062992126" footer="0.31496062992126"/>
  <pageSetup paperSize="8" scale="48" fitToHeight="0" orientation="portrait"/>
  <headerFooter>
    <oddFooter>&amp;C第 &amp;P 页，共 &amp;N 页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1"/>
  <sheetViews>
    <sheetView zoomScale="85" zoomScaleNormal="85" workbookViewId="0">
      <selection activeCell="A1" sqref="A1:A2"/>
    </sheetView>
  </sheetViews>
  <sheetFormatPr defaultColWidth="8.72727272727273" defaultRowHeight="14"/>
  <cols>
    <col min="1" max="1" width="4.40909090909091" customWidth="1"/>
    <col min="2" max="11" width="2.54545454545455" customWidth="1"/>
    <col min="12" max="13" width="7.90909090909091" customWidth="1"/>
    <col min="14" max="14" width="9.72727272727273" customWidth="1"/>
    <col min="15" max="15" width="8.63636363636364" hidden="1" customWidth="1" outlineLevel="1"/>
    <col min="16" max="16" width="6.63636363636364" hidden="1" customWidth="1" outlineLevel="1"/>
    <col min="17" max="17" width="4.63636363636364" hidden="1" customWidth="1" outlineLevel="1"/>
    <col min="18" max="18" width="8.76363636363636" customWidth="1" collapsed="1"/>
    <col min="19" max="19" width="8.63636363636364" hidden="1" customWidth="1" outlineLevel="1"/>
    <col min="20" max="20" width="7.90909090909091" hidden="1" customWidth="1" outlineLevel="1"/>
    <col min="21" max="21" width="8.72727272727273" hidden="1" outlineLevel="1"/>
    <col min="22" max="22" width="16.6363636363636" hidden="1" customWidth="1" outlineLevel="1"/>
    <col min="23" max="23" width="9.90909090909091" hidden="1" customWidth="1" outlineLevel="1"/>
    <col min="24" max="24" width="8.63636363636364" customWidth="1" collapsed="1"/>
    <col min="25" max="25" width="6.09090909090909" customWidth="1"/>
    <col min="26" max="26" width="12.4545454545455" hidden="1" customWidth="1" outlineLevel="1"/>
    <col min="27" max="27" width="8.63636363636364" hidden="1" customWidth="1" outlineLevel="1"/>
    <col min="28" max="28" width="7.90909090909091" customWidth="1" collapsed="1"/>
    <col min="29" max="30" width="8.63636363636364" customWidth="1"/>
    <col min="31" max="31" width="7" hidden="1" customWidth="1" outlineLevel="1"/>
    <col min="32" max="32" width="6.09090909090909" hidden="1" customWidth="1" outlineLevel="1"/>
    <col min="33" max="33" width="8.04545454545454" hidden="1" customWidth="1" outlineLevel="1"/>
    <col min="34" max="34" width="8.63636363636364" hidden="1" customWidth="1" outlineLevel="1"/>
    <col min="35" max="35" width="10.6363636363636" hidden="1" customWidth="1" outlineLevel="1"/>
    <col min="36" max="37" width="8.63636363636364" hidden="1" customWidth="1" outlineLevel="1"/>
    <col min="38" max="38" width="6.63636363636364" hidden="1" customWidth="1" outlineLevel="1"/>
    <col min="39" max="39" width="4.63636363636364" hidden="1" customWidth="1" outlineLevel="1"/>
    <col min="40" max="40" width="9.63636363636364" customWidth="1" collapsed="1"/>
    <col min="41" max="41" width="13.3636363636364" customWidth="1"/>
    <col min="42" max="44" width="4.63636363636364" customWidth="1"/>
  </cols>
  <sheetData>
    <row r="1" s="143" customFormat="1" ht="25" customHeight="1" spans="1:44">
      <c r="A1" s="146" t="s">
        <v>1</v>
      </c>
      <c r="B1" s="147" t="s">
        <v>102</v>
      </c>
      <c r="C1" s="148"/>
      <c r="D1" s="148"/>
      <c r="E1" s="148"/>
      <c r="F1" s="148"/>
      <c r="G1" s="148"/>
      <c r="H1" s="148"/>
      <c r="I1" s="148"/>
      <c r="J1" s="148"/>
      <c r="K1" s="155"/>
      <c r="L1" s="156" t="s">
        <v>104</v>
      </c>
      <c r="M1" s="156" t="s">
        <v>85</v>
      </c>
      <c r="N1" s="157" t="s">
        <v>105</v>
      </c>
      <c r="O1" s="157" t="s">
        <v>106</v>
      </c>
      <c r="P1" s="157" t="s">
        <v>107</v>
      </c>
      <c r="Q1" s="157" t="s">
        <v>108</v>
      </c>
      <c r="R1" s="157" t="s">
        <v>73</v>
      </c>
      <c r="S1" s="156" t="s">
        <v>109</v>
      </c>
      <c r="T1" s="157" t="s">
        <v>505</v>
      </c>
      <c r="U1" s="206"/>
      <c r="V1" s="156" t="s">
        <v>112</v>
      </c>
      <c r="W1" s="166" t="s">
        <v>1076</v>
      </c>
      <c r="X1" s="166" t="s">
        <v>820</v>
      </c>
      <c r="Y1" s="166" t="s">
        <v>115</v>
      </c>
      <c r="Z1" s="166" t="s">
        <v>117</v>
      </c>
      <c r="AA1" s="157" t="s">
        <v>118</v>
      </c>
      <c r="AB1" s="172" t="s">
        <v>508</v>
      </c>
      <c r="AC1" s="157" t="s">
        <v>123</v>
      </c>
      <c r="AD1" s="173" t="s">
        <v>124</v>
      </c>
      <c r="AE1" s="174" t="s">
        <v>126</v>
      </c>
      <c r="AF1" s="175"/>
      <c r="AG1" s="190"/>
      <c r="AH1" s="191" t="s">
        <v>674</v>
      </c>
      <c r="AI1" s="191" t="s">
        <v>128</v>
      </c>
      <c r="AJ1" s="192" t="s">
        <v>675</v>
      </c>
      <c r="AK1" s="191" t="s">
        <v>1077</v>
      </c>
      <c r="AL1" s="192" t="s">
        <v>1078</v>
      </c>
      <c r="AM1" s="191" t="s">
        <v>966</v>
      </c>
      <c r="AN1" s="193" t="s">
        <v>131</v>
      </c>
      <c r="AO1" s="193" t="s">
        <v>132</v>
      </c>
      <c r="AP1" s="201" t="s">
        <v>503</v>
      </c>
      <c r="AQ1" s="201" t="s">
        <v>79</v>
      </c>
      <c r="AR1" s="202" t="s">
        <v>144</v>
      </c>
    </row>
    <row r="2" s="144" customFormat="1" ht="25" customHeight="1" spans="1:44">
      <c r="A2" s="149"/>
      <c r="B2" s="150">
        <v>0</v>
      </c>
      <c r="C2" s="150">
        <v>1</v>
      </c>
      <c r="D2" s="150">
        <v>2</v>
      </c>
      <c r="E2" s="150">
        <v>3</v>
      </c>
      <c r="F2" s="150">
        <v>4</v>
      </c>
      <c r="G2" s="150">
        <v>5</v>
      </c>
      <c r="H2" s="150">
        <v>6</v>
      </c>
      <c r="I2" s="150">
        <v>7</v>
      </c>
      <c r="J2" s="150">
        <v>8</v>
      </c>
      <c r="K2" s="158">
        <v>9</v>
      </c>
      <c r="L2" s="159"/>
      <c r="M2" s="159"/>
      <c r="N2" s="160"/>
      <c r="O2" s="161"/>
      <c r="P2" s="161"/>
      <c r="Q2" s="161"/>
      <c r="R2" s="161"/>
      <c r="S2" s="159"/>
      <c r="T2" s="160"/>
      <c r="U2" s="160"/>
      <c r="V2" s="159"/>
      <c r="W2" s="169"/>
      <c r="X2" s="169"/>
      <c r="Y2" s="176"/>
      <c r="Z2" s="176"/>
      <c r="AA2" s="161"/>
      <c r="AB2" s="177"/>
      <c r="AC2" s="161"/>
      <c r="AD2" s="178"/>
      <c r="AE2" s="179" t="s">
        <v>145</v>
      </c>
      <c r="AF2" s="179" t="s">
        <v>146</v>
      </c>
      <c r="AG2" s="179" t="s">
        <v>147</v>
      </c>
      <c r="AH2" s="194"/>
      <c r="AI2" s="194"/>
      <c r="AJ2" s="195"/>
      <c r="AK2" s="194"/>
      <c r="AL2" s="195"/>
      <c r="AM2" s="194"/>
      <c r="AN2" s="196"/>
      <c r="AO2" s="196"/>
      <c r="AP2" s="203"/>
      <c r="AQ2" s="203"/>
      <c r="AR2" s="161"/>
    </row>
    <row r="3" s="145" customFormat="1" ht="30" customHeight="1" spans="1:47">
      <c r="A3" s="151">
        <v>8</v>
      </c>
      <c r="B3" s="153"/>
      <c r="C3" s="153"/>
      <c r="D3" s="153">
        <v>2</v>
      </c>
      <c r="E3" s="153"/>
      <c r="F3" s="153"/>
      <c r="G3" s="153"/>
      <c r="H3" s="153"/>
      <c r="I3" s="153"/>
      <c r="J3" s="153"/>
      <c r="K3" s="153"/>
      <c r="L3" s="152" t="s">
        <v>1079</v>
      </c>
      <c r="M3" s="152" t="s">
        <v>1079</v>
      </c>
      <c r="N3" s="152" t="s">
        <v>1080</v>
      </c>
      <c r="O3" s="153" t="s">
        <v>537</v>
      </c>
      <c r="P3" s="204" t="s">
        <v>232</v>
      </c>
      <c r="Q3" s="154" t="s">
        <v>151</v>
      </c>
      <c r="R3" s="170"/>
      <c r="S3" s="170" t="s">
        <v>150</v>
      </c>
      <c r="T3" s="152" t="s">
        <v>1079</v>
      </c>
      <c r="U3" s="170"/>
      <c r="V3" s="154" t="s">
        <v>153</v>
      </c>
      <c r="W3" s="171" t="s">
        <v>154</v>
      </c>
      <c r="X3" s="153" t="s">
        <v>1081</v>
      </c>
      <c r="Y3" s="154" t="s">
        <v>155</v>
      </c>
      <c r="Z3" s="153" t="s">
        <v>44</v>
      </c>
      <c r="AA3" s="153" t="s">
        <v>1082</v>
      </c>
      <c r="AB3" s="199">
        <v>2.4664</v>
      </c>
      <c r="AC3" s="153" t="s">
        <v>44</v>
      </c>
      <c r="AD3" s="153" t="s">
        <v>520</v>
      </c>
      <c r="AE3" s="183"/>
      <c r="AF3" s="183"/>
      <c r="AG3" s="183"/>
      <c r="AH3" s="199"/>
      <c r="AI3" s="199"/>
      <c r="AJ3" s="183"/>
      <c r="AK3" s="199"/>
      <c r="AL3" s="199"/>
      <c r="AM3" s="199"/>
      <c r="AN3" s="182" t="s">
        <v>158</v>
      </c>
      <c r="AO3" s="182" t="s">
        <v>200</v>
      </c>
      <c r="AP3" s="182"/>
      <c r="AQ3" s="154"/>
      <c r="AR3" s="154">
        <v>1</v>
      </c>
      <c r="AT3" s="144"/>
      <c r="AU3" s="144"/>
    </row>
    <row r="4" s="145" customFormat="1" ht="30" customHeight="1" spans="1:47">
      <c r="A4" s="151">
        <v>9</v>
      </c>
      <c r="B4" s="153"/>
      <c r="C4" s="153"/>
      <c r="D4" s="153"/>
      <c r="E4" s="153">
        <v>3</v>
      </c>
      <c r="F4" s="153"/>
      <c r="G4" s="153"/>
      <c r="H4" s="153"/>
      <c r="I4" s="153"/>
      <c r="J4" s="153"/>
      <c r="K4" s="153"/>
      <c r="L4" s="153"/>
      <c r="M4" s="152" t="s">
        <v>1083</v>
      </c>
      <c r="N4" s="152" t="s">
        <v>1084</v>
      </c>
      <c r="O4" s="153"/>
      <c r="P4" s="204" t="s">
        <v>232</v>
      </c>
      <c r="Q4" s="154" t="s">
        <v>151</v>
      </c>
      <c r="R4" s="170"/>
      <c r="S4" s="170" t="s">
        <v>150</v>
      </c>
      <c r="T4" s="152" t="s">
        <v>1083</v>
      </c>
      <c r="U4" s="170"/>
      <c r="V4" s="154" t="s">
        <v>153</v>
      </c>
      <c r="W4" s="171" t="s">
        <v>154</v>
      </c>
      <c r="X4" s="153" t="s">
        <v>343</v>
      </c>
      <c r="Y4" s="154" t="s">
        <v>1085</v>
      </c>
      <c r="Z4" s="153" t="s">
        <v>44</v>
      </c>
      <c r="AA4" s="153" t="s">
        <v>1082</v>
      </c>
      <c r="AB4" s="199">
        <v>1.526</v>
      </c>
      <c r="AC4" s="171" t="s">
        <v>44</v>
      </c>
      <c r="AD4" s="153"/>
      <c r="AE4" s="183"/>
      <c r="AF4" s="183"/>
      <c r="AG4" s="183"/>
      <c r="AH4" s="199">
        <v>1.65</v>
      </c>
      <c r="AI4" s="200">
        <v>0.924848484848485</v>
      </c>
      <c r="AJ4" s="183"/>
      <c r="AK4" s="199"/>
      <c r="AL4" s="199"/>
      <c r="AM4" s="199"/>
      <c r="AN4" s="182" t="s">
        <v>164</v>
      </c>
      <c r="AO4" s="182"/>
      <c r="AP4" s="182"/>
      <c r="AQ4" s="154"/>
      <c r="AR4" s="154">
        <v>1</v>
      </c>
      <c r="AT4" s="144"/>
      <c r="AU4" s="144"/>
    </row>
    <row r="5" s="145" customFormat="1" ht="30" customHeight="1" spans="1:47">
      <c r="A5" s="151">
        <v>10</v>
      </c>
      <c r="B5" s="153"/>
      <c r="C5" s="153"/>
      <c r="D5" s="153"/>
      <c r="E5" s="153">
        <v>3</v>
      </c>
      <c r="F5" s="153"/>
      <c r="G5" s="153"/>
      <c r="H5" s="153"/>
      <c r="I5" s="153"/>
      <c r="J5" s="153"/>
      <c r="K5" s="153"/>
      <c r="L5" s="152" t="s">
        <v>1086</v>
      </c>
      <c r="M5" s="152" t="s">
        <v>1086</v>
      </c>
      <c r="N5" s="152" t="s">
        <v>799</v>
      </c>
      <c r="O5" s="153" t="s">
        <v>1087</v>
      </c>
      <c r="P5" s="204" t="s">
        <v>232</v>
      </c>
      <c r="Q5" s="154" t="s">
        <v>151</v>
      </c>
      <c r="R5" s="170"/>
      <c r="S5" s="170" t="s">
        <v>150</v>
      </c>
      <c r="T5" s="152" t="s">
        <v>1086</v>
      </c>
      <c r="U5" s="170"/>
      <c r="V5" s="154" t="s">
        <v>153</v>
      </c>
      <c r="W5" s="171" t="s">
        <v>154</v>
      </c>
      <c r="X5" s="153" t="s">
        <v>1087</v>
      </c>
      <c r="Y5" s="185" t="s">
        <v>1088</v>
      </c>
      <c r="Z5" s="154" t="s">
        <v>1089</v>
      </c>
      <c r="AA5" s="153" t="s">
        <v>44</v>
      </c>
      <c r="AB5" s="199">
        <v>0.0128</v>
      </c>
      <c r="AC5" s="171" t="s">
        <v>44</v>
      </c>
      <c r="AD5" s="153" t="s">
        <v>801</v>
      </c>
      <c r="AE5" s="183"/>
      <c r="AF5" s="183"/>
      <c r="AG5" s="183"/>
      <c r="AH5" s="199">
        <v>0.0128</v>
      </c>
      <c r="AI5" s="200">
        <v>1</v>
      </c>
      <c r="AJ5" s="183"/>
      <c r="AK5" s="199"/>
      <c r="AL5" s="199"/>
      <c r="AM5" s="199"/>
      <c r="AN5" s="182" t="s">
        <v>173</v>
      </c>
      <c r="AO5" s="182" t="s">
        <v>278</v>
      </c>
      <c r="AP5" s="182"/>
      <c r="AQ5" s="154"/>
      <c r="AR5" s="154">
        <v>2</v>
      </c>
      <c r="AT5" s="144"/>
      <c r="AU5" s="144"/>
    </row>
    <row r="6" s="145" customFormat="1" ht="30" customHeight="1" spans="1:47">
      <c r="A6" s="151">
        <v>11</v>
      </c>
      <c r="B6" s="153"/>
      <c r="C6" s="153"/>
      <c r="D6" s="153"/>
      <c r="E6" s="153">
        <v>3</v>
      </c>
      <c r="F6" s="153"/>
      <c r="G6" s="153"/>
      <c r="H6" s="153"/>
      <c r="I6" s="153"/>
      <c r="J6" s="153"/>
      <c r="K6" s="153"/>
      <c r="L6" s="152" t="s">
        <v>1090</v>
      </c>
      <c r="M6" s="152" t="s">
        <v>1090</v>
      </c>
      <c r="N6" s="152" t="s">
        <v>1091</v>
      </c>
      <c r="O6" s="153" t="s">
        <v>1087</v>
      </c>
      <c r="P6" s="204" t="s">
        <v>232</v>
      </c>
      <c r="Q6" s="154" t="s">
        <v>151</v>
      </c>
      <c r="R6" s="170"/>
      <c r="S6" s="170" t="s">
        <v>150</v>
      </c>
      <c r="T6" s="152" t="s">
        <v>1090</v>
      </c>
      <c r="U6" s="153"/>
      <c r="V6" s="154" t="s">
        <v>153</v>
      </c>
      <c r="W6" s="171" t="s">
        <v>154</v>
      </c>
      <c r="X6" s="153" t="s">
        <v>1087</v>
      </c>
      <c r="Y6" s="185" t="s">
        <v>1088</v>
      </c>
      <c r="Z6" s="154" t="s">
        <v>1089</v>
      </c>
      <c r="AA6" s="153" t="s">
        <v>44</v>
      </c>
      <c r="AB6" s="199">
        <v>0.007</v>
      </c>
      <c r="AC6" s="171" t="s">
        <v>44</v>
      </c>
      <c r="AD6" s="153" t="s">
        <v>801</v>
      </c>
      <c r="AE6" s="183"/>
      <c r="AF6" s="183"/>
      <c r="AG6" s="183"/>
      <c r="AH6" s="199">
        <v>0.007</v>
      </c>
      <c r="AI6" s="200">
        <v>1</v>
      </c>
      <c r="AJ6" s="183"/>
      <c r="AK6" s="199"/>
      <c r="AL6" s="199"/>
      <c r="AM6" s="199"/>
      <c r="AN6" s="182" t="s">
        <v>173</v>
      </c>
      <c r="AO6" s="182" t="s">
        <v>278</v>
      </c>
      <c r="AP6" s="182"/>
      <c r="AQ6" s="154"/>
      <c r="AR6" s="154">
        <v>1</v>
      </c>
      <c r="AT6" s="144"/>
      <c r="AU6" s="144"/>
    </row>
    <row r="7" s="145" customFormat="1" ht="30" customHeight="1" spans="1:47">
      <c r="A7" s="151">
        <v>12</v>
      </c>
      <c r="B7" s="153"/>
      <c r="C7" s="153"/>
      <c r="D7" s="153"/>
      <c r="E7" s="153">
        <v>3</v>
      </c>
      <c r="F7" s="153"/>
      <c r="G7" s="153"/>
      <c r="H7" s="153"/>
      <c r="I7" s="153"/>
      <c r="J7" s="153"/>
      <c r="K7" s="153"/>
      <c r="L7" s="152" t="s">
        <v>1092</v>
      </c>
      <c r="M7" s="152" t="s">
        <v>1092</v>
      </c>
      <c r="N7" s="152" t="s">
        <v>1093</v>
      </c>
      <c r="O7" s="153"/>
      <c r="P7" s="204" t="s">
        <v>161</v>
      </c>
      <c r="Q7" s="154" t="s">
        <v>151</v>
      </c>
      <c r="R7" s="170"/>
      <c r="S7" s="170" t="s">
        <v>150</v>
      </c>
      <c r="T7" s="152" t="s">
        <v>1092</v>
      </c>
      <c r="U7" s="153"/>
      <c r="V7" s="154" t="s">
        <v>153</v>
      </c>
      <c r="W7" s="171" t="s">
        <v>154</v>
      </c>
      <c r="X7" s="153" t="s">
        <v>44</v>
      </c>
      <c r="Y7" s="153" t="s">
        <v>44</v>
      </c>
      <c r="Z7" s="153" t="s">
        <v>44</v>
      </c>
      <c r="AA7" s="153" t="s">
        <v>1094</v>
      </c>
      <c r="AB7" s="199">
        <v>0.0025</v>
      </c>
      <c r="AC7" s="171"/>
      <c r="AD7" s="153" t="s">
        <v>794</v>
      </c>
      <c r="AE7" s="207">
        <v>225</v>
      </c>
      <c r="AF7" s="207">
        <v>12</v>
      </c>
      <c r="AG7" s="183"/>
      <c r="AH7" s="199"/>
      <c r="AI7" s="199"/>
      <c r="AJ7" s="183"/>
      <c r="AK7" s="199"/>
      <c r="AL7" s="199"/>
      <c r="AM7" s="199"/>
      <c r="AN7" s="182" t="s">
        <v>173</v>
      </c>
      <c r="AO7" s="182" t="s">
        <v>1095</v>
      </c>
      <c r="AP7" s="182"/>
      <c r="AQ7" s="154"/>
      <c r="AR7" s="154">
        <v>1</v>
      </c>
      <c r="AT7" s="144"/>
      <c r="AU7" s="144"/>
    </row>
    <row r="8" s="145" customFormat="1" ht="30" customHeight="1" spans="1:47">
      <c r="A8" s="151">
        <v>13</v>
      </c>
      <c r="B8" s="153"/>
      <c r="C8" s="153"/>
      <c r="D8" s="153"/>
      <c r="E8" s="153">
        <v>3</v>
      </c>
      <c r="F8" s="153"/>
      <c r="G8" s="153"/>
      <c r="H8" s="153"/>
      <c r="I8" s="153"/>
      <c r="J8" s="153"/>
      <c r="K8" s="153"/>
      <c r="L8" s="152" t="s">
        <v>1096</v>
      </c>
      <c r="M8" s="152" t="s">
        <v>1096</v>
      </c>
      <c r="N8" s="152" t="s">
        <v>1097</v>
      </c>
      <c r="O8" s="153"/>
      <c r="P8" s="204" t="s">
        <v>161</v>
      </c>
      <c r="Q8" s="154" t="s">
        <v>151</v>
      </c>
      <c r="R8" s="170"/>
      <c r="S8" s="170" t="s">
        <v>150</v>
      </c>
      <c r="T8" s="152" t="s">
        <v>1096</v>
      </c>
      <c r="U8" s="153"/>
      <c r="V8" s="154" t="s">
        <v>153</v>
      </c>
      <c r="W8" s="171" t="s">
        <v>154</v>
      </c>
      <c r="X8" s="153" t="s">
        <v>44</v>
      </c>
      <c r="Y8" s="153" t="s">
        <v>44</v>
      </c>
      <c r="Z8" s="153" t="s">
        <v>44</v>
      </c>
      <c r="AA8" s="153" t="s">
        <v>1098</v>
      </c>
      <c r="AB8" s="199">
        <v>0.0024</v>
      </c>
      <c r="AC8" s="171"/>
      <c r="AD8" s="153" t="s">
        <v>794</v>
      </c>
      <c r="AE8" s="207">
        <v>100</v>
      </c>
      <c r="AF8" s="207">
        <v>12</v>
      </c>
      <c r="AG8" s="183"/>
      <c r="AH8" s="199"/>
      <c r="AI8" s="199"/>
      <c r="AJ8" s="183"/>
      <c r="AK8" s="199"/>
      <c r="AL8" s="199"/>
      <c r="AM8" s="199"/>
      <c r="AN8" s="182" t="s">
        <v>173</v>
      </c>
      <c r="AO8" s="182" t="s">
        <v>1095</v>
      </c>
      <c r="AP8" s="182"/>
      <c r="AQ8" s="154"/>
      <c r="AR8" s="154">
        <v>1</v>
      </c>
      <c r="AT8" s="144"/>
      <c r="AU8" s="144"/>
    </row>
    <row r="9" s="145" customFormat="1" ht="30" customHeight="1" spans="1:47">
      <c r="A9" s="151">
        <v>14</v>
      </c>
      <c r="B9" s="153"/>
      <c r="C9" s="153"/>
      <c r="D9" s="153"/>
      <c r="E9" s="153">
        <v>3</v>
      </c>
      <c r="F9" s="153"/>
      <c r="G9" s="153"/>
      <c r="H9" s="153"/>
      <c r="I9" s="153"/>
      <c r="J9" s="153"/>
      <c r="K9" s="153"/>
      <c r="L9" s="152" t="s">
        <v>1099</v>
      </c>
      <c r="M9" s="152" t="s">
        <v>1099</v>
      </c>
      <c r="N9" s="152" t="s">
        <v>1100</v>
      </c>
      <c r="O9" s="153"/>
      <c r="P9" s="204" t="s">
        <v>161</v>
      </c>
      <c r="Q9" s="154" t="s">
        <v>151</v>
      </c>
      <c r="R9" s="170"/>
      <c r="S9" s="170" t="s">
        <v>150</v>
      </c>
      <c r="T9" s="152" t="s">
        <v>1099</v>
      </c>
      <c r="U9" s="153"/>
      <c r="V9" s="154" t="s">
        <v>153</v>
      </c>
      <c r="W9" s="171" t="s">
        <v>154</v>
      </c>
      <c r="X9" s="153" t="s">
        <v>44</v>
      </c>
      <c r="Y9" s="153" t="s">
        <v>44</v>
      </c>
      <c r="Z9" s="153" t="s">
        <v>44</v>
      </c>
      <c r="AA9" s="153" t="s">
        <v>1101</v>
      </c>
      <c r="AB9" s="199">
        <v>0.0029</v>
      </c>
      <c r="AC9" s="171"/>
      <c r="AD9" s="153" t="s">
        <v>794</v>
      </c>
      <c r="AE9" s="207">
        <v>310</v>
      </c>
      <c r="AF9" s="207">
        <v>12</v>
      </c>
      <c r="AG9" s="183"/>
      <c r="AH9" s="199"/>
      <c r="AI9" s="199"/>
      <c r="AJ9" s="183"/>
      <c r="AK9" s="199"/>
      <c r="AL9" s="199"/>
      <c r="AM9" s="199"/>
      <c r="AN9" s="182" t="s">
        <v>173</v>
      </c>
      <c r="AO9" s="182" t="s">
        <v>1095</v>
      </c>
      <c r="AP9" s="182"/>
      <c r="AQ9" s="154"/>
      <c r="AR9" s="154">
        <v>1</v>
      </c>
      <c r="AT9" s="144"/>
      <c r="AU9" s="144"/>
    </row>
    <row r="10" s="145" customFormat="1" ht="30" customHeight="1" spans="1:47">
      <c r="A10" s="151">
        <v>15</v>
      </c>
      <c r="B10" s="153"/>
      <c r="C10" s="153"/>
      <c r="D10" s="153"/>
      <c r="E10" s="153">
        <v>3</v>
      </c>
      <c r="F10" s="153"/>
      <c r="G10" s="153"/>
      <c r="H10" s="153"/>
      <c r="I10" s="153"/>
      <c r="J10" s="153"/>
      <c r="K10" s="153"/>
      <c r="L10" s="152" t="s">
        <v>1102</v>
      </c>
      <c r="M10" s="152" t="s">
        <v>1102</v>
      </c>
      <c r="N10" s="205" t="s">
        <v>1103</v>
      </c>
      <c r="O10" s="153"/>
      <c r="P10" s="204" t="s">
        <v>161</v>
      </c>
      <c r="Q10" s="154" t="s">
        <v>151</v>
      </c>
      <c r="R10" s="170"/>
      <c r="S10" s="170" t="s">
        <v>150</v>
      </c>
      <c r="T10" s="152" t="s">
        <v>1099</v>
      </c>
      <c r="U10" s="153"/>
      <c r="V10" s="154" t="s">
        <v>153</v>
      </c>
      <c r="W10" s="171" t="s">
        <v>154</v>
      </c>
      <c r="X10" s="153" t="s">
        <v>44</v>
      </c>
      <c r="Y10" s="153" t="s">
        <v>44</v>
      </c>
      <c r="Z10" s="153" t="s">
        <v>44</v>
      </c>
      <c r="AA10" s="153" t="s">
        <v>1104</v>
      </c>
      <c r="AB10" s="199">
        <v>0.0029</v>
      </c>
      <c r="AC10" s="171"/>
      <c r="AD10" s="153" t="s">
        <v>794</v>
      </c>
      <c r="AE10" s="207">
        <v>225</v>
      </c>
      <c r="AF10" s="207">
        <v>6</v>
      </c>
      <c r="AG10" s="199"/>
      <c r="AH10" s="199"/>
      <c r="AI10" s="199"/>
      <c r="AJ10" s="199"/>
      <c r="AK10" s="199"/>
      <c r="AL10" s="199"/>
      <c r="AM10" s="199"/>
      <c r="AN10" s="182" t="s">
        <v>173</v>
      </c>
      <c r="AO10" s="182" t="s">
        <v>1095</v>
      </c>
      <c r="AP10" s="182"/>
      <c r="AQ10" s="154"/>
      <c r="AR10" s="154">
        <v>1</v>
      </c>
      <c r="AT10" s="144"/>
      <c r="AU10" s="144"/>
    </row>
    <row r="11" s="145" customFormat="1" ht="30" customHeight="1" spans="1:47">
      <c r="A11" s="151">
        <v>16</v>
      </c>
      <c r="B11" s="153"/>
      <c r="C11" s="153"/>
      <c r="D11" s="153"/>
      <c r="E11" s="153">
        <v>3</v>
      </c>
      <c r="F11" s="153"/>
      <c r="G11" s="153"/>
      <c r="H11" s="153"/>
      <c r="I11" s="153"/>
      <c r="J11" s="153"/>
      <c r="K11" s="153"/>
      <c r="L11" s="152" t="s">
        <v>1105</v>
      </c>
      <c r="M11" s="152" t="s">
        <v>1105</v>
      </c>
      <c r="N11" s="205" t="s">
        <v>1106</v>
      </c>
      <c r="O11" s="153"/>
      <c r="P11" s="204" t="s">
        <v>161</v>
      </c>
      <c r="Q11" s="154" t="s">
        <v>151</v>
      </c>
      <c r="R11" s="170"/>
      <c r="S11" s="170" t="s">
        <v>150</v>
      </c>
      <c r="T11" s="152" t="s">
        <v>1099</v>
      </c>
      <c r="U11" s="153"/>
      <c r="V11" s="154" t="s">
        <v>153</v>
      </c>
      <c r="W11" s="171" t="s">
        <v>154</v>
      </c>
      <c r="X11" s="153" t="s">
        <v>44</v>
      </c>
      <c r="Y11" s="153" t="s">
        <v>44</v>
      </c>
      <c r="Z11" s="153" t="s">
        <v>44</v>
      </c>
      <c r="AA11" s="153" t="s">
        <v>1107</v>
      </c>
      <c r="AB11" s="199">
        <v>0.0029</v>
      </c>
      <c r="AC11" s="171"/>
      <c r="AD11" s="153" t="s">
        <v>794</v>
      </c>
      <c r="AE11" s="207">
        <v>100</v>
      </c>
      <c r="AF11" s="207">
        <v>6</v>
      </c>
      <c r="AG11" s="199"/>
      <c r="AH11" s="199"/>
      <c r="AI11" s="199"/>
      <c r="AJ11" s="199"/>
      <c r="AK11" s="199"/>
      <c r="AL11" s="199"/>
      <c r="AM11" s="199"/>
      <c r="AN11" s="182" t="s">
        <v>173</v>
      </c>
      <c r="AO11" s="182" t="s">
        <v>1095</v>
      </c>
      <c r="AP11" s="182"/>
      <c r="AQ11" s="154"/>
      <c r="AR11" s="154">
        <v>1</v>
      </c>
      <c r="AT11" s="144"/>
      <c r="AU11" s="144"/>
    </row>
  </sheetData>
  <mergeCells count="32">
    <mergeCell ref="B1:K1"/>
    <mergeCell ref="AE1:AG1"/>
    <mergeCell ref="A1:A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</mergeCells>
  <conditionalFormatting sqref="M1:M2 M3:M11">
    <cfRule type="duplicateValues" dxfId="2" priority="6"/>
    <cfRule type="duplicateValues" dxfId="2" priority="5"/>
    <cfRule type="duplicateValues" dxfId="2" priority="4"/>
    <cfRule type="duplicateValues" dxfId="2" priority="3"/>
    <cfRule type="duplicateValues" dxfId="2" priority="2"/>
    <cfRule type="duplicateValues" dxfId="2" priority="1"/>
  </conditionalFormatting>
  <pageMargins left="0.75" right="0.75" top="1" bottom="1" header="0.5" footer="0.5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7"/>
  <sheetViews>
    <sheetView zoomScale="85" zoomScaleNormal="85" workbookViewId="0">
      <selection activeCell="AN13" sqref="AN13"/>
    </sheetView>
  </sheetViews>
  <sheetFormatPr defaultColWidth="8.72727272727273" defaultRowHeight="14" outlineLevelRow="6"/>
  <cols>
    <col min="1" max="1" width="4.63636363636364" customWidth="1"/>
    <col min="2" max="11" width="2.54545454545455" customWidth="1"/>
    <col min="12" max="13" width="10.7272727272727" customWidth="1"/>
    <col min="14" max="14" width="9.72727272727273" customWidth="1"/>
    <col min="15" max="17" width="8.72727272727273" hidden="1" outlineLevel="1"/>
    <col min="18" max="18" width="8.72727272727273" collapsed="1"/>
    <col min="19" max="23" width="8.72727272727273" hidden="1" outlineLevel="1"/>
    <col min="24" max="24" width="8.72727272727273" collapsed="1"/>
    <col min="26" max="27" width="8.72727272727273" hidden="1" outlineLevel="1"/>
    <col min="28" max="28" width="8.72727272727273" collapsed="1"/>
    <col min="31" max="39" width="8.72727272727273" hidden="1" outlineLevel="1"/>
    <col min="40" max="40" width="8.72727272727273" collapsed="1"/>
  </cols>
  <sheetData>
    <row r="1" s="143" customFormat="1" spans="1:44">
      <c r="A1" s="146" t="s">
        <v>1</v>
      </c>
      <c r="B1" s="147" t="s">
        <v>102</v>
      </c>
      <c r="C1" s="148"/>
      <c r="D1" s="148"/>
      <c r="E1" s="148"/>
      <c r="F1" s="148"/>
      <c r="G1" s="148"/>
      <c r="H1" s="148"/>
      <c r="I1" s="148"/>
      <c r="J1" s="148"/>
      <c r="K1" s="155"/>
      <c r="L1" s="156" t="s">
        <v>104</v>
      </c>
      <c r="M1" s="156" t="s">
        <v>85</v>
      </c>
      <c r="N1" s="157" t="s">
        <v>105</v>
      </c>
      <c r="O1" s="157" t="s">
        <v>106</v>
      </c>
      <c r="P1" s="157" t="s">
        <v>107</v>
      </c>
      <c r="Q1" s="157" t="s">
        <v>108</v>
      </c>
      <c r="R1" s="157" t="s">
        <v>73</v>
      </c>
      <c r="S1" s="156" t="s">
        <v>109</v>
      </c>
      <c r="T1" s="164" t="s">
        <v>505</v>
      </c>
      <c r="U1" s="165"/>
      <c r="V1" s="156" t="s">
        <v>112</v>
      </c>
      <c r="W1" s="166" t="s">
        <v>1076</v>
      </c>
      <c r="X1" s="166" t="s">
        <v>820</v>
      </c>
      <c r="Y1" s="166" t="s">
        <v>115</v>
      </c>
      <c r="Z1" s="166" t="s">
        <v>117</v>
      </c>
      <c r="AA1" s="157" t="s">
        <v>118</v>
      </c>
      <c r="AB1" s="172" t="s">
        <v>508</v>
      </c>
      <c r="AC1" s="157" t="s">
        <v>123</v>
      </c>
      <c r="AD1" s="173" t="s">
        <v>124</v>
      </c>
      <c r="AE1" s="174" t="s">
        <v>126</v>
      </c>
      <c r="AF1" s="175"/>
      <c r="AG1" s="190"/>
      <c r="AH1" s="191" t="s">
        <v>674</v>
      </c>
      <c r="AI1" s="191" t="s">
        <v>128</v>
      </c>
      <c r="AJ1" s="192" t="s">
        <v>675</v>
      </c>
      <c r="AK1" s="191" t="s">
        <v>1077</v>
      </c>
      <c r="AL1" s="192" t="s">
        <v>1078</v>
      </c>
      <c r="AM1" s="191" t="s">
        <v>966</v>
      </c>
      <c r="AN1" s="193" t="s">
        <v>131</v>
      </c>
      <c r="AO1" s="193" t="s">
        <v>132</v>
      </c>
      <c r="AP1" s="201" t="s">
        <v>503</v>
      </c>
      <c r="AQ1" s="201" t="s">
        <v>79</v>
      </c>
      <c r="AR1" s="202" t="s">
        <v>144</v>
      </c>
    </row>
    <row r="2" s="144" customFormat="1" spans="1:44">
      <c r="A2" s="149"/>
      <c r="B2" s="150">
        <v>0</v>
      </c>
      <c r="C2" s="150">
        <v>1</v>
      </c>
      <c r="D2" s="150">
        <v>2</v>
      </c>
      <c r="E2" s="150">
        <v>3</v>
      </c>
      <c r="F2" s="150">
        <v>4</v>
      </c>
      <c r="G2" s="150">
        <v>5</v>
      </c>
      <c r="H2" s="150">
        <v>6</v>
      </c>
      <c r="I2" s="150">
        <v>7</v>
      </c>
      <c r="J2" s="150">
        <v>8</v>
      </c>
      <c r="K2" s="158">
        <v>9</v>
      </c>
      <c r="L2" s="159"/>
      <c r="M2" s="159"/>
      <c r="N2" s="160"/>
      <c r="O2" s="161"/>
      <c r="P2" s="161"/>
      <c r="Q2" s="161"/>
      <c r="R2" s="161"/>
      <c r="S2" s="159"/>
      <c r="T2" s="167"/>
      <c r="U2" s="168"/>
      <c r="V2" s="159"/>
      <c r="W2" s="169"/>
      <c r="X2" s="169"/>
      <c r="Y2" s="176"/>
      <c r="Z2" s="176"/>
      <c r="AA2" s="161"/>
      <c r="AB2" s="177"/>
      <c r="AC2" s="161"/>
      <c r="AD2" s="178"/>
      <c r="AE2" s="179" t="s">
        <v>145</v>
      </c>
      <c r="AF2" s="179" t="s">
        <v>146</v>
      </c>
      <c r="AG2" s="179" t="s">
        <v>147</v>
      </c>
      <c r="AH2" s="194"/>
      <c r="AI2" s="194"/>
      <c r="AJ2" s="195"/>
      <c r="AK2" s="194"/>
      <c r="AL2" s="195"/>
      <c r="AM2" s="194"/>
      <c r="AN2" s="196"/>
      <c r="AO2" s="196"/>
      <c r="AP2" s="203"/>
      <c r="AQ2" s="203"/>
      <c r="AR2" s="161"/>
    </row>
    <row r="3" s="145" customFormat="1" ht="30" customHeight="1" spans="1:47">
      <c r="A3" s="151">
        <v>103</v>
      </c>
      <c r="B3" s="152"/>
      <c r="C3" s="152"/>
      <c r="D3" s="153">
        <v>2</v>
      </c>
      <c r="E3" s="153"/>
      <c r="F3" s="152"/>
      <c r="G3" s="152"/>
      <c r="H3" s="152"/>
      <c r="I3" s="152"/>
      <c r="J3" s="152"/>
      <c r="K3" s="152"/>
      <c r="L3" s="162" t="s">
        <v>1108</v>
      </c>
      <c r="M3" s="162" t="s">
        <v>1108</v>
      </c>
      <c r="N3" s="163" t="s">
        <v>1109</v>
      </c>
      <c r="O3" s="153"/>
      <c r="P3" s="153" t="s">
        <v>161</v>
      </c>
      <c r="Q3" s="154" t="s">
        <v>151</v>
      </c>
      <c r="R3" s="170"/>
      <c r="S3" s="170" t="s">
        <v>150</v>
      </c>
      <c r="T3" s="162" t="s">
        <v>1108</v>
      </c>
      <c r="U3" s="153"/>
      <c r="V3" s="154" t="s">
        <v>153</v>
      </c>
      <c r="W3" s="171" t="s">
        <v>154</v>
      </c>
      <c r="X3" s="153" t="s">
        <v>810</v>
      </c>
      <c r="Y3" s="180" t="s">
        <v>155</v>
      </c>
      <c r="Z3" s="153" t="s">
        <v>44</v>
      </c>
      <c r="AA3" s="154" t="s">
        <v>1110</v>
      </c>
      <c r="AB3" s="181">
        <v>0.803</v>
      </c>
      <c r="AC3" s="182"/>
      <c r="AD3" s="182" t="s">
        <v>520</v>
      </c>
      <c r="AE3" s="183"/>
      <c r="AF3" s="183"/>
      <c r="AG3" s="183"/>
      <c r="AH3" s="197"/>
      <c r="AI3" s="198"/>
      <c r="AJ3" s="183"/>
      <c r="AK3" s="199"/>
      <c r="AL3" s="199"/>
      <c r="AM3" s="199"/>
      <c r="AN3" s="182" t="s">
        <v>158</v>
      </c>
      <c r="AO3" s="182" t="s">
        <v>200</v>
      </c>
      <c r="AP3" s="182"/>
      <c r="AQ3" s="154"/>
      <c r="AR3" s="154">
        <v>1</v>
      </c>
      <c r="AT3" s="144"/>
      <c r="AU3" s="144"/>
    </row>
    <row r="4" s="145" customFormat="1" ht="30" customHeight="1" spans="1:47">
      <c r="A4" s="151">
        <v>104</v>
      </c>
      <c r="B4" s="153"/>
      <c r="C4" s="153"/>
      <c r="D4" s="153"/>
      <c r="E4" s="153">
        <v>3</v>
      </c>
      <c r="F4" s="153"/>
      <c r="G4" s="153"/>
      <c r="H4" s="153"/>
      <c r="I4" s="153"/>
      <c r="J4" s="153"/>
      <c r="K4" s="153"/>
      <c r="L4" s="153"/>
      <c r="M4" s="162" t="s">
        <v>1111</v>
      </c>
      <c r="N4" s="154" t="s">
        <v>1112</v>
      </c>
      <c r="O4" s="153"/>
      <c r="P4" s="153" t="s">
        <v>161</v>
      </c>
      <c r="Q4" s="154" t="s">
        <v>151</v>
      </c>
      <c r="R4" s="170"/>
      <c r="S4" s="170" t="s">
        <v>150</v>
      </c>
      <c r="T4" s="162" t="s">
        <v>1111</v>
      </c>
      <c r="U4" s="153"/>
      <c r="V4" s="154" t="s">
        <v>153</v>
      </c>
      <c r="W4" s="171" t="s">
        <v>154</v>
      </c>
      <c r="X4" s="153" t="s">
        <v>343</v>
      </c>
      <c r="Y4" s="180" t="s">
        <v>1113</v>
      </c>
      <c r="Z4" s="153" t="s">
        <v>44</v>
      </c>
      <c r="AA4" s="154" t="s">
        <v>1110</v>
      </c>
      <c r="AB4" s="184">
        <v>0.778</v>
      </c>
      <c r="AC4" s="182"/>
      <c r="AD4" s="182"/>
      <c r="AE4" s="183"/>
      <c r="AF4" s="183"/>
      <c r="AG4" s="183"/>
      <c r="AH4" s="197">
        <v>0.85</v>
      </c>
      <c r="AI4" s="200">
        <v>0.915294117647059</v>
      </c>
      <c r="AJ4" s="183"/>
      <c r="AK4" s="199"/>
      <c r="AL4" s="199"/>
      <c r="AM4" s="199"/>
      <c r="AN4" s="182" t="s">
        <v>164</v>
      </c>
      <c r="AO4" s="182"/>
      <c r="AP4" s="182"/>
      <c r="AQ4" s="154"/>
      <c r="AR4" s="154">
        <v>1</v>
      </c>
      <c r="AT4" s="144"/>
      <c r="AU4" s="144"/>
    </row>
    <row r="5" s="145" customFormat="1" ht="30" customHeight="1" spans="1:47">
      <c r="A5" s="151">
        <v>105</v>
      </c>
      <c r="B5" s="153"/>
      <c r="C5" s="153"/>
      <c r="D5" s="153"/>
      <c r="E5" s="153">
        <v>3</v>
      </c>
      <c r="F5" s="153"/>
      <c r="G5" s="153"/>
      <c r="H5" s="153"/>
      <c r="I5" s="153"/>
      <c r="J5" s="153"/>
      <c r="K5" s="153"/>
      <c r="L5" s="162" t="s">
        <v>1114</v>
      </c>
      <c r="M5" s="162" t="s">
        <v>1114</v>
      </c>
      <c r="N5" s="154" t="s">
        <v>1115</v>
      </c>
      <c r="O5" s="153"/>
      <c r="P5" s="153" t="s">
        <v>161</v>
      </c>
      <c r="Q5" s="154" t="s">
        <v>151</v>
      </c>
      <c r="R5" s="170"/>
      <c r="S5" s="170" t="s">
        <v>150</v>
      </c>
      <c r="T5" s="162" t="s">
        <v>1114</v>
      </c>
      <c r="U5" s="153"/>
      <c r="V5" s="154" t="s">
        <v>153</v>
      </c>
      <c r="W5" s="171" t="s">
        <v>154</v>
      </c>
      <c r="X5" s="153" t="s">
        <v>1087</v>
      </c>
      <c r="Y5" s="185" t="s">
        <v>1088</v>
      </c>
      <c r="Z5" s="154" t="s">
        <v>1089</v>
      </c>
      <c r="AA5" s="186" t="s">
        <v>1116</v>
      </c>
      <c r="AB5" s="187">
        <v>0.009</v>
      </c>
      <c r="AC5" s="182"/>
      <c r="AD5" s="188" t="s">
        <v>801</v>
      </c>
      <c r="AE5" s="189"/>
      <c r="AF5" s="189"/>
      <c r="AG5" s="189"/>
      <c r="AH5" s="197">
        <v>0.009</v>
      </c>
      <c r="AI5" s="200">
        <v>1</v>
      </c>
      <c r="AJ5" s="183"/>
      <c r="AK5" s="199"/>
      <c r="AL5" s="199"/>
      <c r="AM5" s="199"/>
      <c r="AN5" s="182" t="s">
        <v>173</v>
      </c>
      <c r="AO5" s="182" t="s">
        <v>278</v>
      </c>
      <c r="AP5" s="182"/>
      <c r="AQ5" s="154"/>
      <c r="AR5" s="154">
        <v>1</v>
      </c>
      <c r="AT5" s="144"/>
      <c r="AU5" s="144"/>
    </row>
    <row r="6" s="145" customFormat="1" ht="30" customHeight="1" spans="1:47">
      <c r="A6" s="151">
        <v>106</v>
      </c>
      <c r="B6" s="153"/>
      <c r="C6" s="153"/>
      <c r="D6" s="153"/>
      <c r="E6" s="153">
        <v>3</v>
      </c>
      <c r="F6" s="153"/>
      <c r="G6" s="153"/>
      <c r="H6" s="153"/>
      <c r="I6" s="153"/>
      <c r="J6" s="153"/>
      <c r="K6" s="153"/>
      <c r="L6" s="162" t="s">
        <v>1090</v>
      </c>
      <c r="M6" s="162" t="s">
        <v>1090</v>
      </c>
      <c r="N6" s="154" t="s">
        <v>1091</v>
      </c>
      <c r="O6" s="153"/>
      <c r="P6" s="153" t="s">
        <v>161</v>
      </c>
      <c r="Q6" s="154" t="s">
        <v>151</v>
      </c>
      <c r="R6" s="170"/>
      <c r="S6" s="170" t="s">
        <v>150</v>
      </c>
      <c r="T6" s="162" t="s">
        <v>1090</v>
      </c>
      <c r="U6" s="153"/>
      <c r="V6" s="154" t="s">
        <v>153</v>
      </c>
      <c r="W6" s="171" t="s">
        <v>154</v>
      </c>
      <c r="X6" s="153" t="s">
        <v>1087</v>
      </c>
      <c r="Y6" s="185" t="s">
        <v>1088</v>
      </c>
      <c r="Z6" s="154" t="s">
        <v>1089</v>
      </c>
      <c r="AA6" s="186" t="s">
        <v>1117</v>
      </c>
      <c r="AB6" s="187">
        <v>0.007</v>
      </c>
      <c r="AC6" s="182"/>
      <c r="AD6" s="188" t="s">
        <v>801</v>
      </c>
      <c r="AE6" s="189"/>
      <c r="AF6" s="189"/>
      <c r="AG6" s="189"/>
      <c r="AH6" s="197">
        <v>0.007</v>
      </c>
      <c r="AI6" s="200">
        <v>1</v>
      </c>
      <c r="AJ6" s="183"/>
      <c r="AK6" s="199"/>
      <c r="AL6" s="199"/>
      <c r="AM6" s="199"/>
      <c r="AN6" s="182" t="s">
        <v>173</v>
      </c>
      <c r="AO6" s="182" t="s">
        <v>278</v>
      </c>
      <c r="AP6" s="182"/>
      <c r="AQ6" s="154" t="s">
        <v>1118</v>
      </c>
      <c r="AR6" s="154">
        <v>2</v>
      </c>
      <c r="AT6" s="144"/>
      <c r="AU6" s="144"/>
    </row>
    <row r="7" s="145" customFormat="1" ht="30" customHeight="1" spans="1:47">
      <c r="A7" s="151">
        <v>107</v>
      </c>
      <c r="B7" s="153"/>
      <c r="C7" s="153"/>
      <c r="D7" s="153"/>
      <c r="E7" s="153">
        <v>3</v>
      </c>
      <c r="F7" s="154"/>
      <c r="G7" s="153"/>
      <c r="H7" s="153"/>
      <c r="I7" s="153"/>
      <c r="J7" s="153"/>
      <c r="K7" s="153"/>
      <c r="L7" s="162" t="s">
        <v>1119</v>
      </c>
      <c r="M7" s="162" t="s">
        <v>1119</v>
      </c>
      <c r="N7" s="154" t="s">
        <v>793</v>
      </c>
      <c r="O7" s="153"/>
      <c r="P7" s="153" t="s">
        <v>161</v>
      </c>
      <c r="Q7" s="154" t="s">
        <v>151</v>
      </c>
      <c r="R7" s="170"/>
      <c r="S7" s="170" t="s">
        <v>150</v>
      </c>
      <c r="T7" s="162" t="s">
        <v>1119</v>
      </c>
      <c r="U7" s="170"/>
      <c r="V7" s="154" t="s">
        <v>153</v>
      </c>
      <c r="W7" s="171" t="s">
        <v>154</v>
      </c>
      <c r="X7" s="153" t="s">
        <v>44</v>
      </c>
      <c r="Y7" s="153" t="s">
        <v>44</v>
      </c>
      <c r="Z7" s="154"/>
      <c r="AA7" s="186"/>
      <c r="AB7" s="187">
        <v>0.03</v>
      </c>
      <c r="AC7" s="153"/>
      <c r="AD7" s="188" t="s">
        <v>794</v>
      </c>
      <c r="AE7" s="189">
        <v>600</v>
      </c>
      <c r="AF7" s="189">
        <v>600</v>
      </c>
      <c r="AG7" s="189"/>
      <c r="AH7" s="197"/>
      <c r="AI7" s="199"/>
      <c r="AJ7" s="183"/>
      <c r="AK7" s="199"/>
      <c r="AL7" s="199"/>
      <c r="AM7" s="199"/>
      <c r="AN7" s="182" t="s">
        <v>173</v>
      </c>
      <c r="AO7" s="182" t="s">
        <v>474</v>
      </c>
      <c r="AP7" s="182"/>
      <c r="AQ7" s="154"/>
      <c r="AR7" s="154">
        <v>1</v>
      </c>
      <c r="AT7" s="144"/>
      <c r="AU7" s="144"/>
    </row>
  </sheetData>
  <mergeCells count="32">
    <mergeCell ref="B1:K1"/>
    <mergeCell ref="AE1:AG1"/>
    <mergeCell ref="A1:A2"/>
    <mergeCell ref="L1:L2"/>
    <mergeCell ref="M1:M2"/>
    <mergeCell ref="N1:N2"/>
    <mergeCell ref="O1:O2"/>
    <mergeCell ref="P1:P2"/>
    <mergeCell ref="Q1:Q2"/>
    <mergeCell ref="R1:R2"/>
    <mergeCell ref="S1:S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T1:U2"/>
  </mergeCells>
  <conditionalFormatting sqref="M1:M2 M3:M7">
    <cfRule type="duplicateValues" dxfId="2" priority="6"/>
    <cfRule type="duplicateValues" dxfId="2" priority="5"/>
    <cfRule type="duplicateValues" dxfId="2" priority="4"/>
    <cfRule type="duplicateValues" dxfId="2" priority="3"/>
    <cfRule type="duplicateValues" dxfId="2" priority="2"/>
    <cfRule type="duplicateValues" dxfId="2" priority="1"/>
  </conditionalFormatting>
  <pageMargins left="0.75" right="0.75" top="1" bottom="1" header="0.5" footer="0.5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39"/>
  <sheetViews>
    <sheetView zoomScale="55" zoomScaleNormal="55" topLeftCell="A8" workbookViewId="0">
      <selection activeCell="A1" sqref="A1:AR1"/>
    </sheetView>
  </sheetViews>
  <sheetFormatPr defaultColWidth="9" defaultRowHeight="14"/>
  <cols>
    <col min="1" max="1" width="5.87272727272727" style="1" customWidth="1"/>
    <col min="2" max="11" width="2.62727272727273" style="1" customWidth="1"/>
    <col min="12" max="12" width="8" style="1" customWidth="1"/>
    <col min="13" max="13" width="12.6272727272727" style="1" customWidth="1"/>
    <col min="14" max="14" width="12.6272727272727" style="1" hidden="1" customWidth="1"/>
    <col min="15" max="15" width="21.2545454545455" style="1" customWidth="1"/>
    <col min="16" max="16" width="21.8727272727273" style="1" customWidth="1"/>
    <col min="17" max="17" width="20.3727272727273" style="5" customWidth="1"/>
    <col min="18" max="18" width="4.87272727272727" style="1" hidden="1" customWidth="1" outlineLevel="1"/>
    <col min="19" max="19" width="5.25454545454545" style="1" hidden="1" customWidth="1" outlineLevel="1"/>
    <col min="20" max="20" width="10.5" style="1" customWidth="1" collapsed="1"/>
    <col min="21" max="21" width="6.12727272727273" style="6" hidden="1" customWidth="1" outlineLevel="1"/>
    <col min="22" max="22" width="20.5" style="1" hidden="1" customWidth="1" outlineLevel="1"/>
    <col min="23" max="23" width="8.12727272727273" style="7" hidden="1" customWidth="1" outlineLevel="1"/>
    <col min="24" max="24" width="7.25454545454545" style="6" hidden="1" customWidth="1" outlineLevel="1"/>
    <col min="25" max="25" width="7.25454545454545" style="6" customWidth="1" collapsed="1"/>
    <col min="26" max="26" width="10" style="6" customWidth="1"/>
    <col min="27" max="27" width="15.6272727272727" style="6" customWidth="1"/>
    <col min="28" max="28" width="11.8727272727273" style="6" hidden="1" customWidth="1" outlineLevel="1"/>
    <col min="29" max="29" width="10.3727272727273" style="1" hidden="1" customWidth="1" outlineLevel="1"/>
    <col min="30" max="30" width="8.37272727272727" style="8" customWidth="1" collapsed="1"/>
    <col min="31" max="31" width="10.8272727272727" style="1" customWidth="1"/>
    <col min="32" max="32" width="7.62727272727273" style="1" customWidth="1" outlineLevel="1"/>
    <col min="33" max="35" width="6.62727272727273" style="1" customWidth="1" outlineLevel="1"/>
    <col min="36" max="36" width="8.62727272727273" style="9" customWidth="1" outlineLevel="1"/>
    <col min="37" max="39" width="8.62727272727273" style="1" customWidth="1" outlineLevel="1"/>
    <col min="40" max="41" width="8.62727272727273" style="1" customWidth="1"/>
    <col min="42" max="42" width="7.25454545454545" style="1" customWidth="1"/>
    <col min="43" max="43" width="11.1272727272727" style="1" customWidth="1"/>
    <col min="44" max="44" width="10.3727272727273" style="1" customWidth="1"/>
    <col min="45" max="16384" width="9" style="1"/>
  </cols>
  <sheetData>
    <row r="1" s="1" customFormat="1" ht="20.25" hidden="1" customHeight="1" outlineLevel="1" spans="1:44">
      <c r="A1" s="10"/>
      <c r="B1" s="10"/>
      <c r="C1" s="10"/>
      <c r="D1" s="10"/>
      <c r="E1" s="10"/>
      <c r="F1" s="10"/>
      <c r="G1" s="10"/>
      <c r="H1" s="10"/>
      <c r="I1" s="10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86"/>
      <c r="AK1" s="10"/>
      <c r="AL1" s="10"/>
      <c r="AM1" s="10"/>
      <c r="AN1" s="10"/>
      <c r="AO1" s="10"/>
      <c r="AP1" s="10"/>
      <c r="AQ1" s="10"/>
      <c r="AR1" s="10"/>
    </row>
    <row r="2" s="1" customFormat="1" ht="27.75" hidden="1" customHeight="1" outlineLevel="1" spans="1:44">
      <c r="A2" s="11" t="s">
        <v>1120</v>
      </c>
      <c r="B2" s="11"/>
      <c r="C2" s="11"/>
      <c r="D2" s="11"/>
      <c r="E2" s="11"/>
      <c r="F2" s="12" t="s">
        <v>787</v>
      </c>
      <c r="G2" s="12"/>
      <c r="H2" s="12"/>
      <c r="I2" s="12"/>
      <c r="J2" s="12"/>
      <c r="K2" s="12"/>
      <c r="L2" s="27" t="s">
        <v>497</v>
      </c>
      <c r="M2" s="27"/>
      <c r="N2" s="27"/>
      <c r="O2" s="27"/>
      <c r="P2" s="27"/>
      <c r="Q2" s="48" t="s">
        <v>1121</v>
      </c>
      <c r="R2" s="48"/>
      <c r="S2" s="48"/>
      <c r="T2" s="48"/>
      <c r="U2" s="48"/>
      <c r="V2" s="48"/>
      <c r="W2" s="48"/>
      <c r="X2" s="48"/>
      <c r="Y2" s="48"/>
      <c r="Z2" s="48"/>
      <c r="AA2" s="48"/>
      <c r="AB2" s="48"/>
      <c r="AC2" s="48"/>
      <c r="AD2" s="48"/>
      <c r="AE2" s="48"/>
      <c r="AF2" s="48"/>
      <c r="AG2" s="48"/>
      <c r="AH2" s="48"/>
      <c r="AI2" s="48"/>
      <c r="AJ2" s="87"/>
      <c r="AK2" s="48"/>
      <c r="AL2" s="48"/>
      <c r="AM2" s="48"/>
      <c r="AN2" s="48"/>
      <c r="AO2" s="48"/>
      <c r="AP2" s="48"/>
      <c r="AQ2" s="20" t="s">
        <v>85</v>
      </c>
      <c r="AR2" s="135"/>
    </row>
    <row r="3" s="1" customFormat="1" ht="27.75" hidden="1" customHeight="1" outlineLevel="1" spans="1:44">
      <c r="A3" s="11"/>
      <c r="B3" s="11"/>
      <c r="C3" s="11"/>
      <c r="D3" s="11"/>
      <c r="E3" s="11"/>
      <c r="F3" s="12"/>
      <c r="G3" s="12"/>
      <c r="H3" s="12"/>
      <c r="I3" s="12"/>
      <c r="J3" s="12"/>
      <c r="K3" s="12"/>
      <c r="L3" s="27"/>
      <c r="M3" s="27"/>
      <c r="N3" s="27"/>
      <c r="O3" s="27"/>
      <c r="P3" s="27"/>
      <c r="Q3" s="48"/>
      <c r="R3" s="48"/>
      <c r="S3" s="48"/>
      <c r="T3" s="48"/>
      <c r="U3" s="48"/>
      <c r="V3" s="48"/>
      <c r="W3" s="48"/>
      <c r="X3" s="48"/>
      <c r="Y3" s="48"/>
      <c r="Z3" s="48"/>
      <c r="AA3" s="48"/>
      <c r="AB3" s="48"/>
      <c r="AC3" s="48"/>
      <c r="AD3" s="48"/>
      <c r="AE3" s="48"/>
      <c r="AF3" s="48"/>
      <c r="AG3" s="48"/>
      <c r="AH3" s="48"/>
      <c r="AI3" s="48"/>
      <c r="AJ3" s="87"/>
      <c r="AK3" s="48"/>
      <c r="AL3" s="48"/>
      <c r="AM3" s="48"/>
      <c r="AN3" s="48"/>
      <c r="AO3" s="48"/>
      <c r="AP3" s="48"/>
      <c r="AQ3" s="20" t="s">
        <v>93</v>
      </c>
      <c r="AR3" s="136"/>
    </row>
    <row r="4" s="1" customFormat="1" ht="27" hidden="1" customHeight="1" outlineLevel="1" spans="1:44">
      <c r="A4" s="13" t="s">
        <v>94</v>
      </c>
      <c r="B4" s="13"/>
      <c r="C4" s="13"/>
      <c r="D4" s="13"/>
      <c r="E4" s="13"/>
      <c r="F4" s="13"/>
      <c r="G4" s="13"/>
      <c r="H4" s="13"/>
      <c r="I4" s="13"/>
      <c r="J4" s="13"/>
      <c r="K4" s="13"/>
      <c r="L4" s="13"/>
      <c r="M4" s="13"/>
      <c r="N4" s="13"/>
      <c r="O4" s="13"/>
      <c r="P4" s="13"/>
      <c r="Q4" s="48"/>
      <c r="R4" s="48"/>
      <c r="S4" s="48"/>
      <c r="T4" s="48"/>
      <c r="U4" s="48"/>
      <c r="V4" s="48"/>
      <c r="W4" s="48"/>
      <c r="X4" s="48"/>
      <c r="Y4" s="48"/>
      <c r="Z4" s="48"/>
      <c r="AA4" s="48"/>
      <c r="AB4" s="48"/>
      <c r="AC4" s="48"/>
      <c r="AD4" s="48"/>
      <c r="AE4" s="48"/>
      <c r="AF4" s="48"/>
      <c r="AG4" s="48"/>
      <c r="AH4" s="48"/>
      <c r="AI4" s="48"/>
      <c r="AJ4" s="87"/>
      <c r="AK4" s="48"/>
      <c r="AL4" s="48"/>
      <c r="AM4" s="48"/>
      <c r="AN4" s="48"/>
      <c r="AO4" s="48"/>
      <c r="AP4" s="48"/>
      <c r="AQ4" s="20" t="s">
        <v>2</v>
      </c>
      <c r="AR4" s="20"/>
    </row>
    <row r="5" s="1" customFormat="1" ht="31.5" hidden="1" customHeight="1" outlineLevel="1" spans="1:44">
      <c r="A5" s="14" t="s">
        <v>95</v>
      </c>
      <c r="B5" s="14"/>
      <c r="C5" s="14"/>
      <c r="D5" s="14"/>
      <c r="E5" s="14"/>
      <c r="F5" s="14"/>
      <c r="G5" s="14"/>
      <c r="H5" s="14"/>
      <c r="I5" s="14"/>
      <c r="J5" s="14"/>
      <c r="K5" s="14"/>
      <c r="L5" s="14"/>
      <c r="M5" s="14"/>
      <c r="N5" s="14"/>
      <c r="O5" s="14" t="s">
        <v>96</v>
      </c>
      <c r="P5" s="28"/>
      <c r="Q5" s="48"/>
      <c r="R5" s="48"/>
      <c r="S5" s="48"/>
      <c r="T5" s="48"/>
      <c r="U5" s="48"/>
      <c r="V5" s="48"/>
      <c r="W5" s="48"/>
      <c r="X5" s="48"/>
      <c r="Y5" s="48"/>
      <c r="Z5" s="48"/>
      <c r="AA5" s="48"/>
      <c r="AB5" s="48"/>
      <c r="AC5" s="48"/>
      <c r="AD5" s="48"/>
      <c r="AE5" s="48"/>
      <c r="AF5" s="48"/>
      <c r="AG5" s="48"/>
      <c r="AH5" s="48"/>
      <c r="AI5" s="48"/>
      <c r="AJ5" s="87"/>
      <c r="AK5" s="48"/>
      <c r="AL5" s="48"/>
      <c r="AM5" s="48"/>
      <c r="AN5" s="48"/>
      <c r="AO5" s="48"/>
      <c r="AP5" s="48"/>
      <c r="AQ5" s="20" t="s">
        <v>97</v>
      </c>
      <c r="AR5" s="20"/>
    </row>
    <row r="6" s="1" customFormat="1" ht="28.5" hidden="1" customHeight="1" outlineLevel="1" spans="1:44">
      <c r="A6" s="15" t="s">
        <v>98</v>
      </c>
      <c r="B6" s="15"/>
      <c r="C6" s="15"/>
      <c r="D6" s="15"/>
      <c r="E6" s="15"/>
      <c r="F6" s="15"/>
      <c r="G6" s="15"/>
      <c r="H6" s="15"/>
      <c r="I6" s="15"/>
      <c r="J6" s="15"/>
      <c r="K6" s="15"/>
      <c r="L6" s="15"/>
      <c r="M6" s="15"/>
      <c r="N6" s="15"/>
      <c r="O6" s="15"/>
      <c r="P6" s="15"/>
      <c r="Q6" s="48"/>
      <c r="R6" s="48"/>
      <c r="S6" s="48"/>
      <c r="T6" s="48"/>
      <c r="U6" s="48"/>
      <c r="V6" s="48"/>
      <c r="W6" s="48"/>
      <c r="X6" s="48"/>
      <c r="Y6" s="48"/>
      <c r="Z6" s="48"/>
      <c r="AA6" s="48"/>
      <c r="AB6" s="48"/>
      <c r="AC6" s="48"/>
      <c r="AD6" s="48"/>
      <c r="AE6" s="48"/>
      <c r="AF6" s="48"/>
      <c r="AG6" s="48"/>
      <c r="AH6" s="48"/>
      <c r="AI6" s="48"/>
      <c r="AJ6" s="87"/>
      <c r="AK6" s="48"/>
      <c r="AL6" s="48"/>
      <c r="AM6" s="48"/>
      <c r="AN6" s="48"/>
      <c r="AO6" s="48"/>
      <c r="AP6" s="48"/>
      <c r="AQ6" s="20" t="s">
        <v>78</v>
      </c>
      <c r="AR6" s="20"/>
    </row>
    <row r="7" s="1" customFormat="1" ht="28.5" hidden="1" customHeight="1" outlineLevel="1" spans="1:44">
      <c r="A7" s="16" t="s">
        <v>99</v>
      </c>
      <c r="B7" s="16"/>
      <c r="C7" s="16"/>
      <c r="D7" s="16"/>
      <c r="E7" s="16"/>
      <c r="F7" s="16"/>
      <c r="G7" s="16"/>
      <c r="H7" s="16"/>
      <c r="I7" s="16"/>
      <c r="J7" s="16"/>
      <c r="K7" s="16"/>
      <c r="L7" s="16"/>
      <c r="M7" s="16"/>
      <c r="N7" s="16"/>
      <c r="O7" s="16"/>
      <c r="P7" s="16"/>
      <c r="Q7" s="48"/>
      <c r="R7" s="48"/>
      <c r="S7" s="48"/>
      <c r="T7" s="48"/>
      <c r="U7" s="48"/>
      <c r="V7" s="48"/>
      <c r="W7" s="48"/>
      <c r="X7" s="48"/>
      <c r="Y7" s="48"/>
      <c r="Z7" s="48"/>
      <c r="AA7" s="48"/>
      <c r="AB7" s="48"/>
      <c r="AC7" s="48"/>
      <c r="AD7" s="48"/>
      <c r="AE7" s="48"/>
      <c r="AF7" s="48"/>
      <c r="AG7" s="48"/>
      <c r="AH7" s="48"/>
      <c r="AI7" s="48"/>
      <c r="AJ7" s="87"/>
      <c r="AK7" s="48"/>
      <c r="AL7" s="48"/>
      <c r="AM7" s="48"/>
      <c r="AN7" s="48"/>
      <c r="AO7" s="48"/>
      <c r="AP7" s="48"/>
      <c r="AQ7" s="21" t="s">
        <v>100</v>
      </c>
      <c r="AR7" s="137"/>
    </row>
    <row r="8" s="1" customFormat="1" ht="24.95" customHeight="1" collapsed="1" spans="1:44">
      <c r="A8" s="17" t="s">
        <v>1</v>
      </c>
      <c r="B8" s="18" t="s">
        <v>102</v>
      </c>
      <c r="C8" s="18"/>
      <c r="D8" s="18"/>
      <c r="E8" s="18"/>
      <c r="F8" s="18"/>
      <c r="G8" s="18"/>
      <c r="H8" s="18"/>
      <c r="I8" s="18"/>
      <c r="J8" s="18"/>
      <c r="K8" s="18"/>
      <c r="L8" s="18" t="s">
        <v>103</v>
      </c>
      <c r="M8" s="29" t="s">
        <v>104</v>
      </c>
      <c r="N8" s="29"/>
      <c r="O8" s="29" t="s">
        <v>85</v>
      </c>
      <c r="P8" s="18" t="s">
        <v>2</v>
      </c>
      <c r="Q8" s="18" t="s">
        <v>106</v>
      </c>
      <c r="R8" s="18" t="s">
        <v>107</v>
      </c>
      <c r="S8" s="18" t="s">
        <v>108</v>
      </c>
      <c r="T8" s="18" t="s">
        <v>73</v>
      </c>
      <c r="U8" s="29" t="s">
        <v>109</v>
      </c>
      <c r="V8" s="18" t="s">
        <v>505</v>
      </c>
      <c r="W8" s="29" t="s">
        <v>506</v>
      </c>
      <c r="X8" s="29" t="s">
        <v>112</v>
      </c>
      <c r="Y8" s="62" t="s">
        <v>1122</v>
      </c>
      <c r="Z8" s="62" t="s">
        <v>820</v>
      </c>
      <c r="AA8" s="62" t="s">
        <v>115</v>
      </c>
      <c r="AB8" s="62" t="s">
        <v>117</v>
      </c>
      <c r="AC8" s="18" t="s">
        <v>118</v>
      </c>
      <c r="AD8" s="63" t="s">
        <v>508</v>
      </c>
      <c r="AE8" s="18" t="s">
        <v>123</v>
      </c>
      <c r="AF8" s="64" t="s">
        <v>124</v>
      </c>
      <c r="AG8" s="88" t="s">
        <v>126</v>
      </c>
      <c r="AH8" s="89"/>
      <c r="AI8" s="90"/>
      <c r="AJ8" s="91" t="s">
        <v>127</v>
      </c>
      <c r="AK8" s="92" t="s">
        <v>128</v>
      </c>
      <c r="AL8" s="93" t="s">
        <v>129</v>
      </c>
      <c r="AM8" s="91" t="s">
        <v>130</v>
      </c>
      <c r="AN8" s="19" t="s">
        <v>131</v>
      </c>
      <c r="AO8" s="19" t="s">
        <v>28</v>
      </c>
      <c r="AP8" s="19" t="s">
        <v>503</v>
      </c>
      <c r="AQ8" s="138" t="s">
        <v>79</v>
      </c>
      <c r="AR8" s="18" t="s">
        <v>144</v>
      </c>
    </row>
    <row r="9" s="2" customFormat="1" ht="24.95" customHeight="1" spans="1:44">
      <c r="A9" s="17"/>
      <c r="B9" s="19">
        <v>0</v>
      </c>
      <c r="C9" s="19">
        <v>1</v>
      </c>
      <c r="D9" s="19">
        <v>2</v>
      </c>
      <c r="E9" s="19">
        <v>3</v>
      </c>
      <c r="F9" s="19">
        <v>4</v>
      </c>
      <c r="G9" s="19">
        <v>5</v>
      </c>
      <c r="H9" s="19">
        <v>6</v>
      </c>
      <c r="I9" s="19">
        <v>7</v>
      </c>
      <c r="J9" s="19">
        <v>8</v>
      </c>
      <c r="K9" s="17">
        <v>9</v>
      </c>
      <c r="L9" s="18"/>
      <c r="M9" s="29"/>
      <c r="N9" s="29"/>
      <c r="O9" s="29"/>
      <c r="P9" s="18"/>
      <c r="Q9" s="18"/>
      <c r="R9" s="18"/>
      <c r="S9" s="18"/>
      <c r="T9" s="18"/>
      <c r="U9" s="29"/>
      <c r="V9" s="18"/>
      <c r="W9" s="29"/>
      <c r="X9" s="29"/>
      <c r="Y9" s="62"/>
      <c r="Z9" s="62"/>
      <c r="AA9" s="62"/>
      <c r="AB9" s="62"/>
      <c r="AC9" s="18"/>
      <c r="AD9" s="63"/>
      <c r="AE9" s="18"/>
      <c r="AF9" s="65"/>
      <c r="AG9" s="94" t="s">
        <v>145</v>
      </c>
      <c r="AH9" s="94" t="s">
        <v>146</v>
      </c>
      <c r="AI9" s="94" t="s">
        <v>147</v>
      </c>
      <c r="AJ9" s="95"/>
      <c r="AK9" s="96"/>
      <c r="AL9" s="97"/>
      <c r="AM9" s="95"/>
      <c r="AN9" s="19"/>
      <c r="AO9" s="19"/>
      <c r="AP9" s="19"/>
      <c r="AQ9" s="138"/>
      <c r="AR9" s="18"/>
    </row>
    <row r="10" s="3" customFormat="1" ht="45" customHeight="1" spans="1:44">
      <c r="A10" s="19">
        <f t="shared" ref="A10:A20" si="0">ROW()-9</f>
        <v>1</v>
      </c>
      <c r="B10" s="18"/>
      <c r="C10" s="19">
        <v>1</v>
      </c>
      <c r="D10" s="19"/>
      <c r="E10" s="19"/>
      <c r="F10" s="19"/>
      <c r="G10" s="19"/>
      <c r="H10" s="19"/>
      <c r="I10" s="19"/>
      <c r="J10" s="19"/>
      <c r="K10" s="19"/>
      <c r="L10" s="30" t="s">
        <v>534</v>
      </c>
      <c r="M10" s="31" t="s">
        <v>681</v>
      </c>
      <c r="N10" s="31"/>
      <c r="O10" s="18" t="s">
        <v>681</v>
      </c>
      <c r="P10" s="32" t="s">
        <v>563</v>
      </c>
      <c r="Q10" s="18" t="s">
        <v>537</v>
      </c>
      <c r="R10" s="49"/>
      <c r="S10" s="19" t="s">
        <v>821</v>
      </c>
      <c r="T10" s="50"/>
      <c r="U10" s="51" t="s">
        <v>150</v>
      </c>
      <c r="V10" s="18" t="s">
        <v>1123</v>
      </c>
      <c r="W10" s="51" t="s">
        <v>150</v>
      </c>
      <c r="X10" s="18" t="s">
        <v>154</v>
      </c>
      <c r="Y10" s="66" t="s">
        <v>154</v>
      </c>
      <c r="Z10" s="49" t="s">
        <v>514</v>
      </c>
      <c r="AA10" s="19" t="s">
        <v>155</v>
      </c>
      <c r="AB10" s="19" t="s">
        <v>44</v>
      </c>
      <c r="AC10" s="19" t="s">
        <v>682</v>
      </c>
      <c r="AD10" s="67">
        <v>2.106</v>
      </c>
      <c r="AE10" s="68" t="s">
        <v>44</v>
      </c>
      <c r="AF10" s="50"/>
      <c r="AG10" s="50"/>
      <c r="AH10" s="98"/>
      <c r="AI10" s="98"/>
      <c r="AJ10" s="99"/>
      <c r="AK10" s="98"/>
      <c r="AL10" s="98">
        <v>77.1</v>
      </c>
      <c r="AM10" s="17"/>
      <c r="AN10" s="100" t="s">
        <v>158</v>
      </c>
      <c r="AO10" s="100" t="s">
        <v>553</v>
      </c>
      <c r="AP10" s="139"/>
      <c r="AQ10" s="18"/>
      <c r="AR10" s="98" t="s">
        <v>565</v>
      </c>
    </row>
    <row r="11" s="3" customFormat="1" ht="45" customHeight="1" spans="1:44">
      <c r="A11" s="19">
        <f t="shared" si="0"/>
        <v>2</v>
      </c>
      <c r="B11" s="20"/>
      <c r="C11" s="21"/>
      <c r="D11" s="21">
        <v>2</v>
      </c>
      <c r="E11" s="21"/>
      <c r="F11" s="21"/>
      <c r="G11" s="21"/>
      <c r="H11" s="21"/>
      <c r="I11" s="21"/>
      <c r="J11" s="21"/>
      <c r="K11" s="21"/>
      <c r="L11" s="20" t="s">
        <v>590</v>
      </c>
      <c r="M11" s="33"/>
      <c r="N11" s="20"/>
      <c r="O11" s="20" t="s">
        <v>1124</v>
      </c>
      <c r="P11" s="34" t="s">
        <v>1125</v>
      </c>
      <c r="Q11" s="20" t="s">
        <v>537</v>
      </c>
      <c r="R11" s="34" t="s">
        <v>150</v>
      </c>
      <c r="S11" s="19" t="s">
        <v>821</v>
      </c>
      <c r="T11" s="52"/>
      <c r="U11" s="53" t="s">
        <v>150</v>
      </c>
      <c r="V11" s="20" t="s">
        <v>1126</v>
      </c>
      <c r="W11" s="53" t="s">
        <v>559</v>
      </c>
      <c r="X11" s="20" t="s">
        <v>1064</v>
      </c>
      <c r="Y11" s="52" t="s">
        <v>1065</v>
      </c>
      <c r="Z11" s="34" t="s">
        <v>323</v>
      </c>
      <c r="AA11" s="21" t="s">
        <v>155</v>
      </c>
      <c r="AB11" s="21" t="s">
        <v>44</v>
      </c>
      <c r="AC11" s="21" t="s">
        <v>1127</v>
      </c>
      <c r="AD11" s="69">
        <v>1.153</v>
      </c>
      <c r="AE11" s="70" t="s">
        <v>44</v>
      </c>
      <c r="AF11" s="50" t="s">
        <v>552</v>
      </c>
      <c r="AG11" s="74"/>
      <c r="AH11" s="74"/>
      <c r="AI11" s="101"/>
      <c r="AJ11" s="102"/>
      <c r="AK11" s="103"/>
      <c r="AL11" s="101">
        <v>3</v>
      </c>
      <c r="AM11" s="104"/>
      <c r="AN11" s="105" t="s">
        <v>164</v>
      </c>
      <c r="AO11" s="105"/>
      <c r="AP11" s="139"/>
      <c r="AQ11" s="18"/>
      <c r="AR11" s="98" t="s">
        <v>565</v>
      </c>
    </row>
    <row r="12" s="4" customFormat="1" ht="45" customHeight="1" spans="1:44">
      <c r="A12" s="22">
        <f t="shared" si="0"/>
        <v>3</v>
      </c>
      <c r="B12" s="23"/>
      <c r="C12" s="24"/>
      <c r="D12" s="24"/>
      <c r="E12" s="24">
        <v>3</v>
      </c>
      <c r="F12" s="24"/>
      <c r="G12" s="24"/>
      <c r="H12" s="24"/>
      <c r="I12" s="24"/>
      <c r="J12" s="24"/>
      <c r="K12" s="24"/>
      <c r="L12" s="23" t="s">
        <v>590</v>
      </c>
      <c r="M12" s="35" t="s">
        <v>1070</v>
      </c>
      <c r="N12" s="36" t="s">
        <v>1128</v>
      </c>
      <c r="O12" s="36"/>
      <c r="P12" s="36" t="s">
        <v>1129</v>
      </c>
      <c r="Q12" s="23" t="s">
        <v>928</v>
      </c>
      <c r="R12" s="54" t="s">
        <v>150</v>
      </c>
      <c r="S12" s="22" t="s">
        <v>821</v>
      </c>
      <c r="T12" s="55"/>
      <c r="U12" s="54" t="s">
        <v>150</v>
      </c>
      <c r="V12" s="36" t="s">
        <v>1130</v>
      </c>
      <c r="W12" s="54" t="s">
        <v>559</v>
      </c>
      <c r="X12" s="23" t="s">
        <v>1064</v>
      </c>
      <c r="Y12" s="61" t="s">
        <v>1065</v>
      </c>
      <c r="Z12" s="56" t="s">
        <v>828</v>
      </c>
      <c r="AA12" s="24" t="s">
        <v>1131</v>
      </c>
      <c r="AB12" s="24" t="s">
        <v>1132</v>
      </c>
      <c r="AC12" s="24" t="s">
        <v>1133</v>
      </c>
      <c r="AD12" s="71">
        <v>0.09</v>
      </c>
      <c r="AE12" s="54" t="s">
        <v>44</v>
      </c>
      <c r="AF12" s="72"/>
      <c r="AG12" s="72">
        <v>435</v>
      </c>
      <c r="AH12" s="72">
        <v>10</v>
      </c>
      <c r="AI12" s="106">
        <v>1</v>
      </c>
      <c r="AJ12" s="71">
        <f>AG12*0.222/1000</f>
        <v>0.09657</v>
      </c>
      <c r="AK12" s="107">
        <f t="shared" ref="AK12:AK18" si="1">AD12/AJ12</f>
        <v>0.931966449207828</v>
      </c>
      <c r="AL12" s="61"/>
      <c r="AM12" s="108"/>
      <c r="AN12" s="105" t="s">
        <v>173</v>
      </c>
      <c r="AO12" s="105" t="s">
        <v>1067</v>
      </c>
      <c r="AP12" s="140"/>
      <c r="AQ12" s="141"/>
      <c r="AR12" s="142" t="s">
        <v>565</v>
      </c>
    </row>
    <row r="13" s="4" customFormat="1" ht="45" customHeight="1" spans="1:44">
      <c r="A13" s="22">
        <f t="shared" si="0"/>
        <v>4</v>
      </c>
      <c r="B13" s="23"/>
      <c r="C13" s="24"/>
      <c r="D13" s="24"/>
      <c r="E13" s="24">
        <v>3</v>
      </c>
      <c r="F13" s="24"/>
      <c r="G13" s="24"/>
      <c r="H13" s="24"/>
      <c r="I13" s="24"/>
      <c r="J13" s="24"/>
      <c r="K13" s="24"/>
      <c r="L13" s="23" t="s">
        <v>590</v>
      </c>
      <c r="M13" s="35" t="s">
        <v>1068</v>
      </c>
      <c r="N13" s="36" t="s">
        <v>1134</v>
      </c>
      <c r="O13" s="36"/>
      <c r="P13" s="36" t="s">
        <v>1069</v>
      </c>
      <c r="Q13" s="23" t="s">
        <v>537</v>
      </c>
      <c r="R13" s="54" t="s">
        <v>150</v>
      </c>
      <c r="S13" s="22" t="s">
        <v>821</v>
      </c>
      <c r="T13" s="55"/>
      <c r="U13" s="54" t="s">
        <v>150</v>
      </c>
      <c r="V13" s="36" t="s">
        <v>1135</v>
      </c>
      <c r="W13" s="54" t="s">
        <v>559</v>
      </c>
      <c r="X13" s="23" t="s">
        <v>1064</v>
      </c>
      <c r="Y13" s="61" t="s">
        <v>1065</v>
      </c>
      <c r="Z13" s="56" t="s">
        <v>1136</v>
      </c>
      <c r="AA13" s="24" t="s">
        <v>1137</v>
      </c>
      <c r="AB13" s="24" t="s">
        <v>44</v>
      </c>
      <c r="AC13" s="24" t="s">
        <v>1138</v>
      </c>
      <c r="AD13" s="71">
        <v>0.25</v>
      </c>
      <c r="AE13" s="54" t="s">
        <v>44</v>
      </c>
      <c r="AF13" s="72"/>
      <c r="AG13" s="72"/>
      <c r="AH13" s="72"/>
      <c r="AI13" s="106"/>
      <c r="AJ13" s="71"/>
      <c r="AK13" s="107"/>
      <c r="AL13" s="61"/>
      <c r="AM13" s="108"/>
      <c r="AN13" s="105" t="s">
        <v>173</v>
      </c>
      <c r="AO13" s="105" t="s">
        <v>1067</v>
      </c>
      <c r="AP13" s="140"/>
      <c r="AQ13" s="141"/>
      <c r="AR13" s="142" t="s">
        <v>565</v>
      </c>
    </row>
    <row r="14" s="4" customFormat="1" ht="45" customHeight="1" spans="1:44">
      <c r="A14" s="22">
        <f t="shared" si="0"/>
        <v>5</v>
      </c>
      <c r="B14" s="23"/>
      <c r="C14" s="24"/>
      <c r="D14" s="24"/>
      <c r="E14" s="24">
        <v>3</v>
      </c>
      <c r="F14" s="24"/>
      <c r="G14" s="24"/>
      <c r="H14" s="24"/>
      <c r="I14" s="24"/>
      <c r="J14" s="24"/>
      <c r="K14" s="24"/>
      <c r="L14" s="23"/>
      <c r="M14" s="35" t="s">
        <v>971</v>
      </c>
      <c r="N14" s="36"/>
      <c r="O14" s="36"/>
      <c r="P14" s="36" t="s">
        <v>972</v>
      </c>
      <c r="Q14" s="23" t="s">
        <v>1139</v>
      </c>
      <c r="R14" s="54"/>
      <c r="S14" s="22" t="s">
        <v>821</v>
      </c>
      <c r="T14" s="55"/>
      <c r="U14" s="54"/>
      <c r="V14" s="36"/>
      <c r="W14" s="54"/>
      <c r="X14" s="23"/>
      <c r="Y14" s="61" t="s">
        <v>153</v>
      </c>
      <c r="Z14" s="56" t="s">
        <v>869</v>
      </c>
      <c r="AA14" s="24" t="s">
        <v>155</v>
      </c>
      <c r="AB14" s="24" t="s">
        <v>44</v>
      </c>
      <c r="AC14" s="24" t="s">
        <v>44</v>
      </c>
      <c r="AD14" s="71"/>
      <c r="AE14" s="54" t="s">
        <v>524</v>
      </c>
      <c r="AF14" s="72" t="s">
        <v>524</v>
      </c>
      <c r="AG14" s="72"/>
      <c r="AH14" s="72"/>
      <c r="AI14" s="106"/>
      <c r="AJ14" s="71"/>
      <c r="AK14" s="107"/>
      <c r="AL14" s="61"/>
      <c r="AM14" s="108">
        <v>0.047408</v>
      </c>
      <c r="AN14" s="105" t="s">
        <v>158</v>
      </c>
      <c r="AO14" s="105" t="s">
        <v>353</v>
      </c>
      <c r="AP14" s="140"/>
      <c r="AQ14" s="141"/>
      <c r="AR14" s="142" t="s">
        <v>565</v>
      </c>
    </row>
    <row r="15" s="3" customFormat="1" ht="45" customHeight="1" spans="1:44">
      <c r="A15" s="19">
        <f t="shared" si="0"/>
        <v>6</v>
      </c>
      <c r="B15" s="20"/>
      <c r="C15" s="21"/>
      <c r="D15" s="21"/>
      <c r="E15" s="21"/>
      <c r="F15" s="21">
        <v>4</v>
      </c>
      <c r="G15" s="21"/>
      <c r="H15" s="21"/>
      <c r="I15" s="21"/>
      <c r="J15" s="21"/>
      <c r="K15" s="21"/>
      <c r="L15" s="20"/>
      <c r="M15" s="33" t="s">
        <v>974</v>
      </c>
      <c r="N15" s="37"/>
      <c r="O15" s="37"/>
      <c r="P15" s="37" t="s">
        <v>975</v>
      </c>
      <c r="Q15" s="20" t="s">
        <v>1140</v>
      </c>
      <c r="R15" s="53"/>
      <c r="S15" s="19" t="s">
        <v>821</v>
      </c>
      <c r="T15" s="55"/>
      <c r="U15" s="53"/>
      <c r="V15" s="37"/>
      <c r="W15" s="53"/>
      <c r="X15" s="20"/>
      <c r="Y15" s="52" t="s">
        <v>153</v>
      </c>
      <c r="Z15" s="34" t="s">
        <v>323</v>
      </c>
      <c r="AA15" s="21" t="s">
        <v>155</v>
      </c>
      <c r="AB15" s="21" t="s">
        <v>44</v>
      </c>
      <c r="AC15" s="21" t="s">
        <v>44</v>
      </c>
      <c r="AD15" s="69"/>
      <c r="AE15" s="73" t="s">
        <v>44</v>
      </c>
      <c r="AF15" s="74" t="s">
        <v>552</v>
      </c>
      <c r="AG15" s="74"/>
      <c r="AH15" s="74"/>
      <c r="AI15" s="101"/>
      <c r="AJ15" s="69"/>
      <c r="AK15" s="109"/>
      <c r="AL15" s="101" t="s">
        <v>976</v>
      </c>
      <c r="AM15" s="104"/>
      <c r="AN15" s="105" t="s">
        <v>158</v>
      </c>
      <c r="AO15" s="105" t="s">
        <v>553</v>
      </c>
      <c r="AP15" s="139"/>
      <c r="AQ15" s="18"/>
      <c r="AR15" s="98" t="s">
        <v>565</v>
      </c>
    </row>
    <row r="16" s="3" customFormat="1" ht="45" customHeight="1" spans="1:44">
      <c r="A16" s="19">
        <f t="shared" si="0"/>
        <v>7</v>
      </c>
      <c r="B16" s="20"/>
      <c r="C16" s="21"/>
      <c r="D16" s="21"/>
      <c r="E16" s="21"/>
      <c r="F16" s="20"/>
      <c r="G16" s="21">
        <v>5</v>
      </c>
      <c r="H16" s="21"/>
      <c r="I16" s="21"/>
      <c r="J16" s="21"/>
      <c r="K16" s="21"/>
      <c r="L16" s="20" t="s">
        <v>590</v>
      </c>
      <c r="M16" s="33" t="s">
        <v>977</v>
      </c>
      <c r="N16" s="38" t="str">
        <f>VLOOKUP(M16,'[29]汇总表 (2)'!$B$2:$C$12666,2,0)</f>
        <v>02.03.19.022</v>
      </c>
      <c r="O16" s="38" t="s">
        <v>978</v>
      </c>
      <c r="P16" s="37" t="s">
        <v>979</v>
      </c>
      <c r="Q16" s="38" t="s">
        <v>568</v>
      </c>
      <c r="R16" s="53" t="s">
        <v>232</v>
      </c>
      <c r="S16" s="19" t="s">
        <v>821</v>
      </c>
      <c r="T16" s="38"/>
      <c r="U16" s="53" t="s">
        <v>150</v>
      </c>
      <c r="V16" s="38" t="s">
        <v>978</v>
      </c>
      <c r="W16" s="53" t="s">
        <v>559</v>
      </c>
      <c r="X16" s="20" t="s">
        <v>1064</v>
      </c>
      <c r="Y16" s="52" t="s">
        <v>1065</v>
      </c>
      <c r="Z16" s="34" t="s">
        <v>356</v>
      </c>
      <c r="AA16" s="37" t="s">
        <v>1141</v>
      </c>
      <c r="AB16" s="20" t="s">
        <v>1142</v>
      </c>
      <c r="AC16" s="21" t="s">
        <v>981</v>
      </c>
      <c r="AD16" s="69">
        <v>0.014</v>
      </c>
      <c r="AE16" s="73" t="s">
        <v>44</v>
      </c>
      <c r="AF16" s="74" t="s">
        <v>358</v>
      </c>
      <c r="AG16" s="110">
        <v>54</v>
      </c>
      <c r="AH16" s="110">
        <v>34</v>
      </c>
      <c r="AI16" s="110">
        <v>3</v>
      </c>
      <c r="AJ16" s="102">
        <f t="shared" ref="AJ16:AJ18" si="2">AG16*AH16*AI16*7860/1000000000</f>
        <v>0.04329288</v>
      </c>
      <c r="AK16" s="103">
        <f t="shared" si="1"/>
        <v>0.323378809633362</v>
      </c>
      <c r="AL16" s="74"/>
      <c r="AM16" s="102">
        <v>0.003672</v>
      </c>
      <c r="AN16" s="111" t="s">
        <v>173</v>
      </c>
      <c r="AO16" s="105" t="s">
        <v>982</v>
      </c>
      <c r="AP16" s="139"/>
      <c r="AQ16" s="18"/>
      <c r="AR16" s="98">
        <v>1</v>
      </c>
    </row>
    <row r="17" s="3" customFormat="1" ht="45" customHeight="1" spans="1:44">
      <c r="A17" s="19">
        <f t="shared" si="0"/>
        <v>8</v>
      </c>
      <c r="B17" s="20"/>
      <c r="C17" s="21"/>
      <c r="D17" s="21"/>
      <c r="E17" s="21"/>
      <c r="F17" s="20"/>
      <c r="G17" s="21">
        <v>5</v>
      </c>
      <c r="H17" s="21"/>
      <c r="I17" s="21"/>
      <c r="J17" s="21"/>
      <c r="K17" s="21"/>
      <c r="L17" s="20" t="s">
        <v>590</v>
      </c>
      <c r="M17" s="33" t="s">
        <v>983</v>
      </c>
      <c r="N17" s="38" t="str">
        <f>VLOOKUP(M17,'[29]汇总表 (2)'!$B$2:$C$12666,2,0)</f>
        <v>02.03.19.033</v>
      </c>
      <c r="O17" s="38" t="s">
        <v>984</v>
      </c>
      <c r="P17" s="37" t="s">
        <v>985</v>
      </c>
      <c r="Q17" s="38" t="s">
        <v>568</v>
      </c>
      <c r="R17" s="53" t="s">
        <v>232</v>
      </c>
      <c r="S17" s="19" t="s">
        <v>821</v>
      </c>
      <c r="T17" s="55"/>
      <c r="U17" s="53" t="s">
        <v>150</v>
      </c>
      <c r="V17" s="38" t="s">
        <v>984</v>
      </c>
      <c r="W17" s="53" t="s">
        <v>559</v>
      </c>
      <c r="X17" s="20" t="s">
        <v>1064</v>
      </c>
      <c r="Y17" s="52" t="s">
        <v>1065</v>
      </c>
      <c r="Z17" s="34" t="s">
        <v>356</v>
      </c>
      <c r="AA17" s="37" t="s">
        <v>1143</v>
      </c>
      <c r="AB17" s="34" t="s">
        <v>1142</v>
      </c>
      <c r="AC17" s="21" t="s">
        <v>988</v>
      </c>
      <c r="AD17" s="75">
        <v>0.009</v>
      </c>
      <c r="AE17" s="73" t="s">
        <v>44</v>
      </c>
      <c r="AF17" s="74" t="s">
        <v>358</v>
      </c>
      <c r="AG17" s="110">
        <v>31</v>
      </c>
      <c r="AH17" s="110">
        <v>28</v>
      </c>
      <c r="AI17" s="110">
        <v>2</v>
      </c>
      <c r="AJ17" s="102">
        <f t="shared" si="2"/>
        <v>0.01364496</v>
      </c>
      <c r="AK17" s="103">
        <f t="shared" si="1"/>
        <v>0.659584198121504</v>
      </c>
      <c r="AL17" s="74"/>
      <c r="AM17" s="102">
        <v>0.001736</v>
      </c>
      <c r="AN17" s="111" t="s">
        <v>173</v>
      </c>
      <c r="AO17" s="105" t="s">
        <v>866</v>
      </c>
      <c r="AP17" s="139"/>
      <c r="AQ17" s="18"/>
      <c r="AR17" s="98">
        <v>1</v>
      </c>
    </row>
    <row r="18" s="3" customFormat="1" ht="45" customHeight="1" spans="1:44">
      <c r="A18" s="19">
        <f t="shared" si="0"/>
        <v>9</v>
      </c>
      <c r="B18" s="20"/>
      <c r="C18" s="21"/>
      <c r="D18" s="21"/>
      <c r="E18" s="21"/>
      <c r="F18" s="21"/>
      <c r="G18" s="21">
        <v>5</v>
      </c>
      <c r="H18" s="21"/>
      <c r="I18" s="21"/>
      <c r="J18" s="21"/>
      <c r="K18" s="21"/>
      <c r="L18" s="20" t="s">
        <v>590</v>
      </c>
      <c r="M18" s="33" t="s">
        <v>989</v>
      </c>
      <c r="N18" s="38" t="s">
        <v>1144</v>
      </c>
      <c r="O18" s="38" t="s">
        <v>990</v>
      </c>
      <c r="P18" s="37" t="s">
        <v>991</v>
      </c>
      <c r="Q18" s="38" t="s">
        <v>568</v>
      </c>
      <c r="R18" s="53" t="s">
        <v>150</v>
      </c>
      <c r="S18" s="19" t="s">
        <v>821</v>
      </c>
      <c r="T18" s="55"/>
      <c r="U18" s="53" t="s">
        <v>150</v>
      </c>
      <c r="V18" s="38" t="s">
        <v>990</v>
      </c>
      <c r="W18" s="53" t="s">
        <v>559</v>
      </c>
      <c r="X18" s="20" t="s">
        <v>1064</v>
      </c>
      <c r="Y18" s="52" t="s">
        <v>1065</v>
      </c>
      <c r="Z18" s="34" t="s">
        <v>356</v>
      </c>
      <c r="AA18" s="37" t="s">
        <v>1145</v>
      </c>
      <c r="AB18" s="20" t="s">
        <v>1146</v>
      </c>
      <c r="AC18" s="21" t="s">
        <v>973</v>
      </c>
      <c r="AD18" s="69">
        <v>0.3</v>
      </c>
      <c r="AE18" s="73" t="s">
        <v>44</v>
      </c>
      <c r="AF18" s="74" t="s">
        <v>358</v>
      </c>
      <c r="AG18" s="110">
        <v>150</v>
      </c>
      <c r="AH18" s="110">
        <v>140</v>
      </c>
      <c r="AI18" s="110">
        <v>3</v>
      </c>
      <c r="AJ18" s="102">
        <f t="shared" si="2"/>
        <v>0.49518</v>
      </c>
      <c r="AK18" s="103">
        <f t="shared" si="1"/>
        <v>0.605840300496789</v>
      </c>
      <c r="AL18" s="74"/>
      <c r="AM18" s="102">
        <v>0.042</v>
      </c>
      <c r="AN18" s="111" t="s">
        <v>173</v>
      </c>
      <c r="AO18" s="111" t="s">
        <v>993</v>
      </c>
      <c r="AP18" s="139"/>
      <c r="AQ18" s="18"/>
      <c r="AR18" s="98" t="s">
        <v>565</v>
      </c>
    </row>
    <row r="19" s="4" customFormat="1" ht="45" customHeight="1" spans="1:44">
      <c r="A19" s="22">
        <f t="shared" si="0"/>
        <v>10</v>
      </c>
      <c r="B19" s="23"/>
      <c r="C19" s="24"/>
      <c r="D19" s="24"/>
      <c r="E19" s="24">
        <v>3</v>
      </c>
      <c r="F19" s="24"/>
      <c r="G19" s="24"/>
      <c r="H19" s="24"/>
      <c r="I19" s="24"/>
      <c r="J19" s="24"/>
      <c r="K19" s="24"/>
      <c r="L19" s="23" t="s">
        <v>590</v>
      </c>
      <c r="M19" s="35" t="s">
        <v>1147</v>
      </c>
      <c r="N19" s="23"/>
      <c r="O19" s="23"/>
      <c r="P19" s="36" t="s">
        <v>995</v>
      </c>
      <c r="Q19" s="56" t="s">
        <v>537</v>
      </c>
      <c r="R19" s="56" t="s">
        <v>150</v>
      </c>
      <c r="S19" s="22" t="s">
        <v>821</v>
      </c>
      <c r="T19" s="55"/>
      <c r="U19" s="54" t="s">
        <v>150</v>
      </c>
      <c r="V19" s="23" t="s">
        <v>996</v>
      </c>
      <c r="W19" s="54" t="s">
        <v>559</v>
      </c>
      <c r="X19" s="23" t="s">
        <v>1064</v>
      </c>
      <c r="Y19" s="61" t="s">
        <v>1065</v>
      </c>
      <c r="Z19" s="56" t="s">
        <v>869</v>
      </c>
      <c r="AA19" s="23" t="s">
        <v>155</v>
      </c>
      <c r="AB19" s="56" t="s">
        <v>44</v>
      </c>
      <c r="AC19" s="24" t="s">
        <v>997</v>
      </c>
      <c r="AD19" s="71">
        <v>0.267</v>
      </c>
      <c r="AE19" s="54" t="s">
        <v>524</v>
      </c>
      <c r="AF19" s="72" t="s">
        <v>524</v>
      </c>
      <c r="AG19" s="72"/>
      <c r="AH19" s="72"/>
      <c r="AI19" s="106"/>
      <c r="AJ19" s="71"/>
      <c r="AK19" s="107"/>
      <c r="AL19" s="61"/>
      <c r="AM19" s="108">
        <v>0.037337</v>
      </c>
      <c r="AN19" s="105" t="s">
        <v>158</v>
      </c>
      <c r="AO19" s="105" t="s">
        <v>353</v>
      </c>
      <c r="AP19" s="140"/>
      <c r="AQ19" s="141"/>
      <c r="AR19" s="142" t="s">
        <v>565</v>
      </c>
    </row>
    <row r="20" s="3" customFormat="1" ht="45" customHeight="1" spans="1:44">
      <c r="A20" s="19">
        <f t="shared" si="0"/>
        <v>11</v>
      </c>
      <c r="B20" s="20"/>
      <c r="C20" s="21"/>
      <c r="D20" s="21"/>
      <c r="E20" s="21"/>
      <c r="F20" s="21">
        <v>4</v>
      </c>
      <c r="G20" s="21"/>
      <c r="H20" s="21"/>
      <c r="I20" s="21"/>
      <c r="J20" s="21"/>
      <c r="K20" s="21"/>
      <c r="L20" s="20" t="s">
        <v>590</v>
      </c>
      <c r="M20" s="33" t="s">
        <v>1002</v>
      </c>
      <c r="N20" s="20"/>
      <c r="O20" s="20" t="s">
        <v>996</v>
      </c>
      <c r="P20" s="37" t="s">
        <v>999</v>
      </c>
      <c r="Q20" s="34" t="s">
        <v>537</v>
      </c>
      <c r="R20" s="34" t="s">
        <v>150</v>
      </c>
      <c r="S20" s="19" t="s">
        <v>821</v>
      </c>
      <c r="T20" s="55"/>
      <c r="U20" s="53" t="s">
        <v>150</v>
      </c>
      <c r="V20" s="20" t="s">
        <v>996</v>
      </c>
      <c r="W20" s="53" t="s">
        <v>559</v>
      </c>
      <c r="X20" s="20" t="s">
        <v>1064</v>
      </c>
      <c r="Y20" s="52" t="s">
        <v>1065</v>
      </c>
      <c r="Z20" s="34" t="s">
        <v>323</v>
      </c>
      <c r="AA20" s="20" t="s">
        <v>155</v>
      </c>
      <c r="AB20" s="34" t="s">
        <v>44</v>
      </c>
      <c r="AC20" s="21" t="s">
        <v>997</v>
      </c>
      <c r="AD20" s="69">
        <v>0.267</v>
      </c>
      <c r="AE20" s="73" t="s">
        <v>44</v>
      </c>
      <c r="AF20" s="74" t="s">
        <v>552</v>
      </c>
      <c r="AG20" s="74"/>
      <c r="AH20" s="74"/>
      <c r="AI20" s="101"/>
      <c r="AJ20" s="69"/>
      <c r="AK20" s="109"/>
      <c r="AL20" s="101" t="s">
        <v>1000</v>
      </c>
      <c r="AM20" s="104"/>
      <c r="AN20" s="105" t="s">
        <v>158</v>
      </c>
      <c r="AO20" s="105" t="s">
        <v>553</v>
      </c>
      <c r="AP20" s="139"/>
      <c r="AQ20" s="18"/>
      <c r="AR20" s="98" t="s">
        <v>565</v>
      </c>
    </row>
    <row r="21" s="3" customFormat="1" ht="39.95" customHeight="1" spans="1:44">
      <c r="A21" s="25">
        <f t="shared" ref="A21:A23" si="3">ROW()-10</f>
        <v>11</v>
      </c>
      <c r="B21" s="26"/>
      <c r="C21" s="26"/>
      <c r="D21" s="26"/>
      <c r="E21" s="26"/>
      <c r="F21" s="26"/>
      <c r="G21" s="26">
        <v>5</v>
      </c>
      <c r="H21" s="26"/>
      <c r="I21" s="26"/>
      <c r="J21" s="26"/>
      <c r="K21" s="39"/>
      <c r="L21" s="40" t="s">
        <v>590</v>
      </c>
      <c r="M21" s="40" t="s">
        <v>1148</v>
      </c>
      <c r="N21" s="40"/>
      <c r="O21" s="40" t="s">
        <v>1003</v>
      </c>
      <c r="P21" s="40" t="s">
        <v>1004</v>
      </c>
      <c r="Q21" s="57" t="s">
        <v>568</v>
      </c>
      <c r="R21" s="57" t="s">
        <v>150</v>
      </c>
      <c r="S21" s="26" t="s">
        <v>479</v>
      </c>
      <c r="T21" s="58"/>
      <c r="U21" s="59" t="s">
        <v>150</v>
      </c>
      <c r="V21" s="40" t="s">
        <v>1003</v>
      </c>
      <c r="W21" s="59" t="s">
        <v>150</v>
      </c>
      <c r="X21" s="40" t="s">
        <v>154</v>
      </c>
      <c r="Y21" s="76" t="s">
        <v>153</v>
      </c>
      <c r="Z21" s="57" t="s">
        <v>356</v>
      </c>
      <c r="AA21" s="40" t="s">
        <v>889</v>
      </c>
      <c r="AB21" s="40" t="s">
        <v>992</v>
      </c>
      <c r="AC21" s="26" t="s">
        <v>1005</v>
      </c>
      <c r="AD21" s="77">
        <v>0.24</v>
      </c>
      <c r="AE21" s="78" t="s">
        <v>44</v>
      </c>
      <c r="AF21" s="79" t="s">
        <v>358</v>
      </c>
      <c r="AG21" s="112">
        <v>145</v>
      </c>
      <c r="AH21" s="112">
        <v>100</v>
      </c>
      <c r="AI21" s="112">
        <v>3</v>
      </c>
      <c r="AJ21" s="113">
        <f t="shared" ref="AJ21:AJ23" si="4">AG21*AH21*AI21*7860/1000000000</f>
        <v>0.34191</v>
      </c>
      <c r="AK21" s="114">
        <f t="shared" ref="AK21:AK23" si="5">AD21/AJ21</f>
        <v>0.701939106782487</v>
      </c>
      <c r="AL21" s="115"/>
      <c r="AM21" s="116">
        <f t="shared" ref="AM21:AM23" si="6">AG21*AH21*2*AR21/1000000</f>
        <v>0.029</v>
      </c>
      <c r="AN21" s="117" t="s">
        <v>173</v>
      </c>
      <c r="AO21" s="117" t="s">
        <v>1001</v>
      </c>
      <c r="AP21" s="79"/>
      <c r="AQ21" s="76"/>
      <c r="AR21" s="76" t="s">
        <v>565</v>
      </c>
    </row>
    <row r="22" s="3" customFormat="1" ht="39.95" customHeight="1" spans="1:44">
      <c r="A22" s="25">
        <f t="shared" si="3"/>
        <v>12</v>
      </c>
      <c r="B22" s="26"/>
      <c r="C22" s="26"/>
      <c r="D22" s="26"/>
      <c r="E22" s="26"/>
      <c r="F22" s="26"/>
      <c r="G22" s="26">
        <v>5</v>
      </c>
      <c r="H22" s="26"/>
      <c r="I22" s="26"/>
      <c r="J22" s="26"/>
      <c r="K22" s="39"/>
      <c r="L22" s="40" t="s">
        <v>590</v>
      </c>
      <c r="M22" s="40" t="s">
        <v>1149</v>
      </c>
      <c r="N22" s="40"/>
      <c r="O22" s="40" t="s">
        <v>1150</v>
      </c>
      <c r="P22" s="40" t="s">
        <v>1007</v>
      </c>
      <c r="Q22" s="57" t="s">
        <v>568</v>
      </c>
      <c r="R22" s="58" t="s">
        <v>161</v>
      </c>
      <c r="S22" s="26" t="s">
        <v>479</v>
      </c>
      <c r="T22" s="60"/>
      <c r="U22" s="59" t="s">
        <v>150</v>
      </c>
      <c r="V22" s="40" t="s">
        <v>1150</v>
      </c>
      <c r="W22" s="59" t="s">
        <v>150</v>
      </c>
      <c r="X22" s="40" t="s">
        <v>154</v>
      </c>
      <c r="Y22" s="76" t="s">
        <v>153</v>
      </c>
      <c r="Z22" s="57" t="s">
        <v>356</v>
      </c>
      <c r="AA22" s="40" t="s">
        <v>875</v>
      </c>
      <c r="AB22" s="40" t="s">
        <v>1009</v>
      </c>
      <c r="AC22" s="26" t="s">
        <v>1010</v>
      </c>
      <c r="AD22" s="77">
        <v>0.01</v>
      </c>
      <c r="AE22" s="78" t="s">
        <v>44</v>
      </c>
      <c r="AF22" s="79" t="s">
        <v>358</v>
      </c>
      <c r="AG22" s="112">
        <v>64</v>
      </c>
      <c r="AH22" s="112">
        <v>29</v>
      </c>
      <c r="AI22" s="112">
        <v>3</v>
      </c>
      <c r="AJ22" s="113">
        <f t="shared" si="4"/>
        <v>0.04376448</v>
      </c>
      <c r="AK22" s="114">
        <f t="shared" si="5"/>
        <v>0.228495802989091</v>
      </c>
      <c r="AL22" s="115"/>
      <c r="AM22" s="116">
        <f t="shared" si="6"/>
        <v>0.003712</v>
      </c>
      <c r="AN22" s="117" t="s">
        <v>173</v>
      </c>
      <c r="AO22" s="117" t="s">
        <v>1001</v>
      </c>
      <c r="AP22" s="79"/>
      <c r="AQ22" s="76"/>
      <c r="AR22" s="76" t="s">
        <v>565</v>
      </c>
    </row>
    <row r="23" s="3" customFormat="1" ht="39.95" customHeight="1" spans="1:44">
      <c r="A23" s="25">
        <f t="shared" si="3"/>
        <v>13</v>
      </c>
      <c r="B23" s="26"/>
      <c r="C23" s="26"/>
      <c r="D23" s="26"/>
      <c r="E23" s="26"/>
      <c r="F23" s="26"/>
      <c r="G23" s="26">
        <v>5</v>
      </c>
      <c r="H23" s="26"/>
      <c r="I23" s="26"/>
      <c r="J23" s="26"/>
      <c r="K23" s="39"/>
      <c r="L23" s="40" t="s">
        <v>590</v>
      </c>
      <c r="M23" s="40" t="s">
        <v>1151</v>
      </c>
      <c r="N23" s="40"/>
      <c r="O23" s="40" t="s">
        <v>1050</v>
      </c>
      <c r="P23" s="40" t="s">
        <v>1051</v>
      </c>
      <c r="Q23" s="57" t="s">
        <v>568</v>
      </c>
      <c r="R23" s="58" t="s">
        <v>232</v>
      </c>
      <c r="S23" s="26" t="s">
        <v>479</v>
      </c>
      <c r="T23" s="60"/>
      <c r="U23" s="59" t="s">
        <v>150</v>
      </c>
      <c r="V23" s="40" t="s">
        <v>1050</v>
      </c>
      <c r="W23" s="59" t="s">
        <v>150</v>
      </c>
      <c r="X23" s="40" t="s">
        <v>154</v>
      </c>
      <c r="Y23" s="76" t="s">
        <v>153</v>
      </c>
      <c r="Z23" s="57" t="s">
        <v>356</v>
      </c>
      <c r="AA23" s="40" t="s">
        <v>914</v>
      </c>
      <c r="AB23" s="40" t="s">
        <v>980</v>
      </c>
      <c r="AC23" s="26" t="s">
        <v>1052</v>
      </c>
      <c r="AD23" s="77">
        <v>0.023</v>
      </c>
      <c r="AE23" s="78" t="s">
        <v>44</v>
      </c>
      <c r="AF23" s="79" t="s">
        <v>358</v>
      </c>
      <c r="AG23" s="112">
        <v>62.5</v>
      </c>
      <c r="AH23" s="112">
        <v>37</v>
      </c>
      <c r="AI23" s="112">
        <v>3</v>
      </c>
      <c r="AJ23" s="113">
        <f t="shared" si="4"/>
        <v>0.05452875</v>
      </c>
      <c r="AK23" s="114">
        <f t="shared" si="5"/>
        <v>0.42179584164317</v>
      </c>
      <c r="AL23" s="115"/>
      <c r="AM23" s="116">
        <f t="shared" si="6"/>
        <v>0.004625</v>
      </c>
      <c r="AN23" s="117" t="s">
        <v>173</v>
      </c>
      <c r="AO23" s="117" t="s">
        <v>1001</v>
      </c>
      <c r="AP23" s="79"/>
      <c r="AQ23" s="76"/>
      <c r="AR23" s="76" t="s">
        <v>565</v>
      </c>
    </row>
    <row r="24" s="4" customFormat="1" ht="45" customHeight="1" spans="1:44">
      <c r="A24" s="22">
        <f t="shared" ref="A24:A35" si="7">ROW()-9</f>
        <v>15</v>
      </c>
      <c r="B24" s="23"/>
      <c r="C24" s="24"/>
      <c r="D24" s="24"/>
      <c r="E24" s="24">
        <v>3</v>
      </c>
      <c r="F24" s="24"/>
      <c r="G24" s="24"/>
      <c r="H24" s="24"/>
      <c r="I24" s="24"/>
      <c r="J24" s="24"/>
      <c r="K24" s="24"/>
      <c r="L24" s="23" t="s">
        <v>590</v>
      </c>
      <c r="M24" s="35" t="s">
        <v>1152</v>
      </c>
      <c r="N24" s="41" t="str">
        <f>VLOOKUP(M24,'[29]汇总表 (2)'!$B$2:$C$12666,2,0)</f>
        <v>02.03.27.022</v>
      </c>
      <c r="O24" s="41" t="s">
        <v>1055</v>
      </c>
      <c r="P24" s="36" t="s">
        <v>1153</v>
      </c>
      <c r="Q24" s="41" t="s">
        <v>1154</v>
      </c>
      <c r="R24" s="54" t="s">
        <v>150</v>
      </c>
      <c r="S24" s="22" t="s">
        <v>821</v>
      </c>
      <c r="T24" s="55"/>
      <c r="U24" s="54" t="s">
        <v>150</v>
      </c>
      <c r="V24" s="41" t="s">
        <v>1055</v>
      </c>
      <c r="W24" s="54" t="s">
        <v>559</v>
      </c>
      <c r="X24" s="23" t="s">
        <v>1064</v>
      </c>
      <c r="Y24" s="61" t="s">
        <v>1065</v>
      </c>
      <c r="Z24" s="56" t="s">
        <v>1155</v>
      </c>
      <c r="AA24" s="24" t="s">
        <v>1057</v>
      </c>
      <c r="AB24" s="23" t="s">
        <v>1156</v>
      </c>
      <c r="AC24" s="24" t="s">
        <v>1059</v>
      </c>
      <c r="AD24" s="71">
        <v>0.136</v>
      </c>
      <c r="AE24" s="80" t="s">
        <v>44</v>
      </c>
      <c r="AF24" s="72"/>
      <c r="AG24" s="72"/>
      <c r="AH24" s="72"/>
      <c r="AI24" s="106"/>
      <c r="AJ24" s="118">
        <f>AD24</f>
        <v>0.136</v>
      </c>
      <c r="AK24" s="119"/>
      <c r="AL24" s="72"/>
      <c r="AM24" s="108"/>
      <c r="AN24" s="105" t="s">
        <v>173</v>
      </c>
      <c r="AO24" s="105" t="s">
        <v>1157</v>
      </c>
      <c r="AP24" s="140"/>
      <c r="AQ24" s="141"/>
      <c r="AR24" s="142" t="s">
        <v>565</v>
      </c>
    </row>
    <row r="25" s="4" customFormat="1" ht="45" customHeight="1" spans="1:44">
      <c r="A25" s="22">
        <f t="shared" si="7"/>
        <v>16</v>
      </c>
      <c r="B25" s="23"/>
      <c r="C25" s="24"/>
      <c r="D25" s="24"/>
      <c r="E25" s="24">
        <v>3</v>
      </c>
      <c r="F25" s="24"/>
      <c r="G25" s="24"/>
      <c r="H25" s="24"/>
      <c r="I25" s="24"/>
      <c r="J25" s="24"/>
      <c r="K25" s="24"/>
      <c r="L25" s="23" t="s">
        <v>590</v>
      </c>
      <c r="M25" s="42" t="s">
        <v>1158</v>
      </c>
      <c r="N25" s="42"/>
      <c r="O25" s="42"/>
      <c r="P25" s="36" t="s">
        <v>1159</v>
      </c>
      <c r="Q25" s="41" t="s">
        <v>352</v>
      </c>
      <c r="R25" s="54" t="s">
        <v>232</v>
      </c>
      <c r="S25" s="22" t="s">
        <v>821</v>
      </c>
      <c r="T25" s="55"/>
      <c r="U25" s="54" t="s">
        <v>150</v>
      </c>
      <c r="V25" s="41" t="s">
        <v>1160</v>
      </c>
      <c r="W25" s="54" t="s">
        <v>1161</v>
      </c>
      <c r="X25" s="23" t="s">
        <v>1064</v>
      </c>
      <c r="Y25" s="61" t="s">
        <v>1065</v>
      </c>
      <c r="Z25" s="56" t="s">
        <v>352</v>
      </c>
      <c r="AA25" s="24" t="s">
        <v>155</v>
      </c>
      <c r="AB25" s="23"/>
      <c r="AC25" s="24"/>
      <c r="AD25" s="81">
        <v>0.0493</v>
      </c>
      <c r="AE25" s="80" t="s">
        <v>524</v>
      </c>
      <c r="AF25" s="82"/>
      <c r="AG25" s="82"/>
      <c r="AH25" s="82"/>
      <c r="AI25" s="120"/>
      <c r="AJ25" s="121"/>
      <c r="AK25" s="119"/>
      <c r="AL25" s="106"/>
      <c r="AM25" s="108">
        <f>AM26</f>
        <v>0.00648</v>
      </c>
      <c r="AN25" s="105" t="s">
        <v>158</v>
      </c>
      <c r="AO25" s="105" t="s">
        <v>353</v>
      </c>
      <c r="AP25" s="140"/>
      <c r="AQ25" s="141"/>
      <c r="AR25" s="142">
        <v>1</v>
      </c>
    </row>
    <row r="26" s="3" customFormat="1" ht="45" customHeight="1" spans="1:44">
      <c r="A26" s="19">
        <f t="shared" si="7"/>
        <v>17</v>
      </c>
      <c r="B26" s="20"/>
      <c r="C26" s="21"/>
      <c r="D26" s="21"/>
      <c r="E26" s="21"/>
      <c r="F26" s="21">
        <v>4</v>
      </c>
      <c r="G26" s="21"/>
      <c r="H26" s="21"/>
      <c r="I26" s="21"/>
      <c r="J26" s="21"/>
      <c r="K26" s="21"/>
      <c r="L26" s="20" t="s">
        <v>590</v>
      </c>
      <c r="M26" s="43" t="s">
        <v>1162</v>
      </c>
      <c r="N26" s="43"/>
      <c r="O26" s="43" t="s">
        <v>1162</v>
      </c>
      <c r="P26" s="37" t="s">
        <v>1163</v>
      </c>
      <c r="Q26" s="38" t="s">
        <v>568</v>
      </c>
      <c r="R26" s="53" t="s">
        <v>232</v>
      </c>
      <c r="S26" s="19" t="s">
        <v>821</v>
      </c>
      <c r="T26" s="55"/>
      <c r="U26" s="53" t="s">
        <v>150</v>
      </c>
      <c r="V26" s="38" t="s">
        <v>1160</v>
      </c>
      <c r="W26" s="53" t="s">
        <v>1161</v>
      </c>
      <c r="X26" s="20" t="s">
        <v>1064</v>
      </c>
      <c r="Y26" s="52" t="s">
        <v>1065</v>
      </c>
      <c r="Z26" s="34" t="s">
        <v>356</v>
      </c>
      <c r="AA26" s="37" t="s">
        <v>1164</v>
      </c>
      <c r="AB26" s="20" t="s">
        <v>1165</v>
      </c>
      <c r="AC26" s="21" t="s">
        <v>1166</v>
      </c>
      <c r="AD26" s="75">
        <v>0.0493</v>
      </c>
      <c r="AE26" s="73" t="s">
        <v>44</v>
      </c>
      <c r="AF26" s="83" t="s">
        <v>358</v>
      </c>
      <c r="AG26" s="122">
        <v>72</v>
      </c>
      <c r="AH26" s="122">
        <v>45</v>
      </c>
      <c r="AI26" s="123">
        <v>2.5</v>
      </c>
      <c r="AJ26" s="124">
        <f>AG26*AH26*AI26*7860/1000000000</f>
        <v>0.063666</v>
      </c>
      <c r="AK26" s="125">
        <f>AD26/AJ26</f>
        <v>0.774353658153488</v>
      </c>
      <c r="AL26" s="122"/>
      <c r="AM26" s="124">
        <f>AG26*AH26*2*AR26/1000000</f>
        <v>0.00648</v>
      </c>
      <c r="AN26" s="105" t="s">
        <v>173</v>
      </c>
      <c r="AO26" s="105" t="s">
        <v>982</v>
      </c>
      <c r="AP26" s="139"/>
      <c r="AQ26" s="18"/>
      <c r="AR26" s="98">
        <v>1</v>
      </c>
    </row>
    <row r="27" s="3" customFormat="1" ht="45" customHeight="1" spans="1:44">
      <c r="A27" s="19">
        <f t="shared" si="7"/>
        <v>18</v>
      </c>
      <c r="B27" s="20"/>
      <c r="C27" s="21"/>
      <c r="D27" s="21">
        <v>2</v>
      </c>
      <c r="E27" s="21"/>
      <c r="F27" s="21"/>
      <c r="G27" s="21"/>
      <c r="H27" s="21"/>
      <c r="I27" s="21"/>
      <c r="J27" s="21"/>
      <c r="K27" s="21"/>
      <c r="L27" s="20" t="s">
        <v>590</v>
      </c>
      <c r="M27" s="33"/>
      <c r="N27" s="38"/>
      <c r="O27" s="38" t="s">
        <v>1167</v>
      </c>
      <c r="P27" s="37" t="s">
        <v>1030</v>
      </c>
      <c r="Q27" s="38" t="s">
        <v>537</v>
      </c>
      <c r="R27" s="53" t="s">
        <v>150</v>
      </c>
      <c r="S27" s="19" t="s">
        <v>821</v>
      </c>
      <c r="T27" s="55"/>
      <c r="U27" s="53" t="s">
        <v>150</v>
      </c>
      <c r="V27" s="38" t="s">
        <v>1167</v>
      </c>
      <c r="W27" s="53" t="s">
        <v>559</v>
      </c>
      <c r="X27" s="20" t="s">
        <v>1064</v>
      </c>
      <c r="Y27" s="52" t="s">
        <v>1065</v>
      </c>
      <c r="Z27" s="34" t="s">
        <v>323</v>
      </c>
      <c r="AA27" s="21" t="s">
        <v>155</v>
      </c>
      <c r="AB27" s="21" t="s">
        <v>44</v>
      </c>
      <c r="AC27" s="21" t="s">
        <v>1168</v>
      </c>
      <c r="AD27" s="69">
        <v>0.953</v>
      </c>
      <c r="AE27" s="73" t="s">
        <v>44</v>
      </c>
      <c r="AF27" s="74" t="s">
        <v>552</v>
      </c>
      <c r="AG27" s="74"/>
      <c r="AH27" s="74"/>
      <c r="AI27" s="101"/>
      <c r="AJ27" s="102"/>
      <c r="AK27" s="103"/>
      <c r="AL27" s="101">
        <v>3</v>
      </c>
      <c r="AM27" s="104"/>
      <c r="AN27" s="105" t="s">
        <v>164</v>
      </c>
      <c r="AO27" s="105"/>
      <c r="AP27" s="139"/>
      <c r="AQ27" s="18"/>
      <c r="AR27" s="98" t="s">
        <v>565</v>
      </c>
    </row>
    <row r="28" s="4" customFormat="1" ht="45" customHeight="1" spans="1:44">
      <c r="A28" s="22">
        <f t="shared" si="7"/>
        <v>19</v>
      </c>
      <c r="B28" s="23"/>
      <c r="C28" s="24"/>
      <c r="D28" s="24"/>
      <c r="E28" s="24">
        <v>3</v>
      </c>
      <c r="F28" s="24"/>
      <c r="G28" s="24"/>
      <c r="H28" s="24"/>
      <c r="I28" s="24"/>
      <c r="J28" s="24"/>
      <c r="K28" s="24"/>
      <c r="L28" s="23" t="s">
        <v>590</v>
      </c>
      <c r="M28" s="42" t="s">
        <v>1060</v>
      </c>
      <c r="N28" s="42" t="s">
        <v>1169</v>
      </c>
      <c r="O28" s="42"/>
      <c r="P28" s="36" t="s">
        <v>1061</v>
      </c>
      <c r="Q28" s="41" t="s">
        <v>537</v>
      </c>
      <c r="R28" s="54" t="s">
        <v>150</v>
      </c>
      <c r="S28" s="22" t="s">
        <v>821</v>
      </c>
      <c r="T28" s="55"/>
      <c r="U28" s="54" t="s">
        <v>150</v>
      </c>
      <c r="V28" s="41" t="s">
        <v>1170</v>
      </c>
      <c r="W28" s="54" t="s">
        <v>559</v>
      </c>
      <c r="X28" s="23" t="s">
        <v>1064</v>
      </c>
      <c r="Y28" s="61" t="s">
        <v>1065</v>
      </c>
      <c r="Z28" s="56" t="s">
        <v>1136</v>
      </c>
      <c r="AA28" s="36" t="s">
        <v>155</v>
      </c>
      <c r="AB28" s="23" t="s">
        <v>44</v>
      </c>
      <c r="AC28" s="24" t="s">
        <v>1171</v>
      </c>
      <c r="AD28" s="81">
        <v>0.23</v>
      </c>
      <c r="AE28" s="84" t="s">
        <v>44</v>
      </c>
      <c r="AF28" s="85"/>
      <c r="AG28" s="126"/>
      <c r="AH28" s="126"/>
      <c r="AI28" s="127"/>
      <c r="AJ28" s="128"/>
      <c r="AK28" s="129"/>
      <c r="AL28" s="126"/>
      <c r="AM28" s="128"/>
      <c r="AN28" s="105" t="s">
        <v>173</v>
      </c>
      <c r="AO28" s="105" t="s">
        <v>1067</v>
      </c>
      <c r="AP28" s="140"/>
      <c r="AQ28" s="141"/>
      <c r="AR28" s="142" t="s">
        <v>565</v>
      </c>
    </row>
    <row r="29" s="4" customFormat="1" ht="45" customHeight="1" spans="1:44">
      <c r="A29" s="22">
        <f t="shared" si="7"/>
        <v>20</v>
      </c>
      <c r="B29" s="23"/>
      <c r="C29" s="24"/>
      <c r="D29" s="24"/>
      <c r="E29" s="24">
        <v>3</v>
      </c>
      <c r="F29" s="24"/>
      <c r="G29" s="24"/>
      <c r="H29" s="24"/>
      <c r="I29" s="24"/>
      <c r="J29" s="24"/>
      <c r="K29" s="24"/>
      <c r="L29" s="23" t="s">
        <v>590</v>
      </c>
      <c r="M29" s="35" t="s">
        <v>1033</v>
      </c>
      <c r="N29" s="23"/>
      <c r="O29" s="23"/>
      <c r="P29" s="44" t="s">
        <v>1034</v>
      </c>
      <c r="Q29" s="41" t="s">
        <v>537</v>
      </c>
      <c r="R29" s="56"/>
      <c r="S29" s="22" t="s">
        <v>821</v>
      </c>
      <c r="T29" s="61"/>
      <c r="U29" s="54" t="s">
        <v>150</v>
      </c>
      <c r="V29" s="23" t="s">
        <v>44</v>
      </c>
      <c r="W29" s="54" t="s">
        <v>150</v>
      </c>
      <c r="X29" s="23" t="s">
        <v>1064</v>
      </c>
      <c r="Y29" s="61" t="s">
        <v>1065</v>
      </c>
      <c r="Z29" s="56" t="s">
        <v>869</v>
      </c>
      <c r="AA29" s="24" t="s">
        <v>155</v>
      </c>
      <c r="AB29" s="24"/>
      <c r="AC29" s="24"/>
      <c r="AD29" s="71">
        <f>AD30+AD31+AD32</f>
        <v>0.346</v>
      </c>
      <c r="AE29" s="80" t="s">
        <v>524</v>
      </c>
      <c r="AF29" s="72" t="s">
        <v>524</v>
      </c>
      <c r="AG29" s="72"/>
      <c r="AH29" s="72"/>
      <c r="AI29" s="106"/>
      <c r="AJ29" s="118"/>
      <c r="AK29" s="119"/>
      <c r="AL29" s="72"/>
      <c r="AM29" s="108">
        <v>0.047408</v>
      </c>
      <c r="AN29" s="105" t="s">
        <v>158</v>
      </c>
      <c r="AO29" s="105" t="s">
        <v>353</v>
      </c>
      <c r="AP29" s="140"/>
      <c r="AQ29" s="141"/>
      <c r="AR29" s="142">
        <v>1</v>
      </c>
    </row>
    <row r="30" s="3" customFormat="1" ht="45" customHeight="1" spans="1:44">
      <c r="A30" s="19">
        <f t="shared" si="7"/>
        <v>21</v>
      </c>
      <c r="B30" s="20"/>
      <c r="C30" s="21"/>
      <c r="D30" s="21"/>
      <c r="E30" s="21"/>
      <c r="F30" s="21">
        <v>4</v>
      </c>
      <c r="G30" s="21"/>
      <c r="H30" s="21"/>
      <c r="I30" s="21"/>
      <c r="J30" s="21"/>
      <c r="K30" s="21"/>
      <c r="L30" s="20" t="s">
        <v>590</v>
      </c>
      <c r="M30" s="33" t="s">
        <v>1035</v>
      </c>
      <c r="N30" s="20"/>
      <c r="O30" s="20"/>
      <c r="P30" s="45" t="s">
        <v>1036</v>
      </c>
      <c r="Q30" s="38" t="s">
        <v>537</v>
      </c>
      <c r="R30" s="34"/>
      <c r="S30" s="19" t="s">
        <v>821</v>
      </c>
      <c r="T30" s="52"/>
      <c r="U30" s="53" t="s">
        <v>150</v>
      </c>
      <c r="V30" s="20" t="s">
        <v>44</v>
      </c>
      <c r="W30" s="53" t="s">
        <v>150</v>
      </c>
      <c r="X30" s="20" t="s">
        <v>1064</v>
      </c>
      <c r="Y30" s="52" t="s">
        <v>1065</v>
      </c>
      <c r="Z30" s="34" t="s">
        <v>323</v>
      </c>
      <c r="AA30" s="21" t="s">
        <v>155</v>
      </c>
      <c r="AB30" s="21"/>
      <c r="AC30" s="21"/>
      <c r="AD30" s="69">
        <f>AD31+AD32+AD33</f>
        <v>0.323</v>
      </c>
      <c r="AE30" s="73" t="s">
        <v>44</v>
      </c>
      <c r="AF30" s="74" t="s">
        <v>552</v>
      </c>
      <c r="AG30" s="74"/>
      <c r="AH30" s="74"/>
      <c r="AI30" s="101"/>
      <c r="AJ30" s="102"/>
      <c r="AK30" s="103"/>
      <c r="AL30" s="101">
        <v>6</v>
      </c>
      <c r="AM30" s="104"/>
      <c r="AN30" s="105" t="s">
        <v>158</v>
      </c>
      <c r="AO30" s="105" t="s">
        <v>553</v>
      </c>
      <c r="AP30" s="139"/>
      <c r="AQ30" s="18"/>
      <c r="AR30" s="98">
        <v>1</v>
      </c>
    </row>
    <row r="31" s="3" customFormat="1" ht="45" customHeight="1" spans="1:44">
      <c r="A31" s="19">
        <f t="shared" si="7"/>
        <v>22</v>
      </c>
      <c r="B31" s="20"/>
      <c r="C31" s="21"/>
      <c r="D31" s="21"/>
      <c r="E31" s="21"/>
      <c r="F31" s="20"/>
      <c r="G31" s="21">
        <v>5</v>
      </c>
      <c r="H31" s="21"/>
      <c r="I31" s="21"/>
      <c r="J31" s="21"/>
      <c r="K31" s="21"/>
      <c r="L31" s="20" t="s">
        <v>590</v>
      </c>
      <c r="M31" s="33" t="s">
        <v>1037</v>
      </c>
      <c r="N31" s="38" t="str">
        <f>VLOOKUP(M31,'[29]汇总表 (2)'!$B$2:$C$12666,2,0)</f>
        <v>02.03.19.021</v>
      </c>
      <c r="O31" s="38" t="s">
        <v>1038</v>
      </c>
      <c r="P31" s="37" t="s">
        <v>1039</v>
      </c>
      <c r="Q31" s="38" t="s">
        <v>568</v>
      </c>
      <c r="R31" s="53" t="s">
        <v>232</v>
      </c>
      <c r="S31" s="19" t="s">
        <v>821</v>
      </c>
      <c r="T31" s="55"/>
      <c r="U31" s="53" t="s">
        <v>150</v>
      </c>
      <c r="V31" s="38" t="s">
        <v>1038</v>
      </c>
      <c r="W31" s="53" t="s">
        <v>559</v>
      </c>
      <c r="X31" s="20" t="s">
        <v>1064</v>
      </c>
      <c r="Y31" s="52" t="s">
        <v>1065</v>
      </c>
      <c r="Z31" s="34" t="s">
        <v>356</v>
      </c>
      <c r="AA31" s="37" t="s">
        <v>1141</v>
      </c>
      <c r="AB31" s="34" t="s">
        <v>1142</v>
      </c>
      <c r="AC31" s="21" t="s">
        <v>981</v>
      </c>
      <c r="AD31" s="69">
        <v>0.014</v>
      </c>
      <c r="AE31" s="73" t="s">
        <v>44</v>
      </c>
      <c r="AF31" s="74" t="s">
        <v>358</v>
      </c>
      <c r="AG31" s="110">
        <v>54</v>
      </c>
      <c r="AH31" s="110">
        <v>34</v>
      </c>
      <c r="AI31" s="110">
        <v>3</v>
      </c>
      <c r="AJ31" s="102">
        <f t="shared" ref="AJ31:AJ33" si="8">AG31*AH31*AI31*7860/1000000000</f>
        <v>0.04329288</v>
      </c>
      <c r="AK31" s="103">
        <f t="shared" ref="AK31:AK33" si="9">AD31/AJ31</f>
        <v>0.323378809633362</v>
      </c>
      <c r="AL31" s="74"/>
      <c r="AM31" s="102">
        <v>0.003672</v>
      </c>
      <c r="AN31" s="105" t="s">
        <v>173</v>
      </c>
      <c r="AO31" s="105" t="s">
        <v>982</v>
      </c>
      <c r="AP31" s="139"/>
      <c r="AQ31" s="18"/>
      <c r="AR31" s="98" t="s">
        <v>565</v>
      </c>
    </row>
    <row r="32" s="3" customFormat="1" ht="45" customHeight="1" spans="1:44">
      <c r="A32" s="19">
        <f t="shared" si="7"/>
        <v>23</v>
      </c>
      <c r="B32" s="20"/>
      <c r="C32" s="21"/>
      <c r="D32" s="21"/>
      <c r="E32" s="21"/>
      <c r="F32" s="20"/>
      <c r="G32" s="21">
        <v>5</v>
      </c>
      <c r="H32" s="21"/>
      <c r="I32" s="21"/>
      <c r="J32" s="21"/>
      <c r="K32" s="21"/>
      <c r="L32" s="20" t="s">
        <v>590</v>
      </c>
      <c r="M32" s="33" t="s">
        <v>983</v>
      </c>
      <c r="N32" s="38" t="str">
        <f>VLOOKUP(M32,'[29]汇总表 (2)'!$B$2:$C$12666,2,0)</f>
        <v>02.03.19.033</v>
      </c>
      <c r="O32" s="38" t="s">
        <v>984</v>
      </c>
      <c r="P32" s="37" t="s">
        <v>985</v>
      </c>
      <c r="Q32" s="38" t="s">
        <v>568</v>
      </c>
      <c r="R32" s="53" t="s">
        <v>232</v>
      </c>
      <c r="S32" s="19" t="s">
        <v>821</v>
      </c>
      <c r="T32" s="55"/>
      <c r="U32" s="53" t="s">
        <v>150</v>
      </c>
      <c r="V32" s="38" t="s">
        <v>984</v>
      </c>
      <c r="W32" s="53" t="s">
        <v>559</v>
      </c>
      <c r="X32" s="20" t="s">
        <v>1064</v>
      </c>
      <c r="Y32" s="52" t="s">
        <v>1065</v>
      </c>
      <c r="Z32" s="34" t="s">
        <v>356</v>
      </c>
      <c r="AA32" s="37" t="s">
        <v>1143</v>
      </c>
      <c r="AB32" s="34" t="s">
        <v>1142</v>
      </c>
      <c r="AC32" s="21" t="s">
        <v>988</v>
      </c>
      <c r="AD32" s="75">
        <v>0.009</v>
      </c>
      <c r="AE32" s="73" t="s">
        <v>44</v>
      </c>
      <c r="AF32" s="74" t="s">
        <v>358</v>
      </c>
      <c r="AG32" s="110">
        <v>31</v>
      </c>
      <c r="AH32" s="110">
        <v>28</v>
      </c>
      <c r="AI32" s="110">
        <v>2</v>
      </c>
      <c r="AJ32" s="102">
        <f t="shared" si="8"/>
        <v>0.01364496</v>
      </c>
      <c r="AK32" s="103">
        <f t="shared" si="9"/>
        <v>0.659584198121504</v>
      </c>
      <c r="AL32" s="74"/>
      <c r="AM32" s="102">
        <v>0.001736</v>
      </c>
      <c r="AN32" s="105" t="s">
        <v>173</v>
      </c>
      <c r="AO32" s="105" t="s">
        <v>866</v>
      </c>
      <c r="AP32" s="139"/>
      <c r="AQ32" s="18"/>
      <c r="AR32" s="98">
        <v>1</v>
      </c>
    </row>
    <row r="33" s="3" customFormat="1" ht="45" customHeight="1" spans="1:44">
      <c r="A33" s="19">
        <f t="shared" si="7"/>
        <v>24</v>
      </c>
      <c r="B33" s="20"/>
      <c r="C33" s="21"/>
      <c r="D33" s="21"/>
      <c r="E33" s="21"/>
      <c r="F33" s="21"/>
      <c r="G33" s="21">
        <v>5</v>
      </c>
      <c r="H33" s="21"/>
      <c r="I33" s="21"/>
      <c r="J33" s="21"/>
      <c r="K33" s="21"/>
      <c r="L33" s="20" t="s">
        <v>590</v>
      </c>
      <c r="M33" s="33" t="s">
        <v>1040</v>
      </c>
      <c r="N33" s="38" t="s">
        <v>1172</v>
      </c>
      <c r="O33" s="38" t="s">
        <v>1041</v>
      </c>
      <c r="P33" s="37" t="s">
        <v>1042</v>
      </c>
      <c r="Q33" s="38" t="s">
        <v>568</v>
      </c>
      <c r="R33" s="53" t="s">
        <v>150</v>
      </c>
      <c r="S33" s="19" t="s">
        <v>821</v>
      </c>
      <c r="T33" s="55"/>
      <c r="U33" s="53" t="s">
        <v>150</v>
      </c>
      <c r="V33" s="38" t="s">
        <v>1041</v>
      </c>
      <c r="W33" s="53" t="s">
        <v>559</v>
      </c>
      <c r="X33" s="20" t="s">
        <v>1064</v>
      </c>
      <c r="Y33" s="52" t="s">
        <v>1065</v>
      </c>
      <c r="Z33" s="34" t="s">
        <v>356</v>
      </c>
      <c r="AA33" s="37" t="s">
        <v>1173</v>
      </c>
      <c r="AB33" s="20" t="s">
        <v>1146</v>
      </c>
      <c r="AC33" s="21" t="s">
        <v>1174</v>
      </c>
      <c r="AD33" s="69">
        <v>0.3</v>
      </c>
      <c r="AE33" s="70" t="s">
        <v>44</v>
      </c>
      <c r="AF33" s="74" t="s">
        <v>358</v>
      </c>
      <c r="AG33" s="110">
        <v>150</v>
      </c>
      <c r="AH33" s="110">
        <v>140</v>
      </c>
      <c r="AI33" s="110">
        <v>3</v>
      </c>
      <c r="AJ33" s="102">
        <f t="shared" si="8"/>
        <v>0.49518</v>
      </c>
      <c r="AK33" s="103">
        <f t="shared" si="9"/>
        <v>0.605840300496789</v>
      </c>
      <c r="AL33" s="74"/>
      <c r="AM33" s="102">
        <v>0.042</v>
      </c>
      <c r="AN33" s="105" t="s">
        <v>173</v>
      </c>
      <c r="AO33" s="105" t="s">
        <v>993</v>
      </c>
      <c r="AP33" s="139"/>
      <c r="AQ33" s="18"/>
      <c r="AR33" s="98" t="s">
        <v>565</v>
      </c>
    </row>
    <row r="34" s="4" customFormat="1" ht="45" customHeight="1" spans="1:44">
      <c r="A34" s="22">
        <f t="shared" si="7"/>
        <v>25</v>
      </c>
      <c r="B34" s="23"/>
      <c r="C34" s="24"/>
      <c r="D34" s="24"/>
      <c r="E34" s="24">
        <v>3</v>
      </c>
      <c r="F34" s="24"/>
      <c r="G34" s="24"/>
      <c r="H34" s="24"/>
      <c r="I34" s="24"/>
      <c r="J34" s="24"/>
      <c r="K34" s="24"/>
      <c r="L34" s="23" t="s">
        <v>590</v>
      </c>
      <c r="M34" s="35" t="s">
        <v>1175</v>
      </c>
      <c r="N34" s="41"/>
      <c r="O34" s="41"/>
      <c r="P34" s="36" t="s">
        <v>1044</v>
      </c>
      <c r="Q34" s="41" t="s">
        <v>537</v>
      </c>
      <c r="R34" s="54" t="s">
        <v>150</v>
      </c>
      <c r="S34" s="22" t="s">
        <v>821</v>
      </c>
      <c r="T34" s="55"/>
      <c r="U34" s="54" t="s">
        <v>150</v>
      </c>
      <c r="V34" s="41" t="s">
        <v>1045</v>
      </c>
      <c r="W34" s="54" t="s">
        <v>559</v>
      </c>
      <c r="X34" s="23" t="s">
        <v>1064</v>
      </c>
      <c r="Y34" s="61" t="s">
        <v>1065</v>
      </c>
      <c r="Z34" s="56" t="s">
        <v>869</v>
      </c>
      <c r="AA34" s="24" t="s">
        <v>155</v>
      </c>
      <c r="AB34" s="24" t="s">
        <v>44</v>
      </c>
      <c r="AC34" s="24" t="s">
        <v>44</v>
      </c>
      <c r="AD34" s="71">
        <v>0.267</v>
      </c>
      <c r="AE34" s="80" t="s">
        <v>524</v>
      </c>
      <c r="AF34" s="72" t="s">
        <v>524</v>
      </c>
      <c r="AG34" s="130"/>
      <c r="AH34" s="130"/>
      <c r="AI34" s="131"/>
      <c r="AJ34" s="118"/>
      <c r="AK34" s="119"/>
      <c r="AL34" s="72"/>
      <c r="AM34" s="108">
        <v>0.037337</v>
      </c>
      <c r="AN34" s="105" t="s">
        <v>158</v>
      </c>
      <c r="AO34" s="105" t="s">
        <v>353</v>
      </c>
      <c r="AP34" s="140"/>
      <c r="AQ34" s="141"/>
      <c r="AR34" s="142">
        <v>1</v>
      </c>
    </row>
    <row r="35" s="3" customFormat="1" ht="45" customHeight="1" spans="1:44">
      <c r="A35" s="19">
        <f t="shared" si="7"/>
        <v>26</v>
      </c>
      <c r="B35" s="20"/>
      <c r="C35" s="21"/>
      <c r="D35" s="21"/>
      <c r="E35" s="21"/>
      <c r="F35" s="21">
        <v>4</v>
      </c>
      <c r="G35" s="21"/>
      <c r="H35" s="21"/>
      <c r="I35" s="21"/>
      <c r="J35" s="21"/>
      <c r="K35" s="21"/>
      <c r="L35" s="20" t="s">
        <v>590</v>
      </c>
      <c r="M35" s="33" t="s">
        <v>1176</v>
      </c>
      <c r="N35" s="38"/>
      <c r="O35" s="38"/>
      <c r="P35" s="37" t="s">
        <v>1047</v>
      </c>
      <c r="Q35" s="38" t="s">
        <v>537</v>
      </c>
      <c r="R35" s="53" t="s">
        <v>150</v>
      </c>
      <c r="S35" s="19" t="s">
        <v>821</v>
      </c>
      <c r="T35" s="55"/>
      <c r="U35" s="53" t="s">
        <v>150</v>
      </c>
      <c r="V35" s="38" t="s">
        <v>1045</v>
      </c>
      <c r="W35" s="53" t="s">
        <v>559</v>
      </c>
      <c r="X35" s="20" t="s">
        <v>1064</v>
      </c>
      <c r="Y35" s="52" t="s">
        <v>1065</v>
      </c>
      <c r="Z35" s="34" t="s">
        <v>323</v>
      </c>
      <c r="AA35" s="21" t="s">
        <v>155</v>
      </c>
      <c r="AB35" s="21" t="s">
        <v>44</v>
      </c>
      <c r="AC35" s="21" t="s">
        <v>44</v>
      </c>
      <c r="AD35" s="69">
        <v>0.267</v>
      </c>
      <c r="AE35" s="70" t="s">
        <v>44</v>
      </c>
      <c r="AF35" s="74" t="s">
        <v>552</v>
      </c>
      <c r="AG35" s="132"/>
      <c r="AH35" s="132"/>
      <c r="AI35" s="133"/>
      <c r="AJ35" s="102"/>
      <c r="AK35" s="103"/>
      <c r="AL35" s="101">
        <v>5</v>
      </c>
      <c r="AM35" s="104"/>
      <c r="AN35" s="105" t="s">
        <v>158</v>
      </c>
      <c r="AO35" s="105" t="s">
        <v>553</v>
      </c>
      <c r="AP35" s="139"/>
      <c r="AQ35" s="18"/>
      <c r="AR35" s="98">
        <v>1</v>
      </c>
    </row>
    <row r="36" s="3" customFormat="1" ht="39.95" customHeight="1" spans="1:44">
      <c r="A36" s="25">
        <f>ROW()-10</f>
        <v>26</v>
      </c>
      <c r="B36" s="26"/>
      <c r="C36" s="26"/>
      <c r="D36" s="26"/>
      <c r="E36" s="26"/>
      <c r="F36" s="26"/>
      <c r="G36" s="26">
        <v>5</v>
      </c>
      <c r="H36" s="26"/>
      <c r="I36" s="26"/>
      <c r="J36" s="26"/>
      <c r="K36" s="39"/>
      <c r="L36" s="40" t="s">
        <v>539</v>
      </c>
      <c r="M36" s="40" t="s">
        <v>1177</v>
      </c>
      <c r="N36" s="40" t="s">
        <v>1177</v>
      </c>
      <c r="O36" s="46" t="s">
        <v>1048</v>
      </c>
      <c r="P36" s="47" t="s">
        <v>1049</v>
      </c>
      <c r="Q36" s="57" t="s">
        <v>568</v>
      </c>
      <c r="R36" s="58" t="s">
        <v>150</v>
      </c>
      <c r="S36" s="26" t="s">
        <v>479</v>
      </c>
      <c r="T36" s="46"/>
      <c r="U36" s="59" t="s">
        <v>150</v>
      </c>
      <c r="V36" s="46" t="s">
        <v>1048</v>
      </c>
      <c r="W36" s="59" t="s">
        <v>150</v>
      </c>
      <c r="X36" s="40" t="s">
        <v>154</v>
      </c>
      <c r="Y36" s="76" t="s">
        <v>153</v>
      </c>
      <c r="Z36" s="57" t="s">
        <v>356</v>
      </c>
      <c r="AA36" s="40" t="s">
        <v>889</v>
      </c>
      <c r="AB36" s="40" t="s">
        <v>992</v>
      </c>
      <c r="AC36" s="26" t="s">
        <v>1005</v>
      </c>
      <c r="AD36" s="77">
        <v>0.24</v>
      </c>
      <c r="AE36" s="78" t="s">
        <v>44</v>
      </c>
      <c r="AF36" s="79" t="s">
        <v>358</v>
      </c>
      <c r="AG36" s="112">
        <v>145</v>
      </c>
      <c r="AH36" s="112">
        <v>100</v>
      </c>
      <c r="AI36" s="112">
        <v>3</v>
      </c>
      <c r="AJ36" s="113">
        <f t="shared" ref="AJ36:AJ38" si="10">AG36*AH36*AI36*7860/1000000000</f>
        <v>0.34191</v>
      </c>
      <c r="AK36" s="114">
        <f t="shared" ref="AK36:AK39" si="11">AD36/AJ36</f>
        <v>0.701939106782487</v>
      </c>
      <c r="AL36" s="115"/>
      <c r="AM36" s="116">
        <f>AG36*AH36*2*AR36/1000000</f>
        <v>0.029</v>
      </c>
      <c r="AN36" s="117" t="s">
        <v>173</v>
      </c>
      <c r="AO36" s="117" t="s">
        <v>993</v>
      </c>
      <c r="AP36" s="79"/>
      <c r="AQ36" s="76"/>
      <c r="AR36" s="76" t="s">
        <v>565</v>
      </c>
    </row>
    <row r="37" s="3" customFormat="1" ht="45" customHeight="1" spans="1:44">
      <c r="A37" s="19">
        <f t="shared" ref="A37:A39" si="12">ROW()-9</f>
        <v>28</v>
      </c>
      <c r="B37" s="20"/>
      <c r="C37" s="21"/>
      <c r="D37" s="21"/>
      <c r="E37" s="21"/>
      <c r="F37" s="20"/>
      <c r="G37" s="21">
        <v>5</v>
      </c>
      <c r="H37" s="21"/>
      <c r="I37" s="21"/>
      <c r="J37" s="21"/>
      <c r="K37" s="21"/>
      <c r="L37" s="20" t="s">
        <v>590</v>
      </c>
      <c r="M37" s="33" t="s">
        <v>1149</v>
      </c>
      <c r="N37" s="38" t="str">
        <f>VLOOKUP(M37,'[29]汇总表 (2)'!$B$2:$C$12666,2,0)</f>
        <v>02.03.27.014</v>
      </c>
      <c r="O37" s="38" t="s">
        <v>1008</v>
      </c>
      <c r="P37" s="37" t="s">
        <v>1007</v>
      </c>
      <c r="Q37" s="38" t="s">
        <v>568</v>
      </c>
      <c r="R37" s="53" t="s">
        <v>161</v>
      </c>
      <c r="S37" s="19" t="s">
        <v>821</v>
      </c>
      <c r="T37" s="55"/>
      <c r="U37" s="53" t="s">
        <v>150</v>
      </c>
      <c r="V37" s="38" t="s">
        <v>1008</v>
      </c>
      <c r="W37" s="53" t="s">
        <v>559</v>
      </c>
      <c r="X37" s="20" t="s">
        <v>1064</v>
      </c>
      <c r="Y37" s="52" t="s">
        <v>1065</v>
      </c>
      <c r="Z37" s="34" t="s">
        <v>356</v>
      </c>
      <c r="AA37" s="37" t="s">
        <v>1178</v>
      </c>
      <c r="AB37" s="20" t="s">
        <v>1146</v>
      </c>
      <c r="AC37" s="21" t="s">
        <v>1010</v>
      </c>
      <c r="AD37" s="69">
        <v>0.027</v>
      </c>
      <c r="AE37" s="70" t="s">
        <v>44</v>
      </c>
      <c r="AF37" s="74" t="s">
        <v>358</v>
      </c>
      <c r="AG37" s="110">
        <v>64</v>
      </c>
      <c r="AH37" s="110">
        <v>29</v>
      </c>
      <c r="AI37" s="110">
        <v>3</v>
      </c>
      <c r="AJ37" s="102">
        <f t="shared" si="10"/>
        <v>0.04376448</v>
      </c>
      <c r="AK37" s="103">
        <f t="shared" si="11"/>
        <v>0.616938668070545</v>
      </c>
      <c r="AL37" s="74"/>
      <c r="AM37" s="102">
        <v>0.003712</v>
      </c>
      <c r="AN37" s="105" t="s">
        <v>173</v>
      </c>
      <c r="AO37" s="105" t="s">
        <v>993</v>
      </c>
      <c r="AP37" s="139"/>
      <c r="AQ37" s="18"/>
      <c r="AR37" s="98" t="s">
        <v>565</v>
      </c>
    </row>
    <row r="38" s="3" customFormat="1" ht="45" customHeight="1" spans="1:44">
      <c r="A38" s="19">
        <f t="shared" si="12"/>
        <v>29</v>
      </c>
      <c r="B38" s="20"/>
      <c r="C38" s="21"/>
      <c r="D38" s="21"/>
      <c r="E38" s="21"/>
      <c r="F38" s="21"/>
      <c r="G38" s="21">
        <v>5</v>
      </c>
      <c r="H38" s="21"/>
      <c r="I38" s="21"/>
      <c r="J38" s="21"/>
      <c r="K38" s="21"/>
      <c r="L38" s="20" t="s">
        <v>590</v>
      </c>
      <c r="M38" s="33" t="s">
        <v>1151</v>
      </c>
      <c r="N38" s="38" t="s">
        <v>1179</v>
      </c>
      <c r="O38" s="38" t="s">
        <v>1050</v>
      </c>
      <c r="P38" s="37" t="s">
        <v>1051</v>
      </c>
      <c r="Q38" s="38" t="s">
        <v>568</v>
      </c>
      <c r="R38" s="53" t="s">
        <v>232</v>
      </c>
      <c r="S38" s="19" t="s">
        <v>821</v>
      </c>
      <c r="T38" s="55"/>
      <c r="U38" s="53" t="s">
        <v>150</v>
      </c>
      <c r="V38" s="38" t="s">
        <v>1050</v>
      </c>
      <c r="W38" s="53" t="s">
        <v>559</v>
      </c>
      <c r="X38" s="20" t="s">
        <v>1064</v>
      </c>
      <c r="Y38" s="52" t="s">
        <v>1065</v>
      </c>
      <c r="Z38" s="34" t="s">
        <v>356</v>
      </c>
      <c r="AA38" s="37" t="s">
        <v>1141</v>
      </c>
      <c r="AB38" s="34" t="s">
        <v>1142</v>
      </c>
      <c r="AC38" s="21" t="s">
        <v>1052</v>
      </c>
      <c r="AD38" s="69">
        <v>0.023</v>
      </c>
      <c r="AE38" s="70" t="s">
        <v>44</v>
      </c>
      <c r="AF38" s="74" t="s">
        <v>358</v>
      </c>
      <c r="AG38" s="110">
        <v>62.5</v>
      </c>
      <c r="AH38" s="110">
        <v>37</v>
      </c>
      <c r="AI38" s="110">
        <v>3</v>
      </c>
      <c r="AJ38" s="102">
        <f t="shared" si="10"/>
        <v>0.05452875</v>
      </c>
      <c r="AK38" s="103">
        <f t="shared" si="11"/>
        <v>0.42179584164317</v>
      </c>
      <c r="AL38" s="74"/>
      <c r="AM38" s="102">
        <v>0.004625</v>
      </c>
      <c r="AN38" s="105" t="s">
        <v>173</v>
      </c>
      <c r="AO38" s="105" t="s">
        <v>1180</v>
      </c>
      <c r="AP38" s="139"/>
      <c r="AQ38" s="18"/>
      <c r="AR38" s="98" t="s">
        <v>565</v>
      </c>
    </row>
    <row r="39" s="4" customFormat="1" ht="45" customHeight="1" spans="1:44">
      <c r="A39" s="22">
        <f t="shared" si="12"/>
        <v>30</v>
      </c>
      <c r="B39" s="23"/>
      <c r="C39" s="24"/>
      <c r="D39" s="24"/>
      <c r="E39" s="24">
        <v>3</v>
      </c>
      <c r="F39" s="24"/>
      <c r="G39" s="24"/>
      <c r="H39" s="24"/>
      <c r="I39" s="24"/>
      <c r="J39" s="24"/>
      <c r="K39" s="24"/>
      <c r="L39" s="23" t="s">
        <v>590</v>
      </c>
      <c r="M39" s="35" t="s">
        <v>1152</v>
      </c>
      <c r="N39" s="41" t="str">
        <f>VLOOKUP(M39,'[29]汇总表 (2)'!$B$2:$C$12666,2,0)</f>
        <v>02.03.27.022</v>
      </c>
      <c r="O39" s="41" t="s">
        <v>1055</v>
      </c>
      <c r="P39" s="36" t="s">
        <v>1153</v>
      </c>
      <c r="Q39" s="41" t="s">
        <v>1154</v>
      </c>
      <c r="R39" s="54" t="s">
        <v>232</v>
      </c>
      <c r="S39" s="22" t="s">
        <v>821</v>
      </c>
      <c r="T39" s="55"/>
      <c r="U39" s="54" t="s">
        <v>150</v>
      </c>
      <c r="V39" s="41" t="s">
        <v>1055</v>
      </c>
      <c r="W39" s="54" t="s">
        <v>559</v>
      </c>
      <c r="X39" s="23" t="s">
        <v>1064</v>
      </c>
      <c r="Y39" s="61" t="s">
        <v>1065</v>
      </c>
      <c r="Z39" s="56" t="s">
        <v>1155</v>
      </c>
      <c r="AA39" s="24" t="s">
        <v>1181</v>
      </c>
      <c r="AB39" s="23" t="s">
        <v>1156</v>
      </c>
      <c r="AC39" s="24" t="s">
        <v>1059</v>
      </c>
      <c r="AD39" s="71">
        <v>0.136</v>
      </c>
      <c r="AE39" s="84" t="s">
        <v>44</v>
      </c>
      <c r="AF39" s="72"/>
      <c r="AG39" s="72"/>
      <c r="AH39" s="72"/>
      <c r="AI39" s="106"/>
      <c r="AJ39" s="118">
        <f>AD39</f>
        <v>0.136</v>
      </c>
      <c r="AK39" s="119">
        <f t="shared" si="11"/>
        <v>1</v>
      </c>
      <c r="AL39" s="72"/>
      <c r="AM39" s="108"/>
      <c r="AN39" s="134" t="s">
        <v>173</v>
      </c>
      <c r="AO39" s="105" t="s">
        <v>1157</v>
      </c>
      <c r="AP39" s="140"/>
      <c r="AQ39" s="141"/>
      <c r="AR39" s="142" t="s">
        <v>565</v>
      </c>
    </row>
  </sheetData>
  <mergeCells count="42">
    <mergeCell ref="A1:AR1"/>
    <mergeCell ref="A4:P4"/>
    <mergeCell ref="A5:L5"/>
    <mergeCell ref="O5:P5"/>
    <mergeCell ref="A6:P6"/>
    <mergeCell ref="A7:P7"/>
    <mergeCell ref="B8:K8"/>
    <mergeCell ref="AG8:AI8"/>
    <mergeCell ref="A8:A9"/>
    <mergeCell ref="L8:L9"/>
    <mergeCell ref="M8:M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2:E3"/>
    <mergeCell ref="F2:K3"/>
    <mergeCell ref="L2:P3"/>
    <mergeCell ref="Q2:AP7"/>
  </mergeCells>
  <conditionalFormatting sqref="M12">
    <cfRule type="duplicateValues" dxfId="2" priority="2"/>
  </conditionalFormatting>
  <conditionalFormatting sqref="M13">
    <cfRule type="duplicateValues" dxfId="2" priority="4"/>
  </conditionalFormatting>
  <conditionalFormatting sqref="M28">
    <cfRule type="duplicateValues" dxfId="2" priority="3"/>
  </conditionalFormatting>
  <conditionalFormatting sqref="M$1:M$1048576">
    <cfRule type="duplicateValues" dxfId="7" priority="1"/>
  </conditionalFormatting>
  <conditionalFormatting sqref="M1:M11 M14:M20 M24:M27 M37:M65525 M29:M35">
    <cfRule type="duplicateValues" dxfId="2" priority="5"/>
  </conditionalFormatting>
  <pageMargins left="0.75" right="0.75" top="1" bottom="1" header="0.5" footer="0.5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重汽出口车座椅配置-待确认</vt:lpstr>
      <vt:lpstr>驾驶员座椅总成首页</vt:lpstr>
      <vt:lpstr>驾驶员座椅EBOM</vt:lpstr>
      <vt:lpstr>副驾驶员首页（翻转）</vt:lpstr>
      <vt:lpstr>副驾驶员座椅总成（翻转）</vt:lpstr>
      <vt:lpstr>副驾驶员首页（高配+气弹簧）</vt:lpstr>
      <vt:lpstr>副驾驶员座椅总成（高配高配+气弹簧）</vt:lpstr>
      <vt:lpstr>泡沫</vt:lpstr>
      <vt:lpstr>副司机座框总成电泳</vt:lpstr>
      <vt:lpstr>副驾底支架焊接总成电泳</vt:lpstr>
      <vt:lpstr>SHT0013330</vt:lpstr>
      <vt:lpstr>SHT0011020</vt:lpstr>
      <vt:lpstr>SHT0011026</vt:lpstr>
      <vt:lpstr>SHT0013039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2006-09-13T11:21:00Z</dcterms:created>
  <cp:lastPrinted>2021-10-25T06:00:00Z</cp:lastPrinted>
  <dcterms:modified xsi:type="dcterms:W3CDTF">2023-09-05T01:42:39Z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4D01DF2B12804D8291A8559D25CB3813</vt:lpwstr>
  </property>
  <property fmtid="{D5CDD505-2E9C-101B-9397-08002B2CF9AE}" pid="3" name="KSOProductBuildVer">
    <vt:lpwstr>2052-11.1.0.14036</vt:lpwstr>
  </property>
  <property fmtid="{D5CDD505-2E9C-101B-9397-08002B2CF9AE}" pid="4" name="KSOReadingLayout">
    <vt:bool>true</vt:bool>
  </property>
</Properties>
</file>