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2023年应付 (2)" sheetId="1" r:id="rId1"/>
  </sheets>
  <externalReferences>
    <externalReference r:id="rId2"/>
  </externalReferences>
  <definedNames>
    <definedName name="_xlnm._FilterDatabase" localSheetId="0" hidden="1">'2023年应付 (2)'!$B$4:$AL$57</definedName>
  </definedNames>
  <calcPr calcId="144525"/>
</workbook>
</file>

<file path=xl/sharedStrings.xml><?xml version="1.0" encoding="utf-8"?>
<sst xmlns="http://schemas.openxmlformats.org/spreadsheetml/2006/main" count="252" uniqueCount="104">
  <si>
    <t>2023年9 月付款计划</t>
  </si>
  <si>
    <t>供货类别</t>
  </si>
  <si>
    <t>代码</t>
  </si>
  <si>
    <t>供应商名称</t>
  </si>
  <si>
    <t>付款计划</t>
  </si>
  <si>
    <t>付款时间</t>
  </si>
  <si>
    <t>支付</t>
  </si>
  <si>
    <t>物料</t>
  </si>
  <si>
    <t>备注</t>
  </si>
  <si>
    <t xml:space="preserve">  账期</t>
  </si>
  <si>
    <t>截止到2023年8月应付</t>
  </si>
  <si>
    <t>超期应付账款金额</t>
  </si>
  <si>
    <t>应付账款合计</t>
  </si>
  <si>
    <t>2021年11月应付</t>
  </si>
  <si>
    <t>2022年11月应付</t>
  </si>
  <si>
    <t>2022年2月应付</t>
  </si>
  <si>
    <t>2022年3月应付</t>
  </si>
  <si>
    <t>2022年8月应付</t>
  </si>
  <si>
    <t>2022年9月应付</t>
  </si>
  <si>
    <t>2022年10月应付</t>
  </si>
  <si>
    <t>2022年12月应付</t>
  </si>
  <si>
    <t>2023年1月应付</t>
  </si>
  <si>
    <t>2023年2月应付</t>
  </si>
  <si>
    <t>2023年3月应付</t>
  </si>
  <si>
    <t>2023年4月应付</t>
  </si>
  <si>
    <t>2023年5月应付</t>
  </si>
  <si>
    <t>2023年6月应付</t>
  </si>
  <si>
    <t>2023年7月应付</t>
  </si>
  <si>
    <t>2023年8月应付</t>
  </si>
  <si>
    <t>2023年9月应付</t>
  </si>
  <si>
    <t>2023年10月应付</t>
  </si>
  <si>
    <t>2023年11月应付</t>
  </si>
  <si>
    <t>2023年12月应付</t>
  </si>
  <si>
    <t>3-8月累计挂账金额</t>
  </si>
  <si>
    <t>平均金额*80%</t>
  </si>
  <si>
    <t xml:space="preserve"> 成都付款方式</t>
  </si>
  <si>
    <t>西安的付款方式</t>
  </si>
  <si>
    <t>河北的付款方式</t>
  </si>
  <si>
    <t>货款</t>
  </si>
  <si>
    <t>15号之后</t>
  </si>
  <si>
    <t>承兑</t>
  </si>
  <si>
    <t>√</t>
  </si>
  <si>
    <t xml:space="preserve">承兑 </t>
  </si>
  <si>
    <t>下镜壳合件</t>
  </si>
  <si>
    <t>大众指定供应商</t>
  </si>
  <si>
    <t>15号之前</t>
  </si>
  <si>
    <t>商业承兑</t>
  </si>
  <si>
    <t>调节机芯</t>
  </si>
  <si>
    <t>不同意咱的付款规则 预计还要支付10-15万</t>
  </si>
  <si>
    <t>线束</t>
  </si>
  <si>
    <t>现汇不扣点</t>
  </si>
  <si>
    <t>内镜镜杆、转轴</t>
  </si>
  <si>
    <t>90天</t>
  </si>
  <si>
    <t xml:space="preserve"> 承兑</t>
  </si>
  <si>
    <t>现汇扣其他点</t>
  </si>
  <si>
    <t xml:space="preserve"> 布套 </t>
  </si>
  <si>
    <t>转向灯照地灯LOGO灯</t>
  </si>
  <si>
    <t>客户直接付款</t>
  </si>
  <si>
    <t>现汇</t>
  </si>
  <si>
    <t>不同意咱的付款规则 预计还要支付20万</t>
  </si>
  <si>
    <t>20号以后</t>
  </si>
  <si>
    <t>电折机芯</t>
  </si>
  <si>
    <t>内镜镜片</t>
  </si>
  <si>
    <t>摄像头</t>
  </si>
  <si>
    <t>外镜镜片</t>
  </si>
  <si>
    <t>安全带</t>
  </si>
  <si>
    <t>承兑/现汇</t>
  </si>
  <si>
    <t>现汇扣3%</t>
  </si>
  <si>
    <t xml:space="preserve"> 座椅底支架 </t>
  </si>
  <si>
    <t>不扣点</t>
  </si>
  <si>
    <t xml:space="preserve"> 滑轨总成 </t>
  </si>
  <si>
    <t>高配转轴、三角座</t>
  </si>
  <si>
    <t xml:space="preserve"> 副驾靠背骨架 </t>
  </si>
  <si>
    <t xml:space="preserve"> 坐盆 </t>
  </si>
  <si>
    <t>螺钉</t>
  </si>
  <si>
    <t>弹簧</t>
  </si>
  <si>
    <t>三角垫</t>
  </si>
  <si>
    <t>60天</t>
  </si>
  <si>
    <t>加热片</t>
  </si>
  <si>
    <t xml:space="preserve"> 气弹簧总成 </t>
  </si>
  <si>
    <t>座椅泡沫</t>
  </si>
  <si>
    <t>罩壳</t>
  </si>
  <si>
    <t>面罩、注塑件</t>
  </si>
  <si>
    <t>阻尼片、弹簧</t>
  </si>
  <si>
    <t xml:space="preserve"> 刺毛条 </t>
  </si>
  <si>
    <t xml:space="preserve"> 标准件 </t>
  </si>
  <si>
    <t>票到付款</t>
  </si>
  <si>
    <t>铜螺母</t>
  </si>
  <si>
    <t>弹簧、阻尼片</t>
  </si>
  <si>
    <t xml:space="preserve"> 扣41628.00(一直未处理）</t>
  </si>
  <si>
    <t>球头弹卡</t>
  </si>
  <si>
    <t>预付</t>
  </si>
  <si>
    <t>昼夜安装弹片</t>
  </si>
  <si>
    <t>扣模具费：5500</t>
  </si>
  <si>
    <t xml:space="preserve"> 气袋腰托总成 </t>
  </si>
  <si>
    <t xml:space="preserve"> 座椅标准件 </t>
  </si>
  <si>
    <t xml:space="preserve"> 卡箍 </t>
  </si>
  <si>
    <t xml:space="preserve"> 扶手 </t>
  </si>
  <si>
    <t xml:space="preserve"> 包装膜 </t>
  </si>
  <si>
    <t xml:space="preserve"> 调角器手柄 </t>
  </si>
  <si>
    <t xml:space="preserve"> 罩壳卡子 </t>
  </si>
  <si>
    <t xml:space="preserve"> 硬质棉 </t>
  </si>
  <si>
    <t>合计</t>
  </si>
  <si>
    <t>制表：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</si>
</sst>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General&quot;天&quot;"/>
    <numFmt numFmtId="178" formatCode="#,##0.00_);[Red]\(#,##0.00\)"/>
    <numFmt numFmtId="179" formatCode="_-* #,##0.00_-;\-* #,##0.00_-;_-* &quot;-&quot;??_-;_-@_-"/>
  </numFmts>
  <fonts count="3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微软雅黑"/>
      <charset val="134"/>
    </font>
    <font>
      <sz val="10"/>
      <color rgb="FF002060"/>
      <name val="微软雅黑"/>
      <charset val="134"/>
    </font>
    <font>
      <b/>
      <sz val="10"/>
      <color rgb="FF002060"/>
      <name val="微软雅黑"/>
      <charset val="134"/>
    </font>
    <font>
      <b/>
      <sz val="10"/>
      <color theme="9" tint="-0.499984740745262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color indexed="0"/>
      <name val="Arial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3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8" borderId="3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22" borderId="39" applyNumberFormat="0" applyAlignment="0" applyProtection="0">
      <alignment vertical="center"/>
    </xf>
    <xf numFmtId="0" fontId="27" fillId="22" borderId="35" applyNumberFormat="0" applyAlignment="0" applyProtection="0">
      <alignment vertical="center"/>
    </xf>
    <xf numFmtId="0" fontId="28" fillId="23" borderId="40" applyNumberFormat="0" applyAlignment="0" applyProtection="0">
      <alignment vertical="center"/>
    </xf>
    <xf numFmtId="0" fontId="29" fillId="0" borderId="0"/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shrinkToFit="1"/>
    </xf>
    <xf numFmtId="0" fontId="1" fillId="3" borderId="0" xfId="0" applyFont="1" applyFill="1" applyAlignment="1">
      <alignment horizontal="left" vertical="center"/>
    </xf>
    <xf numFmtId="177" fontId="1" fillId="3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righ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4" fillId="3" borderId="0" xfId="8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right" vertical="center"/>
    </xf>
    <xf numFmtId="49" fontId="1" fillId="7" borderId="2" xfId="0" applyNumberFormat="1" applyFont="1" applyFill="1" applyBorder="1" applyAlignment="1">
      <alignment horizontal="center" vertical="center" wrapText="1" shrinkToFi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177" fontId="1" fillId="7" borderId="5" xfId="0" applyNumberFormat="1" applyFont="1" applyFill="1" applyBorder="1" applyAlignment="1">
      <alignment horizontal="center" vertical="center" wrapText="1"/>
    </xf>
    <xf numFmtId="178" fontId="1" fillId="4" borderId="6" xfId="0" applyNumberFormat="1" applyFont="1" applyFill="1" applyBorder="1" applyAlignment="1">
      <alignment horizontal="center" vertical="center" wrapText="1"/>
    </xf>
    <xf numFmtId="178" fontId="1" fillId="7" borderId="6" xfId="0" applyNumberFormat="1" applyFont="1" applyFill="1" applyBorder="1" applyAlignment="1">
      <alignment horizontal="center" vertical="center" wrapText="1"/>
    </xf>
    <xf numFmtId="176" fontId="1" fillId="7" borderId="6" xfId="0" applyNumberFormat="1" applyFont="1" applyFill="1" applyBorder="1" applyAlignment="1">
      <alignment horizontal="right" vertical="center" wrapText="1"/>
    </xf>
    <xf numFmtId="49" fontId="1" fillId="7" borderId="7" xfId="0" applyNumberFormat="1" applyFont="1" applyFill="1" applyBorder="1" applyAlignment="1">
      <alignment horizontal="center" vertical="center" wrapText="1" shrinkToFit="1"/>
    </xf>
    <xf numFmtId="49" fontId="1" fillId="7" borderId="8" xfId="0" applyNumberFormat="1" applyFont="1" applyFill="1" applyBorder="1" applyAlignment="1">
      <alignment horizontal="center" vertical="center" wrapText="1"/>
    </xf>
    <xf numFmtId="49" fontId="1" fillId="7" borderId="9" xfId="0" applyNumberFormat="1" applyFont="1" applyFill="1" applyBorder="1" applyAlignment="1">
      <alignment horizontal="center" vertical="center" wrapText="1"/>
    </xf>
    <xf numFmtId="177" fontId="1" fillId="7" borderId="10" xfId="8" applyNumberFormat="1" applyFont="1" applyFill="1" applyBorder="1" applyAlignment="1">
      <alignment horizontal="center" vertical="center" wrapText="1"/>
    </xf>
    <xf numFmtId="178" fontId="4" fillId="4" borderId="11" xfId="0" applyNumberFormat="1" applyFont="1" applyFill="1" applyBorder="1" applyAlignment="1">
      <alignment horizontal="center" vertical="center" wrapText="1"/>
    </xf>
    <xf numFmtId="178" fontId="4" fillId="8" borderId="11" xfId="0" applyNumberFormat="1" applyFont="1" applyFill="1" applyBorder="1" applyAlignment="1">
      <alignment horizontal="center" vertical="center" wrapText="1"/>
    </xf>
    <xf numFmtId="176" fontId="1" fillId="7" borderId="11" xfId="0" applyNumberFormat="1" applyFont="1" applyFill="1" applyBorder="1" applyAlignment="1">
      <alignment horizontal="right" vertical="center" wrapText="1"/>
    </xf>
    <xf numFmtId="178" fontId="4" fillId="4" borderId="12" xfId="0" applyNumberFormat="1" applyFont="1" applyFill="1" applyBorder="1" applyAlignment="1">
      <alignment horizontal="center" vertical="center" wrapText="1"/>
    </xf>
    <xf numFmtId="178" fontId="4" fillId="8" borderId="12" xfId="0" applyNumberFormat="1" applyFont="1" applyFill="1" applyBorder="1" applyAlignment="1">
      <alignment horizontal="center" vertical="center" wrapText="1"/>
    </xf>
    <xf numFmtId="176" fontId="1" fillId="7" borderId="12" xfId="0" applyNumberFormat="1" applyFont="1" applyFill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left" vertical="center"/>
    </xf>
    <xf numFmtId="177" fontId="1" fillId="0" borderId="13" xfId="0" applyNumberFormat="1" applyFont="1" applyBorder="1" applyAlignment="1">
      <alignment horizontal="left" vertical="center"/>
    </xf>
    <xf numFmtId="179" fontId="4" fillId="4" borderId="9" xfId="0" applyNumberFormat="1" applyFont="1" applyFill="1" applyBorder="1" applyAlignment="1">
      <alignment horizontal="center" vertical="center" wrapText="1"/>
    </xf>
    <xf numFmtId="17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left" vertical="center"/>
    </xf>
    <xf numFmtId="177" fontId="1" fillId="2" borderId="13" xfId="0" applyNumberFormat="1" applyFont="1" applyFill="1" applyBorder="1" applyAlignment="1">
      <alignment horizontal="left" vertical="center"/>
    </xf>
    <xf numFmtId="179" fontId="4" fillId="2" borderId="9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left" vertical="center"/>
    </xf>
    <xf numFmtId="177" fontId="5" fillId="0" borderId="13" xfId="0" applyNumberFormat="1" applyFont="1" applyFill="1" applyBorder="1" applyAlignment="1">
      <alignment horizontal="left" vertical="center"/>
    </xf>
    <xf numFmtId="179" fontId="4" fillId="0" borderId="9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shrinkToFit="1"/>
    </xf>
    <xf numFmtId="177" fontId="1" fillId="0" borderId="13" xfId="0" applyNumberFormat="1" applyFont="1" applyFill="1" applyBorder="1" applyAlignment="1">
      <alignment horizontal="left" vertical="center"/>
    </xf>
    <xf numFmtId="179" fontId="4" fillId="0" borderId="9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77" fontId="6" fillId="0" borderId="13" xfId="27" applyNumberFormat="1" applyFont="1" applyBorder="1" applyAlignment="1">
      <alignment horizontal="left" vertical="center"/>
    </xf>
    <xf numFmtId="177" fontId="7" fillId="0" borderId="13" xfId="27" applyNumberFormat="1" applyFont="1" applyBorder="1" applyAlignment="1">
      <alignment horizontal="left" vertical="center"/>
    </xf>
    <xf numFmtId="177" fontId="1" fillId="0" borderId="14" xfId="0" applyNumberFormat="1" applyFont="1" applyBorder="1" applyAlignment="1">
      <alignment horizontal="left" vertical="center"/>
    </xf>
    <xf numFmtId="177" fontId="7" fillId="0" borderId="14" xfId="27" applyNumberFormat="1" applyFont="1" applyBorder="1" applyAlignment="1">
      <alignment horizontal="left" vertical="center"/>
    </xf>
    <xf numFmtId="177" fontId="5" fillId="0" borderId="13" xfId="0" applyNumberFormat="1" applyFont="1" applyBorder="1" applyAlignment="1">
      <alignment horizontal="left" vertical="center"/>
    </xf>
    <xf numFmtId="177" fontId="5" fillId="0" borderId="14" xfId="0" applyNumberFormat="1" applyFont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left" vertical="center"/>
    </xf>
    <xf numFmtId="177" fontId="8" fillId="0" borderId="13" xfId="27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177" fontId="2" fillId="0" borderId="18" xfId="0" applyNumberFormat="1" applyFont="1" applyBorder="1" applyAlignment="1">
      <alignment horizontal="left" vertical="center"/>
    </xf>
    <xf numFmtId="179" fontId="2" fillId="4" borderId="17" xfId="8" applyNumberFormat="1" applyFont="1" applyFill="1" applyBorder="1" applyAlignment="1">
      <alignment horizontal="center" vertical="center" wrapText="1"/>
    </xf>
    <xf numFmtId="179" fontId="2" fillId="0" borderId="17" xfId="8" applyNumberFormat="1" applyFont="1" applyFill="1" applyBorder="1" applyAlignment="1">
      <alignment horizontal="center" vertical="center" wrapText="1"/>
    </xf>
    <xf numFmtId="176" fontId="2" fillId="9" borderId="17" xfId="8" applyNumberFormat="1" applyFont="1" applyFill="1" applyBorder="1" applyAlignment="1">
      <alignment horizontal="right" vertical="center" wrapText="1"/>
    </xf>
    <xf numFmtId="177" fontId="1" fillId="3" borderId="0" xfId="8" applyNumberFormat="1" applyFont="1" applyFill="1" applyBorder="1" applyAlignment="1">
      <alignment horizontal="center" vertical="center" wrapText="1"/>
    </xf>
    <xf numFmtId="43" fontId="1" fillId="4" borderId="0" xfId="8" applyFont="1" applyFill="1" applyBorder="1" applyAlignment="1">
      <alignment horizontal="center" vertical="center" wrapText="1"/>
    </xf>
    <xf numFmtId="43" fontId="1" fillId="3" borderId="0" xfId="8" applyFont="1" applyFill="1" applyBorder="1" applyAlignment="1">
      <alignment horizontal="center" vertical="center" wrapText="1"/>
    </xf>
    <xf numFmtId="176" fontId="1" fillId="3" borderId="0" xfId="8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 vertical="center"/>
    </xf>
    <xf numFmtId="177" fontId="9" fillId="3" borderId="0" xfId="0" applyNumberFormat="1" applyFont="1" applyFill="1" applyAlignment="1">
      <alignment horizontal="left" vertical="center"/>
    </xf>
    <xf numFmtId="43" fontId="4" fillId="3" borderId="0" xfId="8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 wrapText="1"/>
    </xf>
    <xf numFmtId="43" fontId="1" fillId="7" borderId="19" xfId="8" applyFont="1" applyFill="1" applyBorder="1" applyAlignment="1">
      <alignment horizontal="center" vertical="center" wrapText="1"/>
    </xf>
    <xf numFmtId="179" fontId="1" fillId="0" borderId="9" xfId="0" applyNumberFormat="1" applyFont="1" applyBorder="1" applyAlignment="1">
      <alignment horizontal="center" vertical="center" wrapText="1"/>
    </xf>
    <xf numFmtId="43" fontId="1" fillId="0" borderId="9" xfId="0" applyNumberFormat="1" applyFont="1" applyBorder="1" applyAlignment="1">
      <alignment horizontal="center" vertical="center" wrapText="1"/>
    </xf>
    <xf numFmtId="179" fontId="1" fillId="2" borderId="9" xfId="0" applyNumberFormat="1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center" vertical="center" wrapText="1"/>
    </xf>
    <xf numFmtId="179" fontId="1" fillId="0" borderId="9" xfId="0" applyNumberFormat="1" applyFont="1" applyFill="1" applyBorder="1" applyAlignment="1">
      <alignment horizontal="center" vertical="center" wrapText="1"/>
    </xf>
    <xf numFmtId="43" fontId="1" fillId="0" borderId="9" xfId="0" applyNumberFormat="1" applyFont="1" applyFill="1" applyBorder="1" applyAlignment="1">
      <alignment horizontal="center" vertical="center" wrapText="1"/>
    </xf>
    <xf numFmtId="179" fontId="1" fillId="0" borderId="9" xfId="0" applyNumberFormat="1" applyFont="1" applyFill="1" applyBorder="1" applyAlignment="1">
      <alignment horizontal="center" vertical="center" wrapText="1"/>
    </xf>
    <xf numFmtId="43" fontId="1" fillId="0" borderId="9" xfId="0" applyNumberFormat="1" applyFont="1" applyFill="1" applyBorder="1" applyAlignment="1">
      <alignment horizontal="center" vertical="center" wrapText="1"/>
    </xf>
    <xf numFmtId="179" fontId="2" fillId="9" borderId="17" xfId="8" applyNumberFormat="1" applyFont="1" applyFill="1" applyBorder="1" applyAlignment="1">
      <alignment horizontal="center" vertical="center" wrapText="1"/>
    </xf>
    <xf numFmtId="43" fontId="1" fillId="10" borderId="19" xfId="8" applyFont="1" applyFill="1" applyBorder="1" applyAlignment="1">
      <alignment horizontal="center" vertical="center" wrapText="1"/>
    </xf>
    <xf numFmtId="43" fontId="10" fillId="10" borderId="9" xfId="0" applyNumberFormat="1" applyFont="1" applyFill="1" applyBorder="1" applyAlignment="1">
      <alignment horizontal="left" vertical="center"/>
    </xf>
    <xf numFmtId="43" fontId="11" fillId="10" borderId="9" xfId="0" applyNumberFormat="1" applyFont="1" applyFill="1" applyBorder="1" applyAlignment="1">
      <alignment horizontal="left" vertical="center"/>
    </xf>
    <xf numFmtId="43" fontId="10" fillId="2" borderId="9" xfId="0" applyNumberFormat="1" applyFont="1" applyFill="1" applyBorder="1" applyAlignment="1">
      <alignment horizontal="left" vertical="center"/>
    </xf>
    <xf numFmtId="43" fontId="11" fillId="2" borderId="9" xfId="0" applyNumberFormat="1" applyFont="1" applyFill="1" applyBorder="1" applyAlignment="1">
      <alignment horizontal="left" vertical="center"/>
    </xf>
    <xf numFmtId="43" fontId="10" fillId="0" borderId="9" xfId="0" applyNumberFormat="1" applyFont="1" applyFill="1" applyBorder="1" applyAlignment="1">
      <alignment horizontal="left" vertical="center"/>
    </xf>
    <xf numFmtId="43" fontId="11" fillId="0" borderId="9" xfId="0" applyNumberFormat="1" applyFont="1" applyFill="1" applyBorder="1" applyAlignment="1">
      <alignment horizontal="left" vertical="center"/>
    </xf>
    <xf numFmtId="43" fontId="12" fillId="0" borderId="17" xfId="0" applyNumberFormat="1" applyFont="1" applyBorder="1" applyAlignment="1">
      <alignment horizontal="left" vertical="center"/>
    </xf>
    <xf numFmtId="43" fontId="1" fillId="10" borderId="0" xfId="8" applyFont="1" applyFill="1" applyBorder="1" applyAlignment="1">
      <alignment horizontal="center" vertical="center" wrapText="1"/>
    </xf>
    <xf numFmtId="43" fontId="1" fillId="3" borderId="0" xfId="0" applyNumberFormat="1" applyFont="1" applyFill="1" applyAlignment="1">
      <alignment horizontal="left" vertical="center"/>
    </xf>
    <xf numFmtId="43" fontId="4" fillId="5" borderId="0" xfId="8" applyFont="1" applyFill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43" fontId="1" fillId="7" borderId="20" xfId="8" applyFont="1" applyFill="1" applyBorder="1" applyAlignment="1">
      <alignment horizontal="center" vertical="center" wrapText="1"/>
    </xf>
    <xf numFmtId="43" fontId="4" fillId="5" borderId="21" xfId="8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43" fontId="11" fillId="5" borderId="21" xfId="0" applyNumberFormat="1" applyFont="1" applyFill="1" applyBorder="1" applyAlignment="1">
      <alignment horizontal="left" vertical="center"/>
    </xf>
    <xf numFmtId="43" fontId="1" fillId="6" borderId="21" xfId="0" applyNumberFormat="1" applyFont="1" applyFill="1" applyBorder="1" applyAlignment="1">
      <alignment horizontal="center" vertical="center"/>
    </xf>
    <xf numFmtId="43" fontId="11" fillId="2" borderId="21" xfId="0" applyNumberFormat="1" applyFont="1" applyFill="1" applyBorder="1" applyAlignment="1">
      <alignment horizontal="left" vertical="center"/>
    </xf>
    <xf numFmtId="43" fontId="1" fillId="2" borderId="21" xfId="0" applyNumberFormat="1" applyFont="1" applyFill="1" applyBorder="1" applyAlignment="1">
      <alignment horizontal="center" vertical="center"/>
    </xf>
    <xf numFmtId="43" fontId="11" fillId="0" borderId="21" xfId="0" applyNumberFormat="1" applyFont="1" applyFill="1" applyBorder="1" applyAlignment="1">
      <alignment horizontal="left" vertical="center"/>
    </xf>
    <xf numFmtId="43" fontId="1" fillId="0" borderId="21" xfId="0" applyNumberFormat="1" applyFont="1" applyFill="1" applyBorder="1" applyAlignment="1">
      <alignment horizontal="center" vertical="center"/>
    </xf>
    <xf numFmtId="43" fontId="12" fillId="11" borderId="21" xfId="0" applyNumberFormat="1" applyFont="1" applyFill="1" applyBorder="1" applyAlignment="1">
      <alignment horizontal="left" vertical="center"/>
    </xf>
    <xf numFmtId="43" fontId="1" fillId="6" borderId="22" xfId="0" applyNumberFormat="1" applyFont="1" applyFill="1" applyBorder="1" applyAlignment="1">
      <alignment horizontal="center" vertical="center"/>
    </xf>
    <xf numFmtId="43" fontId="1" fillId="5" borderId="0" xfId="8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/>
    </xf>
    <xf numFmtId="43" fontId="1" fillId="5" borderId="0" xfId="0" applyNumberFormat="1" applyFont="1" applyFill="1" applyAlignment="1">
      <alignment horizontal="left" vertical="center"/>
    </xf>
    <xf numFmtId="0" fontId="1" fillId="7" borderId="23" xfId="0" applyFont="1" applyFill="1" applyBorder="1" applyAlignment="1">
      <alignment horizontal="center" vertical="center"/>
    </xf>
    <xf numFmtId="178" fontId="1" fillId="7" borderId="3" xfId="0" applyNumberFormat="1" applyFont="1" applyFill="1" applyBorder="1" applyAlignment="1">
      <alignment horizontal="center" vertical="center" wrapText="1"/>
    </xf>
    <xf numFmtId="178" fontId="1" fillId="7" borderId="24" xfId="0" applyNumberFormat="1" applyFont="1" applyFill="1" applyBorder="1" applyAlignment="1">
      <alignment horizontal="center" vertical="center" wrapText="1"/>
    </xf>
    <xf numFmtId="178" fontId="1" fillId="7" borderId="2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78" fontId="1" fillId="7" borderId="19" xfId="0" applyNumberFormat="1" applyFont="1" applyFill="1" applyBorder="1" applyAlignment="1">
      <alignment horizontal="center" vertical="center" wrapText="1"/>
    </xf>
    <xf numFmtId="178" fontId="1" fillId="7" borderId="27" xfId="0" applyNumberFormat="1" applyFont="1" applyFill="1" applyBorder="1" applyAlignment="1">
      <alignment horizontal="center" vertical="center" wrapText="1"/>
    </xf>
    <xf numFmtId="178" fontId="1" fillId="7" borderId="14" xfId="0" applyNumberFormat="1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178" fontId="1" fillId="7" borderId="30" xfId="0" applyNumberFormat="1" applyFont="1" applyFill="1" applyBorder="1" applyAlignment="1">
      <alignment horizontal="center" vertical="center" wrapText="1"/>
    </xf>
    <xf numFmtId="178" fontId="1" fillId="7" borderId="31" xfId="0" applyNumberFormat="1" applyFont="1" applyFill="1" applyBorder="1" applyAlignment="1">
      <alignment horizontal="center" vertical="center" wrapText="1"/>
    </xf>
    <xf numFmtId="43" fontId="1" fillId="12" borderId="19" xfId="0" applyNumberFormat="1" applyFont="1" applyFill="1" applyBorder="1" applyAlignment="1">
      <alignment horizontal="center" vertical="center"/>
    </xf>
    <xf numFmtId="179" fontId="4" fillId="0" borderId="19" xfId="0" applyNumberFormat="1" applyFont="1" applyBorder="1" applyAlignment="1">
      <alignment horizontal="center" vertical="center" wrapText="1"/>
    </xf>
    <xf numFmtId="179" fontId="4" fillId="0" borderId="21" xfId="0" applyNumberFormat="1" applyFont="1" applyBorder="1" applyAlignment="1">
      <alignment horizontal="center" vertical="center" wrapText="1"/>
    </xf>
    <xf numFmtId="179" fontId="4" fillId="0" borderId="13" xfId="0" applyNumberFormat="1" applyFont="1" applyBorder="1" applyAlignment="1">
      <alignment horizontal="center" vertical="center" wrapText="1"/>
    </xf>
    <xf numFmtId="179" fontId="4" fillId="0" borderId="20" xfId="0" applyNumberFormat="1" applyFont="1" applyBorder="1" applyAlignment="1">
      <alignment horizontal="center" vertical="center" wrapText="1"/>
    </xf>
    <xf numFmtId="43" fontId="1" fillId="0" borderId="28" xfId="0" applyNumberFormat="1" applyFont="1" applyBorder="1" applyAlignment="1">
      <alignment horizontal="center" vertical="center"/>
    </xf>
    <xf numFmtId="43" fontId="1" fillId="2" borderId="19" xfId="0" applyNumberFormat="1" applyFont="1" applyFill="1" applyBorder="1" applyAlignment="1">
      <alignment horizontal="center" vertical="center"/>
    </xf>
    <xf numFmtId="179" fontId="4" fillId="2" borderId="19" xfId="0" applyNumberFormat="1" applyFont="1" applyFill="1" applyBorder="1" applyAlignment="1">
      <alignment horizontal="center" vertical="center" wrapText="1"/>
    </xf>
    <xf numFmtId="179" fontId="4" fillId="2" borderId="21" xfId="0" applyNumberFormat="1" applyFont="1" applyFill="1" applyBorder="1" applyAlignment="1">
      <alignment horizontal="center" vertical="center" wrapText="1"/>
    </xf>
    <xf numFmtId="179" fontId="4" fillId="2" borderId="13" xfId="0" applyNumberFormat="1" applyFont="1" applyFill="1" applyBorder="1" applyAlignment="1">
      <alignment horizontal="center" vertical="center" wrapText="1"/>
    </xf>
    <xf numFmtId="179" fontId="4" fillId="2" borderId="20" xfId="0" applyNumberFormat="1" applyFont="1" applyFill="1" applyBorder="1" applyAlignment="1">
      <alignment horizontal="center" vertical="center" wrapText="1"/>
    </xf>
    <xf numFmtId="43" fontId="1" fillId="2" borderId="28" xfId="0" applyNumberFormat="1" applyFont="1" applyFill="1" applyBorder="1" applyAlignment="1">
      <alignment horizontal="left" vertical="center"/>
    </xf>
    <xf numFmtId="43" fontId="1" fillId="0" borderId="19" xfId="0" applyNumberFormat="1" applyFont="1" applyFill="1" applyBorder="1" applyAlignment="1">
      <alignment horizontal="center" vertical="center"/>
    </xf>
    <xf numFmtId="179" fontId="4" fillId="0" borderId="21" xfId="0" applyNumberFormat="1" applyFont="1" applyFill="1" applyBorder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center" vertical="center" wrapText="1"/>
    </xf>
    <xf numFmtId="179" fontId="4" fillId="0" borderId="20" xfId="0" applyNumberFormat="1" applyFont="1" applyFill="1" applyBorder="1" applyAlignment="1">
      <alignment horizontal="center" vertical="center" wrapText="1"/>
    </xf>
    <xf numFmtId="43" fontId="1" fillId="0" borderId="28" xfId="0" applyNumberFormat="1" applyFont="1" applyFill="1" applyBorder="1" applyAlignment="1">
      <alignment horizontal="center" vertical="center"/>
    </xf>
    <xf numFmtId="179" fontId="4" fillId="0" borderId="19" xfId="0" applyNumberFormat="1" applyFont="1" applyFill="1" applyBorder="1" applyAlignment="1">
      <alignment horizontal="center" vertical="center" wrapText="1"/>
    </xf>
    <xf numFmtId="179" fontId="4" fillId="0" borderId="21" xfId="0" applyNumberFormat="1" applyFont="1" applyFill="1" applyBorder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center" vertical="center" wrapText="1"/>
    </xf>
    <xf numFmtId="179" fontId="4" fillId="0" borderId="20" xfId="0" applyNumberFormat="1" applyFont="1" applyFill="1" applyBorder="1" applyAlignment="1">
      <alignment horizontal="center" vertical="center" wrapText="1"/>
    </xf>
    <xf numFmtId="43" fontId="1" fillId="0" borderId="28" xfId="0" applyNumberFormat="1" applyFont="1" applyFill="1" applyBorder="1" applyAlignment="1">
      <alignment horizontal="center" vertical="center"/>
    </xf>
    <xf numFmtId="43" fontId="1" fillId="12" borderId="19" xfId="0" applyNumberFormat="1" applyFont="1" applyFill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 wrapText="1"/>
    </xf>
    <xf numFmtId="179" fontId="4" fillId="0" borderId="32" xfId="0" applyNumberFormat="1" applyFont="1" applyBorder="1" applyAlignment="1">
      <alignment horizontal="center" vertical="center" wrapText="1"/>
    </xf>
    <xf numFmtId="43" fontId="1" fillId="0" borderId="33" xfId="0" applyNumberFormat="1" applyFont="1" applyBorder="1" applyAlignment="1">
      <alignment horizontal="center" vertical="center"/>
    </xf>
    <xf numFmtId="43" fontId="1" fillId="12" borderId="11" xfId="0" applyNumberFormat="1" applyFont="1" applyFill="1" applyBorder="1" applyAlignment="1">
      <alignment horizontal="center" vertical="center"/>
    </xf>
    <xf numFmtId="179" fontId="4" fillId="0" borderId="11" xfId="0" applyNumberFormat="1" applyFont="1" applyBorder="1" applyAlignment="1">
      <alignment horizontal="center" vertical="center" wrapText="1"/>
    </xf>
    <xf numFmtId="43" fontId="1" fillId="12" borderId="11" xfId="0" applyNumberFormat="1" applyFont="1" applyFill="1" applyBorder="1" applyAlignment="1">
      <alignment horizontal="center" vertical="center"/>
    </xf>
    <xf numFmtId="43" fontId="1" fillId="0" borderId="11" xfId="0" applyNumberFormat="1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 wrapText="1"/>
    </xf>
    <xf numFmtId="179" fontId="4" fillId="0" borderId="32" xfId="0" applyNumberFormat="1" applyFont="1" applyFill="1" applyBorder="1" applyAlignment="1">
      <alignment horizontal="center" vertical="center" wrapText="1"/>
    </xf>
    <xf numFmtId="43" fontId="1" fillId="0" borderId="33" xfId="0" applyNumberFormat="1" applyFont="1" applyFill="1" applyBorder="1" applyAlignment="1">
      <alignment horizontal="center" vertical="center"/>
    </xf>
    <xf numFmtId="43" fontId="1" fillId="0" borderId="11" xfId="0" applyNumberFormat="1" applyFont="1" applyFill="1" applyBorder="1" applyAlignment="1">
      <alignment horizontal="center" vertical="center"/>
    </xf>
    <xf numFmtId="43" fontId="1" fillId="12" borderId="34" xfId="0" applyNumberFormat="1" applyFont="1" applyFill="1" applyBorder="1" applyAlignment="1">
      <alignment horizontal="center" vertical="center"/>
    </xf>
    <xf numFmtId="179" fontId="2" fillId="9" borderId="34" xfId="8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3" fontId="1" fillId="3" borderId="0" xfId="8" applyFont="1" applyFill="1" applyAlignment="1">
      <alignment horizontal="center" vertical="center" wrapText="1"/>
    </xf>
    <xf numFmtId="177" fontId="1" fillId="3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94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%20Files\wxid_ebai9aba0j8l22\FileStorage\File\2023-09\&#20379;&#24212;&#21830;&#20184;&#27454;&#30331;&#35760;&#34920;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020年"/>
      <sheetName val="2021年"/>
      <sheetName val="2021年 (2)"/>
      <sheetName val="2021年11"/>
      <sheetName val="2021年12"/>
      <sheetName val="2022年"/>
      <sheetName val="2023年"/>
      <sheetName val="2023年应付"/>
      <sheetName val="2023年应付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1922339</v>
          </cell>
          <cell r="D5" t="str">
            <v>长春市夸克普精汽车电子有限责</v>
          </cell>
        </row>
        <row r="5">
          <cell r="F5">
            <v>63967.04</v>
          </cell>
          <cell r="G5">
            <v>25764</v>
          </cell>
          <cell r="H5">
            <v>27572</v>
          </cell>
        </row>
        <row r="5">
          <cell r="J5">
            <v>22562.94</v>
          </cell>
          <cell r="K5">
            <v>13560</v>
          </cell>
        </row>
        <row r="5">
          <cell r="N5">
            <v>84976</v>
          </cell>
          <cell r="O5">
            <v>19097</v>
          </cell>
        </row>
        <row r="5">
          <cell r="V5">
            <v>49042</v>
          </cell>
        </row>
        <row r="5">
          <cell r="Z5">
            <v>21696</v>
          </cell>
        </row>
        <row r="5">
          <cell r="AB5">
            <v>16272</v>
          </cell>
        </row>
        <row r="5">
          <cell r="AZ5">
            <v>164643</v>
          </cell>
        </row>
        <row r="6">
          <cell r="C6" t="str">
            <v>1931396A</v>
          </cell>
          <cell r="D6" t="str">
            <v>芜湖卓人汽车配件有限公司</v>
          </cell>
        </row>
        <row r="6">
          <cell r="F6">
            <v>0</v>
          </cell>
          <cell r="G6">
            <v>0</v>
          </cell>
          <cell r="H6">
            <v>12718.52</v>
          </cell>
          <cell r="I6">
            <v>0</v>
          </cell>
          <cell r="J6">
            <v>7268.16</v>
          </cell>
          <cell r="K6">
            <v>8782.36</v>
          </cell>
          <cell r="L6">
            <v>0</v>
          </cell>
          <cell r="M6">
            <v>19836.02</v>
          </cell>
          <cell r="N6">
            <v>5451.12</v>
          </cell>
          <cell r="O6">
            <v>4542.6</v>
          </cell>
          <cell r="P6">
            <v>4542.6</v>
          </cell>
          <cell r="Q6">
            <v>10447.98</v>
          </cell>
        </row>
        <row r="6">
          <cell r="W6">
            <v>2271.3</v>
          </cell>
          <cell r="X6">
            <v>1817.04</v>
          </cell>
        </row>
        <row r="6">
          <cell r="Z6">
            <v>20430.4</v>
          </cell>
          <cell r="AA6">
            <v>17261.88</v>
          </cell>
          <cell r="AB6">
            <v>12265.02</v>
          </cell>
          <cell r="AC6">
            <v>442.96</v>
          </cell>
        </row>
        <row r="6">
          <cell r="AZ6">
            <v>64472.9</v>
          </cell>
        </row>
        <row r="7">
          <cell r="C7" t="str">
            <v>1933001</v>
          </cell>
          <cell r="D7" t="str">
            <v>宁波市北仑屹昌机械有限公司</v>
          </cell>
        </row>
        <row r="7">
          <cell r="G7">
            <v>0</v>
          </cell>
          <cell r="H7">
            <v>0</v>
          </cell>
          <cell r="I7">
            <v>47405.76</v>
          </cell>
          <cell r="J7">
            <v>28069.2</v>
          </cell>
          <cell r="K7">
            <v>16217.76</v>
          </cell>
          <cell r="L7">
            <v>24950.4</v>
          </cell>
          <cell r="M7">
            <v>12475.2</v>
          </cell>
          <cell r="N7">
            <v>14970.24</v>
          </cell>
          <cell r="O7">
            <v>24950.4</v>
          </cell>
        </row>
        <row r="7">
          <cell r="Q7">
            <v>31185.92</v>
          </cell>
        </row>
        <row r="7">
          <cell r="W7">
            <v>65893.25</v>
          </cell>
        </row>
        <row r="7">
          <cell r="Y7">
            <v>110547.64</v>
          </cell>
          <cell r="Z7">
            <v>123272.71</v>
          </cell>
          <cell r="AA7">
            <v>168452.57</v>
          </cell>
          <cell r="AB7">
            <v>216571.33</v>
          </cell>
          <cell r="AC7">
            <v>42820.86</v>
          </cell>
        </row>
        <row r="7">
          <cell r="AZ7">
            <v>598664.92</v>
          </cell>
        </row>
        <row r="8">
          <cell r="C8" t="str">
            <v>1933361</v>
          </cell>
          <cell r="D8" t="str">
            <v>宁波精成车业有限公司</v>
          </cell>
        </row>
        <row r="8">
          <cell r="F8">
            <v>274834.08</v>
          </cell>
          <cell r="G8">
            <v>164900.45</v>
          </cell>
          <cell r="H8">
            <v>164900.45</v>
          </cell>
          <cell r="I8">
            <v>219867.26</v>
          </cell>
          <cell r="J8">
            <v>54954.09</v>
          </cell>
          <cell r="K8">
            <v>159403.77</v>
          </cell>
          <cell r="L8">
            <v>219867.26</v>
          </cell>
          <cell r="M8">
            <v>164900.45</v>
          </cell>
          <cell r="N8">
            <v>164900.45</v>
          </cell>
          <cell r="O8">
            <v>164900.45</v>
          </cell>
          <cell r="P8">
            <v>219867.26</v>
          </cell>
          <cell r="Q8">
            <v>219867.26</v>
          </cell>
        </row>
        <row r="8">
          <cell r="X8">
            <v>54966.82</v>
          </cell>
          <cell r="Y8">
            <v>219867.26</v>
          </cell>
          <cell r="Z8">
            <v>219867.26</v>
          </cell>
          <cell r="AA8">
            <v>274834.08</v>
          </cell>
          <cell r="AB8">
            <v>329800.9</v>
          </cell>
          <cell r="AC8">
            <v>54966.82</v>
          </cell>
        </row>
        <row r="8">
          <cell r="AZ8">
            <v>834388.51</v>
          </cell>
        </row>
        <row r="9">
          <cell r="C9" t="str">
            <v>1933511</v>
          </cell>
          <cell r="D9" t="str">
            <v>浙江万福机电科技有限公司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9">
          <cell r="Y9">
            <v>819.02</v>
          </cell>
        </row>
        <row r="9">
          <cell r="AA9">
            <v>511.89</v>
          </cell>
        </row>
        <row r="9">
          <cell r="AZ9">
            <v>62.7000000000698</v>
          </cell>
        </row>
        <row r="10">
          <cell r="C10" t="str">
            <v>1937045</v>
          </cell>
          <cell r="D10" t="str">
            <v>烟台美龙汽车部件有限公司</v>
          </cell>
        </row>
        <row r="10">
          <cell r="F10">
            <v>42537.15</v>
          </cell>
          <cell r="G10">
            <v>42849.6</v>
          </cell>
          <cell r="H10">
            <v>41943.51</v>
          </cell>
          <cell r="I10">
            <v>45070.5</v>
          </cell>
          <cell r="J10">
            <v>21281.97</v>
          </cell>
          <cell r="K10">
            <v>32137.2</v>
          </cell>
          <cell r="L10">
            <v>31271.28</v>
          </cell>
          <cell r="M10">
            <v>42809.43</v>
          </cell>
          <cell r="N10" t="str">
            <v/>
          </cell>
        </row>
        <row r="10">
          <cell r="W10">
            <v>162469.7</v>
          </cell>
        </row>
        <row r="10">
          <cell r="AB10">
            <v>89595.83</v>
          </cell>
        </row>
        <row r="10">
          <cell r="AZ10">
            <v>264874.96</v>
          </cell>
        </row>
        <row r="11">
          <cell r="C11" t="str">
            <v>L4153</v>
          </cell>
          <cell r="D11" t="str">
            <v>上海发之源电器有限公司</v>
          </cell>
        </row>
        <row r="11">
          <cell r="F11">
            <v>191422.73</v>
          </cell>
          <cell r="G11">
            <v>271787.09</v>
          </cell>
          <cell r="H11">
            <v>224386.21</v>
          </cell>
          <cell r="I11">
            <v>270173.53</v>
          </cell>
          <cell r="J11">
            <v>0</v>
          </cell>
          <cell r="K11">
            <v>355399.9</v>
          </cell>
          <cell r="L11">
            <v>198768.76</v>
          </cell>
          <cell r="M11">
            <v>331451.1</v>
          </cell>
          <cell r="N11">
            <v>147250.47</v>
          </cell>
          <cell r="O11">
            <v>221799.23</v>
          </cell>
          <cell r="P11">
            <v>158895.27</v>
          </cell>
          <cell r="Q11">
            <v>176578.93</v>
          </cell>
        </row>
        <row r="11">
          <cell r="Y11">
            <v>146967.08</v>
          </cell>
          <cell r="Z11">
            <v>208690.84</v>
          </cell>
          <cell r="AA11">
            <v>272237.61</v>
          </cell>
          <cell r="AB11">
            <v>124953</v>
          </cell>
        </row>
        <row r="11">
          <cell r="AZ11">
            <v>652848.53</v>
          </cell>
        </row>
        <row r="12">
          <cell r="C12" t="str">
            <v>L4154</v>
          </cell>
          <cell r="D12" t="str">
            <v>抚州锐而简实业有限公司</v>
          </cell>
        </row>
        <row r="12">
          <cell r="F12">
            <v>33981.36</v>
          </cell>
          <cell r="G12">
            <v>5410.44</v>
          </cell>
          <cell r="H12">
            <v>3986.64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2">
          <cell r="AZ12">
            <v>43378.44</v>
          </cell>
        </row>
        <row r="13">
          <cell r="C13" t="str">
            <v>L4392</v>
          </cell>
          <cell r="D13" t="str">
            <v>阿诺德紧固件（沈阳）有限公司</v>
          </cell>
        </row>
        <row r="13">
          <cell r="N13">
            <v>24360.11</v>
          </cell>
          <cell r="O13">
            <v>21710.01</v>
          </cell>
          <cell r="P13">
            <v>23909.67</v>
          </cell>
          <cell r="Q13">
            <v>23358.23</v>
          </cell>
        </row>
        <row r="13">
          <cell r="Y13">
            <v>49145.74</v>
          </cell>
        </row>
        <row r="13">
          <cell r="AA13">
            <v>60857.28</v>
          </cell>
          <cell r="AB13">
            <v>6068.1</v>
          </cell>
          <cell r="AC13">
            <v>13979.23</v>
          </cell>
        </row>
        <row r="13">
          <cell r="AZ13">
            <v>148388.37</v>
          </cell>
        </row>
        <row r="14">
          <cell r="C14" t="str">
            <v>L4410</v>
          </cell>
          <cell r="D14" t="str">
            <v>上海坤达五金制品有限公司</v>
          </cell>
        </row>
        <row r="14"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>
            <v>2076.8</v>
          </cell>
        </row>
        <row r="14">
          <cell r="S14">
            <v>2000</v>
          </cell>
        </row>
        <row r="14">
          <cell r="AZ14">
            <v>0</v>
          </cell>
        </row>
        <row r="15">
          <cell r="C15" t="str">
            <v>1932031</v>
          </cell>
          <cell r="D15" t="str">
            <v>江苏海德莱特汽车部件有限公司</v>
          </cell>
        </row>
        <row r="15">
          <cell r="F15">
            <v>103253.96</v>
          </cell>
          <cell r="G15">
            <v>0</v>
          </cell>
          <cell r="H15">
            <v>282007.54</v>
          </cell>
          <cell r="I15">
            <v>95208.32</v>
          </cell>
          <cell r="J15">
            <v>0</v>
          </cell>
          <cell r="K15">
            <v>64734.62</v>
          </cell>
          <cell r="L15">
            <v>76707.42</v>
          </cell>
          <cell r="M15">
            <v>22941.32</v>
          </cell>
          <cell r="N15">
            <v>33766.26</v>
          </cell>
          <cell r="O15">
            <v>78991.44</v>
          </cell>
          <cell r="P15">
            <v>22471.7</v>
          </cell>
        </row>
        <row r="15">
          <cell r="T15">
            <v>21555.34</v>
          </cell>
        </row>
        <row r="15">
          <cell r="V15">
            <v>13548.18</v>
          </cell>
          <cell r="W15">
            <v>53656.12</v>
          </cell>
          <cell r="X15">
            <v>89792.9</v>
          </cell>
          <cell r="Y15">
            <v>88067.12</v>
          </cell>
          <cell r="Z15">
            <v>79072.14</v>
          </cell>
          <cell r="AA15">
            <v>381382.45</v>
          </cell>
          <cell r="AB15">
            <v>61657.48</v>
          </cell>
          <cell r="AC15">
            <v>30056.2</v>
          </cell>
        </row>
        <row r="15">
          <cell r="AZ15">
            <v>360972.71</v>
          </cell>
        </row>
        <row r="16">
          <cell r="C16" t="str">
            <v>L5273</v>
          </cell>
          <cell r="D16" t="str">
            <v>江苏日盈电子股份有限公司</v>
          </cell>
        </row>
        <row r="16"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>
            <v>180073.43</v>
          </cell>
        </row>
        <row r="16">
          <cell r="P16">
            <v>157512.96</v>
          </cell>
          <cell r="Q16">
            <v>36506.91</v>
          </cell>
        </row>
        <row r="16">
          <cell r="V16">
            <v>60297.93</v>
          </cell>
          <cell r="W16">
            <v>54555.27</v>
          </cell>
          <cell r="X16">
            <v>30559.16</v>
          </cell>
          <cell r="Y16">
            <v>34250.87</v>
          </cell>
          <cell r="Z16">
            <v>66236.89</v>
          </cell>
          <cell r="AA16">
            <v>195932.06</v>
          </cell>
          <cell r="AB16">
            <v>239382.27</v>
          </cell>
          <cell r="AC16">
            <v>259889.15</v>
          </cell>
        </row>
        <row r="16">
          <cell r="AZ16">
            <v>259889.15</v>
          </cell>
        </row>
        <row r="17">
          <cell r="C17" t="str">
            <v>L4437</v>
          </cell>
          <cell r="D17" t="str">
            <v>法雷奥汽车内部控制（深圳）有</v>
          </cell>
        </row>
        <row r="17">
          <cell r="F17">
            <v>0</v>
          </cell>
          <cell r="G17">
            <v>64247.28</v>
          </cell>
          <cell r="H17">
            <v>513978.24</v>
          </cell>
          <cell r="I17">
            <v>53539.4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7">
          <cell r="Q17">
            <v>-32123.64</v>
          </cell>
        </row>
        <row r="17">
          <cell r="AZ17">
            <v>0</v>
          </cell>
        </row>
        <row r="18">
          <cell r="C18" t="str">
            <v>L4617</v>
          </cell>
          <cell r="D18" t="str">
            <v>无锡市汇源机械科技有限公司</v>
          </cell>
        </row>
        <row r="18">
          <cell r="F18">
            <v>113152.63</v>
          </cell>
          <cell r="G18">
            <v>0</v>
          </cell>
          <cell r="H18">
            <v>168455</v>
          </cell>
          <cell r="I18">
            <v>114596.13</v>
          </cell>
          <cell r="J18">
            <v>56137.51</v>
          </cell>
          <cell r="K18">
            <v>56179.98</v>
          </cell>
          <cell r="L18">
            <v>34606.56</v>
          </cell>
          <cell r="M18">
            <v>54289.65</v>
          </cell>
          <cell r="N18">
            <v>0</v>
          </cell>
          <cell r="O18">
            <v>119729.08</v>
          </cell>
          <cell r="P18">
            <v>97054.06</v>
          </cell>
        </row>
        <row r="18">
          <cell r="V18">
            <v>46043.28</v>
          </cell>
        </row>
        <row r="18">
          <cell r="X18">
            <v>16.72</v>
          </cell>
          <cell r="Y18">
            <v>42395.78</v>
          </cell>
          <cell r="Z18">
            <v>47545.77</v>
          </cell>
        </row>
        <row r="18">
          <cell r="AB18">
            <v>91824.79</v>
          </cell>
        </row>
        <row r="18">
          <cell r="AZ18">
            <v>353505.69</v>
          </cell>
        </row>
        <row r="19">
          <cell r="C19" t="str">
            <v>1931679</v>
          </cell>
          <cell r="D19" t="str">
            <v>上海金山张泾五金弹簧有限公司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19">
          <cell r="AZ19">
            <v>0</v>
          </cell>
        </row>
        <row r="20">
          <cell r="C20" t="str">
            <v>L4878</v>
          </cell>
          <cell r="D20" t="str">
            <v>江阴宝曼电子科技有限公司</v>
          </cell>
        </row>
        <row r="20">
          <cell r="F20">
            <v>19074.4</v>
          </cell>
          <cell r="G20">
            <v>0</v>
          </cell>
          <cell r="H20">
            <v>22385.76</v>
          </cell>
          <cell r="I20">
            <v>0</v>
          </cell>
          <cell r="J20">
            <v>24048.66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56601.7</v>
          </cell>
          <cell r="P20">
            <v>6611.86</v>
          </cell>
          <cell r="Q20">
            <v>27360.46</v>
          </cell>
        </row>
        <row r="20">
          <cell r="V20">
            <v>7090.75</v>
          </cell>
        </row>
        <row r="20">
          <cell r="X20">
            <v>31099.86</v>
          </cell>
          <cell r="Y20">
            <v>92451.74</v>
          </cell>
          <cell r="Z20">
            <v>6780</v>
          </cell>
          <cell r="AA20">
            <v>38855.05</v>
          </cell>
          <cell r="AB20">
            <v>8658.63</v>
          </cell>
        </row>
        <row r="20">
          <cell r="AZ20">
            <v>47513.68</v>
          </cell>
        </row>
        <row r="21">
          <cell r="C21" t="str">
            <v>L4749</v>
          </cell>
          <cell r="D21" t="str">
            <v>麦格纳（太仓）汽车科技有限公</v>
          </cell>
        </row>
        <row r="21">
          <cell r="F21">
            <v>167395.48</v>
          </cell>
          <cell r="G21">
            <v>334790.96</v>
          </cell>
          <cell r="H21">
            <v>334790.96</v>
          </cell>
          <cell r="I21">
            <v>0</v>
          </cell>
          <cell r="J21">
            <v>0</v>
          </cell>
          <cell r="K21">
            <v>0</v>
          </cell>
          <cell r="L21">
            <v>167395.48</v>
          </cell>
          <cell r="M21">
            <v>167395.48</v>
          </cell>
          <cell r="N21">
            <v>167395.48</v>
          </cell>
          <cell r="O21">
            <v>167395.48</v>
          </cell>
          <cell r="P21">
            <v>167395.48</v>
          </cell>
        </row>
        <row r="21">
          <cell r="X21">
            <v>168832.84</v>
          </cell>
          <cell r="Y21">
            <v>168832.84</v>
          </cell>
        </row>
        <row r="21">
          <cell r="AA21">
            <v>167395.48</v>
          </cell>
        </row>
        <row r="21">
          <cell r="AC21">
            <v>168832.84</v>
          </cell>
        </row>
        <row r="21">
          <cell r="AZ21">
            <v>336228.32</v>
          </cell>
        </row>
        <row r="22">
          <cell r="C22" t="str">
            <v>1913023</v>
          </cell>
          <cell r="D22" t="str">
            <v>海兴中盛弹簧制品有限公司</v>
          </cell>
        </row>
        <row r="22">
          <cell r="F22">
            <v>0</v>
          </cell>
          <cell r="G22">
            <v>0</v>
          </cell>
          <cell r="H22">
            <v>45154.8</v>
          </cell>
          <cell r="I22">
            <v>17494.1</v>
          </cell>
          <cell r="J22">
            <v>0</v>
          </cell>
          <cell r="K22">
            <v>35554.32</v>
          </cell>
          <cell r="L22">
            <v>12204</v>
          </cell>
          <cell r="M22">
            <v>0</v>
          </cell>
          <cell r="N22">
            <v>0</v>
          </cell>
          <cell r="O22">
            <v>42307.2</v>
          </cell>
        </row>
        <row r="22">
          <cell r="Q22">
            <v>34983.11</v>
          </cell>
        </row>
        <row r="22">
          <cell r="X22">
            <v>19628.1</v>
          </cell>
        </row>
        <row r="22">
          <cell r="Z22">
            <v>36679.8</v>
          </cell>
        </row>
        <row r="22">
          <cell r="AB22">
            <v>71506.4</v>
          </cell>
        </row>
        <row r="22">
          <cell r="AZ22">
            <v>147604.61</v>
          </cell>
        </row>
        <row r="23">
          <cell r="C23" t="str">
            <v>1951035</v>
          </cell>
          <cell r="D23" t="str">
            <v>长春力登维科技产业有限公司成</v>
          </cell>
        </row>
        <row r="23">
          <cell r="F23">
            <v>2600.8</v>
          </cell>
          <cell r="G23">
            <v>17351.38</v>
          </cell>
          <cell r="H23">
            <v>14233.25</v>
          </cell>
          <cell r="I23">
            <v>12814.2</v>
          </cell>
          <cell r="J23">
            <v>10441.2</v>
          </cell>
          <cell r="K23">
            <v>0</v>
          </cell>
          <cell r="L23">
            <v>5695.2</v>
          </cell>
          <cell r="M23">
            <v>9492</v>
          </cell>
          <cell r="N23">
            <v>6644.4</v>
          </cell>
          <cell r="O23">
            <v>14475.3</v>
          </cell>
          <cell r="P23">
            <v>10915.8</v>
          </cell>
        </row>
        <row r="23">
          <cell r="V23">
            <v>4746</v>
          </cell>
        </row>
        <row r="23">
          <cell r="X23">
            <v>9966.6</v>
          </cell>
          <cell r="Y23">
            <v>6644.4</v>
          </cell>
          <cell r="Z23">
            <v>11390.4</v>
          </cell>
        </row>
        <row r="23">
          <cell r="AZ23">
            <v>19747.5</v>
          </cell>
        </row>
        <row r="24">
          <cell r="C24" t="str">
            <v>1951047</v>
          </cell>
          <cell r="D24" t="str">
            <v>上海中鹏岳博实业发展有限公司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4">
          <cell r="AZ24">
            <v>2518.39</v>
          </cell>
        </row>
        <row r="25">
          <cell r="C25" t="str">
            <v>1922009</v>
          </cell>
          <cell r="D25" t="str">
            <v>长春鸿德汽车照明有限公司</v>
          </cell>
        </row>
        <row r="25">
          <cell r="F25">
            <v>289497.18</v>
          </cell>
          <cell r="G25">
            <v>0</v>
          </cell>
          <cell r="H25">
            <v>0</v>
          </cell>
          <cell r="I25">
            <v>0</v>
          </cell>
          <cell r="J25">
            <v>259295.33</v>
          </cell>
          <cell r="K25">
            <v>216378.96</v>
          </cell>
          <cell r="L25">
            <v>475094.62</v>
          </cell>
          <cell r="M25">
            <v>173037.47</v>
          </cell>
          <cell r="N25">
            <v>129734.62</v>
          </cell>
        </row>
        <row r="25">
          <cell r="P25">
            <v>396836.44</v>
          </cell>
        </row>
        <row r="25">
          <cell r="X25">
            <v>389455.06</v>
          </cell>
          <cell r="Y25">
            <v>173134.08</v>
          </cell>
        </row>
        <row r="25">
          <cell r="AA25">
            <v>778813.54</v>
          </cell>
          <cell r="AB25">
            <v>280183.51</v>
          </cell>
        </row>
        <row r="25">
          <cell r="AZ25">
            <v>1371586.19</v>
          </cell>
        </row>
        <row r="26">
          <cell r="C26" t="str">
            <v>1931704</v>
          </cell>
          <cell r="D26" t="str">
            <v>上海努辰金属制品有限公司</v>
          </cell>
        </row>
        <row r="26">
          <cell r="F26">
            <v>4214.9</v>
          </cell>
          <cell r="G26">
            <v>18419</v>
          </cell>
          <cell r="H26">
            <v>0</v>
          </cell>
          <cell r="I26">
            <v>0</v>
          </cell>
          <cell r="J26">
            <v>9957.56</v>
          </cell>
          <cell r="K26">
            <v>0</v>
          </cell>
          <cell r="L26">
            <v>17325.16</v>
          </cell>
          <cell r="M26">
            <v>0</v>
          </cell>
          <cell r="N26">
            <v>14735.2</v>
          </cell>
          <cell r="O26">
            <v>9202.52</v>
          </cell>
          <cell r="P26">
            <v>6820.68</v>
          </cell>
        </row>
        <row r="26">
          <cell r="V26">
            <v>7641.06</v>
          </cell>
        </row>
        <row r="26">
          <cell r="Y26">
            <v>12346.38</v>
          </cell>
          <cell r="Z26">
            <v>5525.7</v>
          </cell>
          <cell r="AA26">
            <v>2589.96</v>
          </cell>
        </row>
        <row r="26">
          <cell r="AZ26">
            <v>10462.04</v>
          </cell>
        </row>
        <row r="27">
          <cell r="C27" t="str">
            <v>L5389</v>
          </cell>
          <cell r="D27" t="str">
            <v>上海博迩森汽车部件有限公司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37916.02</v>
          </cell>
          <cell r="L27">
            <v>0</v>
          </cell>
          <cell r="M27">
            <v>62498.04</v>
          </cell>
          <cell r="N27">
            <v>62498.04</v>
          </cell>
          <cell r="O27">
            <v>104163.4</v>
          </cell>
          <cell r="P27">
            <v>104163.4</v>
          </cell>
        </row>
        <row r="27">
          <cell r="S27">
            <v>24408</v>
          </cell>
        </row>
        <row r="27">
          <cell r="Y27">
            <v>56104.5</v>
          </cell>
        </row>
        <row r="27">
          <cell r="AA27">
            <v>163703.1</v>
          </cell>
          <cell r="AB27">
            <v>254601.23</v>
          </cell>
          <cell r="AC27">
            <v>102498.21</v>
          </cell>
        </row>
        <row r="27">
          <cell r="AZ27">
            <v>357099.44</v>
          </cell>
        </row>
        <row r="28">
          <cell r="C28" t="str">
            <v>1944520</v>
          </cell>
          <cell r="D28" t="str">
            <v>中山市华胜汽车部件有限公司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8">
          <cell r="W28">
            <v>38483.28</v>
          </cell>
          <cell r="X28">
            <v>54242.04</v>
          </cell>
          <cell r="Y28">
            <v>24883.28</v>
          </cell>
          <cell r="Z28">
            <v>75926.51</v>
          </cell>
          <cell r="AA28">
            <v>123101.75</v>
          </cell>
          <cell r="AB28">
            <v>90458.76</v>
          </cell>
        </row>
        <row r="28">
          <cell r="AZ28">
            <v>307095.62</v>
          </cell>
        </row>
        <row r="29">
          <cell r="C29" t="str">
            <v>1935343</v>
          </cell>
          <cell r="D29" t="str">
            <v>泉州市福兴塑料五金有限公司</v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</row>
        <row r="29">
          <cell r="S29">
            <v>19790.82</v>
          </cell>
          <cell r="T29">
            <v>32006.12</v>
          </cell>
        </row>
        <row r="29">
          <cell r="X29">
            <v>164821.8</v>
          </cell>
          <cell r="Y29">
            <v>134023.65</v>
          </cell>
        </row>
        <row r="29">
          <cell r="AB29">
            <v>15820</v>
          </cell>
        </row>
        <row r="29">
          <cell r="AZ29">
            <v>234665.45</v>
          </cell>
        </row>
        <row r="30">
          <cell r="C30" t="str">
            <v>L2124</v>
          </cell>
          <cell r="D30" t="str">
            <v>西安光华荣昌汽车部件有限公司</v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</row>
        <row r="30">
          <cell r="R30">
            <v>1531.82</v>
          </cell>
        </row>
        <row r="30">
          <cell r="T30">
            <v>1489.62</v>
          </cell>
        </row>
        <row r="30">
          <cell r="V30">
            <v>179974.43</v>
          </cell>
          <cell r="W30">
            <v>4554.35</v>
          </cell>
          <cell r="X30">
            <v>158546.96</v>
          </cell>
          <cell r="Y30">
            <v>40061.43</v>
          </cell>
          <cell r="Z30">
            <v>24892.05</v>
          </cell>
          <cell r="AA30">
            <v>12725.95</v>
          </cell>
          <cell r="AB30">
            <v>95100.09</v>
          </cell>
        </row>
        <row r="30">
          <cell r="AZ30">
            <v>299676.7</v>
          </cell>
        </row>
        <row r="31">
          <cell r="C31" t="str">
            <v>L5211</v>
          </cell>
          <cell r="D31" t="str">
            <v>西安海容塑料制品有限责任公司</v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1">
          <cell r="Y31">
            <v>9155.89</v>
          </cell>
          <cell r="Z31">
            <v>16527.4</v>
          </cell>
          <cell r="AA31">
            <v>13163.39</v>
          </cell>
        </row>
        <row r="31">
          <cell r="AC31">
            <v>7046</v>
          </cell>
        </row>
        <row r="31">
          <cell r="AZ31">
            <v>32729.3</v>
          </cell>
        </row>
        <row r="32">
          <cell r="C32" t="str">
            <v>1932034</v>
          </cell>
          <cell r="D32" t="str">
            <v>江苏福美汽车镜有限公司</v>
          </cell>
        </row>
        <row r="32">
          <cell r="M32">
            <v>0</v>
          </cell>
          <cell r="N32">
            <v>0</v>
          </cell>
        </row>
        <row r="32">
          <cell r="W32">
            <v>182408.67</v>
          </cell>
        </row>
        <row r="32">
          <cell r="AB32">
            <v>251804.91</v>
          </cell>
        </row>
        <row r="32">
          <cell r="AZ32">
            <v>377213.58</v>
          </cell>
        </row>
        <row r="33">
          <cell r="C33" t="str">
            <v>1913037</v>
          </cell>
          <cell r="D33" t="str">
            <v>河北光华荣昌汽车部件有限公司</v>
          </cell>
        </row>
        <row r="33">
          <cell r="F33">
            <v>-2470056.46</v>
          </cell>
          <cell r="G33">
            <v>618379.18</v>
          </cell>
          <cell r="H33">
            <v>887948.4</v>
          </cell>
          <cell r="I33">
            <v>786347.46</v>
          </cell>
          <cell r="J33">
            <v>595184.04</v>
          </cell>
          <cell r="K33">
            <v>620126.64</v>
          </cell>
          <cell r="L33">
            <v>460665.15</v>
          </cell>
          <cell r="M33">
            <v>1219081.13</v>
          </cell>
          <cell r="N33">
            <v>759894.65</v>
          </cell>
          <cell r="O33">
            <v>-701702.24</v>
          </cell>
        </row>
        <row r="33">
          <cell r="Q33">
            <v>790018.83</v>
          </cell>
        </row>
        <row r="33">
          <cell r="T33">
            <v>373399.17</v>
          </cell>
        </row>
        <row r="33">
          <cell r="V33">
            <v>300741.83</v>
          </cell>
          <cell r="W33">
            <v>316289.99</v>
          </cell>
        </row>
        <row r="33">
          <cell r="Y33">
            <v>690585.84</v>
          </cell>
          <cell r="Z33">
            <v>-127171.15</v>
          </cell>
          <cell r="AA33">
            <v>-1147525.78</v>
          </cell>
          <cell r="AB33">
            <v>-95905.71</v>
          </cell>
          <cell r="AC33">
            <v>-226714.48</v>
          </cell>
        </row>
        <row r="33">
          <cell r="AZ33">
            <v>-132580.71</v>
          </cell>
        </row>
        <row r="34">
          <cell r="C34" t="str">
            <v>1913730</v>
          </cell>
          <cell r="D34" t="str">
            <v>文安县恒德汽车座椅制造有限公</v>
          </cell>
        </row>
        <row r="34">
          <cell r="X34">
            <v>155499.3</v>
          </cell>
          <cell r="Y34">
            <v>132257.66</v>
          </cell>
        </row>
        <row r="34">
          <cell r="AA34">
            <v>86971.53</v>
          </cell>
        </row>
        <row r="34">
          <cell r="AC34">
            <v>79529.04</v>
          </cell>
        </row>
        <row r="34">
          <cell r="AZ34">
            <v>219257.53</v>
          </cell>
        </row>
        <row r="35">
          <cell r="C35" t="str">
            <v>L5258</v>
          </cell>
          <cell r="D35" t="str">
            <v>北京美好生活家居用品有限公司</v>
          </cell>
        </row>
        <row r="35">
          <cell r="AZ35">
            <v>0</v>
          </cell>
        </row>
        <row r="36">
          <cell r="C36" t="str">
            <v>1911127</v>
          </cell>
          <cell r="D36" t="str">
            <v>北京浦东三浦标准件有限公司</v>
          </cell>
        </row>
        <row r="36">
          <cell r="AZ36">
            <v>0</v>
          </cell>
        </row>
        <row r="37">
          <cell r="C37" t="str">
            <v>1911138</v>
          </cell>
          <cell r="D37" t="str">
            <v>北京瑞隆祥模具有限公司</v>
          </cell>
        </row>
        <row r="37">
          <cell r="AZ37">
            <v>0</v>
          </cell>
        </row>
        <row r="38">
          <cell r="C38" t="str">
            <v>1933006</v>
          </cell>
          <cell r="D38" t="str">
            <v>杭州阳晨聚氨酯制品有限公司</v>
          </cell>
        </row>
        <row r="38">
          <cell r="X38">
            <v>2948.62</v>
          </cell>
        </row>
        <row r="38">
          <cell r="AB38">
            <v>8364.26</v>
          </cell>
        </row>
        <row r="38">
          <cell r="AZ38">
            <v>0</v>
          </cell>
        </row>
        <row r="39">
          <cell r="C39" t="str">
            <v>1913025A</v>
          </cell>
          <cell r="D39" t="str">
            <v>河北新强力机械制造有限公司</v>
          </cell>
        </row>
        <row r="39">
          <cell r="X39">
            <v>37229.28</v>
          </cell>
        </row>
        <row r="39">
          <cell r="Z39">
            <v>154993.8</v>
          </cell>
        </row>
        <row r="39">
          <cell r="AZ39">
            <v>162223.08</v>
          </cell>
        </row>
        <row r="40">
          <cell r="C40" t="e">
            <v>#N/A</v>
          </cell>
          <cell r="D40" t="str">
            <v>黄骅市汇铭汽车部件有限公司</v>
          </cell>
        </row>
        <row r="40">
          <cell r="AZ40">
            <v>0</v>
          </cell>
        </row>
        <row r="41">
          <cell r="C41" t="str">
            <v>1913101</v>
          </cell>
          <cell r="D41" t="str">
            <v>黄骅市建昌塑料制品有限公司</v>
          </cell>
        </row>
        <row r="41">
          <cell r="AZ41">
            <v>0</v>
          </cell>
        </row>
        <row r="42">
          <cell r="C42" t="str">
            <v>1913734</v>
          </cell>
          <cell r="D42" t="str">
            <v>黄骅市旗锐塑料制品有限公司</v>
          </cell>
        </row>
        <row r="42">
          <cell r="AZ42">
            <v>0</v>
          </cell>
        </row>
        <row r="43">
          <cell r="C43" t="str">
            <v>1913017</v>
          </cell>
          <cell r="D43" t="str">
            <v>黄骅市鑫祺汽车配件有限公司</v>
          </cell>
        </row>
        <row r="43">
          <cell r="AZ43">
            <v>0</v>
          </cell>
        </row>
        <row r="44">
          <cell r="C44" t="str">
            <v>1913005</v>
          </cell>
          <cell r="D44" t="str">
            <v>黄骅市长生汽车灯镜有限公司</v>
          </cell>
        </row>
        <row r="44">
          <cell r="Y44">
            <v>68907.04</v>
          </cell>
          <cell r="Z44">
            <v>45297.08</v>
          </cell>
          <cell r="AA44">
            <v>46472.83</v>
          </cell>
        </row>
        <row r="44">
          <cell r="AZ44">
            <v>140676.95</v>
          </cell>
        </row>
        <row r="45">
          <cell r="C45" t="str">
            <v>L5488</v>
          </cell>
          <cell r="D45" t="str">
            <v>厦门市鑫荣飞工贸有限公司</v>
          </cell>
        </row>
        <row r="45">
          <cell r="Y45">
            <v>62773.76</v>
          </cell>
          <cell r="Z45">
            <v>112511.84</v>
          </cell>
          <cell r="AA45">
            <v>65558.08</v>
          </cell>
        </row>
        <row r="45">
          <cell r="AZ45">
            <v>210843.68</v>
          </cell>
        </row>
        <row r="46">
          <cell r="C46" t="str">
            <v>L5388</v>
          </cell>
          <cell r="D46" t="str">
            <v>上海绽奇汽车部件有限公司</v>
          </cell>
        </row>
        <row r="46">
          <cell r="Y46">
            <v>8323.3</v>
          </cell>
        </row>
        <row r="46">
          <cell r="AZ46">
            <v>8323.3</v>
          </cell>
        </row>
        <row r="47">
          <cell r="C47" t="str">
            <v>L5170</v>
          </cell>
          <cell r="D47" t="str">
            <v>上锐（常州）供应链管理有限公</v>
          </cell>
        </row>
        <row r="47">
          <cell r="X47">
            <v>375.16</v>
          </cell>
          <cell r="Y47">
            <v>1283.68</v>
          </cell>
        </row>
        <row r="47">
          <cell r="AB47">
            <v>169.5</v>
          </cell>
        </row>
        <row r="47">
          <cell r="AZ47">
            <v>169.5</v>
          </cell>
        </row>
        <row r="48">
          <cell r="C48" t="str">
            <v>1912610</v>
          </cell>
          <cell r="D48" t="str">
            <v>天津生隆纤维材料股份有限公司</v>
          </cell>
        </row>
        <row r="48">
          <cell r="AZ48">
            <v>0</v>
          </cell>
        </row>
        <row r="49">
          <cell r="C49" t="str">
            <v>L4896</v>
          </cell>
          <cell r="D49" t="str">
            <v>湘乡简美新材料科技有限公司</v>
          </cell>
        </row>
        <row r="49">
          <cell r="Y49">
            <v>322369.79</v>
          </cell>
        </row>
        <row r="49">
          <cell r="AA49">
            <v>148115.88</v>
          </cell>
        </row>
        <row r="49">
          <cell r="AZ49">
            <v>410485.67</v>
          </cell>
        </row>
        <row r="50">
          <cell r="C50" t="str">
            <v>1932348</v>
          </cell>
          <cell r="D50" t="str">
            <v>扬州市宏昌气动件制造有限公司</v>
          </cell>
        </row>
        <row r="50">
          <cell r="X50">
            <v>20566</v>
          </cell>
        </row>
        <row r="50">
          <cell r="AB50">
            <v>16159</v>
          </cell>
        </row>
        <row r="50">
          <cell r="AZ50">
            <v>36725</v>
          </cell>
        </row>
        <row r="51">
          <cell r="C51" t="str">
            <v>1922338</v>
          </cell>
          <cell r="D51" t="str">
            <v>长春光华荣昌汽车部件有限公司</v>
          </cell>
        </row>
        <row r="51">
          <cell r="X51">
            <v>55514.15</v>
          </cell>
        </row>
        <row r="51">
          <cell r="AZ51">
            <v>55514.15</v>
          </cell>
        </row>
        <row r="52">
          <cell r="C52" t="str">
            <v>1912022</v>
          </cell>
          <cell r="D52" t="str">
            <v>天津金发新材料有限公司</v>
          </cell>
        </row>
        <row r="52">
          <cell r="AZ52">
            <v>0</v>
          </cell>
        </row>
        <row r="53">
          <cell r="C53" t="str">
            <v>1913118</v>
          </cell>
          <cell r="D53" t="str">
            <v>保定市宏腾科技有限公司</v>
          </cell>
        </row>
        <row r="53">
          <cell r="AZ53">
            <v>0</v>
          </cell>
        </row>
        <row r="54">
          <cell r="C54" t="str">
            <v>1931676</v>
          </cell>
          <cell r="D54" t="str">
            <v>上海普胜塑胶制品有限公司</v>
          </cell>
        </row>
        <row r="54">
          <cell r="AZ54">
            <v>0</v>
          </cell>
        </row>
        <row r="55">
          <cell r="C55" t="str">
            <v>1931677</v>
          </cell>
          <cell r="D55" t="str">
            <v>上海鸿扬工贸有限公司</v>
          </cell>
        </row>
        <row r="55">
          <cell r="T55">
            <v>2260</v>
          </cell>
        </row>
        <row r="55">
          <cell r="Y55">
            <v>2260</v>
          </cell>
        </row>
        <row r="55">
          <cell r="AA55">
            <v>1627.2</v>
          </cell>
        </row>
        <row r="55">
          <cell r="AZ55">
            <v>2147.2</v>
          </cell>
        </row>
        <row r="56">
          <cell r="D56" t="str">
            <v>成都康鸿塑胶制品有限公司</v>
          </cell>
        </row>
        <row r="56">
          <cell r="X56">
            <v>198434</v>
          </cell>
          <cell r="Y56">
            <v>281995.95</v>
          </cell>
          <cell r="Z56">
            <v>376162.84</v>
          </cell>
          <cell r="AA56">
            <v>542076.68</v>
          </cell>
          <cell r="AB56">
            <v>465779.89</v>
          </cell>
          <cell r="AC56">
            <v>121699.77</v>
          </cell>
        </row>
        <row r="56">
          <cell r="AZ56">
            <v>1567715.13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BP74"/>
  <sheetViews>
    <sheetView tabSelected="1" zoomScale="85" zoomScaleNormal="85" workbookViewId="0">
      <pane xSplit="8" ySplit="4" topLeftCell="W5" activePane="bottomRight" state="frozen"/>
      <selection/>
      <selection pane="topRight"/>
      <selection pane="bottomLeft"/>
      <selection pane="bottomRight" activeCell="W13" sqref="W13"/>
    </sheetView>
  </sheetViews>
  <sheetFormatPr defaultColWidth="7.33333333333333" defaultRowHeight="15"/>
  <cols>
    <col min="1" max="1" width="1.33333333333333" style="6" customWidth="1"/>
    <col min="2" max="2" width="6.5" style="7" customWidth="1"/>
    <col min="3" max="3" width="8.33333333333333" style="6" customWidth="1"/>
    <col min="4" max="4" width="25.0833333333333" style="8" customWidth="1"/>
    <col min="5" max="5" width="5.25" style="9" customWidth="1"/>
    <col min="6" max="6" width="13.1944444444444" style="10" customWidth="1"/>
    <col min="7" max="7" width="12.1666666666667" style="6" hidden="1" customWidth="1"/>
    <col min="8" max="8" width="12.1666666666667" style="11" customWidth="1"/>
    <col min="9" max="9" width="12.1666666666667" style="6" customWidth="1"/>
    <col min="10" max="12" width="9.5" style="6" customWidth="1"/>
    <col min="13" max="14" width="12.75" style="6" customWidth="1"/>
    <col min="15" max="19" width="13.25" style="8" customWidth="1"/>
    <col min="20" max="25" width="15.8333333333333" style="8" customWidth="1"/>
    <col min="26" max="29" width="15.8333333333333" style="8" hidden="1" customWidth="1"/>
    <col min="30" max="31" width="15.8333333333333" style="12" customWidth="1"/>
    <col min="32" max="32" width="13.5925925925926" style="13" customWidth="1"/>
    <col min="33" max="33" width="12" style="6" customWidth="1"/>
    <col min="34" max="34" width="10.4537037037037" style="6" customWidth="1"/>
    <col min="35" max="35" width="8.58333333333333" style="6" hidden="1" customWidth="1"/>
    <col min="36" max="36" width="11.3333333333333" style="6" hidden="1" customWidth="1"/>
    <col min="37" max="37" width="17.5" style="6" customWidth="1"/>
    <col min="38" max="38" width="19.9907407407407" style="6" customWidth="1"/>
    <col min="39" max="68" width="7.33333333333333" style="2"/>
    <col min="69" max="16384" width="7.33333333333333" style="6"/>
  </cols>
  <sheetData>
    <row r="1" ht="21" customHeight="1" spans="2:38">
      <c r="B1" s="14" t="s">
        <v>0</v>
      </c>
      <c r="C1" s="15"/>
      <c r="D1" s="15"/>
      <c r="E1" s="16"/>
      <c r="F1" s="17"/>
      <c r="G1" s="15"/>
      <c r="H1" s="18"/>
      <c r="I1" s="15"/>
      <c r="J1" s="15"/>
      <c r="K1" s="15"/>
      <c r="L1" s="15"/>
      <c r="M1" s="15"/>
      <c r="N1" s="15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102"/>
      <c r="AE1" s="102"/>
      <c r="AH1" s="15"/>
      <c r="AI1" s="15"/>
      <c r="AJ1" s="15"/>
      <c r="AK1" s="15"/>
      <c r="AL1" s="15"/>
    </row>
    <row r="2" ht="18" customHeight="1" spans="2:38">
      <c r="B2" s="19" t="s">
        <v>1</v>
      </c>
      <c r="C2" s="20" t="s">
        <v>2</v>
      </c>
      <c r="D2" s="21" t="s">
        <v>3</v>
      </c>
      <c r="E2" s="22"/>
      <c r="F2" s="23"/>
      <c r="G2" s="24"/>
      <c r="H2" s="25"/>
      <c r="I2" s="24"/>
      <c r="J2" s="24"/>
      <c r="K2" s="24"/>
      <c r="L2" s="24"/>
      <c r="M2" s="24"/>
      <c r="N2" s="24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103"/>
      <c r="AE2" s="103"/>
      <c r="AF2" s="104" t="s">
        <v>4</v>
      </c>
      <c r="AG2" s="119" t="s">
        <v>5</v>
      </c>
      <c r="AH2" s="120" t="s">
        <v>6</v>
      </c>
      <c r="AI2" s="121"/>
      <c r="AJ2" s="122"/>
      <c r="AK2" s="123" t="s">
        <v>7</v>
      </c>
      <c r="AL2" s="124" t="s">
        <v>8</v>
      </c>
    </row>
    <row r="3" ht="31.5" customHeight="1" spans="2:38">
      <c r="B3" s="26"/>
      <c r="C3" s="27"/>
      <c r="D3" s="28"/>
      <c r="E3" s="29" t="s">
        <v>9</v>
      </c>
      <c r="F3" s="30" t="s">
        <v>10</v>
      </c>
      <c r="G3" s="31" t="s">
        <v>11</v>
      </c>
      <c r="H3" s="32" t="s">
        <v>12</v>
      </c>
      <c r="I3" s="82" t="s">
        <v>13</v>
      </c>
      <c r="J3" s="82" t="s">
        <v>14</v>
      </c>
      <c r="K3" s="82" t="s">
        <v>15</v>
      </c>
      <c r="L3" s="82" t="s">
        <v>16</v>
      </c>
      <c r="M3" s="82" t="s">
        <v>17</v>
      </c>
      <c r="N3" s="82" t="s">
        <v>18</v>
      </c>
      <c r="O3" s="82" t="s">
        <v>19</v>
      </c>
      <c r="P3" s="82" t="s">
        <v>14</v>
      </c>
      <c r="Q3" s="82" t="s">
        <v>20</v>
      </c>
      <c r="R3" s="92" t="s">
        <v>21</v>
      </c>
      <c r="S3" s="92" t="s">
        <v>22</v>
      </c>
      <c r="T3" s="82" t="s">
        <v>23</v>
      </c>
      <c r="U3" s="82" t="s">
        <v>24</v>
      </c>
      <c r="V3" s="82" t="s">
        <v>25</v>
      </c>
      <c r="W3" s="82" t="s">
        <v>26</v>
      </c>
      <c r="X3" s="82" t="s">
        <v>27</v>
      </c>
      <c r="Y3" s="82" t="s">
        <v>28</v>
      </c>
      <c r="Z3" s="82" t="s">
        <v>29</v>
      </c>
      <c r="AA3" s="82" t="s">
        <v>30</v>
      </c>
      <c r="AB3" s="82" t="s">
        <v>31</v>
      </c>
      <c r="AC3" s="105" t="s">
        <v>32</v>
      </c>
      <c r="AD3" s="106" t="s">
        <v>33</v>
      </c>
      <c r="AE3" s="106" t="s">
        <v>34</v>
      </c>
      <c r="AF3" s="107"/>
      <c r="AG3" s="125"/>
      <c r="AH3" s="126" t="s">
        <v>35</v>
      </c>
      <c r="AI3" s="127" t="s">
        <v>36</v>
      </c>
      <c r="AJ3" s="128" t="s">
        <v>37</v>
      </c>
      <c r="AK3" s="129"/>
      <c r="AL3" s="130"/>
    </row>
    <row r="4" ht="18" customHeight="1" spans="2:38">
      <c r="B4" s="26"/>
      <c r="C4" s="27"/>
      <c r="D4" s="28"/>
      <c r="E4" s="29"/>
      <c r="F4" s="33"/>
      <c r="G4" s="34"/>
      <c r="H4" s="35"/>
      <c r="I4" s="82"/>
      <c r="J4" s="82"/>
      <c r="K4" s="82"/>
      <c r="L4" s="82"/>
      <c r="M4" s="82"/>
      <c r="N4" s="82"/>
      <c r="O4" s="82"/>
      <c r="P4" s="82"/>
      <c r="Q4" s="82"/>
      <c r="R4" s="92"/>
      <c r="S4" s="92"/>
      <c r="T4" s="82"/>
      <c r="U4" s="82"/>
      <c r="V4" s="82"/>
      <c r="W4" s="82"/>
      <c r="X4" s="82"/>
      <c r="Y4" s="82"/>
      <c r="Z4" s="82"/>
      <c r="AA4" s="82"/>
      <c r="AB4" s="82"/>
      <c r="AC4" s="105"/>
      <c r="AD4" s="106"/>
      <c r="AE4" s="106"/>
      <c r="AF4" s="107"/>
      <c r="AG4" s="131"/>
      <c r="AH4" s="126"/>
      <c r="AI4" s="132"/>
      <c r="AJ4" s="133"/>
      <c r="AK4" s="129"/>
      <c r="AL4" s="130"/>
    </row>
    <row r="5" s="1" customFormat="1" ht="24" customHeight="1" spans="2:68">
      <c r="B5" s="36" t="s">
        <v>38</v>
      </c>
      <c r="C5" s="37"/>
      <c r="D5" s="37" t="str">
        <f>'[1]2023年'!D56</f>
        <v>成都康鸿塑胶制品有限公司</v>
      </c>
      <c r="E5" s="38">
        <v>90</v>
      </c>
      <c r="F5" s="39">
        <f>SUM(I5:V5)</f>
        <v>438158.79</v>
      </c>
      <c r="G5" s="40">
        <f>SUM(I5:R5)</f>
        <v>0</v>
      </c>
      <c r="H5" s="41">
        <f>IF(SUM(J5:AC5)&gt;0,SUM(J5:AC5),"0")</f>
        <v>1567715.13</v>
      </c>
      <c r="I5" s="83"/>
      <c r="J5" s="84"/>
      <c r="K5" s="84"/>
      <c r="L5" s="84"/>
      <c r="M5" s="84"/>
      <c r="N5" s="84"/>
      <c r="O5" s="84" t="str">
        <f>IF('[1]2023年'!$AZ56&gt;('[1]2023年'!P56+'[1]2023年'!Q56+'[1]2023年'!S56+'[1]2023年'!T56+SUM('[1]2023年'!V56:AG56))+'[1]2023年'!O56+'[1]2023年'!R56,'[1]2023年'!O56+'[1]2023年'!R56,IF('[1]2023年'!$AZ56-SUM('[1]2023年'!V56:AG56)-'[1]2023年'!T56-'[1]2023年'!S56-'[1]2023年'!P56-'[1]2023年'!Q56&gt;0,'[1]2023年'!$AZ56-SUM('[1]2023年'!V56:AG56)-'[1]2023年'!T56-'[1]2023年'!S56-'[1]2023年'!P56-'[1]2023年'!Q56,""))</f>
        <v/>
      </c>
      <c r="P5" s="84" t="str">
        <f>IF('[1]2023年'!$AZ56&gt;('[1]2023年'!$T56+'[1]2023年'!$Q56+SUM('[1]2023年'!V56:$AG56))+'[1]2023年'!S56+'[1]2023年'!P56,'[1]2023年'!P56+'[1]2023年'!S56,IF('[1]2023年'!$AZ56-SUM('[1]2023年'!V56:$AG56)-'[1]2023年'!T56-'[1]2023年'!Q56&gt;0,'[1]2023年'!$AZ56-SUM('[1]2023年'!V56:X56)-'[1]2023年'!T56-'[1]2023年'!Q56,""))</f>
        <v/>
      </c>
      <c r="Q5" s="84" t="str">
        <f>IF('[1]2023年'!$AZ56&gt;(SUM('[1]2023年'!V56:AG56)+'[1]2023年'!T56+'[1]2023年'!Q56),'[1]2023年'!Q56+'[1]2023年'!T56,IF('[1]2023年'!$AZ56-SUM('[1]2023年'!V56:AG56)&gt;0,'[1]2023年'!$AZ56-SUM('[1]2023年'!V56:AG56),""))</f>
        <v/>
      </c>
      <c r="R5" s="93">
        <f>IF('[1]2023年'!$AZ56&gt;=SUM('[1]2023年'!V56:$AG56),'[1]2023年'!V56,IF('[1]2023年'!$AZ56-SUM('[1]2023年'!W56:$AG56)&gt;0,'[1]2023年'!$AZ56-SUM('[1]2023年'!W56:$AG56),0))</f>
        <v>0</v>
      </c>
      <c r="S5" s="93">
        <f>IF('[1]2023年'!$AZ56&gt;=SUM('[1]2023年'!W56:$AG56),'[1]2023年'!W56,IF('[1]2023年'!$AZ56-SUM('[1]2023年'!X56:$AG56)&gt;0,'[1]2023年'!$AZ56-SUM('[1]2023年'!X56:$AG56),0))</f>
        <v>0</v>
      </c>
      <c r="T5" s="93">
        <f>IF('[1]2023年'!$AZ56&gt;=SUM('[1]2023年'!X56:$AG56),'[1]2023年'!X56,IF('[1]2023年'!$AZ56-SUM('[1]2023年'!Y56:$AG56)&gt;0,'[1]2023年'!$AZ56-SUM('[1]2023年'!Y56:$AG56),0))</f>
        <v>0</v>
      </c>
      <c r="U5" s="94">
        <f>IF('[1]2023年'!$AZ56&gt;=SUM('[1]2023年'!Y56:$AG56),'[1]2023年'!Y56,IF('[1]2023年'!$AZ56-SUM('[1]2023年'!Z56:$AG56)&gt;0,'[1]2023年'!$AZ56-SUM('[1]2023年'!Z56:$AG56),0))</f>
        <v>61995.9500000002</v>
      </c>
      <c r="V5" s="94">
        <f>IF('[1]2023年'!$AZ56&gt;=SUM('[1]2023年'!Z56:$AG56),'[1]2023年'!Z56,IF('[1]2023年'!$AZ56-SUM('[1]2023年'!AA56:$AG56)&gt;0,'[1]2023年'!$AZ56-SUM('[1]2023年'!AA56:$AG56),0))</f>
        <v>376162.84</v>
      </c>
      <c r="W5" s="94">
        <f>IF('[1]2023年'!$AZ56&gt;=SUM('[1]2023年'!AA56:$AG56),'[1]2023年'!AA56,IF('[1]2023年'!$AZ56-SUM('[1]2023年'!AB56:$AG56)&gt;0,'[1]2023年'!$AZ56-SUM('[1]2023年'!AB56:$AG56),0))</f>
        <v>542076.68</v>
      </c>
      <c r="X5" s="94">
        <f>IF('[1]2023年'!$AZ56&gt;=SUM('[1]2023年'!AB56:$AG56),'[1]2023年'!AB56,IF('[1]2023年'!$AZ56-SUM('[1]2023年'!AC56:$AG56)&gt;0,'[1]2023年'!$AZ56-SUM('[1]2023年'!AC56:$AG56),0))</f>
        <v>465779.89</v>
      </c>
      <c r="Y5" s="94">
        <f>IF('[1]2023年'!$AZ56&gt;=SUM('[1]2023年'!AC56:$AG56),'[1]2023年'!AC56,IF('[1]2023年'!$AZ56-SUM('[1]2023年'!AD56:$AG56)&gt;0,'[1]2023年'!$AZ56-SUM('[1]2023年'!AD56:$AG56),0))</f>
        <v>121699.77</v>
      </c>
      <c r="Z5" s="94"/>
      <c r="AA5" s="94"/>
      <c r="AB5" s="94"/>
      <c r="AC5" s="94"/>
      <c r="AD5" s="108">
        <f>SUM(T5:Y5)</f>
        <v>1567715.13</v>
      </c>
      <c r="AE5" s="108">
        <f>AD5/6*0.8</f>
        <v>209028.684</v>
      </c>
      <c r="AF5" s="109">
        <v>200000</v>
      </c>
      <c r="AG5" s="134" t="s">
        <v>39</v>
      </c>
      <c r="AH5" s="135" t="s">
        <v>40</v>
      </c>
      <c r="AI5" s="136"/>
      <c r="AJ5" s="137" t="s">
        <v>41</v>
      </c>
      <c r="AK5" s="138"/>
      <c r="AL5" s="139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</row>
    <row r="6" s="1" customFormat="1" ht="24" customHeight="1" spans="2:68">
      <c r="B6" s="36" t="s">
        <v>38</v>
      </c>
      <c r="C6" s="37" t="str">
        <f>'[1]2023年'!C25</f>
        <v>1922009</v>
      </c>
      <c r="D6" s="37" t="str">
        <f>'[1]2023年'!D25</f>
        <v>长春鸿德汽车照明有限公司</v>
      </c>
      <c r="E6" s="38">
        <v>90</v>
      </c>
      <c r="F6" s="39">
        <f>SUM(I6:V6)</f>
        <v>312589.14</v>
      </c>
      <c r="G6" s="40">
        <f>SUM(I6:R6)</f>
        <v>0</v>
      </c>
      <c r="H6" s="41">
        <f>IF(SUM(J6:AC6)&gt;0,SUM(J6:AC6),"0")</f>
        <v>1371586.19</v>
      </c>
      <c r="I6" s="83"/>
      <c r="J6" s="84" t="str">
        <f>IF('[1]2023年'!$AZ25&gt;('[1]2023年'!$W25+'[1]2023年'!$V25+SUM('[1]2023年'!F25:$T25)),'[1]2023年'!F25,IF('[1]2023年'!$AZ25-'[1]2023年'!$V25-'[1]2023年'!$W25-SUM('[1]2023年'!G25:$T25)&gt;0,'[1]2023年'!$AZ25-'[1]2023年'!$V25-'[1]2023年'!$W25-SUM('[1]2023年'!G25:$T25),""))</f>
        <v/>
      </c>
      <c r="K6" s="84" t="str">
        <f>IF('[1]2023年'!$AZ25&gt;('[1]2023年'!$W25+'[1]2023年'!$V25+SUM('[1]2023年'!G25:$T25)),'[1]2023年'!G25,IF('[1]2023年'!$AZ25-'[1]2023年'!$V25-'[1]2023年'!$W25-SUM('[1]2023年'!H25:$T25)&gt;0,'[1]2023年'!$AZ25-'[1]2023年'!$V25-'[1]2023年'!$W25-SUM('[1]2023年'!H25:$T25),""))</f>
        <v/>
      </c>
      <c r="L6" s="84" t="str">
        <f>IF('[1]2023年'!$AZ25&gt;(SUM('[1]2023年'!$V25:AG25)+SUM('[1]2023年'!H25:$T25)),'[1]2023年'!H25,IF('[1]2023年'!$AZ25-SUM('[1]2023年'!$V25:AG25)-SUM('[1]2023年'!I25:$T25)&gt;0,'[1]2023年'!$AZ25-SUM('[1]2023年'!$V25:AG25)-SUM('[1]2023年'!I25:$T25),""))</f>
        <v/>
      </c>
      <c r="M6" s="84" t="str">
        <f>IF('[1]2023年'!$AZ25&gt;(SUM('[1]2023年'!V25:AG25)+SUM('[1]2023年'!M25:$T25)),'[1]2023年'!M25,IF('[1]2023年'!$AZ25-SUM('[1]2023年'!V25:AG25)-SUM('[1]2023年'!N25:$T25)&gt;0,'[1]2023年'!$AZ25-SUM('[1]2023年'!V25:AG25)-SUM('[1]2023年'!N25:$T25),""))</f>
        <v/>
      </c>
      <c r="N6" s="84" t="str">
        <f>IF('[1]2023年'!$AZ25&gt;(SUM('[1]2023年'!V25:AG25)+SUM('[1]2023年'!N25:$T25)),'[1]2023年'!N25,IF('[1]2023年'!$AZ25-SUM('[1]2023年'!V25:AG25)-SUM('[1]2023年'!O25:$T25)&gt;0,'[1]2023年'!$AZ25-SUM('[1]2023年'!V25:AG25)-SUM('[1]2023年'!O25:$T25),""))</f>
        <v/>
      </c>
      <c r="O6" s="84" t="str">
        <f>IF('[1]2023年'!$AZ25&gt;('[1]2023年'!P25+'[1]2023年'!Q25+'[1]2023年'!S25+'[1]2023年'!T25+SUM('[1]2023年'!V25:AG25))+'[1]2023年'!O25+'[1]2023年'!R25,'[1]2023年'!O25+'[1]2023年'!R25,IF('[1]2023年'!$AZ25-SUM('[1]2023年'!V25:AG25)-'[1]2023年'!T25-'[1]2023年'!S25-'[1]2023年'!P25-'[1]2023年'!Q25&gt;0,'[1]2023年'!$AZ25-SUM('[1]2023年'!V25:AG25)-'[1]2023年'!T25-'[1]2023年'!S25-'[1]2023年'!P25-'[1]2023年'!Q25,""))</f>
        <v/>
      </c>
      <c r="P6" s="84" t="str">
        <f>IF('[1]2023年'!$AZ25&gt;('[1]2023年'!$T25+'[1]2023年'!$Q25+SUM('[1]2023年'!V25:$AG25))+'[1]2023年'!S25+'[1]2023年'!P25,'[1]2023年'!P25+'[1]2023年'!S25,IF('[1]2023年'!$AZ25-SUM('[1]2023年'!V25:$AG25)-'[1]2023年'!T25-'[1]2023年'!Q25&gt;0,'[1]2023年'!$AZ25-SUM('[1]2023年'!V25:X25)-'[1]2023年'!T25-'[1]2023年'!Q25,""))</f>
        <v/>
      </c>
      <c r="Q6" s="84" t="str">
        <f>IF('[1]2023年'!$AZ25&gt;(SUM('[1]2023年'!V25:AG25)+'[1]2023年'!T25+'[1]2023年'!Q25),'[1]2023年'!Q25+'[1]2023年'!T25,IF('[1]2023年'!$AZ25-SUM('[1]2023年'!V25:AG25)&gt;0,'[1]2023年'!$AZ25-SUM('[1]2023年'!V25:AG25),""))</f>
        <v/>
      </c>
      <c r="R6" s="93">
        <f>IF('[1]2023年'!$AZ25&gt;=SUM('[1]2023年'!V25:$AG25),'[1]2023年'!V25,IF('[1]2023年'!$AZ25-SUM('[1]2023年'!W25:$AG25)&gt;0,'[1]2023年'!$AZ25-SUM('[1]2023年'!W25:$AG25),0))</f>
        <v>0</v>
      </c>
      <c r="S6" s="93">
        <f>IF('[1]2023年'!$AZ25&gt;=SUM('[1]2023年'!W25:$AG25),'[1]2023年'!W25,IF('[1]2023年'!$AZ25-SUM('[1]2023年'!X25:$AG25)&gt;0,'[1]2023年'!$AZ25-SUM('[1]2023年'!X25:$AG25),0))</f>
        <v>0</v>
      </c>
      <c r="T6" s="93">
        <f>IF('[1]2023年'!$AZ25&gt;=SUM('[1]2023年'!X25:$AG25),'[1]2023年'!X25,IF('[1]2023年'!$AZ25-SUM('[1]2023年'!Y25:$AG25)&gt;0,'[1]2023年'!$AZ25-SUM('[1]2023年'!Y25:$AG25),0))</f>
        <v>139455.06</v>
      </c>
      <c r="U6" s="94">
        <f>IF('[1]2023年'!$AZ25&gt;=SUM('[1]2023年'!Y25:$AG25),'[1]2023年'!Y25,IF('[1]2023年'!$AZ25-SUM('[1]2023年'!Z25:$AG25)&gt;0,'[1]2023年'!$AZ25-SUM('[1]2023年'!Z25:$AG25),0))</f>
        <v>173134.08</v>
      </c>
      <c r="V6" s="94">
        <f>IF('[1]2023年'!$AZ25&gt;=SUM('[1]2023年'!Z25:$AG25),'[1]2023年'!Z25,IF('[1]2023年'!$AZ25-SUM('[1]2023年'!AA25:$AG25)&gt;0,'[1]2023年'!$AZ25-SUM('[1]2023年'!AA25:$AG25),0))</f>
        <v>0</v>
      </c>
      <c r="W6" s="94">
        <f>IF('[1]2023年'!$AZ25&gt;=SUM('[1]2023年'!AA25:$AG25),'[1]2023年'!AA25,IF('[1]2023年'!$AZ25-SUM('[1]2023年'!AB25:$AG25)&gt;0,'[1]2023年'!$AZ25-SUM('[1]2023年'!AB25:$AG25),0))</f>
        <v>778813.54</v>
      </c>
      <c r="X6" s="94">
        <f>IF('[1]2023年'!$AZ25&gt;=SUM('[1]2023年'!AB25:$AG25),'[1]2023年'!AB25,IF('[1]2023年'!$AZ25-SUM('[1]2023年'!AC25:$AG25)&gt;0,'[1]2023年'!$AZ25-SUM('[1]2023年'!AC25:$AG25),0))</f>
        <v>280183.51</v>
      </c>
      <c r="Y6" s="94">
        <f>IF('[1]2023年'!$AZ25&gt;=SUM('[1]2023年'!AC25:$AG25),'[1]2023年'!AC25,IF('[1]2023年'!$AZ25-SUM('[1]2023年'!AD25:$AG25)&gt;0,'[1]2023年'!$AZ25-SUM('[1]2023年'!AD25:$AG25),0))</f>
        <v>0</v>
      </c>
      <c r="Z6" s="94">
        <f>IF('[1]2023年'!$AZ25&gt;=SUM('[1]2023年'!AD25:$AG25),'[1]2023年'!AD25,IF('[1]2023年'!$AZ25-SUM('[1]2023年'!AE25:$AG25)&gt;0,'[1]2023年'!$AZ25-SUM('[1]2023年'!AE25:$AG25),0))</f>
        <v>0</v>
      </c>
      <c r="AA6" s="94">
        <f>IF('[1]2023年'!$AZ25&gt;=SUM('[1]2023年'!AE25:$AG25),'[1]2023年'!AE25,IF('[1]2023年'!$AZ25-SUM('[1]2023年'!AF25:$AG25)&gt;0,'[1]2023年'!$AZ25-SUM('[1]2023年'!AF25:$AG25),0))</f>
        <v>0</v>
      </c>
      <c r="AB6" s="94">
        <f>IF('[1]2023年'!$AZ25&gt;=SUM('[1]2023年'!AF25:$AG25),'[1]2023年'!AF25,IF('[1]2023年'!$AZ25-SUM('[1]2023年'!AG25:$AG25)&gt;0,'[1]2023年'!$AZ25-SUM('[1]2023年'!AG25:$AG25),0))</f>
        <v>0</v>
      </c>
      <c r="AC6" s="94">
        <f>IF('[1]2023年'!$AZ25&gt;=SUM('[1]2023年'!AG25:$AG25),'[1]2023年'!AG25,IF('[1]2023年'!$AZ25-SUM('[1]2023年'!$AG25:AH25)&gt;0,'[1]2023年'!$AZ25-SUM('[1]2023年'!$AG25:AH25),0))</f>
        <v>0</v>
      </c>
      <c r="AD6" s="108">
        <f>SUM(T6:Y6)</f>
        <v>1371586.19</v>
      </c>
      <c r="AE6" s="108">
        <f>AD6/6*0.8</f>
        <v>182878.158666667</v>
      </c>
      <c r="AF6" s="109">
        <v>180000</v>
      </c>
      <c r="AG6" s="134" t="s">
        <v>39</v>
      </c>
      <c r="AH6" s="135" t="s">
        <v>42</v>
      </c>
      <c r="AI6" s="136"/>
      <c r="AJ6" s="137"/>
      <c r="AK6" s="138" t="s">
        <v>43</v>
      </c>
      <c r="AL6" s="139" t="s">
        <v>44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="2" customFormat="1" ht="24" customHeight="1" spans="2:38">
      <c r="B7" s="42" t="s">
        <v>38</v>
      </c>
      <c r="C7" s="43" t="str">
        <f>'[1]2023年'!C8</f>
        <v>1933361</v>
      </c>
      <c r="D7" s="43" t="str">
        <f>'[1]2023年'!D8</f>
        <v>宁波精成车业有限公司</v>
      </c>
      <c r="E7" s="44">
        <v>60</v>
      </c>
      <c r="F7" s="45">
        <f>SUM(I7:W7)</f>
        <v>449620.79</v>
      </c>
      <c r="G7" s="45">
        <f>SUM(I7:S7)</f>
        <v>0</v>
      </c>
      <c r="H7" s="46">
        <f>IF(SUM(J7:AC7)&gt;0,SUM(J7:AC7),"0")</f>
        <v>834388.51</v>
      </c>
      <c r="I7" s="85"/>
      <c r="J7" s="86" t="str">
        <f>IF('[1]2023年'!$AZ8&gt;('[1]2023年'!$W8+'[1]2023年'!$V8+SUM('[1]2023年'!F8:$T8)),'[1]2023年'!F8,IF('[1]2023年'!$AZ8-'[1]2023年'!$V8-'[1]2023年'!$W8-SUM('[1]2023年'!G8:$T8)&gt;0,'[1]2023年'!$AZ8-'[1]2023年'!$V8-'[1]2023年'!$W8-SUM('[1]2023年'!G8:$T8),""))</f>
        <v/>
      </c>
      <c r="K7" s="86" t="str">
        <f>IF('[1]2023年'!$AZ8&gt;('[1]2023年'!$W8+'[1]2023年'!$V8+SUM('[1]2023年'!G8:$T8)),'[1]2023年'!G8,IF('[1]2023年'!$AZ8-'[1]2023年'!$V8-'[1]2023年'!$W8-SUM('[1]2023年'!H8:$T8)&gt;0,'[1]2023年'!$AZ8-'[1]2023年'!$V8-'[1]2023年'!$W8-SUM('[1]2023年'!H8:$T8),""))</f>
        <v/>
      </c>
      <c r="L7" s="86" t="str">
        <f>IF('[1]2023年'!$AZ8&gt;('[1]2023年'!$W8+'[1]2023年'!$V8+SUM('[1]2023年'!H8:$T8)),'[1]2023年'!H8,IF('[1]2023年'!$AZ8-'[1]2023年'!$V8-'[1]2023年'!$W8-SUM('[1]2023年'!I8:$T8)&gt;0,'[1]2023年'!$AZ8-'[1]2023年'!$V8-'[1]2023年'!$W8-SUM('[1]2023年'!I8:$T8),""))</f>
        <v/>
      </c>
      <c r="M7" s="86" t="str">
        <f>IF('[1]2023年'!$AZ8&gt;(SUM('[1]2023年'!V8:AG8)+SUM('[1]2023年'!M8:$T8)),'[1]2023年'!M8,IF('[1]2023年'!$AZ8-SUM('[1]2023年'!V8:AG8)-SUM('[1]2023年'!N8:$T8)&gt;0,'[1]2023年'!$AZ8-SUM('[1]2023年'!V8:AG8)-SUM('[1]2023年'!N8:$T8),""))</f>
        <v/>
      </c>
      <c r="N7" s="86" t="str">
        <f>IF('[1]2023年'!$AZ8&gt;(SUM('[1]2023年'!V8:AG8)+SUM('[1]2023年'!N8:$T8)),'[1]2023年'!N8,IF('[1]2023年'!$AZ8-SUM('[1]2023年'!V8:AG8)-SUM('[1]2023年'!O8:$T8)&gt;0,'[1]2023年'!$AZ8-SUM('[1]2023年'!V8:AG8)-SUM('[1]2023年'!O8:$T8),""))</f>
        <v/>
      </c>
      <c r="O7" s="86" t="str">
        <f>IF('[1]2023年'!$AZ8&gt;('[1]2023年'!P8+'[1]2023年'!Q8+'[1]2023年'!S8+'[1]2023年'!T8+SUM('[1]2023年'!V8:AG8))+'[1]2023年'!O8+'[1]2023年'!R8,'[1]2023年'!O8+'[1]2023年'!R8,IF('[1]2023年'!$AZ8-SUM('[1]2023年'!V8:AG8)-'[1]2023年'!T8-'[1]2023年'!S8-'[1]2023年'!P8-'[1]2023年'!Q8&gt;0,'[1]2023年'!$AZ8-SUM('[1]2023年'!V8:AG8)-'[1]2023年'!T8-'[1]2023年'!S8-'[1]2023年'!P8-'[1]2023年'!Q8,""))</f>
        <v/>
      </c>
      <c r="P7" s="86" t="str">
        <f>IF('[1]2023年'!$AZ8&gt;('[1]2023年'!$T8+'[1]2023年'!$Q8+SUM('[1]2023年'!V8:$AG8))+'[1]2023年'!S8+'[1]2023年'!P8,'[1]2023年'!P8+'[1]2023年'!S8,IF('[1]2023年'!$AZ8-SUM('[1]2023年'!V8:$AG8)-'[1]2023年'!T8-'[1]2023年'!Q8&gt;0,'[1]2023年'!$AZ8-SUM('[1]2023年'!V8:X8)-'[1]2023年'!T8-'[1]2023年'!Q8,""))</f>
        <v/>
      </c>
      <c r="Q7" s="86" t="str">
        <f>IF('[1]2023年'!$AZ8&gt;(SUM('[1]2023年'!V8:AG8)+'[1]2023年'!T8+'[1]2023年'!Q8),'[1]2023年'!Q8+'[1]2023年'!T8,IF('[1]2023年'!$AZ8-SUM('[1]2023年'!V8:AG8)&gt;0,'[1]2023年'!$AZ8-SUM('[1]2023年'!V8:AG8),""))</f>
        <v/>
      </c>
      <c r="R7" s="95">
        <f>IF('[1]2023年'!$AZ8&gt;=SUM('[1]2023年'!V8:$AG8),'[1]2023年'!V8,IF('[1]2023年'!$AZ8-SUM('[1]2023年'!W8:$AG8)&gt;0,'[1]2023年'!$AZ8-SUM('[1]2023年'!W8:$AG8),0))</f>
        <v>0</v>
      </c>
      <c r="S7" s="95">
        <f>IF('[1]2023年'!$AZ8&gt;=SUM('[1]2023年'!W8:$AG8),'[1]2023年'!W8,IF('[1]2023年'!$AZ8-SUM('[1]2023年'!X8:$AG8)&gt;0,'[1]2023年'!$AZ8-SUM('[1]2023年'!X8:$AG8),0))</f>
        <v>0</v>
      </c>
      <c r="T7" s="95">
        <f>IF('[1]2023年'!$AZ8&gt;=SUM('[1]2023年'!X8:$AG8),'[1]2023年'!X8,IF('[1]2023年'!$AZ8-SUM('[1]2023年'!Y8:$AG8)&gt;0,'[1]2023年'!$AZ8-SUM('[1]2023年'!Y8:$AG8),0))</f>
        <v>0</v>
      </c>
      <c r="U7" s="96">
        <f>IF('[1]2023年'!$AZ8&gt;=SUM('[1]2023年'!Y8:$AG8),'[1]2023年'!Y8,IF('[1]2023年'!$AZ8-SUM('[1]2023年'!Z8:$AG8)&gt;0,'[1]2023年'!$AZ8-SUM('[1]2023年'!Z8:$AG8),0))</f>
        <v>0</v>
      </c>
      <c r="V7" s="96">
        <f>IF('[1]2023年'!$AZ8&gt;=SUM('[1]2023年'!Z8:$AG8),'[1]2023年'!Z8,IF('[1]2023年'!$AZ8-SUM('[1]2023年'!AA8:$AG8)&gt;0,'[1]2023年'!$AZ8-SUM('[1]2023年'!AA8:$AG8),0))</f>
        <v>174786.71</v>
      </c>
      <c r="W7" s="96">
        <f>IF('[1]2023年'!$AZ8&gt;=SUM('[1]2023年'!AA8:$AG8),'[1]2023年'!AA8,IF('[1]2023年'!$AZ8-SUM('[1]2023年'!AB8:$AG8)&gt;0,'[1]2023年'!$AZ8-SUM('[1]2023年'!AB8:$AG8),0))</f>
        <v>274834.08</v>
      </c>
      <c r="X7" s="96">
        <f>IF('[1]2023年'!$AZ8&gt;=SUM('[1]2023年'!AB8:$AG8),'[1]2023年'!AB8,IF('[1]2023年'!$AZ8-SUM('[1]2023年'!AC8:$AG8)&gt;0,'[1]2023年'!$AZ8-SUM('[1]2023年'!AC8:$AG8),0))</f>
        <v>329800.9</v>
      </c>
      <c r="Y7" s="96">
        <f>IF('[1]2023年'!$AZ8&gt;=SUM('[1]2023年'!AC8:$AG8),'[1]2023年'!AC8,IF('[1]2023年'!$AZ8-SUM('[1]2023年'!AD8:$AG8)&gt;0,'[1]2023年'!$AZ8-SUM('[1]2023年'!AD8:$AG8),0))</f>
        <v>54966.82</v>
      </c>
      <c r="Z7" s="96">
        <f>IF('[1]2023年'!$AZ8&gt;=SUM('[1]2023年'!AD8:$AG8),'[1]2023年'!AD8,IF('[1]2023年'!$AZ8-SUM('[1]2023年'!AE8:$AG8)&gt;0,'[1]2023年'!$AZ8-SUM('[1]2023年'!AE8:$AG8),0))</f>
        <v>0</v>
      </c>
      <c r="AA7" s="96">
        <f>IF('[1]2023年'!$AZ8&gt;=SUM('[1]2023年'!AE8:$AG8),'[1]2023年'!AE8,IF('[1]2023年'!$AZ8-SUM('[1]2023年'!AF8:$AG8)&gt;0,'[1]2023年'!$AZ8-SUM('[1]2023年'!AF8:$AG8),0))</f>
        <v>0</v>
      </c>
      <c r="AB7" s="96">
        <f>IF('[1]2023年'!$AZ8&gt;=SUM('[1]2023年'!AF8:$AG8),'[1]2023年'!AF8,IF('[1]2023年'!$AZ8-SUM('[1]2023年'!AG8:$AG8)&gt;0,'[1]2023年'!$AZ8-SUM('[1]2023年'!AG8:$AG8),0))</f>
        <v>0</v>
      </c>
      <c r="AC7" s="96">
        <f>IF('[1]2023年'!$AZ8&gt;=SUM('[1]2023年'!AG8:$AG8),'[1]2023年'!AG8,IF('[1]2023年'!$AZ8-SUM('[1]2023年'!$AG8:AH8)&gt;0,'[1]2023年'!$AZ8-SUM('[1]2023年'!$AG8:AH8),0))</f>
        <v>0</v>
      </c>
      <c r="AD7" s="110">
        <f>SUM(T7:Y7)</f>
        <v>834388.51</v>
      </c>
      <c r="AE7" s="110">
        <f>AD7/6*0.8</f>
        <v>111251.801333333</v>
      </c>
      <c r="AF7" s="111">
        <v>110000</v>
      </c>
      <c r="AG7" s="140" t="s">
        <v>45</v>
      </c>
      <c r="AH7" s="141" t="s">
        <v>40</v>
      </c>
      <c r="AI7" s="142"/>
      <c r="AJ7" s="143" t="s">
        <v>46</v>
      </c>
      <c r="AK7" s="144" t="s">
        <v>47</v>
      </c>
      <c r="AL7" s="145" t="s">
        <v>48</v>
      </c>
    </row>
    <row r="8" s="3" customFormat="1" ht="24" customHeight="1" spans="2:68">
      <c r="B8" s="36" t="s">
        <v>38</v>
      </c>
      <c r="C8" s="37" t="str">
        <f>'[1]2023年'!C11</f>
        <v>L4153</v>
      </c>
      <c r="D8" s="37" t="str">
        <f>'[1]2023年'!D11</f>
        <v>上海发之源电器有限公司</v>
      </c>
      <c r="E8" s="38">
        <v>60</v>
      </c>
      <c r="F8" s="39">
        <f>SUM(I8:W8)</f>
        <v>527895.53</v>
      </c>
      <c r="G8" s="40">
        <f>SUM(I8:S8)</f>
        <v>0</v>
      </c>
      <c r="H8" s="41">
        <f>IF(SUM(J8:AC8)&gt;0,SUM(J8:AC8),"0")</f>
        <v>652848.53</v>
      </c>
      <c r="I8" s="83"/>
      <c r="J8" s="84" t="str">
        <f>IF('[1]2023年'!$AZ11&gt;('[1]2023年'!$W11+'[1]2023年'!$V11+SUM('[1]2023年'!F11:$T11)),'[1]2023年'!F11,IF('[1]2023年'!$AZ11-'[1]2023年'!$V11-'[1]2023年'!$W11-SUM('[1]2023年'!G11:$T11)&gt;0,'[1]2023年'!$AZ11-'[1]2023年'!$V11-'[1]2023年'!$W11-SUM('[1]2023年'!G11:$T11),""))</f>
        <v/>
      </c>
      <c r="K8" s="84" t="str">
        <f>IF('[1]2023年'!$AZ11&gt;('[1]2023年'!$W11+'[1]2023年'!$V11+SUM('[1]2023年'!G11:$T11)),'[1]2023年'!G11,IF('[1]2023年'!$AZ11-'[1]2023年'!$V11-'[1]2023年'!$W11-SUM('[1]2023年'!H11:$T11)&gt;0,'[1]2023年'!$AZ11-'[1]2023年'!$V11-'[1]2023年'!$W11-SUM('[1]2023年'!H11:$T11),""))</f>
        <v/>
      </c>
      <c r="L8" s="84" t="str">
        <f>IF('[1]2023年'!$AZ11&gt;('[1]2023年'!$W11+'[1]2023年'!$V11+SUM('[1]2023年'!H11:$T11)),'[1]2023年'!H11,IF('[1]2023年'!$AZ11-'[1]2023年'!$V11-'[1]2023年'!$W11-SUM('[1]2023年'!I11:$T11)&gt;0,'[1]2023年'!$AZ11-'[1]2023年'!$V11-'[1]2023年'!$W11-SUM('[1]2023年'!I11:$T11),""))</f>
        <v/>
      </c>
      <c r="M8" s="84" t="str">
        <f>IF('[1]2023年'!$AZ11&gt;(SUM('[1]2023年'!V11:AG11)+SUM('[1]2023年'!M11:$T11)),'[1]2023年'!M11,IF('[1]2023年'!$AZ11-SUM('[1]2023年'!V11:AG11)-SUM('[1]2023年'!N11:$T11)&gt;0,'[1]2023年'!$AZ11-SUM('[1]2023年'!V11:AG11)-SUM('[1]2023年'!N11:$T11),""))</f>
        <v/>
      </c>
      <c r="N8" s="84" t="str">
        <f>IF('[1]2023年'!$AZ11&gt;(SUM('[1]2023年'!V11:AG11)+SUM('[1]2023年'!N11:$T11)),'[1]2023年'!N11,IF('[1]2023年'!$AZ11-SUM('[1]2023年'!V11:AG11)-SUM('[1]2023年'!O11:$T11)&gt;0,'[1]2023年'!$AZ11-SUM('[1]2023年'!V11:AG11)-SUM('[1]2023年'!O11:$T11),""))</f>
        <v/>
      </c>
      <c r="O8" s="84" t="str">
        <f>IF('[1]2023年'!$AZ11&gt;('[1]2023年'!P11+'[1]2023年'!Q11+'[1]2023年'!S11+'[1]2023年'!T11+SUM('[1]2023年'!V11:AG11))+'[1]2023年'!O11+'[1]2023年'!R11,'[1]2023年'!O11+'[1]2023年'!R11,IF('[1]2023年'!$AZ11-SUM('[1]2023年'!V11:AG11)-'[1]2023年'!T11-'[1]2023年'!S11-'[1]2023年'!P11-'[1]2023年'!Q11&gt;0,'[1]2023年'!$AZ11-SUM('[1]2023年'!V11:AG11)-'[1]2023年'!T11-'[1]2023年'!S11-'[1]2023年'!P11-'[1]2023年'!Q11,""))</f>
        <v/>
      </c>
      <c r="P8" s="84" t="str">
        <f>IF('[1]2023年'!$AZ11&gt;('[1]2023年'!$T11+'[1]2023年'!$Q11+SUM('[1]2023年'!V11:$AG11))+'[1]2023年'!S11+'[1]2023年'!P11,'[1]2023年'!P11+'[1]2023年'!S11,IF('[1]2023年'!$AZ11-SUM('[1]2023年'!V11:$AG11)-'[1]2023年'!T11-'[1]2023年'!Q11&gt;0,'[1]2023年'!$AZ11-SUM('[1]2023年'!V11:X11)-'[1]2023年'!T11-'[1]2023年'!Q11,""))</f>
        <v/>
      </c>
      <c r="Q8" s="84" t="str">
        <f>IF('[1]2023年'!$AZ11&gt;(SUM('[1]2023年'!V11:AG11)+'[1]2023年'!T11+'[1]2023年'!Q11),'[1]2023年'!Q11+'[1]2023年'!T11,IF('[1]2023年'!$AZ11-SUM('[1]2023年'!V11:AG11)&gt;0,'[1]2023年'!$AZ11-SUM('[1]2023年'!V11:AG11),""))</f>
        <v/>
      </c>
      <c r="R8" s="93">
        <f>IF('[1]2023年'!$AZ11&gt;=SUM('[1]2023年'!V11:$AG11),'[1]2023年'!V11,IF('[1]2023年'!$AZ11-SUM('[1]2023年'!W11:$AG11)&gt;0,'[1]2023年'!$AZ11-SUM('[1]2023年'!W11:$AG11),0))</f>
        <v>0</v>
      </c>
      <c r="S8" s="93">
        <f>IF('[1]2023年'!$AZ11&gt;=SUM('[1]2023年'!W11:$AG11),'[1]2023年'!W11,IF('[1]2023年'!$AZ11-SUM('[1]2023年'!X11:$AG11)&gt;0,'[1]2023年'!$AZ11-SUM('[1]2023年'!X11:$AG11),0))</f>
        <v>0</v>
      </c>
      <c r="T8" s="93">
        <f>IF('[1]2023年'!$AZ11&gt;=SUM('[1]2023年'!X11:$AG11),'[1]2023年'!X11,IF('[1]2023年'!$AZ11-SUM('[1]2023年'!Y11:$AG11)&gt;0,'[1]2023年'!$AZ11-SUM('[1]2023年'!Y11:$AG11),0))</f>
        <v>0</v>
      </c>
      <c r="U8" s="94">
        <f>IF('[1]2023年'!$AZ11&gt;=SUM('[1]2023年'!Y11:$AG11),'[1]2023年'!Y11,IF('[1]2023年'!$AZ11-SUM('[1]2023年'!Z11:$AG11)&gt;0,'[1]2023年'!$AZ11-SUM('[1]2023年'!Z11:$AG11),0))</f>
        <v>46967.0799999998</v>
      </c>
      <c r="V8" s="94">
        <f>IF('[1]2023年'!$AZ11&gt;=SUM('[1]2023年'!Z11:$AG11),'[1]2023年'!Z11,IF('[1]2023年'!$AZ11-SUM('[1]2023年'!AA11:$AG11)&gt;0,'[1]2023年'!$AZ11-SUM('[1]2023年'!AA11:$AG11),0))</f>
        <v>208690.84</v>
      </c>
      <c r="W8" s="94">
        <f>IF('[1]2023年'!$AZ11&gt;=SUM('[1]2023年'!AA11:$AG11),'[1]2023年'!AA11,IF('[1]2023年'!$AZ11-SUM('[1]2023年'!AB11:$AG11)&gt;0,'[1]2023年'!$AZ11-SUM('[1]2023年'!AB11:$AG11),0))</f>
        <v>272237.61</v>
      </c>
      <c r="X8" s="94">
        <f>IF('[1]2023年'!$AZ11&gt;=SUM('[1]2023年'!AB11:$AG11),'[1]2023年'!AB11,IF('[1]2023年'!$AZ11-SUM('[1]2023年'!AC11:$AG11)&gt;0,'[1]2023年'!$AZ11-SUM('[1]2023年'!AC11:$AG11),0))</f>
        <v>124953</v>
      </c>
      <c r="Y8" s="94">
        <f>IF('[1]2023年'!$AZ11&gt;=SUM('[1]2023年'!AC11:$AG11),'[1]2023年'!AC11,IF('[1]2023年'!$AZ11-SUM('[1]2023年'!AD11:$AG11)&gt;0,'[1]2023年'!$AZ11-SUM('[1]2023年'!AD11:$AG11),0))</f>
        <v>0</v>
      </c>
      <c r="Z8" s="94">
        <f>IF('[1]2023年'!$AZ11&gt;=SUM('[1]2023年'!AD11:$AG11),'[1]2023年'!AD11,IF('[1]2023年'!$AZ11-SUM('[1]2023年'!AE11:$AG11)&gt;0,'[1]2023年'!$AZ11-SUM('[1]2023年'!AE11:$AG11),0))</f>
        <v>0</v>
      </c>
      <c r="AA8" s="94">
        <f>IF('[1]2023年'!$AZ11&gt;=SUM('[1]2023年'!AE11:$AG11),'[1]2023年'!AE11,IF('[1]2023年'!$AZ11-SUM('[1]2023年'!AF11:$AG11)&gt;0,'[1]2023年'!$AZ11-SUM('[1]2023年'!AF11:$AG11),0))</f>
        <v>0</v>
      </c>
      <c r="AB8" s="94">
        <f>IF('[1]2023年'!$AZ11&gt;=SUM('[1]2023年'!AF11:$AG11),'[1]2023年'!AF11,IF('[1]2023年'!$AZ11-SUM('[1]2023年'!AG11:$AG11)&gt;0,'[1]2023年'!$AZ11-SUM('[1]2023年'!AG11:$AG11),0))</f>
        <v>0</v>
      </c>
      <c r="AC8" s="94">
        <f>IF('[1]2023年'!$AZ11&gt;=SUM('[1]2023年'!AG11:$AG11),'[1]2023年'!AG11,IF('[1]2023年'!$AZ11-SUM('[1]2023年'!$AG11:AH11)&gt;0,'[1]2023年'!$AZ11-SUM('[1]2023年'!$AG11:AH11),0))</f>
        <v>0</v>
      </c>
      <c r="AD8" s="108">
        <f>SUM(T8:Y8)</f>
        <v>652848.53</v>
      </c>
      <c r="AE8" s="108">
        <f>AD8/6*0.8</f>
        <v>87046.4706666666</v>
      </c>
      <c r="AF8" s="109">
        <v>100000</v>
      </c>
      <c r="AG8" s="134" t="s">
        <v>39</v>
      </c>
      <c r="AH8" s="135" t="s">
        <v>42</v>
      </c>
      <c r="AI8" s="136"/>
      <c r="AJ8" s="137"/>
      <c r="AK8" s="138" t="s">
        <v>49</v>
      </c>
      <c r="AL8" s="139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="1" customFormat="1" ht="24" customHeight="1" spans="2:68">
      <c r="B9" s="47" t="s">
        <v>38</v>
      </c>
      <c r="C9" s="48" t="str">
        <f>'[1]2023年'!C7</f>
        <v>1933001</v>
      </c>
      <c r="D9" s="48" t="str">
        <f>'[1]2023年'!D7</f>
        <v>宁波市北仑屹昌机械有限公司</v>
      </c>
      <c r="E9" s="49">
        <v>90</v>
      </c>
      <c r="F9" s="39">
        <f>SUM(I9:V9)</f>
        <v>170820.16</v>
      </c>
      <c r="G9" s="50">
        <f>SUM(I9:R9)</f>
        <v>0</v>
      </c>
      <c r="H9" s="51">
        <f>IF(SUM(J9:AC9)&gt;0,SUM(J9:AC9),"0")</f>
        <v>598664.92</v>
      </c>
      <c r="I9" s="87"/>
      <c r="J9" s="88">
        <v>0</v>
      </c>
      <c r="K9" s="88">
        <f>IF('[1]2023年'!$AZ7&gt;('[1]2023年'!$W7+'[1]2023年'!$V7+SUM('[1]2023年'!G7:$T7)),'[1]2023年'!G7,IF('[1]2023年'!$AZ7-'[1]2023年'!$V7-'[1]2023年'!$W7-SUM('[1]2023年'!H7:$T7)&gt;0,'[1]2023年'!$AZ7-'[1]2023年'!$V7-'[1]2023年'!$W7-SUM('[1]2023年'!H7:$T7),""))</f>
        <v>0</v>
      </c>
      <c r="L9" s="88">
        <f>IF('[1]2023年'!$AZ7&gt;('[1]2023年'!$W7+'[1]2023年'!$V7+SUM('[1]2023年'!H7:$T7)),'[1]2023年'!H7,IF('[1]2023年'!$AZ7-'[1]2023年'!$V7-'[1]2023年'!$W7-SUM('[1]2023年'!I7:$T7)&gt;0,'[1]2023年'!$AZ7-'[1]2023年'!$V7-'[1]2023年'!$W7-SUM('[1]2023年'!I7:$T7),""))</f>
        <v>0</v>
      </c>
      <c r="M9" s="88" t="str">
        <f>IF('[1]2023年'!$AZ7&gt;(SUM('[1]2023年'!V7:AG7)+SUM('[1]2023年'!M7:$T7)),'[1]2023年'!M7,IF('[1]2023年'!$AZ7-SUM('[1]2023年'!V7:AG7)-SUM('[1]2023年'!N7:$T7)&gt;0,'[1]2023年'!$AZ7-SUM('[1]2023年'!V7:AG7)-SUM('[1]2023年'!N7:$T7),""))</f>
        <v/>
      </c>
      <c r="N9" s="88" t="str">
        <f>IF('[1]2023年'!$AZ7&gt;(SUM('[1]2023年'!V7:AG7)+SUM('[1]2023年'!N7:$T7)),'[1]2023年'!N7,IF('[1]2023年'!$AZ7-SUM('[1]2023年'!V7:AG7)-SUM('[1]2023年'!O7:$T7)&gt;0,'[1]2023年'!$AZ7-SUM('[1]2023年'!V7:AG7)-SUM('[1]2023年'!O7:$T7),""))</f>
        <v/>
      </c>
      <c r="O9" s="88" t="str">
        <f>IF('[1]2023年'!$AZ7&gt;('[1]2023年'!P7+'[1]2023年'!Q7+'[1]2023年'!S7+'[1]2023年'!T7+SUM('[1]2023年'!V7:AG7))+'[1]2023年'!O7+'[1]2023年'!R7,'[1]2023年'!O7+'[1]2023年'!R7,IF('[1]2023年'!$AZ7-SUM('[1]2023年'!V7:AG7)-'[1]2023年'!T7-'[1]2023年'!S7-'[1]2023年'!P7-'[1]2023年'!Q7&gt;0,'[1]2023年'!$AZ7-SUM('[1]2023年'!V7:AG7)-'[1]2023年'!T7-'[1]2023年'!S7-'[1]2023年'!P7-'[1]2023年'!Q7,""))</f>
        <v/>
      </c>
      <c r="P9" s="88" t="str">
        <f>IF('[1]2023年'!$AZ7&gt;('[1]2023年'!$T7+'[1]2023年'!$Q7+SUM('[1]2023年'!V7:$AG7))+'[1]2023年'!S7+'[1]2023年'!P7,'[1]2023年'!P7+'[1]2023年'!S7,IF('[1]2023年'!$AZ7-SUM('[1]2023年'!V7:$AG7)-'[1]2023年'!T7-'[1]2023年'!Q7&gt;0,'[1]2023年'!$AZ7-SUM('[1]2023年'!V7:X7)-'[1]2023年'!T7-'[1]2023年'!Q7,""))</f>
        <v/>
      </c>
      <c r="Q9" s="88" t="str">
        <f>IF('[1]2023年'!$AZ7&gt;(SUM('[1]2023年'!V7:AG7)+'[1]2023年'!T7+'[1]2023年'!Q7),'[1]2023年'!Q7+'[1]2023年'!T7,IF('[1]2023年'!$AZ7-SUM('[1]2023年'!V7:AG7)&gt;0,'[1]2023年'!$AZ7-SUM('[1]2023年'!V7:AG7),""))</f>
        <v/>
      </c>
      <c r="R9" s="97">
        <f>IF('[1]2023年'!$AZ7&gt;=SUM('[1]2023年'!V7:$AG7),'[1]2023年'!V7,IF('[1]2023年'!$AZ7-SUM('[1]2023年'!W7:$AG7)&gt;0,'[1]2023年'!$AZ7-SUM('[1]2023年'!W7:$AG7),0))</f>
        <v>0</v>
      </c>
      <c r="S9" s="97">
        <f>IF('[1]2023年'!$AZ7&gt;=SUM('[1]2023年'!W7:$AG7),'[1]2023年'!W7,IF('[1]2023年'!$AZ7-SUM('[1]2023年'!X7:$AG7)&gt;0,'[1]2023年'!$AZ7-SUM('[1]2023年'!X7:$AG7),0))</f>
        <v>0</v>
      </c>
      <c r="T9" s="97">
        <f>IF('[1]2023年'!$AZ7&gt;=SUM('[1]2023年'!X7:$AG7),'[1]2023年'!X7,IF('[1]2023年'!$AZ7-SUM('[1]2023年'!Y7:$AG7)&gt;0,'[1]2023年'!$AZ7-SUM('[1]2023年'!Y7:$AG7),0))</f>
        <v>0</v>
      </c>
      <c r="U9" s="98">
        <f>IF('[1]2023年'!$AZ7&gt;=SUM('[1]2023年'!Y7:$AG7),'[1]2023年'!Y7,IF('[1]2023年'!$AZ7-SUM('[1]2023年'!Z7:$AG7)&gt;0,'[1]2023年'!$AZ7-SUM('[1]2023年'!Z7:$AG7),0))</f>
        <v>47547.4500000002</v>
      </c>
      <c r="V9" s="98">
        <f>IF('[1]2023年'!$AZ7&gt;=SUM('[1]2023年'!Z7:$AG7),'[1]2023年'!Z7,IF('[1]2023年'!$AZ7-SUM('[1]2023年'!AA7:$AG7)&gt;0,'[1]2023年'!$AZ7-SUM('[1]2023年'!AA7:$AG7),0))</f>
        <v>123272.71</v>
      </c>
      <c r="W9" s="98">
        <f>IF('[1]2023年'!$AZ7&gt;=SUM('[1]2023年'!AA7:$AG7),'[1]2023年'!AA7,IF('[1]2023年'!$AZ7-SUM('[1]2023年'!AB7:$AG7)&gt;0,'[1]2023年'!$AZ7-SUM('[1]2023年'!AB7:$AG7),0))</f>
        <v>168452.57</v>
      </c>
      <c r="X9" s="98">
        <f>IF('[1]2023年'!$AZ7&gt;=SUM('[1]2023年'!AB7:$AG7),'[1]2023年'!AB7,IF('[1]2023年'!$AZ7-SUM('[1]2023年'!AC7:$AG7)&gt;0,'[1]2023年'!$AZ7-SUM('[1]2023年'!AC7:$AG7),0))</f>
        <v>216571.33</v>
      </c>
      <c r="Y9" s="98">
        <f>IF('[1]2023年'!$AZ7&gt;=SUM('[1]2023年'!AC7:$AG7),'[1]2023年'!AC7,IF('[1]2023年'!$AZ7-SUM('[1]2023年'!AD7:$AG7)&gt;0,'[1]2023年'!$AZ7-SUM('[1]2023年'!AD7:$AG7),0))</f>
        <v>42820.86</v>
      </c>
      <c r="Z9" s="98">
        <f>IF('[1]2023年'!$AZ7&gt;=SUM('[1]2023年'!AD7:$AG7),'[1]2023年'!AD7,IF('[1]2023年'!$AZ7-SUM('[1]2023年'!AE7:$AG7)&gt;0,'[1]2023年'!$AZ7-SUM('[1]2023年'!AE7:$AG7),0))</f>
        <v>0</v>
      </c>
      <c r="AA9" s="98">
        <f>IF('[1]2023年'!$AZ7&gt;=SUM('[1]2023年'!AE7:$AG7),'[1]2023年'!AE7,IF('[1]2023年'!$AZ7-SUM('[1]2023年'!AF7:$AG7)&gt;0,'[1]2023年'!$AZ7-SUM('[1]2023年'!AF7:$AG7),0))</f>
        <v>0</v>
      </c>
      <c r="AB9" s="98">
        <f>IF('[1]2023年'!$AZ7&gt;=SUM('[1]2023年'!AF7:$AG7),'[1]2023年'!AF7,IF('[1]2023年'!$AZ7-SUM('[1]2023年'!AG7:$AG7)&gt;0,'[1]2023年'!$AZ7-SUM('[1]2023年'!AG7:$AG7),0))</f>
        <v>0</v>
      </c>
      <c r="AC9" s="98">
        <f>IF('[1]2023年'!$AZ7&gt;=SUM('[1]2023年'!AG7:$AG7),'[1]2023年'!AG7,IF('[1]2023年'!$AZ7-SUM('[1]2023年'!$AG7:AH7)&gt;0,'[1]2023年'!$AZ7-SUM('[1]2023年'!$AG7:AH7),0))</f>
        <v>0</v>
      </c>
      <c r="AD9" s="108">
        <f>SUM(T9:Y9)</f>
        <v>598664.92</v>
      </c>
      <c r="AE9" s="108">
        <f>AD9/6*0.8</f>
        <v>79821.9893333334</v>
      </c>
      <c r="AF9" s="109">
        <v>80000</v>
      </c>
      <c r="AG9" s="146" t="s">
        <v>45</v>
      </c>
      <c r="AH9" s="135" t="s">
        <v>42</v>
      </c>
      <c r="AI9" s="147"/>
      <c r="AJ9" s="148" t="s">
        <v>50</v>
      </c>
      <c r="AK9" s="149" t="s">
        <v>51</v>
      </c>
      <c r="AL9" s="150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="1" customFormat="1" ht="24" customHeight="1" spans="2:68">
      <c r="B10" s="36" t="s">
        <v>38</v>
      </c>
      <c r="C10" s="37" t="str">
        <f>'[1]2023年'!C49</f>
        <v>L4896</v>
      </c>
      <c r="D10" s="37" t="str">
        <f>'[1]2023年'!D49</f>
        <v>湘乡简美新材料科技有限公司</v>
      </c>
      <c r="E10" s="38" t="s">
        <v>52</v>
      </c>
      <c r="F10" s="39">
        <f>SUM(I10:V10)</f>
        <v>262369.79</v>
      </c>
      <c r="G10" s="40">
        <f>SUM(I10:R10)</f>
        <v>0</v>
      </c>
      <c r="H10" s="41">
        <f>IF(SUM(J10:AC10)&gt;0,SUM(J10:AC10),"0")</f>
        <v>410485.67</v>
      </c>
      <c r="I10" s="83"/>
      <c r="J10" s="84">
        <f>IF('[1]2023年'!$AZ49&gt;('[1]2023年'!$W49+'[1]2023年'!$V49+SUM('[1]2023年'!F49:$T49)),'[1]2023年'!F49,IF('[1]2023年'!$AZ49-'[1]2023年'!$V49-'[1]2023年'!$W49-SUM('[1]2023年'!F49:$T49)&gt;0,'[1]2023年'!$AZ49-'[1]2023年'!$V49-'[1]2023年'!$W49-SUM('[1]2023年'!F49:$T49),""))</f>
        <v>0</v>
      </c>
      <c r="K10" s="84">
        <f>IF('[1]2023年'!$AZ49&gt;('[1]2023年'!$W49+'[1]2023年'!$V49+SUM('[1]2023年'!G49:$T49)),'[1]2023年'!G49,IF('[1]2023年'!$AZ49-'[1]2023年'!$V49-'[1]2023年'!$W49-SUM('[1]2023年'!G49:$T49)&gt;0,'[1]2023年'!$AZ49-'[1]2023年'!$V49-'[1]2023年'!$W49-SUM('[1]2023年'!G49:$T49),""))</f>
        <v>0</v>
      </c>
      <c r="L10" s="84">
        <f>IF('[1]2023年'!$AZ49&gt;('[1]2023年'!$W49+'[1]2023年'!$V49+SUM('[1]2023年'!H49:$T49)),'[1]2023年'!H49,IF('[1]2023年'!$AZ49-'[1]2023年'!$V49-'[1]2023年'!$W49-SUM('[1]2023年'!H49:$T49)&gt;0,'[1]2023年'!$AZ49-'[1]2023年'!$V49-'[1]2023年'!$W49-SUM('[1]2023年'!H49:$T49),""))</f>
        <v>0</v>
      </c>
      <c r="M10" s="84">
        <f>IF('[1]2023年'!$AZ49&gt;('[1]2023年'!$W49+'[1]2023年'!$V49+SUM('[1]2023年'!M49:$T49)),'[1]2023年'!M49,IF('[1]2023年'!$AZ49-'[1]2023年'!$V49-'[1]2023年'!$W49-SUM('[1]2023年'!N49:$T49)&gt;0,'[1]2023年'!$AZ49-'[1]2023年'!$V49-'[1]2023年'!$W49-SUM('[1]2023年'!N49:$T49),""))</f>
        <v>0</v>
      </c>
      <c r="N10" s="84" t="str">
        <f>IF('[1]2023年'!$AZ49&gt;(SUM('[1]2023年'!V49:AG49)+SUM('[1]2023年'!N49:$T49)),'[1]2023年'!N49,IF('[1]2023年'!$AZ49-SUM('[1]2023年'!V49:AG49)-SUM('[1]2023年'!O49:$T49)&gt;0,'[1]2023年'!$AZ49-SUM('[1]2023年'!V49:AG49)-SUM('[1]2023年'!O49:$T49),""))</f>
        <v/>
      </c>
      <c r="O10" s="84" t="str">
        <f>IF('[1]2023年'!$AZ49&gt;('[1]2023年'!P49+'[1]2023年'!Q49+'[1]2023年'!S49+'[1]2023年'!T49+SUM('[1]2023年'!V49:AG49))+'[1]2023年'!O49+'[1]2023年'!R49,'[1]2023年'!O49+'[1]2023年'!R49,IF('[1]2023年'!$AZ49-SUM('[1]2023年'!V49:AG49)-'[1]2023年'!T49-'[1]2023年'!S49-'[1]2023年'!P49-'[1]2023年'!Q49&gt;0,'[1]2023年'!$AZ49-SUM('[1]2023年'!V49:AG49)-'[1]2023年'!T49-'[1]2023年'!S49-'[1]2023年'!P49-'[1]2023年'!Q49,""))</f>
        <v/>
      </c>
      <c r="P10" s="84" t="str">
        <f>IF('[1]2023年'!$AZ49&gt;('[1]2023年'!$T49+'[1]2023年'!$Q49+SUM('[1]2023年'!V49:$AG49))+'[1]2023年'!S49+'[1]2023年'!P49,'[1]2023年'!P49+'[1]2023年'!S49,IF('[1]2023年'!$AZ49-SUM('[1]2023年'!V49:$AG49)-'[1]2023年'!T49-'[1]2023年'!Q49&gt;0,'[1]2023年'!$AZ49-SUM('[1]2023年'!V49:X49)-'[1]2023年'!T49-'[1]2023年'!Q49,""))</f>
        <v/>
      </c>
      <c r="Q10" s="84" t="str">
        <f>IF('[1]2023年'!$AZ49&gt;(SUM('[1]2023年'!V49:AG49)+'[1]2023年'!T49+'[1]2023年'!Q49),'[1]2023年'!Q49+'[1]2023年'!T49,IF('[1]2023年'!$AZ49-SUM('[1]2023年'!V49:AG49)&gt;0,'[1]2023年'!$AZ49-SUM('[1]2023年'!V49:AG49),""))</f>
        <v/>
      </c>
      <c r="R10" s="93">
        <f>IF('[1]2023年'!$AZ49&gt;=SUM('[1]2023年'!V49:$AG49),'[1]2023年'!V49,IF('[1]2023年'!$AZ49-SUM('[1]2023年'!W49:$AG49)&gt;0,'[1]2023年'!$AZ49-SUM('[1]2023年'!W49:$AG49),0))</f>
        <v>0</v>
      </c>
      <c r="S10" s="93">
        <f>IF('[1]2023年'!$AZ49&gt;=SUM('[1]2023年'!W49:$AG49),'[1]2023年'!W49,IF('[1]2023年'!$AZ49-SUM('[1]2023年'!X49:$AG49)&gt;0,'[1]2023年'!$AZ49-SUM('[1]2023年'!X49:$AG49),0))</f>
        <v>0</v>
      </c>
      <c r="T10" s="93">
        <f>IF('[1]2023年'!$AZ49&gt;=SUM('[1]2023年'!X49:$AG49),'[1]2023年'!X49,IF('[1]2023年'!$AZ49-SUM('[1]2023年'!Y49:$AG49)&gt;0,'[1]2023年'!$AZ49-SUM('[1]2023年'!Y49:$AG49),0))</f>
        <v>0</v>
      </c>
      <c r="U10" s="94">
        <f>IF('[1]2023年'!$AZ49&gt;=SUM('[1]2023年'!Y49:$AG49),'[1]2023年'!Y49,IF('[1]2023年'!$AZ49-SUM('[1]2023年'!Z49:$AG49)&gt;0,'[1]2023年'!$AZ49-SUM('[1]2023年'!Z49:$AG49),0))</f>
        <v>262369.79</v>
      </c>
      <c r="V10" s="94">
        <f>IF('[1]2023年'!$AZ49&gt;=SUM('[1]2023年'!Z49:$AG49),'[1]2023年'!Z49,IF('[1]2023年'!$AZ49-SUM('[1]2023年'!AA49:$AG49)&gt;0,'[1]2023年'!$AZ49-SUM('[1]2023年'!AA49:$AG49),0))</f>
        <v>0</v>
      </c>
      <c r="W10" s="94">
        <f>IF('[1]2023年'!$AZ49&gt;=SUM('[1]2023年'!AA49:$AG49),'[1]2023年'!AA49,IF('[1]2023年'!$AZ49-SUM('[1]2023年'!AB49:$AG49)&gt;0,'[1]2023年'!$AZ49-SUM('[1]2023年'!AB49:$AG49),0))</f>
        <v>148115.88</v>
      </c>
      <c r="X10" s="94">
        <f>IF('[1]2023年'!$AZ49&gt;=SUM('[1]2023年'!AB49:$AG49),'[1]2023年'!AB49,IF('[1]2023年'!$AZ49-SUM('[1]2023年'!AC49:$AG49)&gt;0,'[1]2023年'!$AZ49-SUM('[1]2023年'!AC49:$AG49),0))</f>
        <v>0</v>
      </c>
      <c r="Y10" s="94">
        <f>IF('[1]2023年'!$AZ49&gt;=SUM('[1]2023年'!AC49:$AG49),'[1]2023年'!AC49,IF('[1]2023年'!$AZ49-SUM('[1]2023年'!AD49:$AG49)&gt;0,'[1]2023年'!$AZ49-SUM('[1]2023年'!AD49:$AG49),0))</f>
        <v>0</v>
      </c>
      <c r="Z10" s="94"/>
      <c r="AA10" s="94"/>
      <c r="AB10" s="94"/>
      <c r="AC10" s="94"/>
      <c r="AD10" s="108">
        <f>SUM(T10:Y10)</f>
        <v>410485.67</v>
      </c>
      <c r="AE10" s="108">
        <f>AD10/6*0.8</f>
        <v>54731.4226666667</v>
      </c>
      <c r="AF10" s="109">
        <v>50000</v>
      </c>
      <c r="AG10" s="134" t="s">
        <v>39</v>
      </c>
      <c r="AH10" s="135" t="s">
        <v>53</v>
      </c>
      <c r="AI10" s="136">
        <v>0.02</v>
      </c>
      <c r="AJ10" s="137" t="s">
        <v>54</v>
      </c>
      <c r="AK10" s="138" t="s">
        <v>55</v>
      </c>
      <c r="AL10" s="13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</row>
    <row r="11" s="4" customFormat="1" ht="24" customHeight="1" spans="2:38">
      <c r="B11" s="52" t="s">
        <v>38</v>
      </c>
      <c r="C11" s="48" t="str">
        <f>'[1]2023年'!C15</f>
        <v>1932031</v>
      </c>
      <c r="D11" s="48" t="str">
        <f>'[1]2023年'!D15</f>
        <v>江苏海德莱特汽车部件有限公司</v>
      </c>
      <c r="E11" s="53">
        <v>30</v>
      </c>
      <c r="F11" s="50">
        <f>SUM(I11:X11)</f>
        <v>330916.51</v>
      </c>
      <c r="G11" s="54">
        <f>SUM(I11:T11)</f>
        <v>0</v>
      </c>
      <c r="H11" s="55">
        <f>IF(SUM(J11:AC11)&gt;0,SUM(J11:AC11),"0")</f>
        <v>360972.71</v>
      </c>
      <c r="I11" s="89"/>
      <c r="J11" s="90" t="str">
        <f>IF('[1]2023年'!$AZ15&gt;('[1]2023年'!$W15+'[1]2023年'!$V15+SUM('[1]2023年'!F15:$T15)),'[1]2023年'!F15,IF('[1]2023年'!$AZ15-'[1]2023年'!$V15-'[1]2023年'!$W15-SUM('[1]2023年'!G15:$T15)&gt;0,'[1]2023年'!$AZ15-'[1]2023年'!$V15-'[1]2023年'!$W15-SUM('[1]2023年'!G15:$T15),""))</f>
        <v/>
      </c>
      <c r="K11" s="90" t="str">
        <f>IF('[1]2023年'!$AZ15&gt;('[1]2023年'!$W15+'[1]2023年'!$V15+SUM('[1]2023年'!G15:$T15)),'[1]2023年'!G15,IF('[1]2023年'!$AZ15-'[1]2023年'!$V15-'[1]2023年'!$W15-SUM('[1]2023年'!H15:$T15)&gt;0,'[1]2023年'!$AZ15-'[1]2023年'!$V15-'[1]2023年'!$W15-SUM('[1]2023年'!H15:$T15),""))</f>
        <v/>
      </c>
      <c r="L11" s="90" t="str">
        <f>IF('[1]2023年'!$AZ15&gt;('[1]2023年'!$W15+'[1]2023年'!$V15+SUM('[1]2023年'!H15:$T15)),'[1]2023年'!H15,IF('[1]2023年'!$AZ15-'[1]2023年'!$V15-'[1]2023年'!$W15-SUM('[1]2023年'!I15:$T15)&gt;0,'[1]2023年'!$AZ15-'[1]2023年'!$V15-'[1]2023年'!$W15-SUM('[1]2023年'!I15:$T15),""))</f>
        <v/>
      </c>
      <c r="M11" s="90" t="str">
        <f>IF('[1]2023年'!$AZ15&gt;(SUM('[1]2023年'!V15:AG15)+SUM('[1]2023年'!M15:$T15)),'[1]2023年'!M15,IF('[1]2023年'!$AZ15-SUM('[1]2023年'!V15:AG15)-SUM('[1]2023年'!N15:$T15)&gt;0,'[1]2023年'!$AZ15-SUM('[1]2023年'!V15:AG15)-SUM('[1]2023年'!N15:$T15),""))</f>
        <v/>
      </c>
      <c r="N11" s="90" t="str">
        <f>IF('[1]2023年'!$AZ15&gt;(SUM('[1]2023年'!V15:AG15)+SUM('[1]2023年'!N15:$T15)),'[1]2023年'!N15,IF('[1]2023年'!$AZ15-SUM('[1]2023年'!V15:AG15)-SUM('[1]2023年'!O15:$T15)&gt;0,'[1]2023年'!$AZ15-SUM('[1]2023年'!V15:AG15)-SUM('[1]2023年'!O15:$T15),""))</f>
        <v/>
      </c>
      <c r="O11" s="90" t="str">
        <f>IF('[1]2023年'!$AZ15&gt;('[1]2023年'!P15+'[1]2023年'!Q15+'[1]2023年'!S15+'[1]2023年'!T15+SUM('[1]2023年'!V15:AG15))+'[1]2023年'!O15+'[1]2023年'!R15,'[1]2023年'!O15+'[1]2023年'!R15,IF('[1]2023年'!$AZ15-SUM('[1]2023年'!V15:AG15)-'[1]2023年'!T15-'[1]2023年'!S15-'[1]2023年'!P15-'[1]2023年'!Q15&gt;0,'[1]2023年'!$AZ15-SUM('[1]2023年'!V15:AG15)-'[1]2023年'!T15-'[1]2023年'!S15-'[1]2023年'!P15-'[1]2023年'!Q15,""))</f>
        <v/>
      </c>
      <c r="P11" s="90" t="str">
        <f>IF('[1]2023年'!$AZ15&gt;('[1]2023年'!$T15+'[1]2023年'!$Q15+SUM('[1]2023年'!V15:$AG15))+'[1]2023年'!S15+'[1]2023年'!P15,'[1]2023年'!P15+'[1]2023年'!S15,IF('[1]2023年'!$AZ15-SUM('[1]2023年'!V15:$AG15)-'[1]2023年'!T15-'[1]2023年'!Q15&gt;0,'[1]2023年'!$AZ15-SUM('[1]2023年'!V15:X15)-'[1]2023年'!T15-'[1]2023年'!Q15,""))</f>
        <v/>
      </c>
      <c r="Q11" s="90" t="str">
        <f>IF('[1]2023年'!$AZ15&gt;(SUM('[1]2023年'!V15:AG15)+'[1]2023年'!T15+'[1]2023年'!Q15),'[1]2023年'!Q15+'[1]2023年'!T15,IF('[1]2023年'!$AZ15-SUM('[1]2023年'!V15:AG15)&gt;0,'[1]2023年'!$AZ15-SUM('[1]2023年'!V15:AG15),""))</f>
        <v/>
      </c>
      <c r="R11" s="97">
        <f>IF('[1]2023年'!$AZ15&gt;=SUM('[1]2023年'!V15:$AG15),'[1]2023年'!V15,IF('[1]2023年'!$AZ15-SUM('[1]2023年'!W15:$AG15)&gt;0,'[1]2023年'!$AZ15-SUM('[1]2023年'!W15:$AG15),0))</f>
        <v>0</v>
      </c>
      <c r="S11" s="97">
        <f>IF('[1]2023年'!$AZ15&gt;=SUM('[1]2023年'!W15:$AG15),'[1]2023年'!W15,IF('[1]2023年'!$AZ15-SUM('[1]2023年'!X15:$AG15)&gt;0,'[1]2023年'!$AZ15-SUM('[1]2023年'!X15:$AG15),0))</f>
        <v>0</v>
      </c>
      <c r="T11" s="97">
        <f>IF('[1]2023年'!$AZ15&gt;=SUM('[1]2023年'!X15:$AG15),'[1]2023年'!X15,IF('[1]2023年'!$AZ15-SUM('[1]2023年'!Y15:$AG15)&gt;0,'[1]2023年'!$AZ15-SUM('[1]2023年'!Y15:$AG15),0))</f>
        <v>0</v>
      </c>
      <c r="U11" s="98">
        <f>IF('[1]2023年'!$AZ15&gt;=SUM('[1]2023年'!Y15:$AG15),'[1]2023年'!Y15,IF('[1]2023年'!$AZ15-SUM('[1]2023年'!Z15:$AG15)&gt;0,'[1]2023年'!$AZ15-SUM('[1]2023年'!Z15:$AG15),0))</f>
        <v>0</v>
      </c>
      <c r="V11" s="98">
        <f>IF('[1]2023年'!$AZ15&gt;=SUM('[1]2023年'!Z15:$AG15),'[1]2023年'!Z15,IF('[1]2023年'!$AZ15-SUM('[1]2023年'!AA15:$AG15)&gt;0,'[1]2023年'!$AZ15-SUM('[1]2023年'!AA15:$AG15),0))</f>
        <v>0</v>
      </c>
      <c r="W11" s="98">
        <f>IF('[1]2023年'!$AZ15&gt;=SUM('[1]2023年'!AA15:$AG15),'[1]2023年'!AA15,IF('[1]2023年'!$AZ15-SUM('[1]2023年'!AB15:$AG15)&gt;0,'[1]2023年'!$AZ15-SUM('[1]2023年'!AB15:$AG15),0))</f>
        <v>269259.03</v>
      </c>
      <c r="X11" s="98">
        <f>IF('[1]2023年'!$AZ15&gt;=SUM('[1]2023年'!AB15:$AG15),'[1]2023年'!AB15,IF('[1]2023年'!$AZ15-SUM('[1]2023年'!AC15:$AG15)&gt;0,'[1]2023年'!$AZ15-SUM('[1]2023年'!AC15:$AG15),0))</f>
        <v>61657.48</v>
      </c>
      <c r="Y11" s="98">
        <f>IF('[1]2023年'!$AZ15&gt;=SUM('[1]2023年'!AC15:$AG15),'[1]2023年'!AC15,IF('[1]2023年'!$AZ15-SUM('[1]2023年'!AD15:$AG15)&gt;0,'[1]2023年'!$AZ15-SUM('[1]2023年'!AD15:$AG15),0))</f>
        <v>30056.2</v>
      </c>
      <c r="Z11" s="98">
        <f>IF('[1]2023年'!$AZ15&gt;=SUM('[1]2023年'!AD15:$AG15),'[1]2023年'!AD15,IF('[1]2023年'!$AZ15-SUM('[1]2023年'!AE15:$AG15)&gt;0,'[1]2023年'!$AZ15-SUM('[1]2023年'!AE15:$AG15),0))</f>
        <v>0</v>
      </c>
      <c r="AA11" s="98">
        <f>IF('[1]2023年'!$AZ15&gt;=SUM('[1]2023年'!AE15:$AG15),'[1]2023年'!AE15,IF('[1]2023年'!$AZ15-SUM('[1]2023年'!AF15:$AG15)&gt;0,'[1]2023年'!$AZ15-SUM('[1]2023年'!AF15:$AG15),0))</f>
        <v>0</v>
      </c>
      <c r="AB11" s="98">
        <f>IF('[1]2023年'!$AZ15&gt;=SUM('[1]2023年'!AF15:$AG15),'[1]2023年'!AF15,IF('[1]2023年'!$AZ15-SUM('[1]2023年'!AG15:$AG15)&gt;0,'[1]2023年'!$AZ15-SUM('[1]2023年'!AG15:$AG15),0))</f>
        <v>0</v>
      </c>
      <c r="AC11" s="98">
        <f>IF('[1]2023年'!$AZ15&gt;=SUM('[1]2023年'!AG15:$AG15),'[1]2023年'!AG15,IF('[1]2023年'!$AZ15-SUM('[1]2023年'!$AG15:AH15)&gt;0,'[1]2023年'!$AZ15-SUM('[1]2023年'!$AG15:AH15),0))</f>
        <v>0</v>
      </c>
      <c r="AD11" s="112">
        <f>SUM(T11:Y11)</f>
        <v>360972.71</v>
      </c>
      <c r="AE11" s="112">
        <f>AD11/6*0.8</f>
        <v>48129.6946666667</v>
      </c>
      <c r="AF11" s="113"/>
      <c r="AG11" s="146"/>
      <c r="AH11" s="151"/>
      <c r="AI11" s="152"/>
      <c r="AJ11" s="153"/>
      <c r="AK11" s="154" t="s">
        <v>56</v>
      </c>
      <c r="AL11" s="155" t="s">
        <v>57</v>
      </c>
    </row>
    <row r="12" s="1" customFormat="1" ht="24" customHeight="1" spans="2:68">
      <c r="B12" s="56" t="s">
        <v>38</v>
      </c>
      <c r="C12" s="43" t="str">
        <f>'[1]2023年'!C27</f>
        <v>L5389</v>
      </c>
      <c r="D12" s="43" t="str">
        <f>'[1]2023年'!D27</f>
        <v>上海博迩森汽车部件有限公司</v>
      </c>
      <c r="E12" s="44">
        <v>30</v>
      </c>
      <c r="F12" s="45">
        <f>SUM(I12:X12)</f>
        <v>254601.23</v>
      </c>
      <c r="G12" s="45">
        <f>SUM(I12:T12)</f>
        <v>0</v>
      </c>
      <c r="H12" s="46">
        <f>IF(SUM(J12:AC12)&gt;0,SUM(J12:AC12),"0")</f>
        <v>357099.44</v>
      </c>
      <c r="I12" s="85"/>
      <c r="J12" s="86" t="str">
        <f>IF('[1]2023年'!$AZ27&gt;('[1]2023年'!$W27+'[1]2023年'!$V27+SUM('[1]2023年'!F27:$T27)),'[1]2023年'!F27,IF('[1]2023年'!$AZ27-'[1]2023年'!$V27-'[1]2023年'!$W27-SUM('[1]2023年'!G27:$T27)&gt;0,'[1]2023年'!$AZ27-'[1]2023年'!$V27-'[1]2023年'!$W27-SUM('[1]2023年'!G27:$T27),""))</f>
        <v/>
      </c>
      <c r="K12" s="86" t="str">
        <f>IF('[1]2023年'!$AZ27&gt;('[1]2023年'!$W27+'[1]2023年'!$V27+SUM('[1]2023年'!G27:$T27)),'[1]2023年'!G27,IF('[1]2023年'!$AZ27-'[1]2023年'!$V27-'[1]2023年'!$W27-SUM('[1]2023年'!H27:$T27)&gt;0,'[1]2023年'!$AZ27-'[1]2023年'!$V27-'[1]2023年'!$W27-SUM('[1]2023年'!H27:$T27),""))</f>
        <v/>
      </c>
      <c r="L12" s="86" t="str">
        <f>IF('[1]2023年'!$AZ27&gt;(SUM('[1]2023年'!$V27:AG27)+SUM('[1]2023年'!H27:$T27)),'[1]2023年'!H27,IF('[1]2023年'!$AZ27-SUM('[1]2023年'!$V27:AG27)-SUM('[1]2023年'!I27:$T27)&gt;0,'[1]2023年'!$AZ27-SUM('[1]2023年'!$V27:AG27)-SUM('[1]2023年'!I27:$T27),""))</f>
        <v/>
      </c>
      <c r="M12" s="86" t="str">
        <f>IF('[1]2023年'!$AZ27&gt;(SUM('[1]2023年'!V27:AG27)+SUM('[1]2023年'!M27:$T27)),'[1]2023年'!M27,IF('[1]2023年'!$AZ27-SUM('[1]2023年'!V27:AG27)-SUM('[1]2023年'!N27:$T27)&gt;0,'[1]2023年'!$AZ27-SUM('[1]2023年'!V27:AG27)-SUM('[1]2023年'!N27:$T27),""))</f>
        <v/>
      </c>
      <c r="N12" s="86" t="str">
        <f>IF('[1]2023年'!$AZ27&gt;(SUM('[1]2023年'!V27:AG27)+SUM('[1]2023年'!N27:$T27)),'[1]2023年'!N27,IF('[1]2023年'!$AZ27-SUM('[1]2023年'!V27:AG27)-SUM('[1]2023年'!O27:$T27)&gt;0,'[1]2023年'!$AZ27-SUM('[1]2023年'!V27:AG27)-SUM('[1]2023年'!O27:$T27),""))</f>
        <v/>
      </c>
      <c r="O12" s="86" t="str">
        <f>IF('[1]2023年'!$AZ27&gt;('[1]2023年'!P27+'[1]2023年'!Q27+'[1]2023年'!S27+'[1]2023年'!T27+SUM('[1]2023年'!V27:AG27))+'[1]2023年'!O27+'[1]2023年'!R27,'[1]2023年'!O27+'[1]2023年'!R27,IF('[1]2023年'!$AZ27-SUM('[1]2023年'!V27:AG27)-'[1]2023年'!T27-'[1]2023年'!S27-'[1]2023年'!P27-'[1]2023年'!Q27&gt;0,'[1]2023年'!$AZ27-SUM('[1]2023年'!V27:AG27)-'[1]2023年'!T27-'[1]2023年'!S27-'[1]2023年'!P27-'[1]2023年'!Q27,""))</f>
        <v/>
      </c>
      <c r="P12" s="86" t="str">
        <f>IF('[1]2023年'!$AZ27&gt;('[1]2023年'!$T27+'[1]2023年'!$Q27+SUM('[1]2023年'!V27:$AG27))+'[1]2023年'!S27+'[1]2023年'!P27,'[1]2023年'!P27+'[1]2023年'!S27,IF('[1]2023年'!$AZ27-SUM('[1]2023年'!V27:$AG27)-'[1]2023年'!T27-'[1]2023年'!Q27&gt;0,'[1]2023年'!$AZ27-SUM('[1]2023年'!V27:X27)-'[1]2023年'!T27-'[1]2023年'!Q27,""))</f>
        <v/>
      </c>
      <c r="Q12" s="86" t="str">
        <f>IF('[1]2023年'!$AZ27&gt;(SUM('[1]2023年'!V27:AG27)+'[1]2023年'!T27+'[1]2023年'!Q27),'[1]2023年'!Q27+'[1]2023年'!T27,IF('[1]2023年'!$AZ27-SUM('[1]2023年'!V27:AG27)&gt;0,'[1]2023年'!$AZ27-SUM('[1]2023年'!V27:AG27),""))</f>
        <v/>
      </c>
      <c r="R12" s="95">
        <f>IF('[1]2023年'!$AZ27&gt;=SUM('[1]2023年'!V27:$AG27),'[1]2023年'!V27,IF('[1]2023年'!$AZ27-SUM('[1]2023年'!W27:$AG27)&gt;0,'[1]2023年'!$AZ27-SUM('[1]2023年'!W27:$AG27),0))</f>
        <v>0</v>
      </c>
      <c r="S12" s="95">
        <f>IF('[1]2023年'!$AZ27&gt;=SUM('[1]2023年'!W27:$AG27),'[1]2023年'!W27,IF('[1]2023年'!$AZ27-SUM('[1]2023年'!X27:$AG27)&gt;0,'[1]2023年'!$AZ27-SUM('[1]2023年'!X27:$AG27),0))</f>
        <v>0</v>
      </c>
      <c r="T12" s="95">
        <f>IF('[1]2023年'!$AZ27&gt;=SUM('[1]2023年'!X27:$AG27),'[1]2023年'!X27,IF('[1]2023年'!$AZ27-SUM('[1]2023年'!Y27:$AG27)&gt;0,'[1]2023年'!$AZ27-SUM('[1]2023年'!Y27:$AG27),0))</f>
        <v>0</v>
      </c>
      <c r="U12" s="96">
        <f>IF('[1]2023年'!$AZ27&gt;=SUM('[1]2023年'!Y27:$AG27),'[1]2023年'!Y27,IF('[1]2023年'!$AZ27-SUM('[1]2023年'!Z27:$AG27)&gt;0,'[1]2023年'!$AZ27-SUM('[1]2023年'!Z27:$AG27),0))</f>
        <v>0</v>
      </c>
      <c r="V12" s="96">
        <f>IF('[1]2023年'!$AZ27&gt;=SUM('[1]2023年'!Z27:$AG27),'[1]2023年'!Z27,IF('[1]2023年'!$AZ27-SUM('[1]2023年'!AA27:$AG27)&gt;0,'[1]2023年'!$AZ27-SUM('[1]2023年'!AA27:$AG27),0))</f>
        <v>0</v>
      </c>
      <c r="W12" s="96">
        <f>IF('[1]2023年'!$AZ27&gt;=SUM('[1]2023年'!AA27:$AG27),'[1]2023年'!AA27,IF('[1]2023年'!$AZ27-SUM('[1]2023年'!AB27:$AG27)&gt;0,'[1]2023年'!$AZ27-SUM('[1]2023年'!AB27:$AG27),0))</f>
        <v>0</v>
      </c>
      <c r="X12" s="96">
        <f>IF('[1]2023年'!$AZ27&gt;=SUM('[1]2023年'!AB27:$AG27),'[1]2023年'!AB27,IF('[1]2023年'!$AZ27-SUM('[1]2023年'!AC27:$AG27)&gt;0,'[1]2023年'!$AZ27-SUM('[1]2023年'!AC27:$AG27),0))</f>
        <v>254601.23</v>
      </c>
      <c r="Y12" s="96">
        <f>IF('[1]2023年'!$AZ27&gt;=SUM('[1]2023年'!AC27:$AG27),'[1]2023年'!AC27,IF('[1]2023年'!$AZ27-SUM('[1]2023年'!AD27:$AG27)&gt;0,'[1]2023年'!$AZ27-SUM('[1]2023年'!AD27:$AG27),0))</f>
        <v>102498.21</v>
      </c>
      <c r="Z12" s="96">
        <f>IF('[1]2023年'!$AZ27&gt;=SUM('[1]2023年'!AD27:$AG27),'[1]2023年'!AD27,IF('[1]2023年'!$AZ27-SUM('[1]2023年'!AE27:$AG27)&gt;0,'[1]2023年'!$AZ27-SUM('[1]2023年'!AE27:$AG27),0))</f>
        <v>0</v>
      </c>
      <c r="AA12" s="96">
        <f>IF('[1]2023年'!$AZ27&gt;=SUM('[1]2023年'!AE27:$AG27),'[1]2023年'!AE27,IF('[1]2023年'!$AZ27-SUM('[1]2023年'!AF27:$AG27)&gt;0,'[1]2023年'!$AZ27-SUM('[1]2023年'!AF27:$AG27),0))</f>
        <v>0</v>
      </c>
      <c r="AB12" s="96">
        <f>IF('[1]2023年'!$AZ27&gt;=SUM('[1]2023年'!AF27:$AG27),'[1]2023年'!AF27,IF('[1]2023年'!$AZ27-SUM('[1]2023年'!AG27:$AG27)&gt;0,'[1]2023年'!$AZ27-SUM('[1]2023年'!AG27:$AG27),0))</f>
        <v>0</v>
      </c>
      <c r="AC12" s="96">
        <f>IF('[1]2023年'!$AZ27&gt;=SUM('[1]2023年'!AG27:$AG27),'[1]2023年'!AG27,IF('[1]2023年'!$AZ27-SUM('[1]2023年'!$AG27:AH27)&gt;0,'[1]2023年'!$AZ27-SUM('[1]2023年'!$AG27:AH27),0))</f>
        <v>0</v>
      </c>
      <c r="AD12" s="110">
        <f>SUM(T12:Y12)</f>
        <v>357099.44</v>
      </c>
      <c r="AE12" s="110">
        <f>AD12/6*0.8</f>
        <v>47613.2586666667</v>
      </c>
      <c r="AF12" s="111">
        <v>50000</v>
      </c>
      <c r="AG12" s="140" t="s">
        <v>45</v>
      </c>
      <c r="AH12" s="141" t="s">
        <v>58</v>
      </c>
      <c r="AI12" s="142"/>
      <c r="AJ12" s="143"/>
      <c r="AK12" s="144" t="s">
        <v>49</v>
      </c>
      <c r="AL12" s="145" t="s">
        <v>59</v>
      </c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</row>
    <row r="13" s="1" customFormat="1" ht="24" customHeight="1" spans="2:68">
      <c r="B13" s="57" t="s">
        <v>38</v>
      </c>
      <c r="C13" s="37" t="str">
        <f>'[1]2023年'!C21</f>
        <v>L4749</v>
      </c>
      <c r="D13" s="37" t="str">
        <f>'[1]2023年'!D21</f>
        <v>麦格纳（太仓）汽车科技有限公</v>
      </c>
      <c r="E13" s="58">
        <v>30</v>
      </c>
      <c r="F13" s="39">
        <f>SUM(I13:X13)</f>
        <v>167395.48</v>
      </c>
      <c r="G13" s="40">
        <f>SUM(I13:T13)</f>
        <v>0</v>
      </c>
      <c r="H13" s="41">
        <f>IF(SUM(J13:AC13)&gt;0,SUM(J13:AC13),"0")</f>
        <v>336228.32</v>
      </c>
      <c r="I13" s="83"/>
      <c r="J13" s="84" t="str">
        <f>IF('[1]2023年'!$AZ21&gt;('[1]2023年'!$W21+'[1]2023年'!$V21+SUM('[1]2023年'!F21:$T21)),'[1]2023年'!F21,IF('[1]2023年'!$AZ21-'[1]2023年'!$V21-'[1]2023年'!$W21-SUM('[1]2023年'!G21:$T21)&gt;0,'[1]2023年'!$AZ21-'[1]2023年'!$V21-'[1]2023年'!$W21-SUM('[1]2023年'!G21:$T21),""))</f>
        <v/>
      </c>
      <c r="K13" s="84" t="str">
        <f>IF('[1]2023年'!$AZ21&gt;('[1]2023年'!$W21+'[1]2023年'!$V21+SUM('[1]2023年'!G21:$T21)),'[1]2023年'!G21,IF('[1]2023年'!$AZ21-'[1]2023年'!$V21-'[1]2023年'!$W21-SUM('[1]2023年'!H21:$T21)&gt;0,'[1]2023年'!$AZ21-'[1]2023年'!$V21-'[1]2023年'!$W21-SUM('[1]2023年'!H21:$T21),""))</f>
        <v/>
      </c>
      <c r="L13" s="84" t="str">
        <f>IF('[1]2023年'!$AZ21&gt;(SUM('[1]2023年'!$V21:AG21)+SUM('[1]2023年'!H21:$T21)),'[1]2023年'!H21,IF('[1]2023年'!$AZ21-SUM('[1]2023年'!$V21:AG21)-SUM('[1]2023年'!I21:$T21)&gt;0,'[1]2023年'!$AZ21-SUM('[1]2023年'!$V21:AG21)-SUM('[1]2023年'!I21:$T21),""))</f>
        <v/>
      </c>
      <c r="M13" s="84" t="str">
        <f>IF('[1]2023年'!$AZ21&gt;(SUM('[1]2023年'!V21:AG21)+SUM('[1]2023年'!M21:$T21)),'[1]2023年'!M21,IF('[1]2023年'!$AZ21-SUM('[1]2023年'!V21:AG21)-SUM('[1]2023年'!N21:$T21)&gt;0,'[1]2023年'!$AZ21-SUM('[1]2023年'!V21:AG21)-SUM('[1]2023年'!N21:$T21),""))</f>
        <v/>
      </c>
      <c r="N13" s="84" t="str">
        <f>IF('[1]2023年'!$AZ21&gt;(SUM('[1]2023年'!V21:AG21)+SUM('[1]2023年'!N21:$T21)),'[1]2023年'!N21,IF('[1]2023年'!$AZ21-SUM('[1]2023年'!V21:AG21)-SUM('[1]2023年'!O21:$T21)&gt;0,'[1]2023年'!$AZ21-SUM('[1]2023年'!V21:AG21)-SUM('[1]2023年'!O21:$T21),""))</f>
        <v/>
      </c>
      <c r="O13" s="84" t="str">
        <f>IF('[1]2023年'!$AZ21&gt;('[1]2023年'!P21+'[1]2023年'!Q21+'[1]2023年'!S21+'[1]2023年'!T21+SUM('[1]2023年'!V21:AG21))+'[1]2023年'!O21+'[1]2023年'!R21,'[1]2023年'!O21+'[1]2023年'!R21,IF('[1]2023年'!$AZ21-SUM('[1]2023年'!V21:AG21)-'[1]2023年'!T21-'[1]2023年'!S21-'[1]2023年'!P21-'[1]2023年'!Q21&gt;0,'[1]2023年'!$AZ21-SUM('[1]2023年'!V21:AG21)-'[1]2023年'!T21-'[1]2023年'!S21-'[1]2023年'!P21-'[1]2023年'!Q21,""))</f>
        <v/>
      </c>
      <c r="P13" s="84" t="str">
        <f>IF('[1]2023年'!$AZ21&gt;('[1]2023年'!$T21+'[1]2023年'!$Q21+SUM('[1]2023年'!V21:$AG21))+'[1]2023年'!S21+'[1]2023年'!P21,'[1]2023年'!P21+'[1]2023年'!S21,IF('[1]2023年'!$AZ21-SUM('[1]2023年'!V21:$AG21)-'[1]2023年'!T21-'[1]2023年'!Q21&gt;0,'[1]2023年'!$AZ21-SUM('[1]2023年'!V21:X21)-'[1]2023年'!T21-'[1]2023年'!Q21,""))</f>
        <v/>
      </c>
      <c r="Q13" s="84" t="str">
        <f>IF('[1]2023年'!$AZ21&gt;(SUM('[1]2023年'!V21:AG21)+'[1]2023年'!T21+'[1]2023年'!Q21),'[1]2023年'!Q21+'[1]2023年'!T21,IF('[1]2023年'!$AZ21-SUM('[1]2023年'!V21:AG21)&gt;0,'[1]2023年'!$AZ21-SUM('[1]2023年'!V21:AG21),""))</f>
        <v/>
      </c>
      <c r="R13" s="93">
        <f>IF('[1]2023年'!$AZ21&gt;=SUM('[1]2023年'!V21:$AG21),'[1]2023年'!V21,IF('[1]2023年'!$AZ21-SUM('[1]2023年'!W21:$AG21)&gt;0,'[1]2023年'!$AZ21-SUM('[1]2023年'!W21:$AG21),0))</f>
        <v>0</v>
      </c>
      <c r="S13" s="93">
        <f>IF('[1]2023年'!$AZ21&gt;=SUM('[1]2023年'!W21:$AG21),'[1]2023年'!W21,IF('[1]2023年'!$AZ21-SUM('[1]2023年'!X21:$AG21)&gt;0,'[1]2023年'!$AZ21-SUM('[1]2023年'!X21:$AG21),0))</f>
        <v>0</v>
      </c>
      <c r="T13" s="93">
        <f>IF('[1]2023年'!$AZ21&gt;=SUM('[1]2023年'!X21:$AG21),'[1]2023年'!X21,IF('[1]2023年'!$AZ21-SUM('[1]2023年'!Y21:$AG21)&gt;0,'[1]2023年'!$AZ21-SUM('[1]2023年'!Y21:$AG21),0))</f>
        <v>0</v>
      </c>
      <c r="U13" s="94">
        <f>IF('[1]2023年'!$AZ21&gt;=SUM('[1]2023年'!Y21:$AG21),'[1]2023年'!Y21,IF('[1]2023年'!$AZ21-SUM('[1]2023年'!Z21:$AG21)&gt;0,'[1]2023年'!$AZ21-SUM('[1]2023年'!Z21:$AG21),0))</f>
        <v>0</v>
      </c>
      <c r="V13" s="94">
        <f>IF('[1]2023年'!$AZ21&gt;=SUM('[1]2023年'!Z21:$AG21),'[1]2023年'!Z21,IF('[1]2023年'!$AZ21-SUM('[1]2023年'!AA21:$AG21)&gt;0,'[1]2023年'!$AZ21-SUM('[1]2023年'!AA21:$AG21),0))</f>
        <v>0</v>
      </c>
      <c r="W13" s="94">
        <f>IF('[1]2023年'!$AZ21&gt;=SUM('[1]2023年'!AA21:$AG21),'[1]2023年'!AA21,IF('[1]2023年'!$AZ21-SUM('[1]2023年'!AB21:$AG21)&gt;0,'[1]2023年'!$AZ21-SUM('[1]2023年'!AB21:$AG21),0))</f>
        <v>167395.48</v>
      </c>
      <c r="X13" s="94">
        <f>IF('[1]2023年'!$AZ21&gt;=SUM('[1]2023年'!AB21:$AG21),'[1]2023年'!AB21,IF('[1]2023年'!$AZ21-SUM('[1]2023年'!AC21:$AG21)&gt;0,'[1]2023年'!$AZ21-SUM('[1]2023年'!AC21:$AG21),0))</f>
        <v>0</v>
      </c>
      <c r="Y13" s="94">
        <f>IF('[1]2023年'!$AZ21&gt;=SUM('[1]2023年'!AC21:$AG21),'[1]2023年'!AC21,IF('[1]2023年'!$AZ21-SUM('[1]2023年'!AD21:$AG21)&gt;0,'[1]2023年'!$AZ21-SUM('[1]2023年'!AD21:$AG21),0))</f>
        <v>168832.84</v>
      </c>
      <c r="Z13" s="94">
        <f>IF('[1]2023年'!$AZ21&gt;=SUM('[1]2023年'!AD21:$AG21),'[1]2023年'!AD21,IF('[1]2023年'!$AZ21-SUM('[1]2023年'!AE21:$AG21)&gt;0,'[1]2023年'!$AZ21-SUM('[1]2023年'!AE21:$AG21),0))</f>
        <v>0</v>
      </c>
      <c r="AA13" s="94">
        <f>IF('[1]2023年'!$AZ21&gt;=SUM('[1]2023年'!AE21:$AG21),'[1]2023年'!AE21,IF('[1]2023年'!$AZ21-SUM('[1]2023年'!AF21:$AG21)&gt;0,'[1]2023年'!$AZ21-SUM('[1]2023年'!AF21:$AG21),0))</f>
        <v>0</v>
      </c>
      <c r="AB13" s="94">
        <f>IF('[1]2023年'!$AZ21&gt;=SUM('[1]2023年'!AF21:$AG21),'[1]2023年'!AF21,IF('[1]2023年'!$AZ21-SUM('[1]2023年'!AG21:$AG21)&gt;0,'[1]2023年'!$AZ21-SUM('[1]2023年'!AG21:$AG21),0))</f>
        <v>0</v>
      </c>
      <c r="AC13" s="94">
        <f>IF('[1]2023年'!$AZ21&gt;=SUM('[1]2023年'!AG21:$AG21),'[1]2023年'!AG21,IF('[1]2023年'!$AZ21-SUM('[1]2023年'!$AG21:AH21)&gt;0,'[1]2023年'!$AZ21-SUM('[1]2023年'!$AG21:AH21),0))</f>
        <v>0</v>
      </c>
      <c r="AD13" s="108">
        <f>SUM(T13:Y13)</f>
        <v>336228.32</v>
      </c>
      <c r="AE13" s="108">
        <f>AD13/6*0.8</f>
        <v>44830.4426666667</v>
      </c>
      <c r="AF13" s="109">
        <f>F13</f>
        <v>167395.48</v>
      </c>
      <c r="AG13" s="135" t="s">
        <v>60</v>
      </c>
      <c r="AH13" s="135" t="s">
        <v>58</v>
      </c>
      <c r="AI13" s="136"/>
      <c r="AJ13" s="137"/>
      <c r="AK13" s="138" t="s">
        <v>61</v>
      </c>
      <c r="AL13" s="139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</row>
    <row r="14" s="1" customFormat="1" ht="24" customHeight="1" spans="2:68">
      <c r="B14" s="52" t="s">
        <v>38</v>
      </c>
      <c r="C14" s="48" t="str">
        <f>'[1]2023年'!C28</f>
        <v>1944520</v>
      </c>
      <c r="D14" s="48" t="str">
        <f>'[1]2023年'!D28</f>
        <v>中山市华胜汽车部件有限公司</v>
      </c>
      <c r="E14" s="49" t="s">
        <v>52</v>
      </c>
      <c r="F14" s="39">
        <f>SUM(I14:V14)</f>
        <v>93535.11</v>
      </c>
      <c r="G14" s="50">
        <f>SUM(I14:R14)</f>
        <v>0</v>
      </c>
      <c r="H14" s="51">
        <f>IF(SUM(J14:AC14)&gt;0,SUM(J14:AC14),"0")</f>
        <v>307095.62</v>
      </c>
      <c r="I14" s="87"/>
      <c r="J14" s="88">
        <f>IF('[1]2023年'!$AZ28&gt;('[1]2023年'!$W28+'[1]2023年'!$V28+SUM('[1]2023年'!F28:$T28)),'[1]2023年'!F28,IF('[1]2023年'!$AZ28-'[1]2023年'!$V28-'[1]2023年'!$W28-SUM('[1]2023年'!G28:$T28)&gt;0,'[1]2023年'!$AZ28-'[1]2023年'!$V28-'[1]2023年'!$W28-SUM('[1]2023年'!G28:$T28),""))</f>
        <v>0</v>
      </c>
      <c r="K14" s="88">
        <f>IF('[1]2023年'!$AZ28&gt;('[1]2023年'!$W28+'[1]2023年'!$V28+SUM('[1]2023年'!G28:$T28)),'[1]2023年'!G28,IF('[1]2023年'!$AZ28-'[1]2023年'!$V28-'[1]2023年'!$W28-SUM('[1]2023年'!H28:$T28)&gt;0,'[1]2023年'!$AZ28-'[1]2023年'!$V28-'[1]2023年'!$W28-SUM('[1]2023年'!H28:$T28),""))</f>
        <v>0</v>
      </c>
      <c r="L14" s="88" t="str">
        <f>IF('[1]2023年'!$AZ28&gt;(SUM('[1]2023年'!$V28:AG28)+SUM('[1]2023年'!H28:$T28)),'[1]2023年'!H28,IF('[1]2023年'!$AZ28-SUM('[1]2023年'!$V28:AG28)-SUM('[1]2023年'!I28:$T28)&gt;0,'[1]2023年'!$AZ28-SUM('[1]2023年'!$V28:AG28)-SUM('[1]2023年'!I28:$T28),""))</f>
        <v/>
      </c>
      <c r="M14" s="88" t="str">
        <f>IF('[1]2023年'!$AZ28&gt;(SUM('[1]2023年'!V28:AG28)+SUM('[1]2023年'!M28:$T28)),'[1]2023年'!M28,IF('[1]2023年'!$AZ28-SUM('[1]2023年'!V28:AG28)-SUM('[1]2023年'!N28:$T28)&gt;0,'[1]2023年'!$AZ28-SUM('[1]2023年'!V28:AG28)-SUM('[1]2023年'!N28:$T28),""))</f>
        <v/>
      </c>
      <c r="N14" s="88" t="str">
        <f>IF('[1]2023年'!$AZ28&gt;(SUM('[1]2023年'!V28:AG28)+SUM('[1]2023年'!N28:$T28)),'[1]2023年'!N28,IF('[1]2023年'!$AZ28-SUM('[1]2023年'!V28:AG28)-SUM('[1]2023年'!O28:$T28)&gt;0,'[1]2023年'!$AZ28-SUM('[1]2023年'!V28:AG28)-SUM('[1]2023年'!O28:$T28),""))</f>
        <v/>
      </c>
      <c r="O14" s="88" t="str">
        <f>IF('[1]2023年'!$AZ28&gt;('[1]2023年'!P28+'[1]2023年'!Q28+'[1]2023年'!S28+'[1]2023年'!T28+SUM('[1]2023年'!V28:AG28))+'[1]2023年'!O28+'[1]2023年'!R28,'[1]2023年'!O28+'[1]2023年'!R28,IF('[1]2023年'!$AZ28-SUM('[1]2023年'!V28:AG28)-'[1]2023年'!T28-'[1]2023年'!S28-'[1]2023年'!P28-'[1]2023年'!Q28&gt;0,'[1]2023年'!$AZ28-SUM('[1]2023年'!V28:AG28)-'[1]2023年'!T28-'[1]2023年'!S28-'[1]2023年'!P28-'[1]2023年'!Q28,""))</f>
        <v/>
      </c>
      <c r="P14" s="88" t="str">
        <f>IF('[1]2023年'!$AZ28&gt;('[1]2023年'!$T28+'[1]2023年'!$Q28+SUM('[1]2023年'!V28:$AG28))+'[1]2023年'!S28+'[1]2023年'!P28,'[1]2023年'!P28+'[1]2023年'!S28,IF('[1]2023年'!$AZ28-SUM('[1]2023年'!V28:$AG28)-'[1]2023年'!T28-'[1]2023年'!Q28&gt;0,'[1]2023年'!$AZ28-SUM('[1]2023年'!V28:X28)-'[1]2023年'!T28-'[1]2023年'!Q28,""))</f>
        <v/>
      </c>
      <c r="Q14" s="88" t="str">
        <f>IF('[1]2023年'!$AZ28&gt;(SUM('[1]2023年'!V28:AG28)+'[1]2023年'!T28+'[1]2023年'!Q28),'[1]2023年'!Q28+'[1]2023年'!T28,IF('[1]2023年'!$AZ28-SUM('[1]2023年'!V28:AG28)&gt;0,'[1]2023年'!$AZ28-SUM('[1]2023年'!V28:AG28),""))</f>
        <v/>
      </c>
      <c r="R14" s="97">
        <f>IF('[1]2023年'!$AZ28&gt;=SUM('[1]2023年'!V28:$AG28),'[1]2023年'!V28,IF('[1]2023年'!$AZ28-SUM('[1]2023年'!W28:$AG28)&gt;0,'[1]2023年'!$AZ28-SUM('[1]2023年'!W28:$AG28),0))</f>
        <v>0</v>
      </c>
      <c r="S14" s="97">
        <f>IF('[1]2023年'!$AZ28&gt;=SUM('[1]2023年'!W28:$AG28),'[1]2023年'!W28,IF('[1]2023年'!$AZ28-SUM('[1]2023年'!X28:$AG28)&gt;0,'[1]2023年'!$AZ28-SUM('[1]2023年'!X28:$AG28),0))</f>
        <v>0</v>
      </c>
      <c r="T14" s="97">
        <f>IF('[1]2023年'!$AZ28&gt;=SUM('[1]2023年'!X28:$AG28),'[1]2023年'!X28,IF('[1]2023年'!$AZ28-SUM('[1]2023年'!Y28:$AG28)&gt;0,'[1]2023年'!$AZ28-SUM('[1]2023年'!Y28:$AG28),0))</f>
        <v>0</v>
      </c>
      <c r="U14" s="98">
        <f>IF('[1]2023年'!$AZ28&gt;=SUM('[1]2023年'!Y28:$AG28),'[1]2023年'!Y28,IF('[1]2023年'!$AZ28-SUM('[1]2023年'!Z28:$AG28)&gt;0,'[1]2023年'!$AZ28-SUM('[1]2023年'!Z28:$AG28),0))</f>
        <v>17608.6</v>
      </c>
      <c r="V14" s="98">
        <f>IF('[1]2023年'!$AZ28&gt;=SUM('[1]2023年'!Z28:$AG28),'[1]2023年'!Z28,IF('[1]2023年'!$AZ28-SUM('[1]2023年'!AA28:$AG28)&gt;0,'[1]2023年'!$AZ28-SUM('[1]2023年'!AA28:$AG28),0))</f>
        <v>75926.51</v>
      </c>
      <c r="W14" s="98">
        <f>IF('[1]2023年'!$AZ28&gt;=SUM('[1]2023年'!AA28:$AG28),'[1]2023年'!AA28,IF('[1]2023年'!$AZ28-SUM('[1]2023年'!AB28:$AG28)&gt;0,'[1]2023年'!$AZ28-SUM('[1]2023年'!AB28:$AG28),0))</f>
        <v>123101.75</v>
      </c>
      <c r="X14" s="98">
        <f>IF('[1]2023年'!$AZ28&gt;=SUM('[1]2023年'!AB28:$AG28),'[1]2023年'!AB28,IF('[1]2023年'!$AZ28-SUM('[1]2023年'!AC28:$AG28)&gt;0,'[1]2023年'!$AZ28-SUM('[1]2023年'!AC28:$AG28),0))</f>
        <v>90458.76</v>
      </c>
      <c r="Y14" s="98">
        <f>IF('[1]2023年'!$AZ28&gt;=SUM('[1]2023年'!AC28:$AG28),'[1]2023年'!AC28,IF('[1]2023年'!$AZ28-SUM('[1]2023年'!AD28:$AG28)&gt;0,'[1]2023年'!$AZ28-SUM('[1]2023年'!AD28:$AG28),0))</f>
        <v>0</v>
      </c>
      <c r="Z14" s="98">
        <f>IF('[1]2023年'!$AZ28&gt;=SUM('[1]2023年'!AD28:$AG28),'[1]2023年'!AD28,IF('[1]2023年'!$AZ28-SUM('[1]2023年'!AE28:$AG28)&gt;0,'[1]2023年'!$AZ28-SUM('[1]2023年'!AE28:$AG28),0))</f>
        <v>0</v>
      </c>
      <c r="AA14" s="98">
        <f>IF('[1]2023年'!$AZ28&gt;=SUM('[1]2023年'!AE28:$AG28),'[1]2023年'!AE28,IF('[1]2023年'!$AZ28-SUM('[1]2023年'!AF28:$AG28)&gt;0,'[1]2023年'!$AZ28-SUM('[1]2023年'!AF28:$AG28),0))</f>
        <v>0</v>
      </c>
      <c r="AB14" s="98">
        <f>IF('[1]2023年'!$AZ28&gt;=SUM('[1]2023年'!AF28:$AG28),'[1]2023年'!AF28,IF('[1]2023年'!$AZ28-SUM('[1]2023年'!AG28:$AG28)&gt;0,'[1]2023年'!$AZ28-SUM('[1]2023年'!AG28:$AG28),0))</f>
        <v>0</v>
      </c>
      <c r="AC14" s="98">
        <f>IF('[1]2023年'!$AZ28&gt;=SUM('[1]2023年'!AG28:$AG28),'[1]2023年'!AG28,IF('[1]2023年'!$AZ28-SUM('[1]2023年'!$AG28:AH28)&gt;0,'[1]2023年'!$AZ28-SUM('[1]2023年'!$AG28:AH28),0))</f>
        <v>0</v>
      </c>
      <c r="AD14" s="108">
        <f>SUM(T14:Y14)</f>
        <v>307095.62</v>
      </c>
      <c r="AE14" s="108">
        <f>AD14/6*0.8</f>
        <v>40946.0826666667</v>
      </c>
      <c r="AF14" s="109">
        <v>50000</v>
      </c>
      <c r="AG14" s="146" t="s">
        <v>45</v>
      </c>
      <c r="AH14" s="135" t="s">
        <v>53</v>
      </c>
      <c r="AI14" s="147"/>
      <c r="AJ14" s="148" t="s">
        <v>50</v>
      </c>
      <c r="AK14" s="149" t="s">
        <v>62</v>
      </c>
      <c r="AL14" s="150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</row>
    <row r="15" s="4" customFormat="1" ht="24" customHeight="1" spans="2:38">
      <c r="B15" s="52" t="s">
        <v>38</v>
      </c>
      <c r="C15" s="48" t="str">
        <f>'[1]2023年'!C16</f>
        <v>L5273</v>
      </c>
      <c r="D15" s="48" t="str">
        <f>'[1]2023年'!D16</f>
        <v>江苏日盈电子股份有限公司</v>
      </c>
      <c r="E15" s="53">
        <v>30</v>
      </c>
      <c r="F15" s="50">
        <f>SUM(I15:X15)</f>
        <v>0</v>
      </c>
      <c r="G15" s="54">
        <f>SUM(I15:T15)</f>
        <v>0</v>
      </c>
      <c r="H15" s="55">
        <f>IF(SUM(J15:AC15)&gt;0,SUM(J15:AC15),"0")</f>
        <v>259889.15</v>
      </c>
      <c r="I15" s="89"/>
      <c r="J15" s="90" t="str">
        <f>IF('[1]2023年'!$AZ16&gt;('[1]2023年'!$W16+'[1]2023年'!$V16+SUM('[1]2023年'!F16:$T16)),'[1]2023年'!F16,IF('[1]2023年'!$AZ16-'[1]2023年'!$V16-'[1]2023年'!$W16-SUM('[1]2023年'!G16:$T16)&gt;0,'[1]2023年'!$AZ16-'[1]2023年'!$V16-'[1]2023年'!$W16-SUM('[1]2023年'!G16:$T16),""))</f>
        <v/>
      </c>
      <c r="K15" s="90" t="str">
        <f>IF('[1]2023年'!$AZ16&gt;('[1]2023年'!$W16+'[1]2023年'!$V16+SUM('[1]2023年'!G16:$T16)),'[1]2023年'!G16,IF('[1]2023年'!$AZ16-'[1]2023年'!$V16-'[1]2023年'!$W16-SUM('[1]2023年'!H16:$T16)&gt;0,'[1]2023年'!$AZ16-'[1]2023年'!$V16-'[1]2023年'!$W16-SUM('[1]2023年'!H16:$T16),""))</f>
        <v/>
      </c>
      <c r="L15" s="90" t="str">
        <f>IF('[1]2023年'!$AZ16&gt;('[1]2023年'!$W16+'[1]2023年'!$V16+SUM('[1]2023年'!H16:$T16)),'[1]2023年'!H16,IF('[1]2023年'!$AZ16-'[1]2023年'!$V16-'[1]2023年'!$W16-SUM('[1]2023年'!I16:$T16)&gt;0,'[1]2023年'!$AZ16-'[1]2023年'!$V16-'[1]2023年'!$W16-SUM('[1]2023年'!I16:$T16),""))</f>
        <v/>
      </c>
      <c r="M15" s="90" t="str">
        <f>IF('[1]2023年'!$AZ16&gt;(SUM('[1]2023年'!V16:AG16)+SUM('[1]2023年'!M16:$T16)),'[1]2023年'!M16,IF('[1]2023年'!$AZ16-SUM('[1]2023年'!V16:AG16)-SUM('[1]2023年'!N16:$T16)&gt;0,'[1]2023年'!$AZ16-SUM('[1]2023年'!V16:AG16)-SUM('[1]2023年'!N16:$T16),""))</f>
        <v/>
      </c>
      <c r="N15" s="90" t="str">
        <f>IF('[1]2023年'!$AZ16&gt;(SUM('[1]2023年'!V16:AG16)+SUM('[1]2023年'!N16:$T16)),'[1]2023年'!N16,IF('[1]2023年'!$AZ16-SUM('[1]2023年'!V16:AG16)-SUM('[1]2023年'!O16:$T16)&gt;0,'[1]2023年'!$AZ16-SUM('[1]2023年'!V16:AG16)-SUM('[1]2023年'!O16:$T16),""))</f>
        <v/>
      </c>
      <c r="O15" s="90" t="str">
        <f>IF('[1]2023年'!$AZ16&gt;('[1]2023年'!P16+'[1]2023年'!Q16+'[1]2023年'!S16+'[1]2023年'!T16+SUM('[1]2023年'!V16:AG16))+'[1]2023年'!O16+'[1]2023年'!R16,'[1]2023年'!O16+'[1]2023年'!R16,IF('[1]2023年'!$AZ16-SUM('[1]2023年'!V16:AG16)-'[1]2023年'!T16-'[1]2023年'!S16-'[1]2023年'!P16-'[1]2023年'!Q16&gt;0,'[1]2023年'!$AZ16-SUM('[1]2023年'!V16:AG16)-'[1]2023年'!T16-'[1]2023年'!S16-'[1]2023年'!P16-'[1]2023年'!Q16,""))</f>
        <v/>
      </c>
      <c r="P15" s="90" t="str">
        <f>IF('[1]2023年'!$AZ16&gt;('[1]2023年'!$T16+'[1]2023年'!$Q16+SUM('[1]2023年'!V16:$AG16))+'[1]2023年'!S16+'[1]2023年'!P16,'[1]2023年'!P16+'[1]2023年'!S16,IF('[1]2023年'!$AZ16-SUM('[1]2023年'!V16:$AG16)-'[1]2023年'!T16-'[1]2023年'!Q16&gt;0,'[1]2023年'!$AZ16-SUM('[1]2023年'!V16:X16)-'[1]2023年'!T16-'[1]2023年'!Q16,""))</f>
        <v/>
      </c>
      <c r="Q15" s="90" t="str">
        <f>IF('[1]2023年'!$AZ16&gt;(SUM('[1]2023年'!V16:AG16)+'[1]2023年'!T16+'[1]2023年'!Q16),'[1]2023年'!Q16+'[1]2023年'!T16,IF('[1]2023年'!$AZ16-SUM('[1]2023年'!V16:AG16)&gt;0,'[1]2023年'!$AZ16-SUM('[1]2023年'!V16:AG16),""))</f>
        <v/>
      </c>
      <c r="R15" s="97">
        <f>IF('[1]2023年'!$AZ16&gt;=SUM('[1]2023年'!V16:$AG16),'[1]2023年'!V16,IF('[1]2023年'!$AZ16-SUM('[1]2023年'!W16:$AG16)&gt;0,'[1]2023年'!$AZ16-SUM('[1]2023年'!W16:$AG16),0))</f>
        <v>0</v>
      </c>
      <c r="S15" s="97">
        <f>IF('[1]2023年'!$AZ16&gt;=SUM('[1]2023年'!W16:$AG16),'[1]2023年'!W16,IF('[1]2023年'!$AZ16-SUM('[1]2023年'!X16:$AG16)&gt;0,'[1]2023年'!$AZ16-SUM('[1]2023年'!X16:$AG16),0))</f>
        <v>0</v>
      </c>
      <c r="T15" s="97">
        <f>IF('[1]2023年'!$AZ16&gt;=SUM('[1]2023年'!X16:$AG16),'[1]2023年'!X16,IF('[1]2023年'!$AZ16-SUM('[1]2023年'!Y16:$AG16)&gt;0,'[1]2023年'!$AZ16-SUM('[1]2023年'!Y16:$AG16),0))</f>
        <v>0</v>
      </c>
      <c r="U15" s="98">
        <f>IF('[1]2023年'!$AZ16&gt;=SUM('[1]2023年'!Y16:$AG16),'[1]2023年'!Y16,IF('[1]2023年'!$AZ16-SUM('[1]2023年'!Z16:$AG16)&gt;0,'[1]2023年'!$AZ16-SUM('[1]2023年'!Z16:$AG16),0))</f>
        <v>0</v>
      </c>
      <c r="V15" s="98">
        <f>IF('[1]2023年'!$AZ16&gt;=SUM('[1]2023年'!Z16:$AG16),'[1]2023年'!Z16,IF('[1]2023年'!$AZ16-SUM('[1]2023年'!AA16:$AG16)&gt;0,'[1]2023年'!$AZ16-SUM('[1]2023年'!AA16:$AG16),0))</f>
        <v>0</v>
      </c>
      <c r="W15" s="98">
        <f>IF('[1]2023年'!$AZ16&gt;=SUM('[1]2023年'!AA16:$AG16),'[1]2023年'!AA16,IF('[1]2023年'!$AZ16-SUM('[1]2023年'!AB16:$AG16)&gt;0,'[1]2023年'!$AZ16-SUM('[1]2023年'!AB16:$AG16),0))</f>
        <v>0</v>
      </c>
      <c r="X15" s="98">
        <f>IF('[1]2023年'!$AZ16&gt;=SUM('[1]2023年'!AB16:$AG16),'[1]2023年'!AB16,IF('[1]2023年'!$AZ16-SUM('[1]2023年'!AC16:$AG16)&gt;0,'[1]2023年'!$AZ16-SUM('[1]2023年'!AC16:$AG16),0))</f>
        <v>0</v>
      </c>
      <c r="Y15" s="98">
        <f>IF('[1]2023年'!$AZ16&gt;=SUM('[1]2023年'!AC16:$AG16),'[1]2023年'!AC16,IF('[1]2023年'!$AZ16-SUM('[1]2023年'!AD16:$AG16)&gt;0,'[1]2023年'!$AZ16-SUM('[1]2023年'!AD16:$AG16),0))</f>
        <v>259889.15</v>
      </c>
      <c r="Z15" s="98">
        <f>IF('[1]2023年'!$AZ16&gt;=SUM('[1]2023年'!AD16:$AG16),'[1]2023年'!AD16,IF('[1]2023年'!$AZ16-SUM('[1]2023年'!AE16:$AG16)&gt;0,'[1]2023年'!$AZ16-SUM('[1]2023年'!AE16:$AG16),0))</f>
        <v>0</v>
      </c>
      <c r="AA15" s="98">
        <f>IF('[1]2023年'!$AZ16&gt;=SUM('[1]2023年'!AE16:$AG16),'[1]2023年'!AE16,IF('[1]2023年'!$AZ16-SUM('[1]2023年'!AF16:$AG16)&gt;0,'[1]2023年'!$AZ16-SUM('[1]2023年'!AF16:$AG16),0))</f>
        <v>0</v>
      </c>
      <c r="AB15" s="98">
        <f>IF('[1]2023年'!$AZ16&gt;=SUM('[1]2023年'!AF16:$AG16),'[1]2023年'!AF16,IF('[1]2023年'!$AZ16-SUM('[1]2023年'!AG16:$AG16)&gt;0,'[1]2023年'!$AZ16-SUM('[1]2023年'!AG16:$AG16),0))</f>
        <v>0</v>
      </c>
      <c r="AC15" s="98">
        <f>IF('[1]2023年'!$AZ16&gt;=SUM('[1]2023年'!AG16:$AG16),'[1]2023年'!AG16,IF('[1]2023年'!$AZ16-SUM('[1]2023年'!$AG16:AH16)&gt;0,'[1]2023年'!$AZ16-SUM('[1]2023年'!$AG16:AH16),0))</f>
        <v>0</v>
      </c>
      <c r="AD15" s="112">
        <f>SUM(T15:Y15)</f>
        <v>259889.15</v>
      </c>
      <c r="AE15" s="112">
        <f>AD15/6*0.8</f>
        <v>34651.8866666667</v>
      </c>
      <c r="AF15" s="113"/>
      <c r="AG15" s="146"/>
      <c r="AH15" s="151"/>
      <c r="AI15" s="152"/>
      <c r="AJ15" s="153"/>
      <c r="AK15" s="154" t="s">
        <v>63</v>
      </c>
      <c r="AL15" s="155" t="s">
        <v>57</v>
      </c>
    </row>
    <row r="16" s="1" customFormat="1" ht="24" customHeight="1" spans="2:68">
      <c r="B16" s="57" t="s">
        <v>38</v>
      </c>
      <c r="C16" s="37" t="str">
        <f>'[1]2023年'!C32</f>
        <v>1932034</v>
      </c>
      <c r="D16" s="37" t="str">
        <f>'[1]2023年'!D32</f>
        <v>江苏福美汽车镜有限公司</v>
      </c>
      <c r="E16" s="38" t="s">
        <v>52</v>
      </c>
      <c r="F16" s="39">
        <f>SUM(I16:V16)</f>
        <v>125408.67</v>
      </c>
      <c r="G16" s="40">
        <f>SUM(I16:R16)</f>
        <v>0</v>
      </c>
      <c r="H16" s="41">
        <f>IF(SUM(J16:AC16)&gt;0,SUM(J16:AC16),"0")</f>
        <v>377213.58</v>
      </c>
      <c r="I16" s="83"/>
      <c r="J16" s="84"/>
      <c r="K16" s="84"/>
      <c r="L16" s="84"/>
      <c r="M16" s="84" t="str">
        <f>IF('[1]2023年'!$AZ32&gt;(SUM('[1]2023年'!V32:AG32)+SUM('[1]2023年'!M32:$T32)),'[1]2023年'!M32,IF('[1]2023年'!$AZ32-SUM('[1]2023年'!V32:AG32)-SUM('[1]2023年'!N32:$T32)&gt;0,'[1]2023年'!$AZ32-SUM('[1]2023年'!V32:AG32)-SUM('[1]2023年'!N32:$T32),""))</f>
        <v/>
      </c>
      <c r="N16" s="84" t="str">
        <f>IF('[1]2023年'!$AZ32&gt;(SUM('[1]2023年'!V32:AG32)+SUM('[1]2023年'!N32:$T32)),'[1]2023年'!N32,IF('[1]2023年'!$AZ32-SUM('[1]2023年'!V32:AG32)-SUM('[1]2023年'!O32:$T32)&gt;0,'[1]2023年'!$AZ32-SUM('[1]2023年'!V32:AG32)-SUM('[1]2023年'!O32:$T32),""))</f>
        <v/>
      </c>
      <c r="O16" s="84" t="str">
        <f>IF('[1]2023年'!$AZ32&gt;('[1]2023年'!P32+'[1]2023年'!Q32+'[1]2023年'!S32+'[1]2023年'!T32+SUM('[1]2023年'!V32:AG32))+'[1]2023年'!O32+'[1]2023年'!R32,'[1]2023年'!O32+'[1]2023年'!R32,IF('[1]2023年'!$AZ32-SUM('[1]2023年'!V32:AG32)-'[1]2023年'!T32-'[1]2023年'!S32-'[1]2023年'!P32-'[1]2023年'!Q32&gt;0,'[1]2023年'!$AZ32-SUM('[1]2023年'!V32:AG32)-'[1]2023年'!T32-'[1]2023年'!S32-'[1]2023年'!P32-'[1]2023年'!Q32,""))</f>
        <v/>
      </c>
      <c r="P16" s="84" t="str">
        <f>IF('[1]2023年'!$AZ32&gt;('[1]2023年'!$T32+'[1]2023年'!$Q32+SUM('[1]2023年'!V32:$AG32))+'[1]2023年'!S32+'[1]2023年'!P32,'[1]2023年'!P32+'[1]2023年'!S32,IF('[1]2023年'!$AZ32-SUM('[1]2023年'!V32:$AG32)-'[1]2023年'!T32-'[1]2023年'!Q32&gt;0,'[1]2023年'!$AZ32-SUM('[1]2023年'!V32:X32)-'[1]2023年'!T32-'[1]2023年'!Q32,""))</f>
        <v/>
      </c>
      <c r="Q16" s="84" t="str">
        <f>IF('[1]2023年'!$AZ32&gt;(SUM('[1]2023年'!V32:AG32)+'[1]2023年'!T32+'[1]2023年'!Q32),'[1]2023年'!Q32+'[1]2023年'!T32,IF('[1]2023年'!$AZ32-SUM('[1]2023年'!V32:AG32)&gt;0,'[1]2023年'!$AZ32-SUM('[1]2023年'!V32:AG32),""))</f>
        <v/>
      </c>
      <c r="R16" s="93">
        <f>IF('[1]2023年'!$AZ32&gt;=SUM('[1]2023年'!V32:$AG32),'[1]2023年'!V32,IF('[1]2023年'!$AZ32-SUM('[1]2023年'!W32:$AG32)&gt;0,'[1]2023年'!$AZ32-SUM('[1]2023年'!W32:$AG32),0))</f>
        <v>0</v>
      </c>
      <c r="S16" s="93">
        <f>IF('[1]2023年'!$AZ32&gt;=SUM('[1]2023年'!W32:$AG32),'[1]2023年'!W32,IF('[1]2023年'!$AZ32-SUM('[1]2023年'!X32:$AG32)&gt;0,'[1]2023年'!$AZ32-SUM('[1]2023年'!X32:$AG32),0))</f>
        <v>125408.67</v>
      </c>
      <c r="T16" s="93">
        <f>IF('[1]2023年'!$AZ32&gt;=SUM('[1]2023年'!X32:$AG32),'[1]2023年'!X32,IF('[1]2023年'!$AZ32-SUM('[1]2023年'!Y32:$AG32)&gt;0,'[1]2023年'!$AZ32-SUM('[1]2023年'!Y32:$AG32),0))</f>
        <v>0</v>
      </c>
      <c r="U16" s="94">
        <f>IF('[1]2023年'!$AZ32&gt;=SUM('[1]2023年'!Y32:$AG32),'[1]2023年'!Y32,IF('[1]2023年'!$AZ32-SUM('[1]2023年'!Z32:$AG32)&gt;0,'[1]2023年'!$AZ32-SUM('[1]2023年'!Z32:$AG32),0))</f>
        <v>0</v>
      </c>
      <c r="V16" s="94">
        <f>IF('[1]2023年'!$AZ32&gt;=SUM('[1]2023年'!Z32:$AG32),'[1]2023年'!Z32,IF('[1]2023年'!$AZ32-SUM('[1]2023年'!AA32:$AG32)&gt;0,'[1]2023年'!$AZ32-SUM('[1]2023年'!AA32:$AG32),0))</f>
        <v>0</v>
      </c>
      <c r="W16" s="94">
        <f>IF('[1]2023年'!$AZ32&gt;=SUM('[1]2023年'!AA32:$AG32),'[1]2023年'!AA32,IF('[1]2023年'!$AZ32-SUM('[1]2023年'!AB32:$AG32)&gt;0,'[1]2023年'!$AZ32-SUM('[1]2023年'!AB32:$AG32),0))</f>
        <v>0</v>
      </c>
      <c r="X16" s="94">
        <f>IF('[1]2023年'!$AZ32&gt;=SUM('[1]2023年'!AB32:$AG32),'[1]2023年'!AB32,IF('[1]2023年'!$AZ32-SUM('[1]2023年'!AC32:$AG32)&gt;0,'[1]2023年'!$AZ32-SUM('[1]2023年'!AC32:$AG32),0))</f>
        <v>251804.91</v>
      </c>
      <c r="Y16" s="94">
        <f>IF('[1]2023年'!$AZ32&gt;=SUM('[1]2023年'!AC32:$AG32),'[1]2023年'!AC32,IF('[1]2023年'!$AZ32-SUM('[1]2023年'!AD32:$AG32)&gt;0,'[1]2023年'!$AZ32-SUM('[1]2023年'!AD32:$AG32),0))</f>
        <v>0</v>
      </c>
      <c r="Z16" s="94">
        <f>IF('[1]2023年'!$AZ32&gt;=SUM('[1]2023年'!AD32:$AG32),'[1]2023年'!AD32,IF('[1]2023年'!$AZ32-SUM('[1]2023年'!AE32:$AG32)&gt;0,'[1]2023年'!$AZ32-SUM('[1]2023年'!AE32:$AG32),0))</f>
        <v>0</v>
      </c>
      <c r="AA16" s="94">
        <f>IF('[1]2023年'!$AZ32&gt;=SUM('[1]2023年'!AE32:$AG32),'[1]2023年'!AE32,IF('[1]2023年'!$AZ32-SUM('[1]2023年'!AF32:$AG32)&gt;0,'[1]2023年'!$AZ32-SUM('[1]2023年'!AF32:$AG32),0))</f>
        <v>0</v>
      </c>
      <c r="AB16" s="94">
        <f>IF('[1]2023年'!$AZ32&gt;=SUM('[1]2023年'!AF32:$AG32),'[1]2023年'!AF32,IF('[1]2023年'!$AZ32-SUM('[1]2023年'!AG32:$AG32)&gt;0,'[1]2023年'!$AZ32-SUM('[1]2023年'!AG32:$AG32),0))</f>
        <v>0</v>
      </c>
      <c r="AC16" s="94">
        <f>IF('[1]2023年'!$AZ32&gt;=SUM('[1]2023年'!AG32:$AG32),'[1]2023年'!AG32,IF('[1]2023年'!$AZ32-SUM('[1]2023年'!$AG32:AH32)&gt;0,'[1]2023年'!$AZ32-SUM('[1]2023年'!$AG32:AH32),0))</f>
        <v>0</v>
      </c>
      <c r="AD16" s="108">
        <f>SUM(T16:Y16)</f>
        <v>251804.91</v>
      </c>
      <c r="AE16" s="108">
        <f>AD16/6*0.8</f>
        <v>33573.988</v>
      </c>
      <c r="AF16" s="109">
        <v>30000</v>
      </c>
      <c r="AG16" s="134" t="s">
        <v>39</v>
      </c>
      <c r="AH16" s="135" t="s">
        <v>53</v>
      </c>
      <c r="AI16" s="136"/>
      <c r="AJ16" s="137"/>
      <c r="AK16" s="138" t="s">
        <v>64</v>
      </c>
      <c r="AL16" s="13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</row>
    <row r="17" s="1" customFormat="1" ht="24" customHeight="1" spans="2:68">
      <c r="B17" s="57" t="s">
        <v>38</v>
      </c>
      <c r="C17" s="37" t="str">
        <f>'[1]2023年'!C29</f>
        <v>1935343</v>
      </c>
      <c r="D17" s="37" t="str">
        <f>'[1]2023年'!D29</f>
        <v>泉州市福兴塑料五金有限公司</v>
      </c>
      <c r="E17" s="38" t="s">
        <v>52</v>
      </c>
      <c r="F17" s="39">
        <f>SUM(I17:V17)</f>
        <v>218845.45</v>
      </c>
      <c r="G17" s="40">
        <f>SUM(I17:R17)</f>
        <v>0</v>
      </c>
      <c r="H17" s="41">
        <f>IF(SUM(J17:AC17)&gt;0,SUM(J17:AC17),"0")</f>
        <v>234665.45</v>
      </c>
      <c r="I17" s="83"/>
      <c r="J17" s="84" t="str">
        <f>IF('[1]2023年'!$AZ29&gt;('[1]2023年'!$W29+'[1]2023年'!$V29+SUM('[1]2023年'!F29:$T29)),'[1]2023年'!F29,IF('[1]2023年'!$AZ29-'[1]2023年'!$V29-'[1]2023年'!$W29-SUM('[1]2023年'!G29:$T29)&gt;0,'[1]2023年'!$AZ29-'[1]2023年'!$V29-'[1]2023年'!$W29-SUM('[1]2023年'!G29:$T29),""))</f>
        <v/>
      </c>
      <c r="K17" s="84" t="str">
        <f>IF('[1]2023年'!$AZ29&gt;('[1]2023年'!$W29+'[1]2023年'!$V29+SUM('[1]2023年'!G29:$T29)),'[1]2023年'!G29,IF('[1]2023年'!$AZ29-'[1]2023年'!$V29-'[1]2023年'!$W29-SUM('[1]2023年'!H29:$T29)&gt;0,'[1]2023年'!$AZ29-'[1]2023年'!$V29-'[1]2023年'!$W29-SUM('[1]2023年'!H29:$T29),""))</f>
        <v/>
      </c>
      <c r="L17" s="84" t="str">
        <f>IF('[1]2023年'!$AZ29&gt;(SUM('[1]2023年'!$V29:AG29)+SUM('[1]2023年'!H29:$T29)),'[1]2023年'!H29,IF('[1]2023年'!$AZ29-SUM('[1]2023年'!$V29:AG29)-SUM('[1]2023年'!I29:$T29)&gt;0,'[1]2023年'!$AZ29-SUM('[1]2023年'!$V29:AG29)-SUM('[1]2023年'!I29:$T29),""))</f>
        <v/>
      </c>
      <c r="M17" s="84" t="str">
        <f>IF('[1]2023年'!$AZ29&gt;(SUM('[1]2023年'!V29:AG29)+SUM('[1]2023年'!M29:$T29)),'[1]2023年'!M29,IF('[1]2023年'!$AZ29-SUM('[1]2023年'!V29:AG29)-SUM('[1]2023年'!N29:$T29)&gt;0,'[1]2023年'!$AZ29-SUM('[1]2023年'!V29:AG29)-SUM('[1]2023年'!N29:$T29),""))</f>
        <v/>
      </c>
      <c r="N17" s="84" t="str">
        <f>IF('[1]2023年'!$AZ29&gt;(SUM('[1]2023年'!V29:AG29)+SUM('[1]2023年'!N29:$T29)),'[1]2023年'!N29,IF('[1]2023年'!$AZ29-SUM('[1]2023年'!V29:AG29)-SUM('[1]2023年'!O29:$T29)&gt;0,'[1]2023年'!$AZ29-SUM('[1]2023年'!V29:AG29)-SUM('[1]2023年'!O29:$T29),""))</f>
        <v/>
      </c>
      <c r="O17" s="84" t="str">
        <f>IF('[1]2023年'!$AZ29&gt;('[1]2023年'!P29+'[1]2023年'!Q29+'[1]2023年'!S29+'[1]2023年'!T29+SUM('[1]2023年'!V29:AG29))+'[1]2023年'!O29+'[1]2023年'!R29,'[1]2023年'!O29+'[1]2023年'!R29,IF('[1]2023年'!$AZ29-SUM('[1]2023年'!V29:AG29)-'[1]2023年'!T29-'[1]2023年'!S29-'[1]2023年'!P29-'[1]2023年'!Q29&gt;0,'[1]2023年'!$AZ29-SUM('[1]2023年'!V29:AG29)-'[1]2023年'!T29-'[1]2023年'!S29-'[1]2023年'!P29-'[1]2023年'!Q29,""))</f>
        <v/>
      </c>
      <c r="P17" s="84" t="str">
        <f>IF('[1]2023年'!$AZ29&gt;('[1]2023年'!$T29+'[1]2023年'!$Q29+SUM('[1]2023年'!V29:$AG29))+'[1]2023年'!S29+'[1]2023年'!P29,'[1]2023年'!P29+'[1]2023年'!S29,IF('[1]2023年'!$AZ29-SUM('[1]2023年'!V29:$AG29)-'[1]2023年'!T29-'[1]2023年'!Q29&gt;0,'[1]2023年'!$AZ29-SUM('[1]2023年'!V29:$AG29)-'[1]2023年'!T29-'[1]2023年'!Q29,""))</f>
        <v/>
      </c>
      <c r="Q17" s="84" t="str">
        <f>IF('[1]2023年'!$AZ29&gt;(SUM('[1]2023年'!V29:AG29)+'[1]2023年'!T29+'[1]2023年'!Q29),'[1]2023年'!Q29+'[1]2023年'!T29,IF('[1]2023年'!$AZ29-SUM('[1]2023年'!V29:AG29)&gt;0,'[1]2023年'!$AZ29-SUM('[1]2023年'!V29:AG29),""))</f>
        <v/>
      </c>
      <c r="R17" s="93">
        <f>IF('[1]2023年'!$AZ29&gt;=SUM('[1]2023年'!V29:$AG29),'[1]2023年'!V29,IF('[1]2023年'!$AZ29-SUM('[1]2023年'!W29:$AG29)&gt;0,'[1]2023年'!$AZ29-SUM('[1]2023年'!W29:$AG29),0))</f>
        <v>0</v>
      </c>
      <c r="S17" s="93">
        <f>IF('[1]2023年'!$AZ29&gt;=SUM('[1]2023年'!W29:$AG29),'[1]2023年'!W29,IF('[1]2023年'!$AZ29-SUM('[1]2023年'!X29:$AG29)&gt;0,'[1]2023年'!$AZ29-SUM('[1]2023年'!X29:$AG29),0))</f>
        <v>0</v>
      </c>
      <c r="T17" s="93">
        <f>IF('[1]2023年'!$AZ29&gt;=SUM('[1]2023年'!X29:$AG29),'[1]2023年'!X29,IF('[1]2023年'!$AZ29-SUM('[1]2023年'!Y29:$AG29)&gt;0,'[1]2023年'!$AZ29-SUM('[1]2023年'!Y29:$AG29),0))</f>
        <v>84821.8</v>
      </c>
      <c r="U17" s="94">
        <f>IF('[1]2023年'!$AZ29&gt;=SUM('[1]2023年'!Y29:$AG29),'[1]2023年'!Y29,IF('[1]2023年'!$AZ29-SUM('[1]2023年'!Z29:$AG29)&gt;0,'[1]2023年'!$AZ29-SUM('[1]2023年'!Z29:$AG29),0))</f>
        <v>134023.65</v>
      </c>
      <c r="V17" s="94">
        <f>IF('[1]2023年'!$AZ29&gt;=SUM('[1]2023年'!Z29:$AG29),'[1]2023年'!Z29,IF('[1]2023年'!$AZ29-SUM('[1]2023年'!AA29:$AG29)&gt;0,'[1]2023年'!$AZ29-SUM('[1]2023年'!AA29:$AG29),0))</f>
        <v>0</v>
      </c>
      <c r="W17" s="94">
        <f>IF('[1]2023年'!$AZ29&gt;=SUM('[1]2023年'!AA29:$AG29),'[1]2023年'!AA29,IF('[1]2023年'!$AZ29-SUM('[1]2023年'!AB29:$AG29)&gt;0,'[1]2023年'!$AZ29-SUM('[1]2023年'!AB29:$AG29),0))</f>
        <v>0</v>
      </c>
      <c r="X17" s="94">
        <f>IF('[1]2023年'!$AZ29&gt;=SUM('[1]2023年'!AB29:$AG29),'[1]2023年'!AB29,IF('[1]2023年'!$AZ29-SUM('[1]2023年'!AC29:$AG29)&gt;0,'[1]2023年'!$AZ29-SUM('[1]2023年'!AC29:$AG29),0))</f>
        <v>15820</v>
      </c>
      <c r="Y17" s="94">
        <f>IF('[1]2023年'!$AZ29&gt;=SUM('[1]2023年'!AC29:$AG29),'[1]2023年'!AC29,IF('[1]2023年'!$AZ29-SUM('[1]2023年'!AD29:$AG29)&gt;0,'[1]2023年'!$AZ29-SUM('[1]2023年'!AD29:$AG29),0))</f>
        <v>0</v>
      </c>
      <c r="Z17" s="94">
        <f>IF('[1]2023年'!$AZ29&gt;=SUM('[1]2023年'!AD29:$AG29),'[1]2023年'!AD29,IF('[1]2023年'!$AZ29-SUM('[1]2023年'!AE29:$AG29)&gt;0,'[1]2023年'!$AZ29-SUM('[1]2023年'!AE29:$AG29),0))</f>
        <v>0</v>
      </c>
      <c r="AA17" s="94">
        <f>IF('[1]2023年'!$AZ29&gt;=SUM('[1]2023年'!AE29:$AG29),'[1]2023年'!AE29,IF('[1]2023年'!$AZ29-SUM('[1]2023年'!AF29:$AG29)&gt;0,'[1]2023年'!$AZ29-SUM('[1]2023年'!AF29:$AG29),0))</f>
        <v>0</v>
      </c>
      <c r="AB17" s="94">
        <f>IF('[1]2023年'!$AZ29&gt;=SUM('[1]2023年'!AF29:$AG29),'[1]2023年'!AF29,IF('[1]2023年'!$AZ29-SUM('[1]2023年'!AG29:$AG29)&gt;0,'[1]2023年'!$AZ29-SUM('[1]2023年'!AG29:$AG29),0))</f>
        <v>0</v>
      </c>
      <c r="AC17" s="94">
        <f>IF('[1]2023年'!$AZ29&gt;=SUM('[1]2023年'!AG29:$AG29),'[1]2023年'!AG29,IF('[1]2023年'!$AZ29-SUM('[1]2023年'!$AG29:AH29)&gt;0,'[1]2023年'!$AZ29-SUM('[1]2023年'!$AG29:AH29),0))</f>
        <v>0</v>
      </c>
      <c r="AD17" s="108">
        <f>SUM(T17:Y17)</f>
        <v>234665.45</v>
      </c>
      <c r="AE17" s="108">
        <f>AD17/6*0.8</f>
        <v>31288.7266666667</v>
      </c>
      <c r="AF17" s="109"/>
      <c r="AG17" s="156"/>
      <c r="AH17" s="135" t="s">
        <v>53</v>
      </c>
      <c r="AI17" s="136"/>
      <c r="AJ17" s="137">
        <v>0</v>
      </c>
      <c r="AK17" s="138" t="s">
        <v>65</v>
      </c>
      <c r="AL17" s="13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</row>
    <row r="18" s="1" customFormat="1" ht="24" customHeight="1" spans="2:68">
      <c r="B18" s="57" t="s">
        <v>38</v>
      </c>
      <c r="C18" s="37" t="str">
        <f>'[1]2023年'!C34</f>
        <v>1913730</v>
      </c>
      <c r="D18" s="37" t="str">
        <f>'[1]2023年'!D34</f>
        <v>文安县恒德汽车座椅制造有限公</v>
      </c>
      <c r="E18" s="38" t="s">
        <v>52</v>
      </c>
      <c r="F18" s="39">
        <f>SUM(I18:V18)</f>
        <v>52756.96</v>
      </c>
      <c r="G18" s="40">
        <f>SUM(I18:R18)</f>
        <v>0</v>
      </c>
      <c r="H18" s="41">
        <f>IF(SUM(J18:AC18)&gt;0,SUM(J18:AC18),"0")</f>
        <v>219257.53</v>
      </c>
      <c r="I18" s="83"/>
      <c r="J18" s="84">
        <f>IF('[1]2023年'!$AZ34&gt;('[1]2023年'!$W34+'[1]2023年'!$V34+SUM('[1]2023年'!F34:$T34)),'[1]2023年'!F34,IF('[1]2023年'!$AZ34-'[1]2023年'!$V34-'[1]2023年'!$W34-SUM('[1]2023年'!F34:$T34)&gt;0,'[1]2023年'!$AZ34-'[1]2023年'!$V34-'[1]2023年'!$W34-SUM('[1]2023年'!F34:$T34),""))</f>
        <v>0</v>
      </c>
      <c r="K18" s="84">
        <f>IF('[1]2023年'!$AZ34&gt;('[1]2023年'!$W34+'[1]2023年'!$V34+SUM('[1]2023年'!G34:$T34)),'[1]2023年'!G34,IF('[1]2023年'!$AZ34-'[1]2023年'!$V34-'[1]2023年'!$W34-SUM('[1]2023年'!G34:$T34)&gt;0,'[1]2023年'!$AZ34-'[1]2023年'!$V34-'[1]2023年'!$W34-SUM('[1]2023年'!G34:$T34),""))</f>
        <v>0</v>
      </c>
      <c r="L18" s="84" t="str">
        <f>IF('[1]2023年'!$AZ34&gt;(SUM('[1]2023年'!$V34:AG34)+SUM('[1]2023年'!H34:$T34)),'[1]2023年'!H34,IF('[1]2023年'!$AZ34-SUM('[1]2023年'!$V34:AG34)-SUM('[1]2023年'!I34:$T34)&gt;0,'[1]2023年'!$AZ34-SUM('[1]2023年'!$V34:AG34)-SUM('[1]2023年'!I34:$T34),""))</f>
        <v/>
      </c>
      <c r="M18" s="84">
        <f>IF('[1]2023年'!$AZ34&gt;('[1]2023年'!$W34+'[1]2023年'!$V34+SUM('[1]2023年'!M34:$T34)),'[1]2023年'!M34,IF('[1]2023年'!$AZ34-'[1]2023年'!$V34-'[1]2023年'!$W34-SUM('[1]2023年'!N34:$T34)&gt;0,'[1]2023年'!$AZ34-'[1]2023年'!$V34-'[1]2023年'!$W34-SUM('[1]2023年'!N34:$T34),""))</f>
        <v>0</v>
      </c>
      <c r="N18" s="84" t="str">
        <f>IF('[1]2023年'!$AZ34&gt;(SUM('[1]2023年'!V34:AG34)+SUM('[1]2023年'!N34:$T34)),'[1]2023年'!N34,IF('[1]2023年'!$AZ34-SUM('[1]2023年'!V34:AG34)-SUM('[1]2023年'!O34:$T34)&gt;0,'[1]2023年'!$AZ34-SUM('[1]2023年'!V34:AG34)-SUM('[1]2023年'!O34:$T34),""))</f>
        <v/>
      </c>
      <c r="O18" s="84" t="str">
        <f>IF('[1]2023年'!$AZ34&gt;('[1]2023年'!P34+'[1]2023年'!Q34+'[1]2023年'!S34+'[1]2023年'!T34+SUM('[1]2023年'!V34:AG34))+'[1]2023年'!O34+'[1]2023年'!R34,'[1]2023年'!O34+'[1]2023年'!R34,IF('[1]2023年'!$AZ34-SUM('[1]2023年'!V34:AG34)-'[1]2023年'!T34-'[1]2023年'!S34-'[1]2023年'!P34-'[1]2023年'!Q34&gt;0,'[1]2023年'!$AZ34-SUM('[1]2023年'!V34:AG34)-'[1]2023年'!T34-'[1]2023年'!S34-'[1]2023年'!P34-'[1]2023年'!Q34,""))</f>
        <v/>
      </c>
      <c r="P18" s="84" t="str">
        <f>IF('[1]2023年'!$AZ34&gt;('[1]2023年'!$T34+'[1]2023年'!$Q34+SUM('[1]2023年'!V34:$AG34))+'[1]2023年'!S34+'[1]2023年'!P34,'[1]2023年'!P34+'[1]2023年'!S34,IF('[1]2023年'!$AZ34-SUM('[1]2023年'!V34:$AG34)-'[1]2023年'!T34-'[1]2023年'!Q34&gt;0,'[1]2023年'!$AZ34-SUM('[1]2023年'!V34:X34)-'[1]2023年'!T34-'[1]2023年'!Q34,""))</f>
        <v/>
      </c>
      <c r="Q18" s="84" t="str">
        <f>IF('[1]2023年'!$AZ34&gt;(SUM('[1]2023年'!V34:AG34)+'[1]2023年'!T34+'[1]2023年'!Q34),'[1]2023年'!Q34+'[1]2023年'!T34,IF('[1]2023年'!$AZ34-SUM('[1]2023年'!V34:AG34)&gt;0,'[1]2023年'!$AZ34-SUM('[1]2023年'!V34:AG34),""))</f>
        <v/>
      </c>
      <c r="R18" s="93">
        <f>IF('[1]2023年'!$AZ34&gt;=SUM('[1]2023年'!V34:$AG34),'[1]2023年'!V34,IF('[1]2023年'!$AZ34-SUM('[1]2023年'!W34:$AG34)&gt;0,'[1]2023年'!$AZ34-SUM('[1]2023年'!W34:$AG34),0))</f>
        <v>0</v>
      </c>
      <c r="S18" s="93">
        <f>IF('[1]2023年'!$AZ34&gt;=SUM('[1]2023年'!W34:$AG34),'[1]2023年'!W34,IF('[1]2023年'!$AZ34-SUM('[1]2023年'!X34:$AG34)&gt;0,'[1]2023年'!$AZ34-SUM('[1]2023年'!X34:$AG34),0))</f>
        <v>0</v>
      </c>
      <c r="T18" s="93">
        <f>IF('[1]2023年'!$AZ34&gt;=SUM('[1]2023年'!X34:$AG34),'[1]2023年'!X34,IF('[1]2023年'!$AZ34-SUM('[1]2023年'!Y34:$AG34)&gt;0,'[1]2023年'!$AZ34-SUM('[1]2023年'!Y34:$AG34),0))</f>
        <v>0</v>
      </c>
      <c r="U18" s="94">
        <f>IF('[1]2023年'!$AZ34&gt;=SUM('[1]2023年'!Y34:$AG34),'[1]2023年'!Y34,IF('[1]2023年'!$AZ34-SUM('[1]2023年'!Z34:$AG34)&gt;0,'[1]2023年'!$AZ34-SUM('[1]2023年'!Z34:$AG34),0))</f>
        <v>52756.96</v>
      </c>
      <c r="V18" s="94">
        <f>IF('[1]2023年'!$AZ34&gt;=SUM('[1]2023年'!Z34:$AG34),'[1]2023年'!Z34,IF('[1]2023年'!$AZ34-SUM('[1]2023年'!AA34:$AG34)&gt;0,'[1]2023年'!$AZ34-SUM('[1]2023年'!AA34:$AG34),0))</f>
        <v>0</v>
      </c>
      <c r="W18" s="94">
        <f>IF('[1]2023年'!$AZ34&gt;=SUM('[1]2023年'!AA34:$AG34),'[1]2023年'!AA34,IF('[1]2023年'!$AZ34-SUM('[1]2023年'!AB34:$AG34)&gt;0,'[1]2023年'!$AZ34-SUM('[1]2023年'!AB34:$AG34),0))</f>
        <v>86971.53</v>
      </c>
      <c r="X18" s="94">
        <f>IF('[1]2023年'!$AZ34&gt;=SUM('[1]2023年'!AB34:$AG34),'[1]2023年'!AB34,IF('[1]2023年'!$AZ34-SUM('[1]2023年'!AC34:$AG34)&gt;0,'[1]2023年'!$AZ34-SUM('[1]2023年'!AC34:$AG34),0))</f>
        <v>0</v>
      </c>
      <c r="Y18" s="94">
        <f>IF('[1]2023年'!$AZ34&gt;=SUM('[1]2023年'!AC34:$AG34),'[1]2023年'!AC34,IF('[1]2023年'!$AZ34-SUM('[1]2023年'!AD34:$AG34)&gt;0,'[1]2023年'!$AZ34-SUM('[1]2023年'!AD34:$AG34),0))</f>
        <v>79529.04</v>
      </c>
      <c r="Z18" s="94"/>
      <c r="AA18" s="94"/>
      <c r="AB18" s="94"/>
      <c r="AC18" s="94"/>
      <c r="AD18" s="108">
        <f>SUM(T18:Y18)</f>
        <v>219257.53</v>
      </c>
      <c r="AE18" s="108">
        <f>AD18/6*0.8</f>
        <v>29234.3373333333</v>
      </c>
      <c r="AF18" s="109">
        <v>30000</v>
      </c>
      <c r="AG18" s="134" t="s">
        <v>39</v>
      </c>
      <c r="AH18" s="135" t="s">
        <v>53</v>
      </c>
      <c r="AI18" s="157" t="s">
        <v>66</v>
      </c>
      <c r="AJ18" s="137" t="s">
        <v>67</v>
      </c>
      <c r="AK18" s="158" t="s">
        <v>68</v>
      </c>
      <c r="AL18" s="159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</row>
    <row r="19" s="1" customFormat="1" ht="24" customHeight="1" spans="2:68">
      <c r="B19" s="57" t="s">
        <v>38</v>
      </c>
      <c r="C19" s="37" t="str">
        <f>'[1]2023年'!C45</f>
        <v>L5488</v>
      </c>
      <c r="D19" s="37" t="str">
        <f>'[1]2023年'!D45</f>
        <v>厦门市鑫荣飞工贸有限公司</v>
      </c>
      <c r="E19" s="38" t="s">
        <v>52</v>
      </c>
      <c r="F19" s="39">
        <f>SUM(I19:V19)</f>
        <v>145285.6</v>
      </c>
      <c r="G19" s="40">
        <f>SUM(I19:R19)</f>
        <v>0</v>
      </c>
      <c r="H19" s="41">
        <f>IF(SUM(J19:AC19)&gt;0,SUM(J19:AC19),"0")</f>
        <v>210843.68</v>
      </c>
      <c r="I19" s="83"/>
      <c r="J19" s="84">
        <f>IF('[1]2023年'!$AZ45&gt;('[1]2023年'!$W45+'[1]2023年'!$V45+SUM('[1]2023年'!F45:$T45)),'[1]2023年'!F45,IF('[1]2023年'!$AZ45-'[1]2023年'!$V45-'[1]2023年'!$W45-SUM('[1]2023年'!F45:$T45)&gt;0,'[1]2023年'!$AZ45-'[1]2023年'!$V45-'[1]2023年'!$W45-SUM('[1]2023年'!F45:$T45),""))</f>
        <v>0</v>
      </c>
      <c r="K19" s="84">
        <f>IF('[1]2023年'!$AZ45&gt;('[1]2023年'!$W45+'[1]2023年'!$V45+SUM('[1]2023年'!G45:$T45)),'[1]2023年'!G45,IF('[1]2023年'!$AZ45-'[1]2023年'!$V45-'[1]2023年'!$W45-SUM('[1]2023年'!G45:$T45)&gt;0,'[1]2023年'!$AZ45-'[1]2023年'!$V45-'[1]2023年'!$W45-SUM('[1]2023年'!G45:$T45),""))</f>
        <v>0</v>
      </c>
      <c r="L19" s="84" t="str">
        <f>IF('[1]2023年'!$AZ45&gt;(SUM('[1]2023年'!$V45:AG45)+SUM('[1]2023年'!H45:$T45)),'[1]2023年'!H45,IF('[1]2023年'!$AZ45-SUM('[1]2023年'!$V45:AG45)-SUM('[1]2023年'!I45:$T45)&gt;0,'[1]2023年'!$AZ45-SUM('[1]2023年'!$V45:AG45)-SUM('[1]2023年'!I45:$T45),""))</f>
        <v/>
      </c>
      <c r="M19" s="84">
        <f>IF('[1]2023年'!$AZ45&gt;('[1]2023年'!$W45+'[1]2023年'!$V45+SUM('[1]2023年'!M45:$T45)),'[1]2023年'!M45,IF('[1]2023年'!$AZ45-'[1]2023年'!$V45-'[1]2023年'!$W45-SUM('[1]2023年'!N45:$T45)&gt;0,'[1]2023年'!$AZ45-'[1]2023年'!$V45-'[1]2023年'!$W45-SUM('[1]2023年'!N45:$T45),""))</f>
        <v>0</v>
      </c>
      <c r="N19" s="84" t="str">
        <f>IF('[1]2023年'!$AZ45&gt;(SUM('[1]2023年'!V45:AG45)+SUM('[1]2023年'!N45:$T45)),'[1]2023年'!N45,IF('[1]2023年'!$AZ45-SUM('[1]2023年'!V45:AG45)-SUM('[1]2023年'!O45:$T45)&gt;0,'[1]2023年'!$AZ45-SUM('[1]2023年'!V45:AG45)-SUM('[1]2023年'!O45:$T45),""))</f>
        <v/>
      </c>
      <c r="O19" s="84" t="str">
        <f>IF('[1]2023年'!$AZ45&gt;('[1]2023年'!P45+'[1]2023年'!Q45+'[1]2023年'!S45+'[1]2023年'!T45+SUM('[1]2023年'!V45:AG45))+'[1]2023年'!O45+'[1]2023年'!R45,'[1]2023年'!O45+'[1]2023年'!R45,IF('[1]2023年'!$AZ45-SUM('[1]2023年'!V45:AG45)-'[1]2023年'!T45-'[1]2023年'!S45-'[1]2023年'!P45-'[1]2023年'!Q45&gt;0,'[1]2023年'!$AZ45-SUM('[1]2023年'!V45:AG45)-'[1]2023年'!T45-'[1]2023年'!S45-'[1]2023年'!P45-'[1]2023年'!Q45,""))</f>
        <v/>
      </c>
      <c r="P19" s="84" t="str">
        <f>IF('[1]2023年'!$AZ45&gt;('[1]2023年'!$T45+'[1]2023年'!$Q45+SUM('[1]2023年'!V45:$AG45))+'[1]2023年'!S45+'[1]2023年'!P45,'[1]2023年'!P45+'[1]2023年'!S45,IF('[1]2023年'!$AZ45-SUM('[1]2023年'!V45:$AG45)-'[1]2023年'!T45-'[1]2023年'!Q45&gt;0,'[1]2023年'!$AZ45-SUM('[1]2023年'!V45:X45)-'[1]2023年'!T45-'[1]2023年'!Q45,""))</f>
        <v/>
      </c>
      <c r="Q19" s="84" t="str">
        <f>IF('[1]2023年'!$AZ45&gt;(SUM('[1]2023年'!V45:AG45)+'[1]2023年'!T45+'[1]2023年'!Q45),'[1]2023年'!Q45+'[1]2023年'!T45,IF('[1]2023年'!$AZ45-SUM('[1]2023年'!V45:AG45)&gt;0,'[1]2023年'!$AZ45-SUM('[1]2023年'!V45:AG45),""))</f>
        <v/>
      </c>
      <c r="R19" s="93">
        <f>IF('[1]2023年'!$AZ45&gt;=SUM('[1]2023年'!V45:$AG45),'[1]2023年'!V45,IF('[1]2023年'!$AZ45-SUM('[1]2023年'!W45:$AG45)&gt;0,'[1]2023年'!$AZ45-SUM('[1]2023年'!W45:$AG45),0))</f>
        <v>0</v>
      </c>
      <c r="S19" s="93">
        <f>IF('[1]2023年'!$AZ45&gt;=SUM('[1]2023年'!W45:$AG45),'[1]2023年'!W45,IF('[1]2023年'!$AZ45-SUM('[1]2023年'!X45:$AG45)&gt;0,'[1]2023年'!$AZ45-SUM('[1]2023年'!X45:$AG45),0))</f>
        <v>0</v>
      </c>
      <c r="T19" s="93">
        <f>IF('[1]2023年'!$AZ45&gt;=SUM('[1]2023年'!X45:$AG45),'[1]2023年'!X45,IF('[1]2023年'!$AZ45-SUM('[1]2023年'!Y45:$AG45)&gt;0,'[1]2023年'!$AZ45-SUM('[1]2023年'!Y45:$AG45),0))</f>
        <v>0</v>
      </c>
      <c r="U19" s="94">
        <f>IF('[1]2023年'!$AZ45&gt;=SUM('[1]2023年'!Y45:$AG45),'[1]2023年'!Y45,IF('[1]2023年'!$AZ45-SUM('[1]2023年'!Z45:$AG45)&gt;0,'[1]2023年'!$AZ45-SUM('[1]2023年'!Z45:$AG45),0))</f>
        <v>32773.76</v>
      </c>
      <c r="V19" s="94">
        <f>IF('[1]2023年'!$AZ45&gt;=SUM('[1]2023年'!Z45:$AG45),'[1]2023年'!Z45,IF('[1]2023年'!$AZ45-SUM('[1]2023年'!AA45:$AG45)&gt;0,'[1]2023年'!$AZ45-SUM('[1]2023年'!AA45:$AG45),0))</f>
        <v>112511.84</v>
      </c>
      <c r="W19" s="94">
        <f>IF('[1]2023年'!$AZ45&gt;=SUM('[1]2023年'!AA45:$AG45),'[1]2023年'!AA45,IF('[1]2023年'!$AZ45-SUM('[1]2023年'!AB45:$AG45)&gt;0,'[1]2023年'!$AZ45-SUM('[1]2023年'!AB45:$AG45),0))</f>
        <v>65558.08</v>
      </c>
      <c r="X19" s="94">
        <f>IF('[1]2023年'!$AZ45&gt;=SUM('[1]2023年'!AB45:$AG45),'[1]2023年'!AB45,IF('[1]2023年'!$AZ45-SUM('[1]2023年'!AC45:$AG45)&gt;0,'[1]2023年'!$AZ45-SUM('[1]2023年'!AC45:$AG45),0))</f>
        <v>0</v>
      </c>
      <c r="Y19" s="94">
        <f>IF('[1]2023年'!$AZ45&gt;=SUM('[1]2023年'!AC45:$AG45),'[1]2023年'!AC45,IF('[1]2023年'!$AZ45-SUM('[1]2023年'!AD45:$AG45)&gt;0,'[1]2023年'!$AZ45-SUM('[1]2023年'!AD45:$AG45),0))</f>
        <v>0</v>
      </c>
      <c r="Z19" s="94"/>
      <c r="AA19" s="94"/>
      <c r="AB19" s="94"/>
      <c r="AC19" s="94"/>
      <c r="AD19" s="108">
        <f>SUM(T19:Y19)</f>
        <v>210843.68</v>
      </c>
      <c r="AE19" s="108">
        <f>AD19/6*0.8</f>
        <v>28112.4906666667</v>
      </c>
      <c r="AF19" s="109">
        <v>30000</v>
      </c>
      <c r="AG19" s="160" t="s">
        <v>39</v>
      </c>
      <c r="AH19" s="135" t="s">
        <v>53</v>
      </c>
      <c r="AI19" s="157" t="s">
        <v>69</v>
      </c>
      <c r="AJ19" s="137"/>
      <c r="AK19" s="158" t="s">
        <v>70</v>
      </c>
      <c r="AL19" s="15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</row>
    <row r="20" s="1" customFormat="1" ht="24" customHeight="1" spans="2:68">
      <c r="B20" s="57" t="s">
        <v>38</v>
      </c>
      <c r="C20" s="37" t="str">
        <f>'[1]2023年'!C18</f>
        <v>L4617</v>
      </c>
      <c r="D20" s="37" t="str">
        <f>'[1]2023年'!D18</f>
        <v>无锡市汇源机械科技有限公司</v>
      </c>
      <c r="E20" s="59" t="s">
        <v>52</v>
      </c>
      <c r="F20" s="39">
        <f>SUM(I20:V20)</f>
        <v>261680.9</v>
      </c>
      <c r="G20" s="40">
        <f>SUM(I20:R20)</f>
        <v>171722.63</v>
      </c>
      <c r="H20" s="41">
        <f>IF(SUM(J20:AC20)&gt;0,SUM(J20:AC20),"0")</f>
        <v>353505.69</v>
      </c>
      <c r="I20" s="83"/>
      <c r="J20" s="84" t="str">
        <f>IF('[1]2023年'!$AZ18&gt;('[1]2023年'!$W18+'[1]2023年'!$V18+SUM('[1]2023年'!F18:$T18)),'[1]2023年'!F18,IF('[1]2023年'!$AZ18-'[1]2023年'!$V18-'[1]2023年'!$W18-SUM('[1]2023年'!G18:$T18)&gt;0,'[1]2023年'!$AZ18-'[1]2023年'!$V18-'[1]2023年'!$W18-SUM('[1]2023年'!G18:$T18),""))</f>
        <v/>
      </c>
      <c r="K20" s="84" t="str">
        <f>IF('[1]2023年'!$AZ18&gt;('[1]2023年'!$W18+'[1]2023年'!$V18+SUM('[1]2023年'!G18:$T18)),'[1]2023年'!G18,IF('[1]2023年'!$AZ18-'[1]2023年'!$V18-'[1]2023年'!$W18-SUM('[1]2023年'!H18:$T18)&gt;0,'[1]2023年'!$AZ18-'[1]2023年'!$V18-'[1]2023年'!$W18-SUM('[1]2023年'!H18:$T18),""))</f>
        <v/>
      </c>
      <c r="L20" s="84" t="str">
        <f>IF('[1]2023年'!$AZ18&gt;('[1]2023年'!$W18+'[1]2023年'!$V18+SUM('[1]2023年'!H18:$T18)),'[1]2023年'!H18,IF('[1]2023年'!$AZ18-'[1]2023年'!$V18-'[1]2023年'!$W18-SUM('[1]2023年'!I18:$T18)&gt;0,'[1]2023年'!$AZ18-'[1]2023年'!$V18-'[1]2023年'!$W18-SUM('[1]2023年'!I18:$T18),""))</f>
        <v/>
      </c>
      <c r="M20" s="84" t="str">
        <f>IF('[1]2023年'!$AZ18&gt;(SUM('[1]2023年'!V18:AG18)+SUM('[1]2023年'!M18:$T18)),'[1]2023年'!M18,IF('[1]2023年'!$AZ18-SUM('[1]2023年'!V18:AG18)-SUM('[1]2023年'!N18:$T18)&gt;0,'[1]2023年'!$AZ18-SUM('[1]2023年'!V18:AG18)-SUM('[1]2023年'!N18:$T18),""))</f>
        <v/>
      </c>
      <c r="N20" s="84" t="str">
        <f>IF('[1]2023年'!$AZ18&gt;(SUM('[1]2023年'!V18:AG18)+SUM('[1]2023年'!N18:$T18)),'[1]2023年'!N18,IF('[1]2023年'!$AZ18-SUM('[1]2023年'!V18:AG18)-SUM('[1]2023年'!O18:$T18)&gt;0,'[1]2023年'!$AZ18-SUM('[1]2023年'!V18:AG18)-SUM('[1]2023年'!O18:$T18),""))</f>
        <v/>
      </c>
      <c r="O20" s="84">
        <f>IF('[1]2023年'!$AZ18&gt;('[1]2023年'!P18+'[1]2023年'!Q18+'[1]2023年'!S18+'[1]2023年'!T18+SUM('[1]2023年'!V18:AG18))+'[1]2023年'!O18+'[1]2023年'!R18,'[1]2023年'!O18+'[1]2023年'!R18,IF('[1]2023年'!$AZ18-SUM('[1]2023年'!V18:AG18)-'[1]2023年'!T18-'[1]2023年'!S18-'[1]2023年'!P18-'[1]2023年'!Q18&gt;0,'[1]2023年'!$AZ18-SUM('[1]2023年'!V18:AG18)-'[1]2023年'!T18-'[1]2023年'!S18-'[1]2023年'!P18-'[1]2023年'!Q18,""))</f>
        <v>28625.2900000001</v>
      </c>
      <c r="P20" s="84">
        <f>IF('[1]2023年'!$AZ18&gt;('[1]2023年'!$T18+'[1]2023年'!$Q18+SUM('[1]2023年'!V18:$AG18))+'[1]2023年'!S18+'[1]2023年'!P18,'[1]2023年'!P18+'[1]2023年'!S18,IF('[1]2023年'!$AZ18-SUM('[1]2023年'!V18:$AG18)-'[1]2023年'!T18-'[1]2023年'!Q18&gt;0,'[1]2023年'!$AZ18-SUM('[1]2023年'!V18:X18)-'[1]2023年'!T18-'[1]2023年'!Q18,""))</f>
        <v>97054.06</v>
      </c>
      <c r="Q20" s="84">
        <f>IF('[1]2023年'!$AZ18&gt;(SUM('[1]2023年'!V18:AG18)+'[1]2023年'!T18+'[1]2023年'!Q18),'[1]2023年'!Q18+'[1]2023年'!T18,IF('[1]2023年'!$AZ18-SUM('[1]2023年'!V18:AG18)&gt;0,'[1]2023年'!$AZ18-SUM('[1]2023年'!V18:AG18),""))</f>
        <v>0</v>
      </c>
      <c r="R20" s="93">
        <f>IF('[1]2023年'!$AZ18&gt;=SUM('[1]2023年'!V18:$AG18),'[1]2023年'!V18,IF('[1]2023年'!$AZ18-SUM('[1]2023年'!W18:$AG18)&gt;0,'[1]2023年'!$AZ18-SUM('[1]2023年'!W18:$AG18),0))</f>
        <v>46043.28</v>
      </c>
      <c r="S20" s="93">
        <f>IF('[1]2023年'!$AZ18&gt;=SUM('[1]2023年'!W18:$AG18),'[1]2023年'!W18,IF('[1]2023年'!$AZ18-SUM('[1]2023年'!X18:$AG18)&gt;0,'[1]2023年'!$AZ18-SUM('[1]2023年'!X18:$AG18),0))</f>
        <v>0</v>
      </c>
      <c r="T20" s="93">
        <f>IF('[1]2023年'!$AZ18&gt;=SUM('[1]2023年'!X18:$AG18),'[1]2023年'!X18,IF('[1]2023年'!$AZ18-SUM('[1]2023年'!Y18:$AG18)&gt;0,'[1]2023年'!$AZ18-SUM('[1]2023年'!Y18:$AG18),0))</f>
        <v>16.72</v>
      </c>
      <c r="U20" s="94">
        <f>IF('[1]2023年'!$AZ18&gt;=SUM('[1]2023年'!Y18:$AG18),'[1]2023年'!Y18,IF('[1]2023年'!$AZ18-SUM('[1]2023年'!Z18:$AG18)&gt;0,'[1]2023年'!$AZ18-SUM('[1]2023年'!Z18:$AG18),0))</f>
        <v>42395.78</v>
      </c>
      <c r="V20" s="94">
        <f>IF('[1]2023年'!$AZ18&gt;=SUM('[1]2023年'!Z18:$AG18),'[1]2023年'!Z18,IF('[1]2023年'!$AZ18-SUM('[1]2023年'!AA18:$AG18)&gt;0,'[1]2023年'!$AZ18-SUM('[1]2023年'!AA18:$AG18),0))</f>
        <v>47545.77</v>
      </c>
      <c r="W20" s="94">
        <f>IF('[1]2023年'!$AZ18&gt;=SUM('[1]2023年'!AA18:$AG18),'[1]2023年'!AA18,IF('[1]2023年'!$AZ18-SUM('[1]2023年'!AB18:$AG18)&gt;0,'[1]2023年'!$AZ18-SUM('[1]2023年'!AB18:$AG18),0))</f>
        <v>0</v>
      </c>
      <c r="X20" s="94">
        <f>IF('[1]2023年'!$AZ18&gt;=SUM('[1]2023年'!AB18:$AG18),'[1]2023年'!AB18,IF('[1]2023年'!$AZ18-SUM('[1]2023年'!AC18:$AG18)&gt;0,'[1]2023年'!$AZ18-SUM('[1]2023年'!AC18:$AG18),0))</f>
        <v>91824.79</v>
      </c>
      <c r="Y20" s="94">
        <f>IF('[1]2023年'!$AZ18&gt;=SUM('[1]2023年'!AC18:$AG18),'[1]2023年'!AC18,IF('[1]2023年'!$AZ18-SUM('[1]2023年'!AD18:$AG18)&gt;0,'[1]2023年'!$AZ18-SUM('[1]2023年'!AD18:$AG18),0))</f>
        <v>0</v>
      </c>
      <c r="Z20" s="94">
        <f>IF('[1]2023年'!$AZ18&gt;=SUM('[1]2023年'!AD18:$AG18),'[1]2023年'!AD18,IF('[1]2023年'!$AZ18-SUM('[1]2023年'!AE18:$AG18)&gt;0,'[1]2023年'!$AZ18-SUM('[1]2023年'!AE18:$AG18),0))</f>
        <v>0</v>
      </c>
      <c r="AA20" s="94">
        <f>IF('[1]2023年'!$AZ18&gt;=SUM('[1]2023年'!AE18:$AG18),'[1]2023年'!AE18,IF('[1]2023年'!$AZ18-SUM('[1]2023年'!AF18:$AG18)&gt;0,'[1]2023年'!$AZ18-SUM('[1]2023年'!AF18:$AG18),0))</f>
        <v>0</v>
      </c>
      <c r="AB20" s="94">
        <f>IF('[1]2023年'!$AZ18&gt;=SUM('[1]2023年'!AF18:$AG18),'[1]2023年'!AF18,IF('[1]2023年'!$AZ18-SUM('[1]2023年'!AG18:$AG18)&gt;0,'[1]2023年'!$AZ18-SUM('[1]2023年'!AG18:$AG18),0))</f>
        <v>0</v>
      </c>
      <c r="AC20" s="94">
        <f>IF('[1]2023年'!$AZ18&gt;=SUM('[1]2023年'!AG18:$AG18),'[1]2023年'!AG18,IF('[1]2023年'!$AZ18-SUM('[1]2023年'!$AG18:AH18)&gt;0,'[1]2023年'!$AZ18-SUM('[1]2023年'!$AG18:AH18),0))</f>
        <v>0</v>
      </c>
      <c r="AD20" s="108">
        <f>SUM(T20:Y20)</f>
        <v>181783.06</v>
      </c>
      <c r="AE20" s="108">
        <f>AD20/6*0.8</f>
        <v>24237.7413333333</v>
      </c>
      <c r="AF20" s="109">
        <v>20000</v>
      </c>
      <c r="AG20" s="134" t="s">
        <v>39</v>
      </c>
      <c r="AH20" s="135" t="s">
        <v>53</v>
      </c>
      <c r="AI20" s="157"/>
      <c r="AJ20" s="137" t="s">
        <v>50</v>
      </c>
      <c r="AK20" s="158" t="s">
        <v>71</v>
      </c>
      <c r="AL20" s="15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</row>
    <row r="21" s="1" customFormat="1" ht="24" customHeight="1" spans="2:68">
      <c r="B21" s="57" t="s">
        <v>38</v>
      </c>
      <c r="C21" s="37" t="str">
        <f>'[1]2023年'!C39</f>
        <v>1913025A</v>
      </c>
      <c r="D21" s="37" t="str">
        <f>'[1]2023年'!D39</f>
        <v>河北新强力机械制造有限公司</v>
      </c>
      <c r="E21" s="38" t="s">
        <v>52</v>
      </c>
      <c r="F21" s="39">
        <f>SUM(I21:V21)</f>
        <v>162223.08</v>
      </c>
      <c r="G21" s="40">
        <f>SUM(I21:R21)</f>
        <v>0</v>
      </c>
      <c r="H21" s="41">
        <f>IF(SUM(J21:AC21)&gt;0,SUM(J21:AC21),"0")</f>
        <v>162223.08</v>
      </c>
      <c r="I21" s="83"/>
      <c r="J21" s="84">
        <f>IF('[1]2023年'!$AZ39&gt;('[1]2023年'!$W39+'[1]2023年'!$V39+SUM('[1]2023年'!F39:$T39)),'[1]2023年'!F39,IF('[1]2023年'!$AZ39-'[1]2023年'!$V39-'[1]2023年'!$W39-SUM('[1]2023年'!F39:$T39)&gt;0,'[1]2023年'!$AZ39-'[1]2023年'!$V39-'[1]2023年'!$W39-SUM('[1]2023年'!F39:$T39),""))</f>
        <v>0</v>
      </c>
      <c r="K21" s="84">
        <f>IF('[1]2023年'!$AZ39&gt;('[1]2023年'!$W39+'[1]2023年'!$V39+SUM('[1]2023年'!G39:$T39)),'[1]2023年'!G39,IF('[1]2023年'!$AZ39-'[1]2023年'!$V39-'[1]2023年'!$W39-SUM('[1]2023年'!G39:$T39)&gt;0,'[1]2023年'!$AZ39-'[1]2023年'!$V39-'[1]2023年'!$W39-SUM('[1]2023年'!G39:$T39),""))</f>
        <v>0</v>
      </c>
      <c r="L21" s="84" t="str">
        <f>IF('[1]2023年'!$AZ39&gt;(SUM('[1]2023年'!$V39:AG39)+SUM('[1]2023年'!H39:$T39)),'[1]2023年'!H39,IF('[1]2023年'!$AZ39-SUM('[1]2023年'!$V39:AG39)-SUM('[1]2023年'!I39:$T39)&gt;0,'[1]2023年'!$AZ39-SUM('[1]2023年'!$V39:AG39)-SUM('[1]2023年'!I39:$T39),""))</f>
        <v/>
      </c>
      <c r="M21" s="84">
        <f>IF('[1]2023年'!$AZ39&gt;('[1]2023年'!$W39+'[1]2023年'!$V39+SUM('[1]2023年'!M39:$T39)),'[1]2023年'!M39,IF('[1]2023年'!$AZ39-'[1]2023年'!$V39-'[1]2023年'!$W39-SUM('[1]2023年'!N39:$T39)&gt;0,'[1]2023年'!$AZ39-'[1]2023年'!$V39-'[1]2023年'!$W39-SUM('[1]2023年'!N39:$T39),""))</f>
        <v>0</v>
      </c>
      <c r="N21" s="84" t="str">
        <f>IF('[1]2023年'!$AZ39&gt;(SUM('[1]2023年'!V39:AG39)+SUM('[1]2023年'!N39:$T39)),'[1]2023年'!N39,IF('[1]2023年'!$AZ39-SUM('[1]2023年'!V39:AG39)-SUM('[1]2023年'!O39:$T39)&gt;0,'[1]2023年'!$AZ39-SUM('[1]2023年'!V39:AG39)-SUM('[1]2023年'!O39:$T39),""))</f>
        <v/>
      </c>
      <c r="O21" s="84" t="str">
        <f>IF('[1]2023年'!$AZ39&gt;('[1]2023年'!P39+'[1]2023年'!Q39+'[1]2023年'!S39+'[1]2023年'!T39+SUM('[1]2023年'!V39:AG39))+'[1]2023年'!O39+'[1]2023年'!R39,'[1]2023年'!O39+'[1]2023年'!R39,IF('[1]2023年'!$AZ39-SUM('[1]2023年'!V39:AG39)-'[1]2023年'!T39-'[1]2023年'!S39-'[1]2023年'!P39-'[1]2023年'!Q39&gt;0,'[1]2023年'!$AZ39-SUM('[1]2023年'!V39:AG39)-'[1]2023年'!T39-'[1]2023年'!S39-'[1]2023年'!P39-'[1]2023年'!Q39,""))</f>
        <v/>
      </c>
      <c r="P21" s="84" t="str">
        <f>IF('[1]2023年'!$AZ39&gt;('[1]2023年'!$T39+'[1]2023年'!$Q39+SUM('[1]2023年'!V39:$AG39))+'[1]2023年'!S39+'[1]2023年'!P39,'[1]2023年'!P39+'[1]2023年'!S39,IF('[1]2023年'!$AZ39-SUM('[1]2023年'!V39:$AG39)-'[1]2023年'!T39-'[1]2023年'!Q39&gt;0,'[1]2023年'!$AZ39-SUM('[1]2023年'!V39:X39)-'[1]2023年'!T39-'[1]2023年'!Q39,""))</f>
        <v/>
      </c>
      <c r="Q21" s="84" t="str">
        <f>IF('[1]2023年'!$AZ39&gt;(SUM('[1]2023年'!V39:AG39)+'[1]2023年'!T39+'[1]2023年'!Q39),'[1]2023年'!Q39+'[1]2023年'!T39,IF('[1]2023年'!$AZ39-SUM('[1]2023年'!V39:AG39)&gt;0,'[1]2023年'!$AZ39-SUM('[1]2023年'!V39:AG39),""))</f>
        <v/>
      </c>
      <c r="R21" s="93">
        <f>IF('[1]2023年'!$AZ39&gt;=SUM('[1]2023年'!V39:$AG39),'[1]2023年'!V39,IF('[1]2023年'!$AZ39-SUM('[1]2023年'!W39:$AG39)&gt;0,'[1]2023年'!$AZ39-SUM('[1]2023年'!W39:$AG39),0))</f>
        <v>0</v>
      </c>
      <c r="S21" s="93">
        <f>IF('[1]2023年'!$AZ39&gt;=SUM('[1]2023年'!W39:$AG39),'[1]2023年'!W39,IF('[1]2023年'!$AZ39-SUM('[1]2023年'!X39:$AG39)&gt;0,'[1]2023年'!$AZ39-SUM('[1]2023年'!X39:$AG39),0))</f>
        <v>0</v>
      </c>
      <c r="T21" s="93">
        <f>IF('[1]2023年'!$AZ39&gt;=SUM('[1]2023年'!X39:$AG39),'[1]2023年'!X39,IF('[1]2023年'!$AZ39-SUM('[1]2023年'!Y39:$AG39)&gt;0,'[1]2023年'!$AZ39-SUM('[1]2023年'!Y39:$AG39),0))</f>
        <v>7229.28</v>
      </c>
      <c r="U21" s="94">
        <f>IF('[1]2023年'!$AZ39&gt;=SUM('[1]2023年'!Y39:$AG39),'[1]2023年'!Y39,IF('[1]2023年'!$AZ39-SUM('[1]2023年'!Z39:$AG39)&gt;0,'[1]2023年'!$AZ39-SUM('[1]2023年'!Z39:$AG39),0))</f>
        <v>0</v>
      </c>
      <c r="V21" s="94">
        <f>IF('[1]2023年'!$AZ39&gt;=SUM('[1]2023年'!Z39:$AG39),'[1]2023年'!Z39,IF('[1]2023年'!$AZ39-SUM('[1]2023年'!AA39:$AG39)&gt;0,'[1]2023年'!$AZ39-SUM('[1]2023年'!AA39:$AG39),0))</f>
        <v>154993.8</v>
      </c>
      <c r="W21" s="94">
        <f>IF('[1]2023年'!$AZ39&gt;=SUM('[1]2023年'!AA39:$AG39),'[1]2023年'!AA39,IF('[1]2023年'!$AZ39-SUM('[1]2023年'!AB39:$AG39)&gt;0,'[1]2023年'!$AZ39-SUM('[1]2023年'!AB39:$AG39),0))</f>
        <v>0</v>
      </c>
      <c r="X21" s="94">
        <f>IF('[1]2023年'!$AZ39&gt;=SUM('[1]2023年'!AB39:$AG39),'[1]2023年'!AB39,IF('[1]2023年'!$AZ39-SUM('[1]2023年'!AC39:$AG39)&gt;0,'[1]2023年'!$AZ39-SUM('[1]2023年'!AC39:$AG39),0))</f>
        <v>0</v>
      </c>
      <c r="Y21" s="94">
        <f>IF('[1]2023年'!$AZ39&gt;=SUM('[1]2023年'!AC39:$AG39),'[1]2023年'!AC39,IF('[1]2023年'!$AZ39-SUM('[1]2023年'!AD39:$AG39)&gt;0,'[1]2023年'!$AZ39-SUM('[1]2023年'!AD39:$AG39),0))</f>
        <v>0</v>
      </c>
      <c r="Z21" s="94"/>
      <c r="AA21" s="94"/>
      <c r="AB21" s="94"/>
      <c r="AC21" s="94"/>
      <c r="AD21" s="108">
        <f>SUM(T21:Y21)</f>
        <v>162223.08</v>
      </c>
      <c r="AE21" s="108">
        <f>AD21/6*0.8</f>
        <v>21629.744</v>
      </c>
      <c r="AF21" s="109">
        <v>20000</v>
      </c>
      <c r="AG21" s="160" t="s">
        <v>39</v>
      </c>
      <c r="AH21" s="135" t="s">
        <v>53</v>
      </c>
      <c r="AI21" s="157">
        <v>0.03</v>
      </c>
      <c r="AJ21" s="137" t="s">
        <v>67</v>
      </c>
      <c r="AK21" s="158" t="s">
        <v>72</v>
      </c>
      <c r="AL21" s="15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</row>
    <row r="22" s="1" customFormat="1" ht="24" customHeight="1" spans="2:68">
      <c r="B22" s="57" t="s">
        <v>38</v>
      </c>
      <c r="C22" s="37" t="str">
        <f>'[1]2023年'!C44</f>
        <v>1913005</v>
      </c>
      <c r="D22" s="37" t="str">
        <f>'[1]2023年'!D44</f>
        <v>黄骅市长生汽车灯镜有限公司</v>
      </c>
      <c r="E22" s="60">
        <v>30</v>
      </c>
      <c r="F22" s="39">
        <f>SUM(I22:X22)</f>
        <v>140676.95</v>
      </c>
      <c r="G22" s="40">
        <f>SUM(I22:T22)</f>
        <v>0</v>
      </c>
      <c r="H22" s="41">
        <f>IF(SUM(J22:AC22)&gt;0,SUM(J22:AC22),"0")</f>
        <v>140676.95</v>
      </c>
      <c r="I22" s="83"/>
      <c r="J22" s="84">
        <f>IF('[1]2023年'!$AZ44&gt;('[1]2023年'!$W44+'[1]2023年'!$V44+SUM('[1]2023年'!F44:$T44)),'[1]2023年'!F44,IF('[1]2023年'!$AZ44-'[1]2023年'!$V44-'[1]2023年'!$W44-SUM('[1]2023年'!F44:$T44)&gt;0,'[1]2023年'!$AZ44-'[1]2023年'!$V44-'[1]2023年'!$W44-SUM('[1]2023年'!F44:$T44),""))</f>
        <v>0</v>
      </c>
      <c r="K22" s="84">
        <f>IF('[1]2023年'!$AZ44&gt;('[1]2023年'!$W44+'[1]2023年'!$V44+SUM('[1]2023年'!G44:$T44)),'[1]2023年'!G44,IF('[1]2023年'!$AZ44-'[1]2023年'!$V44-'[1]2023年'!$W44-SUM('[1]2023年'!G44:$T44)&gt;0,'[1]2023年'!$AZ44-'[1]2023年'!$V44-'[1]2023年'!$W44-SUM('[1]2023年'!G44:$T44),""))</f>
        <v>0</v>
      </c>
      <c r="L22" s="84" t="str">
        <f>IF('[1]2023年'!$AZ44&gt;(SUM('[1]2023年'!$V44:AG44)+SUM('[1]2023年'!H44:$T44)),'[1]2023年'!H44,IF('[1]2023年'!$AZ44-SUM('[1]2023年'!$V44:AG44)-SUM('[1]2023年'!I44:$T44)&gt;0,'[1]2023年'!$AZ44-SUM('[1]2023年'!$V44:AG44)-SUM('[1]2023年'!I44:$T44),""))</f>
        <v/>
      </c>
      <c r="M22" s="84">
        <f>IF('[1]2023年'!$AZ44&gt;('[1]2023年'!$W44+'[1]2023年'!$V44+SUM('[1]2023年'!M44:$T44)),'[1]2023年'!M44,IF('[1]2023年'!$AZ44-'[1]2023年'!$V44-'[1]2023年'!$W44-SUM('[1]2023年'!N44:$T44)&gt;0,'[1]2023年'!$AZ44-'[1]2023年'!$V44-'[1]2023年'!$W44-SUM('[1]2023年'!N44:$T44),""))</f>
        <v>0</v>
      </c>
      <c r="N22" s="84" t="str">
        <f>IF('[1]2023年'!$AZ44&gt;(SUM('[1]2023年'!V44:AG44)+SUM('[1]2023年'!N44:$T44)),'[1]2023年'!N44,IF('[1]2023年'!$AZ44-SUM('[1]2023年'!V44:AG44)-SUM('[1]2023年'!O44:$T44)&gt;0,'[1]2023年'!$AZ44-SUM('[1]2023年'!V44:AG44)-SUM('[1]2023年'!O44:$T44),""))</f>
        <v/>
      </c>
      <c r="O22" s="84" t="str">
        <f>IF('[1]2023年'!$AZ44&gt;('[1]2023年'!P44+'[1]2023年'!Q44+'[1]2023年'!S44+'[1]2023年'!T44+SUM('[1]2023年'!V44:AG44))+'[1]2023年'!O44+'[1]2023年'!R44,'[1]2023年'!O44+'[1]2023年'!R44,IF('[1]2023年'!$AZ44-SUM('[1]2023年'!V44:AG44)-'[1]2023年'!T44-'[1]2023年'!S44-'[1]2023年'!P44-'[1]2023年'!Q44&gt;0,'[1]2023年'!$AZ44-SUM('[1]2023年'!V44:AG44)-'[1]2023年'!T44-'[1]2023年'!S44-'[1]2023年'!P44-'[1]2023年'!Q44,""))</f>
        <v/>
      </c>
      <c r="P22" s="84" t="str">
        <f>IF('[1]2023年'!$AZ44&gt;('[1]2023年'!$T44+'[1]2023年'!$Q44+SUM('[1]2023年'!V44:$AG44))+'[1]2023年'!S44+'[1]2023年'!P44,'[1]2023年'!P44+'[1]2023年'!S44,IF('[1]2023年'!$AZ44-SUM('[1]2023年'!V44:$AG44)-'[1]2023年'!T44-'[1]2023年'!Q44&gt;0,'[1]2023年'!$AZ44-SUM('[1]2023年'!V44:X44)-'[1]2023年'!T44-'[1]2023年'!Q44,""))</f>
        <v/>
      </c>
      <c r="Q22" s="84" t="str">
        <f>IF('[1]2023年'!$AZ44&gt;(SUM('[1]2023年'!V44:AG44)+'[1]2023年'!T44+'[1]2023年'!Q44),'[1]2023年'!Q44+'[1]2023年'!T44,IF('[1]2023年'!$AZ44-SUM('[1]2023年'!V44:AG44)&gt;0,'[1]2023年'!$AZ44-SUM('[1]2023年'!V44:AG44),""))</f>
        <v/>
      </c>
      <c r="R22" s="93">
        <f>IF('[1]2023年'!$AZ44&gt;=SUM('[1]2023年'!V44:$AG44),'[1]2023年'!V44,IF('[1]2023年'!$AZ44-SUM('[1]2023年'!W44:$AG44)&gt;0,'[1]2023年'!$AZ44-SUM('[1]2023年'!W44:$AG44),0))</f>
        <v>0</v>
      </c>
      <c r="S22" s="93">
        <f>IF('[1]2023年'!$AZ44&gt;=SUM('[1]2023年'!W44:$AG44),'[1]2023年'!W44,IF('[1]2023年'!$AZ44-SUM('[1]2023年'!X44:$AG44)&gt;0,'[1]2023年'!$AZ44-SUM('[1]2023年'!X44:$AG44),0))</f>
        <v>0</v>
      </c>
      <c r="T22" s="93">
        <f>IF('[1]2023年'!$AZ44&gt;=SUM('[1]2023年'!X44:$AG44),'[1]2023年'!X44,IF('[1]2023年'!$AZ44-SUM('[1]2023年'!Y44:$AG44)&gt;0,'[1]2023年'!$AZ44-SUM('[1]2023年'!Y44:$AG44),0))</f>
        <v>0</v>
      </c>
      <c r="U22" s="94">
        <f>IF('[1]2023年'!$AZ44&gt;=SUM('[1]2023年'!Y44:$AG44),'[1]2023年'!Y44,IF('[1]2023年'!$AZ44-SUM('[1]2023年'!Z44:$AG44)&gt;0,'[1]2023年'!$AZ44-SUM('[1]2023年'!Z44:$AG44),0))</f>
        <v>48907.04</v>
      </c>
      <c r="V22" s="94">
        <f>IF('[1]2023年'!$AZ44&gt;=SUM('[1]2023年'!Z44:$AG44),'[1]2023年'!Z44,IF('[1]2023年'!$AZ44-SUM('[1]2023年'!AA44:$AG44)&gt;0,'[1]2023年'!$AZ44-SUM('[1]2023年'!AA44:$AG44),0))</f>
        <v>45297.08</v>
      </c>
      <c r="W22" s="94">
        <f>IF('[1]2023年'!$AZ44&gt;=SUM('[1]2023年'!AA44:$AG44),'[1]2023年'!AA44,IF('[1]2023年'!$AZ44-SUM('[1]2023年'!AB44:$AG44)&gt;0,'[1]2023年'!$AZ44-SUM('[1]2023年'!AB44:$AG44),0))</f>
        <v>46472.83</v>
      </c>
      <c r="X22" s="94">
        <f>IF('[1]2023年'!$AZ44&gt;=SUM('[1]2023年'!AB44:$AG44),'[1]2023年'!AB44,IF('[1]2023年'!$AZ44-SUM('[1]2023年'!AC44:$AG44)&gt;0,'[1]2023年'!$AZ44-SUM('[1]2023年'!AC44:$AG44),0))</f>
        <v>0</v>
      </c>
      <c r="Y22" s="94">
        <f>IF('[1]2023年'!$AZ44&gt;=SUM('[1]2023年'!AC44:$AG44),'[1]2023年'!AC44,IF('[1]2023年'!$AZ44-SUM('[1]2023年'!AD44:$AG44)&gt;0,'[1]2023年'!$AZ44-SUM('[1]2023年'!AD44:$AG44),0))</f>
        <v>0</v>
      </c>
      <c r="Z22" s="94"/>
      <c r="AA22" s="94"/>
      <c r="AB22" s="94"/>
      <c r="AC22" s="94"/>
      <c r="AD22" s="108">
        <f>SUM(T22:Y22)</f>
        <v>140676.95</v>
      </c>
      <c r="AE22" s="108">
        <f>AD22/6*0.8</f>
        <v>18756.9266666667</v>
      </c>
      <c r="AF22" s="109">
        <v>18000</v>
      </c>
      <c r="AG22" s="134" t="s">
        <v>39</v>
      </c>
      <c r="AH22" s="135" t="s">
        <v>53</v>
      </c>
      <c r="AI22" s="157">
        <v>0.03</v>
      </c>
      <c r="AJ22" s="137" t="s">
        <v>67</v>
      </c>
      <c r="AK22" s="158" t="s">
        <v>73</v>
      </c>
      <c r="AL22" s="15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</row>
    <row r="23" s="1" customFormat="1" ht="24" customHeight="1" spans="2:68">
      <c r="B23" s="57" t="s">
        <v>38</v>
      </c>
      <c r="C23" s="37" t="str">
        <f>'[1]2023年'!C13</f>
        <v>L4392</v>
      </c>
      <c r="D23" s="37" t="str">
        <f>'[1]2023年'!D13</f>
        <v>阿诺德紧固件（沈阳）有限公司</v>
      </c>
      <c r="E23" s="60">
        <v>60</v>
      </c>
      <c r="F23" s="39">
        <f>SUM(I23:W23)</f>
        <v>128341.04</v>
      </c>
      <c r="G23" s="40">
        <f>SUM(I23:S23)</f>
        <v>18338.0200000001</v>
      </c>
      <c r="H23" s="41">
        <f>IF(SUM(J23:AC23)&gt;0,SUM(J23:AC23),"0")</f>
        <v>148388.37</v>
      </c>
      <c r="I23" s="83"/>
      <c r="J23" s="84"/>
      <c r="K23" s="84"/>
      <c r="L23" s="84"/>
      <c r="M23" s="84"/>
      <c r="N23" s="84" t="str">
        <f>IF('[1]2023年'!$AZ13&gt;(SUM('[1]2023年'!V13:AG13)+SUM('[1]2023年'!N13:$T13)),'[1]2023年'!N13,IF('[1]2023年'!$AZ13-SUM('[1]2023年'!V13:AG13)-SUM('[1]2023年'!O13:$T13)&gt;0,'[1]2023年'!$AZ13-SUM('[1]2023年'!V13:AG13)-SUM('[1]2023年'!O13:$T13),""))</f>
        <v/>
      </c>
      <c r="O23" s="84" t="str">
        <f>IF('[1]2023年'!$AZ13&gt;('[1]2023年'!P13+'[1]2023年'!Q13+'[1]2023年'!S13+'[1]2023年'!T13+SUM('[1]2023年'!V13:AG13))+'[1]2023年'!O13+'[1]2023年'!R13,'[1]2023年'!O13+'[1]2023年'!R13,IF('[1]2023年'!$AZ13-SUM('[1]2023年'!V13:AG13)-'[1]2023年'!T13-'[1]2023年'!S13-'[1]2023年'!P13-'[1]2023年'!Q13&gt;0,'[1]2023年'!$AZ13-SUM('[1]2023年'!V13:AG13)-'[1]2023年'!T13-'[1]2023年'!S13-'[1]2023年'!P13-'[1]2023年'!Q13,""))</f>
        <v/>
      </c>
      <c r="P23" s="84"/>
      <c r="Q23" s="84">
        <f>IF('[1]2023年'!$AZ13&gt;(SUM('[1]2023年'!V13:AG13)+'[1]2023年'!T13+'[1]2023年'!Q13),'[1]2023年'!Q13+'[1]2023年'!T13,IF('[1]2023年'!$AZ13-SUM('[1]2023年'!V13:AG13)&gt;0,'[1]2023年'!$AZ13-SUM('[1]2023年'!V13:AG13),""))</f>
        <v>18338.0200000001</v>
      </c>
      <c r="R23" s="93">
        <f>IF('[1]2023年'!$AZ13&gt;=SUM('[1]2023年'!V13:$AG13),'[1]2023年'!V13,IF('[1]2023年'!$AZ13-SUM('[1]2023年'!W13:$AG13)&gt;0,'[1]2023年'!$AZ13-SUM('[1]2023年'!W13:$AG13),0))</f>
        <v>0</v>
      </c>
      <c r="S23" s="93">
        <f>IF('[1]2023年'!$AZ13&gt;=SUM('[1]2023年'!W13:$AG13),'[1]2023年'!W13,IF('[1]2023年'!$AZ13-SUM('[1]2023年'!X13:$AG13)&gt;0,'[1]2023年'!$AZ13-SUM('[1]2023年'!X13:$AG13),0))</f>
        <v>0</v>
      </c>
      <c r="T23" s="93">
        <f>IF('[1]2023年'!$AZ13&gt;=SUM('[1]2023年'!X13:$AG13),'[1]2023年'!X13,IF('[1]2023年'!$AZ13-SUM('[1]2023年'!Y13:$AG13)&gt;0,'[1]2023年'!$AZ13-SUM('[1]2023年'!Y13:$AG13),0))</f>
        <v>0</v>
      </c>
      <c r="U23" s="94">
        <f>IF('[1]2023年'!$AZ13&gt;=SUM('[1]2023年'!Y13:$AG13),'[1]2023年'!Y13,IF('[1]2023年'!$AZ13-SUM('[1]2023年'!Z13:$AG13)&gt;0,'[1]2023年'!$AZ13-SUM('[1]2023年'!Z13:$AG13),0))</f>
        <v>49145.74</v>
      </c>
      <c r="V23" s="94">
        <f>IF('[1]2023年'!$AZ13&gt;=SUM('[1]2023年'!Z13:$AG13),'[1]2023年'!Z13,IF('[1]2023年'!$AZ13-SUM('[1]2023年'!AA13:$AG13)&gt;0,'[1]2023年'!$AZ13-SUM('[1]2023年'!AA13:$AG13),0))</f>
        <v>0</v>
      </c>
      <c r="W23" s="94">
        <f>IF('[1]2023年'!$AZ13&gt;=SUM('[1]2023年'!AA13:$AG13),'[1]2023年'!AA13,IF('[1]2023年'!$AZ13-SUM('[1]2023年'!AB13:$AG13)&gt;0,'[1]2023年'!$AZ13-SUM('[1]2023年'!AB13:$AG13),0))</f>
        <v>60857.28</v>
      </c>
      <c r="X23" s="94">
        <f>IF('[1]2023年'!$AZ13&gt;=SUM('[1]2023年'!AB13:$AG13),'[1]2023年'!AB13,IF('[1]2023年'!$AZ13-SUM('[1]2023年'!AC13:$AG13)&gt;0,'[1]2023年'!$AZ13-SUM('[1]2023年'!AC13:$AG13),0))</f>
        <v>6068.1</v>
      </c>
      <c r="Y23" s="94">
        <f>IF('[1]2023年'!$AZ13&gt;=SUM('[1]2023年'!AC13:$AG13),'[1]2023年'!AC13,IF('[1]2023年'!$AZ13-SUM('[1]2023年'!AD13:$AG13)&gt;0,'[1]2023年'!$AZ13-SUM('[1]2023年'!AD13:$AG13),0))</f>
        <v>13979.23</v>
      </c>
      <c r="Z23" s="94">
        <f>IF('[1]2023年'!$AZ13&gt;=SUM('[1]2023年'!AD13:$AG13),'[1]2023年'!AD13,IF('[1]2023年'!$AZ13-SUM('[1]2023年'!AE13:$AG13)&gt;0,'[1]2023年'!$AZ13-SUM('[1]2023年'!AE13:$AG13),0))</f>
        <v>0</v>
      </c>
      <c r="AA23" s="94">
        <f>IF('[1]2023年'!$AZ13&gt;=SUM('[1]2023年'!AE13:$AG13),'[1]2023年'!AE13,IF('[1]2023年'!$AZ13-SUM('[1]2023年'!AF13:$AG13)&gt;0,'[1]2023年'!$AZ13-SUM('[1]2023年'!AF13:$AG13),0))</f>
        <v>0</v>
      </c>
      <c r="AB23" s="94">
        <f>IF('[1]2023年'!$AZ13&gt;=SUM('[1]2023年'!AF13:$AG13),'[1]2023年'!AF13,IF('[1]2023年'!$AZ13-SUM('[1]2023年'!AG13:$AG13)&gt;0,'[1]2023年'!$AZ13-SUM('[1]2023年'!AG13:$AG13),0))</f>
        <v>0</v>
      </c>
      <c r="AC23" s="94">
        <f>IF('[1]2023年'!$AZ13&gt;=SUM('[1]2023年'!AG13:$AG13),'[1]2023年'!AG13,IF('[1]2023年'!$AZ13-SUM('[1]2023年'!$AG13:AH13)&gt;0,'[1]2023年'!$AZ13-SUM('[1]2023年'!$AG13:AH13),0))</f>
        <v>0</v>
      </c>
      <c r="AD23" s="108">
        <f>SUM(T23:Y23)</f>
        <v>130050.35</v>
      </c>
      <c r="AE23" s="108">
        <f>AD23/6*0.8</f>
        <v>17340.0466666667</v>
      </c>
      <c r="AF23" s="109">
        <v>15000</v>
      </c>
      <c r="AG23" s="134" t="s">
        <v>39</v>
      </c>
      <c r="AH23" s="161" t="s">
        <v>58</v>
      </c>
      <c r="AI23" s="157"/>
      <c r="AJ23" s="137"/>
      <c r="AK23" s="158" t="s">
        <v>74</v>
      </c>
      <c r="AL23" s="15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</row>
    <row r="24" s="1" customFormat="1" ht="24" customHeight="1" spans="2:68">
      <c r="B24" s="57" t="s">
        <v>38</v>
      </c>
      <c r="C24" s="37" t="str">
        <f>'[1]2023年'!C22</f>
        <v>1913023</v>
      </c>
      <c r="D24" s="37" t="str">
        <f>'[1]2023年'!D22</f>
        <v>海兴中盛弹簧制品有限公司</v>
      </c>
      <c r="E24" s="61">
        <v>90</v>
      </c>
      <c r="F24" s="39">
        <f>SUM(I24:V24)</f>
        <v>76098.21</v>
      </c>
      <c r="G24" s="40">
        <f>SUM(I24:R24)</f>
        <v>19790.31</v>
      </c>
      <c r="H24" s="41">
        <f>IF(SUM(J24:AC24)&gt;0,SUM(J24:AC24),"0")</f>
        <v>147604.61</v>
      </c>
      <c r="I24" s="83"/>
      <c r="J24" s="84" t="str">
        <f>IF('[1]2023年'!$AZ22&gt;('[1]2023年'!$W22+'[1]2023年'!$V22+SUM('[1]2023年'!F22:$T22)),'[1]2023年'!F22,IF('[1]2023年'!$AZ22-'[1]2023年'!$V22-'[1]2023年'!$W22-SUM('[1]2023年'!G22:$T22)&gt;0,'[1]2023年'!$AZ22-'[1]2023年'!$V22-'[1]2023年'!$W22-SUM('[1]2023年'!G22:$T22),""))</f>
        <v/>
      </c>
      <c r="K24" s="84" t="str">
        <f>IF('[1]2023年'!$AZ22&gt;('[1]2023年'!$W22+'[1]2023年'!$V22+SUM('[1]2023年'!G22:$T22)),'[1]2023年'!G22,IF('[1]2023年'!$AZ22-'[1]2023年'!$V22-'[1]2023年'!$W22-SUM('[1]2023年'!H22:$T22)&gt;0,'[1]2023年'!$AZ22-'[1]2023年'!$V22-'[1]2023年'!$W22-SUM('[1]2023年'!H22:$T22),""))</f>
        <v/>
      </c>
      <c r="L24" s="84" t="str">
        <f>IF('[1]2023年'!$AZ22&gt;(SUM('[1]2023年'!$V22:AG22)+SUM('[1]2023年'!H22:$T22)),'[1]2023年'!H22,IF('[1]2023年'!$AZ22-SUM('[1]2023年'!$V22:AG22)-SUM('[1]2023年'!I22:$T22)&gt;0,'[1]2023年'!$AZ22-SUM('[1]2023年'!$V22:AG22)-SUM('[1]2023年'!I22:$T22),""))</f>
        <v/>
      </c>
      <c r="M24" s="84" t="str">
        <f>IF('[1]2023年'!$AZ22&gt;(SUM('[1]2023年'!V22:AG22)+SUM('[1]2023年'!M22:$T22)),'[1]2023年'!M22,IF('[1]2023年'!$AZ22-SUM('[1]2023年'!V22:AG22)-SUM('[1]2023年'!N22:$T22)&gt;0,'[1]2023年'!$AZ22-SUM('[1]2023年'!V22:AG22)-SUM('[1]2023年'!N22:$T22),""))</f>
        <v/>
      </c>
      <c r="N24" s="84" t="str">
        <f>IF('[1]2023年'!$AZ22&gt;(SUM('[1]2023年'!V22:AG22)+SUM('[1]2023年'!N22:$T22)),'[1]2023年'!N22,IF('[1]2023年'!$AZ22-SUM('[1]2023年'!V22:AG22)-SUM('[1]2023年'!O22:$T22)&gt;0,'[1]2023年'!$AZ22-SUM('[1]2023年'!V22:AG22)-SUM('[1]2023年'!O22:$T22),""))</f>
        <v/>
      </c>
      <c r="O24" s="84" t="str">
        <f>IF('[1]2023年'!$AZ22&gt;('[1]2023年'!P22+'[1]2023年'!Q22+'[1]2023年'!S22+'[1]2023年'!T22+SUM('[1]2023年'!V22:AG22))+'[1]2023年'!O22+'[1]2023年'!R22,'[1]2023年'!O22+'[1]2023年'!R22,IF('[1]2023年'!$AZ22-SUM('[1]2023年'!V22:AG22)-'[1]2023年'!T22-'[1]2023年'!S22-'[1]2023年'!P22-'[1]2023年'!Q22&gt;0,'[1]2023年'!$AZ22-SUM('[1]2023年'!V22:AG22)-'[1]2023年'!T22-'[1]2023年'!S22-'[1]2023年'!P22-'[1]2023年'!Q22,""))</f>
        <v/>
      </c>
      <c r="P24" s="84" t="str">
        <f>IF('[1]2023年'!$AZ22&gt;('[1]2023年'!$T22+'[1]2023年'!$Q22+SUM('[1]2023年'!V22:$AG22))+'[1]2023年'!S22+'[1]2023年'!P22,'[1]2023年'!P22+'[1]2023年'!S22,IF('[1]2023年'!$AZ22-SUM('[1]2023年'!V22:$AG22)-'[1]2023年'!T22-'[1]2023年'!Q22&gt;0,'[1]2023年'!$AZ22-SUM('[1]2023年'!V22:X22)-'[1]2023年'!T22-'[1]2023年'!Q22,""))</f>
        <v/>
      </c>
      <c r="Q24" s="84">
        <f>IF('[1]2023年'!$AZ22&gt;(SUM('[1]2023年'!V22:AG22)+'[1]2023年'!T22+'[1]2023年'!Q22),'[1]2023年'!Q22+'[1]2023年'!T22,IF('[1]2023年'!$AZ22-SUM('[1]2023年'!V22:AG22)&gt;0,'[1]2023年'!$AZ22-SUM('[1]2023年'!V22:AG22),""))</f>
        <v>19790.31</v>
      </c>
      <c r="R24" s="93">
        <f>IF('[1]2023年'!$AZ22&gt;=SUM('[1]2023年'!V22:$AG22),'[1]2023年'!V22,IF('[1]2023年'!$AZ22-SUM('[1]2023年'!W22:$AG22)&gt;0,'[1]2023年'!$AZ22-SUM('[1]2023年'!W22:$AG22),0))</f>
        <v>0</v>
      </c>
      <c r="S24" s="93">
        <f>IF('[1]2023年'!$AZ22&gt;=SUM('[1]2023年'!W22:$AG22),'[1]2023年'!W22,IF('[1]2023年'!$AZ22-SUM('[1]2023年'!X22:$AG22)&gt;0,'[1]2023年'!$AZ22-SUM('[1]2023年'!X22:$AG22),0))</f>
        <v>0</v>
      </c>
      <c r="T24" s="93">
        <f>IF('[1]2023年'!$AZ22&gt;=SUM('[1]2023年'!X22:$AG22),'[1]2023年'!X22,IF('[1]2023年'!$AZ22-SUM('[1]2023年'!Y22:$AG22)&gt;0,'[1]2023年'!$AZ22-SUM('[1]2023年'!Y22:$AG22),0))</f>
        <v>19628.1</v>
      </c>
      <c r="U24" s="94">
        <f>IF('[1]2023年'!$AZ22&gt;=SUM('[1]2023年'!Y22:$AG22),'[1]2023年'!Y22,IF('[1]2023年'!$AZ22-SUM('[1]2023年'!Z22:$AG22)&gt;0,'[1]2023年'!$AZ22-SUM('[1]2023年'!Z22:$AG22),0))</f>
        <v>0</v>
      </c>
      <c r="V24" s="94">
        <f>IF('[1]2023年'!$AZ22&gt;=SUM('[1]2023年'!Z22:$AG22),'[1]2023年'!Z22,IF('[1]2023年'!$AZ22-SUM('[1]2023年'!AA22:$AG22)&gt;0,'[1]2023年'!$AZ22-SUM('[1]2023年'!AA22:$AG22),0))</f>
        <v>36679.8</v>
      </c>
      <c r="W24" s="94">
        <f>IF('[1]2023年'!$AZ22&gt;=SUM('[1]2023年'!AA22:$AG22),'[1]2023年'!AA22,IF('[1]2023年'!$AZ22-SUM('[1]2023年'!AB22:$AG22)&gt;0,'[1]2023年'!$AZ22-SUM('[1]2023年'!AB22:$AG22),0))</f>
        <v>0</v>
      </c>
      <c r="X24" s="94">
        <f>IF('[1]2023年'!$AZ22&gt;=SUM('[1]2023年'!AB22:$AG22),'[1]2023年'!AB22,IF('[1]2023年'!$AZ22-SUM('[1]2023年'!AC22:$AG22)&gt;0,'[1]2023年'!$AZ22-SUM('[1]2023年'!AC22:$AG22),0))</f>
        <v>71506.4</v>
      </c>
      <c r="Y24" s="94">
        <f>IF('[1]2023年'!$AZ22&gt;=SUM('[1]2023年'!AC22:$AG22),'[1]2023年'!AC22,IF('[1]2023年'!$AZ22-SUM('[1]2023年'!AD22:$AG22)&gt;0,'[1]2023年'!$AZ22-SUM('[1]2023年'!AD22:$AG22),0))</f>
        <v>0</v>
      </c>
      <c r="Z24" s="94">
        <f>IF('[1]2023年'!$AZ22&gt;=SUM('[1]2023年'!AD22:$AG22),'[1]2023年'!AD22,IF('[1]2023年'!$AZ22-SUM('[1]2023年'!AE22:$AG22)&gt;0,'[1]2023年'!$AZ22-SUM('[1]2023年'!AE22:$AG22),0))</f>
        <v>0</v>
      </c>
      <c r="AA24" s="94">
        <f>IF('[1]2023年'!$AZ22&gt;=SUM('[1]2023年'!AE22:$AG22),'[1]2023年'!AE22,IF('[1]2023年'!$AZ22-SUM('[1]2023年'!AF22:$AG22)&gt;0,'[1]2023年'!$AZ22-SUM('[1]2023年'!AF22:$AG22),0))</f>
        <v>0</v>
      </c>
      <c r="AB24" s="94">
        <f>IF('[1]2023年'!$AZ22&gt;=SUM('[1]2023年'!AF22:$AG22),'[1]2023年'!AF22,IF('[1]2023年'!$AZ22-SUM('[1]2023年'!AG22:$AG22)&gt;0,'[1]2023年'!$AZ22-SUM('[1]2023年'!AG22:$AG22),0))</f>
        <v>0</v>
      </c>
      <c r="AC24" s="94">
        <f>IF('[1]2023年'!$AZ22&gt;=SUM('[1]2023年'!AG22:$AG22),'[1]2023年'!AG22,IF('[1]2023年'!$AZ22-SUM('[1]2023年'!$AG22:AH22)&gt;0,'[1]2023年'!$AZ22-SUM('[1]2023年'!$AG22:AH22),0))</f>
        <v>0</v>
      </c>
      <c r="AD24" s="108">
        <f>SUM(T24:Y24)</f>
        <v>127814.3</v>
      </c>
      <c r="AE24" s="108">
        <f>AD24/6*0.8</f>
        <v>17041.9066666667</v>
      </c>
      <c r="AF24" s="109">
        <v>10000</v>
      </c>
      <c r="AG24" s="160" t="s">
        <v>39</v>
      </c>
      <c r="AH24" s="161" t="s">
        <v>40</v>
      </c>
      <c r="AI24" s="157"/>
      <c r="AJ24" s="137"/>
      <c r="AK24" s="158" t="s">
        <v>75</v>
      </c>
      <c r="AL24" s="15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</row>
    <row r="25" s="1" customFormat="1" ht="24" customHeight="1" spans="2:68">
      <c r="B25" s="57" t="s">
        <v>38</v>
      </c>
      <c r="C25" s="37" t="str">
        <f>'[1]2023年'!C10</f>
        <v>1937045</v>
      </c>
      <c r="D25" s="37" t="str">
        <f>'[1]2023年'!D10</f>
        <v>烟台美龙汽车部件有限公司</v>
      </c>
      <c r="E25" s="62">
        <v>90</v>
      </c>
      <c r="F25" s="39">
        <f>SUM(I25:V25)</f>
        <v>175279.13</v>
      </c>
      <c r="G25" s="40">
        <f>SUM(I25:R25)</f>
        <v>12809.4299999999</v>
      </c>
      <c r="H25" s="41">
        <f>IF(SUM(J25:AC25)&gt;0,SUM(J25:AC25),"0")</f>
        <v>264874.96</v>
      </c>
      <c r="I25" s="83"/>
      <c r="J25" s="84" t="str">
        <f>IF('[1]2023年'!$AZ10&gt;('[1]2023年'!$W10+'[1]2023年'!$V10+SUM('[1]2023年'!F10:$T10)),'[1]2023年'!F10,IF('[1]2023年'!$AZ10-'[1]2023年'!$V10-'[1]2023年'!$W10-SUM('[1]2023年'!G10:$T10)&gt;0,'[1]2023年'!$AZ10-'[1]2023年'!$V10-'[1]2023年'!$W10-SUM('[1]2023年'!G10:$T10),""))</f>
        <v/>
      </c>
      <c r="K25" s="84" t="str">
        <f>IF('[1]2023年'!$AZ10&gt;('[1]2023年'!$W10+'[1]2023年'!$V10+SUM('[1]2023年'!G10:$T10)),'[1]2023年'!G10,IF('[1]2023年'!$AZ10-'[1]2023年'!$V10-'[1]2023年'!$W10-SUM('[1]2023年'!H10:$T10)&gt;0,'[1]2023年'!$AZ10-'[1]2023年'!$V10-'[1]2023年'!$W10-SUM('[1]2023年'!H10:$T10),""))</f>
        <v/>
      </c>
      <c r="L25" s="84" t="str">
        <f>IF('[1]2023年'!$AZ10&gt;('[1]2023年'!$W10+'[1]2023年'!$V10+SUM('[1]2023年'!H10:$T10)),'[1]2023年'!H10,IF('[1]2023年'!$AZ10-'[1]2023年'!$V10-'[1]2023年'!$W10-SUM('[1]2023年'!I10:$T10)&gt;0,'[1]2023年'!$AZ10-'[1]2023年'!$V10-'[1]2023年'!$W10-SUM('[1]2023年'!I10:$T10),""))</f>
        <v/>
      </c>
      <c r="M25" s="84">
        <f>IF('[1]2023年'!$AZ10&gt;(SUM('[1]2023年'!V10:AG10)+SUM('[1]2023年'!M10:$T10)),'[1]2023年'!M10,IF('[1]2023年'!$AZ10-SUM('[1]2023年'!V10:AG10)-SUM('[1]2023年'!N10:$T10)&gt;0,'[1]2023年'!$AZ10-SUM('[1]2023年'!V10:AG10)-SUM('[1]2023年'!N10:$T10),""))</f>
        <v>12809.4299999999</v>
      </c>
      <c r="N25" s="84" t="str">
        <f>IF('[1]2023年'!$AZ10&gt;(SUM('[1]2023年'!V10:AG10)+SUM('[1]2023年'!N10:$T10)),'[1]2023年'!N10,IF('[1]2023年'!$AZ10-SUM('[1]2023年'!V10:AG10)-SUM('[1]2023年'!O10:$T10)&gt;0,'[1]2023年'!$AZ10-SUM('[1]2023年'!V10:AG10)-SUM('[1]2023年'!O10:$T10),""))</f>
        <v/>
      </c>
      <c r="O25" s="84">
        <f>IF('[1]2023年'!$AZ10&gt;('[1]2023年'!P10+'[1]2023年'!Q10+'[1]2023年'!S10+'[1]2023年'!T10+SUM('[1]2023年'!V10:AG10))+'[1]2023年'!O10+'[1]2023年'!R10,'[1]2023年'!O10+'[1]2023年'!R10,IF('[1]2023年'!$AZ10-SUM('[1]2023年'!V10:AG10)-'[1]2023年'!T10-'[1]2023年'!S10-'[1]2023年'!P10-'[1]2023年'!Q10&gt;0,'[1]2023年'!$AZ10-SUM('[1]2023年'!V10:AG10)-'[1]2023年'!T10-'[1]2023年'!S10-'[1]2023年'!P10-'[1]2023年'!Q10,""))</f>
        <v>0</v>
      </c>
      <c r="P25" s="84">
        <f>IF('[1]2023年'!$AZ10&gt;('[1]2023年'!$T10+'[1]2023年'!$Q10+SUM('[1]2023年'!V10:$AG10))+'[1]2023年'!S10+'[1]2023年'!P10,'[1]2023年'!P10+'[1]2023年'!S10,IF('[1]2023年'!$AZ10-SUM('[1]2023年'!V10:$AG10)-'[1]2023年'!T10-'[1]2023年'!Q10&gt;0,'[1]2023年'!$AZ10-SUM('[1]2023年'!V10:X10)-'[1]2023年'!T10-'[1]2023年'!Q10,""))</f>
        <v>0</v>
      </c>
      <c r="Q25" s="84">
        <f>IF('[1]2023年'!$AZ10&gt;(SUM('[1]2023年'!V10:AG10)+'[1]2023年'!T10+'[1]2023年'!Q10),'[1]2023年'!Q10+'[1]2023年'!T10,IF('[1]2023年'!$AZ10-SUM('[1]2023年'!V10:AG10)&gt;0,'[1]2023年'!$AZ10-SUM('[1]2023年'!V10:AG10),""))</f>
        <v>0</v>
      </c>
      <c r="R25" s="93">
        <f>IF('[1]2023年'!$AZ10&gt;=SUM('[1]2023年'!V10:$AG10),'[1]2023年'!V10,IF('[1]2023年'!$AZ10-SUM('[1]2023年'!W10:$AG10)&gt;0,'[1]2023年'!$AZ10-SUM('[1]2023年'!W10:$AG10),0))</f>
        <v>0</v>
      </c>
      <c r="S25" s="93">
        <f>IF('[1]2023年'!$AZ10&gt;=SUM('[1]2023年'!W10:$AG10),'[1]2023年'!W10,IF('[1]2023年'!$AZ10-SUM('[1]2023年'!X10:$AG10)&gt;0,'[1]2023年'!$AZ10-SUM('[1]2023年'!X10:$AG10),0))</f>
        <v>162469.7</v>
      </c>
      <c r="T25" s="93">
        <f>IF('[1]2023年'!$AZ10&gt;=SUM('[1]2023年'!X10:$AG10),'[1]2023年'!X10,IF('[1]2023年'!$AZ10-SUM('[1]2023年'!Y10:$AG10)&gt;0,'[1]2023年'!$AZ10-SUM('[1]2023年'!Y10:$AG10),0))</f>
        <v>0</v>
      </c>
      <c r="U25" s="94">
        <f>IF('[1]2023年'!$AZ10&gt;=SUM('[1]2023年'!Y10:$AG10),'[1]2023年'!Y10,IF('[1]2023年'!$AZ10-SUM('[1]2023年'!Z10:$AG10)&gt;0,'[1]2023年'!$AZ10-SUM('[1]2023年'!Z10:$AG10),0))</f>
        <v>0</v>
      </c>
      <c r="V25" s="94">
        <f>IF('[1]2023年'!$AZ10&gt;=SUM('[1]2023年'!Z10:$AG10),'[1]2023年'!Z10,IF('[1]2023年'!$AZ10-SUM('[1]2023年'!AA10:$AG10)&gt;0,'[1]2023年'!$AZ10-SUM('[1]2023年'!AA10:$AG10),0))</f>
        <v>0</v>
      </c>
      <c r="W25" s="94">
        <f>IF('[1]2023年'!$AZ10&gt;=SUM('[1]2023年'!AA10:$AG10),'[1]2023年'!AA10,IF('[1]2023年'!$AZ10-SUM('[1]2023年'!AB10:$AG10)&gt;0,'[1]2023年'!$AZ10-SUM('[1]2023年'!AB10:$AG10),0))</f>
        <v>0</v>
      </c>
      <c r="X25" s="94">
        <f>IF('[1]2023年'!$AZ10&gt;=SUM('[1]2023年'!AB10:$AG10),'[1]2023年'!AB10,IF('[1]2023年'!$AZ10-SUM('[1]2023年'!AC10:$AG10)&gt;0,'[1]2023年'!$AZ10-SUM('[1]2023年'!AC10:$AG10),0))</f>
        <v>89595.83</v>
      </c>
      <c r="Y25" s="94">
        <f>IF('[1]2023年'!$AZ10&gt;=SUM('[1]2023年'!AC10:$AG10),'[1]2023年'!AC10,IF('[1]2023年'!$AZ10-SUM('[1]2023年'!AD10:$AG10)&gt;0,'[1]2023年'!$AZ10-SUM('[1]2023年'!AD10:$AG10),0))</f>
        <v>0</v>
      </c>
      <c r="Z25" s="94">
        <f>IF('[1]2023年'!$AZ10&gt;=SUM('[1]2023年'!AD10:$AG10),'[1]2023年'!AD10,IF('[1]2023年'!$AZ10-SUM('[1]2023年'!AE10:$AG10)&gt;0,'[1]2023年'!$AZ10-SUM('[1]2023年'!AE10:$AG10),0))</f>
        <v>0</v>
      </c>
      <c r="AA25" s="94">
        <f>IF('[1]2023年'!$AZ10&gt;=SUM('[1]2023年'!AE10:$AG10),'[1]2023年'!AE10,IF('[1]2023年'!$AZ10-SUM('[1]2023年'!AF10:$AG10)&gt;0,'[1]2023年'!$AZ10-SUM('[1]2023年'!AF10:$AG10),0))</f>
        <v>0</v>
      </c>
      <c r="AB25" s="94">
        <f>IF('[1]2023年'!$AZ10&gt;=SUM('[1]2023年'!AF10:$AG10),'[1]2023年'!AF10,IF('[1]2023年'!$AZ10-SUM('[1]2023年'!AG10:$AG10)&gt;0,'[1]2023年'!$AZ10-SUM('[1]2023年'!AG10:$AG10),0))</f>
        <v>0</v>
      </c>
      <c r="AC25" s="94">
        <f>IF('[1]2023年'!$AZ10&gt;=SUM('[1]2023年'!AG10:$AG10),'[1]2023年'!AG10,IF('[1]2023年'!$AZ10-SUM('[1]2023年'!$AG10:AH10)&gt;0,'[1]2023年'!$AZ10-SUM('[1]2023年'!$AG10:AH10),0))</f>
        <v>0</v>
      </c>
      <c r="AD25" s="108">
        <f>SUM(T25:Y25)</f>
        <v>89595.83</v>
      </c>
      <c r="AE25" s="108">
        <f>AD25/6*0.8</f>
        <v>11946.1106666667</v>
      </c>
      <c r="AF25" s="109">
        <v>10000</v>
      </c>
      <c r="AG25" s="134" t="s">
        <v>39</v>
      </c>
      <c r="AH25" s="135" t="s">
        <v>42</v>
      </c>
      <c r="AI25" s="136"/>
      <c r="AJ25" s="137"/>
      <c r="AK25" s="138" t="s">
        <v>64</v>
      </c>
      <c r="AL25" s="139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</row>
    <row r="26" s="1" customFormat="1" ht="24" customHeight="1" spans="2:68">
      <c r="B26" s="57" t="s">
        <v>38</v>
      </c>
      <c r="C26" s="37" t="str">
        <f>'[1]2023年'!C6</f>
        <v>1931396A</v>
      </c>
      <c r="D26" s="37" t="str">
        <f>'[1]2023年'!D6</f>
        <v>芜湖卓人汽车配件有限公司</v>
      </c>
      <c r="E26" s="63">
        <v>90</v>
      </c>
      <c r="F26" s="39">
        <f>SUM(I26:V26)</f>
        <v>34503.04</v>
      </c>
      <c r="G26" s="40">
        <f>SUM(I26:R26)</f>
        <v>9984.30000000001</v>
      </c>
      <c r="H26" s="41">
        <f>IF(SUM(J26:AC26)&gt;0,SUM(J26:AC26),"0")</f>
        <v>64472.9</v>
      </c>
      <c r="I26" s="83"/>
      <c r="J26" s="84" t="str">
        <f>IF('[1]2023年'!$AZ6&gt;('[1]2023年'!$W6+'[1]2023年'!$V6+SUM('[1]2023年'!F6:$T6)),'[1]2023年'!F6,IF('[1]2023年'!$AZ6-'[1]2023年'!$V6-'[1]2023年'!$W6-SUM('[1]2023年'!G6:$T6)&gt;0,'[1]2023年'!$AZ6-'[1]2023年'!$V6-'[1]2023年'!$W6-SUM('[1]2023年'!G6:$T6),""))</f>
        <v/>
      </c>
      <c r="K26" s="84" t="str">
        <f>IF('[1]2023年'!$AZ6&gt;('[1]2023年'!$W6+'[1]2023年'!$V6+SUM('[1]2023年'!G6:$T6)),'[1]2023年'!G6,IF('[1]2023年'!$AZ6-'[1]2023年'!$V6-'[1]2023年'!$W6-SUM('[1]2023年'!H6:$T6)&gt;0,'[1]2023年'!$AZ6-'[1]2023年'!$V6-'[1]2023年'!$W6-SUM('[1]2023年'!H6:$T6),""))</f>
        <v/>
      </c>
      <c r="L26" s="84"/>
      <c r="M26" s="84" t="str">
        <f>IF('[1]2023年'!$AZ6&gt;(SUM('[1]2023年'!V6:AG6)+SUM('[1]2023年'!M6:$T6)),'[1]2023年'!M6,IF('[1]2023年'!$AZ6-SUM('[1]2023年'!V6:AG6)-SUM('[1]2023年'!N6:$T6)&gt;0,'[1]2023年'!$AZ6-SUM('[1]2023年'!V6:AG6)-SUM('[1]2023年'!N6:$T6),""))</f>
        <v/>
      </c>
      <c r="N26" s="84" t="str">
        <f>IF('[1]2023年'!$AZ6&gt;(SUM('[1]2023年'!V6:AG6)+SUM('[1]2023年'!N6:$T6)),'[1]2023年'!N6,IF('[1]2023年'!$AZ6-SUM('[1]2023年'!V6:AG6)-SUM('[1]2023年'!O6:$T6)&gt;0,'[1]2023年'!$AZ6-SUM('[1]2023年'!V6:AG6)-SUM('[1]2023年'!O6:$T6),""))</f>
        <v/>
      </c>
      <c r="O26" s="84" t="str">
        <f>IF('[1]2023年'!$AZ6&gt;('[1]2023年'!P6+'[1]2023年'!Q6+'[1]2023年'!S6+'[1]2023年'!T6+SUM('[1]2023年'!V6:AG6))+'[1]2023年'!O6+'[1]2023年'!R6,'[1]2023年'!O6+'[1]2023年'!R6,IF('[1]2023年'!$AZ6-SUM('[1]2023年'!V6:AG6)-'[1]2023年'!T6-'[1]2023年'!S6-'[1]2023年'!P6-'[1]2023年'!Q6&gt;0,'[1]2023年'!$AZ6-SUM('[1]2023年'!V6:AG6)-'[1]2023年'!T6-'[1]2023年'!S6-'[1]2023年'!P6-'[1]2023年'!Q6,""))</f>
        <v/>
      </c>
      <c r="P26" s="84"/>
      <c r="Q26" s="84">
        <f>IF('[1]2023年'!$AZ6&gt;(SUM('[1]2023年'!V6:AG6)+'[1]2023年'!T6+'[1]2023年'!Q6),'[1]2023年'!Q6+'[1]2023年'!T6,IF('[1]2023年'!$AZ6-SUM('[1]2023年'!V6:AG6)&gt;0,'[1]2023年'!$AZ6-SUM('[1]2023年'!V6:AG6),""))</f>
        <v>9984.30000000001</v>
      </c>
      <c r="R26" s="93">
        <f>IF('[1]2023年'!$AZ6&gt;=SUM('[1]2023年'!V6:$AG6),'[1]2023年'!V6,IF('[1]2023年'!$AZ6-SUM('[1]2023年'!W6:$AG6)&gt;0,'[1]2023年'!$AZ6-SUM('[1]2023年'!W6:$AG6),0))</f>
        <v>0</v>
      </c>
      <c r="S26" s="93">
        <f>IF('[1]2023年'!$AZ6&gt;=SUM('[1]2023年'!W6:$AG6),'[1]2023年'!W6,IF('[1]2023年'!$AZ6-SUM('[1]2023年'!X6:$AG6)&gt;0,'[1]2023年'!$AZ6-SUM('[1]2023年'!X6:$AG6),0))</f>
        <v>2271.3</v>
      </c>
      <c r="T26" s="93">
        <f>IF('[1]2023年'!$AZ6&gt;=SUM('[1]2023年'!X6:$AG6),'[1]2023年'!X6,IF('[1]2023年'!$AZ6-SUM('[1]2023年'!Y6:$AG6)&gt;0,'[1]2023年'!$AZ6-SUM('[1]2023年'!Y6:$AG6),0))</f>
        <v>1817.04</v>
      </c>
      <c r="U26" s="94">
        <f>IF('[1]2023年'!$AZ6&gt;=SUM('[1]2023年'!Y6:$AG6),'[1]2023年'!Y6,IF('[1]2023年'!$AZ6-SUM('[1]2023年'!Z6:$AG6)&gt;0,'[1]2023年'!$AZ6-SUM('[1]2023年'!Z6:$AG6),0))</f>
        <v>0</v>
      </c>
      <c r="V26" s="94">
        <f>IF('[1]2023年'!$AZ6&gt;=SUM('[1]2023年'!Z6:$AG6),'[1]2023年'!Z6,IF('[1]2023年'!$AZ6-SUM('[1]2023年'!AA6:$AG6)&gt;0,'[1]2023年'!$AZ6-SUM('[1]2023年'!AA6:$AG6),0))</f>
        <v>20430.4</v>
      </c>
      <c r="W26" s="94">
        <f>IF('[1]2023年'!$AZ6&gt;=SUM('[1]2023年'!AA6:$AG6),'[1]2023年'!AA6,IF('[1]2023年'!$AZ6-SUM('[1]2023年'!AB6:$AG6)&gt;0,'[1]2023年'!$AZ6-SUM('[1]2023年'!AB6:$AG6),0))</f>
        <v>17261.88</v>
      </c>
      <c r="X26" s="94">
        <f>IF('[1]2023年'!$AZ6&gt;=SUM('[1]2023年'!AB6:$AG6),'[1]2023年'!AB6,IF('[1]2023年'!$AZ6-SUM('[1]2023年'!AC6:$AG6)&gt;0,'[1]2023年'!$AZ6-SUM('[1]2023年'!AC6:$AG6),0))</f>
        <v>12265.02</v>
      </c>
      <c r="Y26" s="94">
        <f>IF('[1]2023年'!$AZ6&gt;=SUM('[1]2023年'!AC6:$AG6),'[1]2023年'!AC6,IF('[1]2023年'!$AZ6-SUM('[1]2023年'!AD6:$AG6)&gt;0,'[1]2023年'!$AZ6-SUM('[1]2023年'!AD6:$AG6),0))</f>
        <v>442.96</v>
      </c>
      <c r="Z26" s="94">
        <f>IF('[1]2023年'!$AZ6&gt;=SUM('[1]2023年'!AD6:$AG6),'[1]2023年'!AD6,IF('[1]2023年'!$AZ6-SUM('[1]2023年'!AE6:$AG6)&gt;0,'[1]2023年'!$AZ6-SUM('[1]2023年'!AE6:$AG6),0))</f>
        <v>0</v>
      </c>
      <c r="AA26" s="94">
        <f>IF('[1]2023年'!$AZ6&gt;=SUM('[1]2023年'!AE6:$AG6),'[1]2023年'!AE6,IF('[1]2023年'!$AZ6-SUM('[1]2023年'!AF6:$AG6)&gt;0,'[1]2023年'!$AZ6-SUM('[1]2023年'!AF6:$AG6),0))</f>
        <v>0</v>
      </c>
      <c r="AB26" s="94">
        <f>IF('[1]2023年'!$AZ6&gt;=SUM('[1]2023年'!AF6:$AG6),'[1]2023年'!AF6,IF('[1]2023年'!$AZ6-SUM('[1]2023年'!AG6:$AG6)&gt;0,'[1]2023年'!$AZ6-SUM('[1]2023年'!AG6:$AG6),0))</f>
        <v>0</v>
      </c>
      <c r="AC26" s="94">
        <f>IF('[1]2023年'!$AZ6&gt;=SUM('[1]2023年'!AG6:$AG6),'[1]2023年'!AG6,IF('[1]2023年'!$AZ6-SUM('[1]2023年'!$AG6:AH6)&gt;0,'[1]2023年'!$AZ6-SUM('[1]2023年'!$AG6:AH6),0))</f>
        <v>0</v>
      </c>
      <c r="AD26" s="108">
        <f>SUM(T26:Y26)</f>
        <v>52217.3</v>
      </c>
      <c r="AE26" s="108">
        <f>AD26/6*0.8</f>
        <v>6962.30666666667</v>
      </c>
      <c r="AF26" s="109">
        <v>5000</v>
      </c>
      <c r="AG26" s="160" t="s">
        <v>39</v>
      </c>
      <c r="AH26" s="135" t="s">
        <v>42</v>
      </c>
      <c r="AI26" s="136"/>
      <c r="AJ26" s="137"/>
      <c r="AK26" s="158" t="s">
        <v>76</v>
      </c>
      <c r="AL26" s="159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</row>
    <row r="27" s="3" customFormat="1" ht="24" customHeight="1" spans="2:68">
      <c r="B27" s="57" t="s">
        <v>38</v>
      </c>
      <c r="C27" s="37" t="str">
        <f>'[1]2023年'!C20</f>
        <v>L4878</v>
      </c>
      <c r="D27" s="37" t="str">
        <f>'[1]2023年'!D20</f>
        <v>江阴宝曼电子科技有限公司</v>
      </c>
      <c r="E27" s="59" t="s">
        <v>77</v>
      </c>
      <c r="F27" s="39">
        <f>SUM(I27:W27)</f>
        <v>38855.05</v>
      </c>
      <c r="G27" s="40">
        <f>SUM(I27:S27)</f>
        <v>0</v>
      </c>
      <c r="H27" s="41">
        <f>IF(SUM(J27:AC27)&gt;0,SUM(J27:AC27),"0")</f>
        <v>47513.68</v>
      </c>
      <c r="I27" s="83"/>
      <c r="J27" s="84" t="str">
        <f>IF('[1]2023年'!$AZ20&gt;('[1]2023年'!$W20+'[1]2023年'!$V20+SUM('[1]2023年'!F20:$T20)),'[1]2023年'!F20,IF('[1]2023年'!$AZ20-'[1]2023年'!$V20-'[1]2023年'!$W20-SUM('[1]2023年'!G20:$T20)&gt;0,'[1]2023年'!$AZ20-'[1]2023年'!$V20-'[1]2023年'!$W20-SUM('[1]2023年'!G20:$T20),""))</f>
        <v/>
      </c>
      <c r="K27" s="84" t="str">
        <f>IF('[1]2023年'!$AZ20&gt;('[1]2023年'!$W20+'[1]2023年'!$V20+SUM('[1]2023年'!G20:$T20)),'[1]2023年'!G20,IF('[1]2023年'!$AZ20-'[1]2023年'!$V20-'[1]2023年'!$W20-SUM('[1]2023年'!H20:$T20)&gt;0,'[1]2023年'!$AZ20-'[1]2023年'!$V20-'[1]2023年'!$W20-SUM('[1]2023年'!H20:$T20),""))</f>
        <v/>
      </c>
      <c r="L27" s="84" t="str">
        <f>IF('[1]2023年'!$AZ20&gt;(SUM('[1]2023年'!$V20:AG20)+SUM('[1]2023年'!H20:$T20)),'[1]2023年'!H20,IF('[1]2023年'!$AZ20-SUM('[1]2023年'!$V20:AG20)-SUM('[1]2023年'!I20:$T20)&gt;0,'[1]2023年'!$AZ20-SUM('[1]2023年'!$V20:AG20)-SUM('[1]2023年'!I20:$T20),""))</f>
        <v/>
      </c>
      <c r="M27" s="84" t="str">
        <f>IF('[1]2023年'!$AZ20&gt;(SUM('[1]2023年'!V20:AG20)+SUM('[1]2023年'!M20:$T20)),'[1]2023年'!M20,IF('[1]2023年'!$AZ20-SUM('[1]2023年'!V20:AG20)-SUM('[1]2023年'!N20:$T20)&gt;0,'[1]2023年'!$AZ20-SUM('[1]2023年'!V20:AG20)-SUM('[1]2023年'!N20:$T20),""))</f>
        <v/>
      </c>
      <c r="N27" s="84" t="str">
        <f>IF('[1]2023年'!$AZ20&gt;(SUM('[1]2023年'!V20:AG20)+SUM('[1]2023年'!N20:$T20)),'[1]2023年'!N20,IF('[1]2023年'!$AZ20-SUM('[1]2023年'!V20:AG20)-SUM('[1]2023年'!O20:$T20)&gt;0,'[1]2023年'!$AZ20-SUM('[1]2023年'!V20:AG20)-SUM('[1]2023年'!O20:$T20),""))</f>
        <v/>
      </c>
      <c r="O27" s="84" t="str">
        <f>IF('[1]2023年'!$AZ20&gt;('[1]2023年'!P20+'[1]2023年'!Q20+'[1]2023年'!S20+'[1]2023年'!T20+SUM('[1]2023年'!V20:AG20))+'[1]2023年'!O20+'[1]2023年'!R20,'[1]2023年'!O20+'[1]2023年'!R20,IF('[1]2023年'!$AZ20-SUM('[1]2023年'!V20:AG20)-'[1]2023年'!T20-'[1]2023年'!S20-'[1]2023年'!P20-'[1]2023年'!Q20&gt;0,'[1]2023年'!$AZ20-SUM('[1]2023年'!V20:AG20)-'[1]2023年'!T20-'[1]2023年'!S20-'[1]2023年'!P20-'[1]2023年'!Q20,""))</f>
        <v/>
      </c>
      <c r="P27" s="84" t="str">
        <f>IF('[1]2023年'!$AZ20&gt;('[1]2023年'!$T20+'[1]2023年'!$Q20+SUM('[1]2023年'!V20:$AG20))+'[1]2023年'!S20+'[1]2023年'!P20,'[1]2023年'!P20+'[1]2023年'!S20,IF('[1]2023年'!$AZ20-SUM('[1]2023年'!V20:$AG20)-'[1]2023年'!T20-'[1]2023年'!Q20&gt;0,'[1]2023年'!$AZ20-SUM('[1]2023年'!V20:X20)-'[1]2023年'!T20-'[1]2023年'!Q20,""))</f>
        <v/>
      </c>
      <c r="Q27" s="84" t="str">
        <f>IF('[1]2023年'!$AZ20&gt;(SUM('[1]2023年'!V20:AG20)+'[1]2023年'!T20+'[1]2023年'!Q20),'[1]2023年'!Q20+'[1]2023年'!T20,IF('[1]2023年'!$AZ20-SUM('[1]2023年'!V20:AG20)&gt;0,'[1]2023年'!$AZ20-SUM('[1]2023年'!V20:AG20),""))</f>
        <v/>
      </c>
      <c r="R27" s="93">
        <f>IF('[1]2023年'!$AZ20&gt;=SUM('[1]2023年'!V20:$AG20),'[1]2023年'!V20,IF('[1]2023年'!$AZ20-SUM('[1]2023年'!W20:$AG20)&gt;0,'[1]2023年'!$AZ20-SUM('[1]2023年'!W20:$AG20),0))</f>
        <v>0</v>
      </c>
      <c r="S27" s="93">
        <f>IF('[1]2023年'!$AZ20&gt;=SUM('[1]2023年'!W20:$AG20),'[1]2023年'!W20,IF('[1]2023年'!$AZ20-SUM('[1]2023年'!X20:$AG20)&gt;0,'[1]2023年'!$AZ20-SUM('[1]2023年'!X20:$AG20),0))</f>
        <v>0</v>
      </c>
      <c r="T27" s="93">
        <f>IF('[1]2023年'!$AZ20&gt;=SUM('[1]2023年'!X20:$AG20),'[1]2023年'!X20,IF('[1]2023年'!$AZ20-SUM('[1]2023年'!Y20:$AG20)&gt;0,'[1]2023年'!$AZ20-SUM('[1]2023年'!Y20:$AG20),0))</f>
        <v>0</v>
      </c>
      <c r="U27" s="94">
        <f>IF('[1]2023年'!$AZ20&gt;=SUM('[1]2023年'!Y20:$AG20),'[1]2023年'!Y20,IF('[1]2023年'!$AZ20-SUM('[1]2023年'!Z20:$AG20)&gt;0,'[1]2023年'!$AZ20-SUM('[1]2023年'!Z20:$AG20),0))</f>
        <v>0</v>
      </c>
      <c r="V27" s="94">
        <f>IF('[1]2023年'!$AZ20&gt;=SUM('[1]2023年'!Z20:$AG20),'[1]2023年'!Z20,IF('[1]2023年'!$AZ20-SUM('[1]2023年'!AA20:$AG20)&gt;0,'[1]2023年'!$AZ20-SUM('[1]2023年'!AA20:$AG20),0))</f>
        <v>0</v>
      </c>
      <c r="W27" s="94">
        <f>IF('[1]2023年'!$AZ20&gt;=SUM('[1]2023年'!AA20:$AG20),'[1]2023年'!AA20,IF('[1]2023年'!$AZ20-SUM('[1]2023年'!AB20:$AG20)&gt;0,'[1]2023年'!$AZ20-SUM('[1]2023年'!AB20:$AG20),0))</f>
        <v>38855.05</v>
      </c>
      <c r="X27" s="94">
        <f>IF('[1]2023年'!$AZ20&gt;=SUM('[1]2023年'!AB20:$AG20),'[1]2023年'!AB20,IF('[1]2023年'!$AZ20-SUM('[1]2023年'!AC20:$AG20)&gt;0,'[1]2023年'!$AZ20-SUM('[1]2023年'!AC20:$AG20),0))</f>
        <v>8658.63</v>
      </c>
      <c r="Y27" s="94">
        <f>IF('[1]2023年'!$AZ20&gt;=SUM('[1]2023年'!AC20:$AG20),'[1]2023年'!AC20,IF('[1]2023年'!$AZ20-SUM('[1]2023年'!AD20:$AG20)&gt;0,'[1]2023年'!$AZ20-SUM('[1]2023年'!AD20:$AG20),0))</f>
        <v>0</v>
      </c>
      <c r="Z27" s="94">
        <f>IF('[1]2023年'!$AZ20&gt;=SUM('[1]2023年'!AD20:$AG20),'[1]2023年'!AD20,IF('[1]2023年'!$AZ20-SUM('[1]2023年'!AE20:$AG20)&gt;0,'[1]2023年'!$AZ20-SUM('[1]2023年'!AE20:$AG20),0))</f>
        <v>0</v>
      </c>
      <c r="AA27" s="94">
        <f>IF('[1]2023年'!$AZ20&gt;=SUM('[1]2023年'!AE20:$AG20),'[1]2023年'!AE20,IF('[1]2023年'!$AZ20-SUM('[1]2023年'!AF20:$AG20)&gt;0,'[1]2023年'!$AZ20-SUM('[1]2023年'!AF20:$AG20),0))</f>
        <v>0</v>
      </c>
      <c r="AB27" s="94">
        <f>IF('[1]2023年'!$AZ20&gt;=SUM('[1]2023年'!AF20:$AG20),'[1]2023年'!AF20,IF('[1]2023年'!$AZ20-SUM('[1]2023年'!AG20:$AG20)&gt;0,'[1]2023年'!$AZ20-SUM('[1]2023年'!AG20:$AG20),0))</f>
        <v>0</v>
      </c>
      <c r="AC27" s="94">
        <f>IF('[1]2023年'!$AZ20&gt;=SUM('[1]2023年'!AG20:$AG20),'[1]2023年'!AG20,IF('[1]2023年'!$AZ20-SUM('[1]2023年'!$AG20:AH20)&gt;0,'[1]2023年'!$AZ20-SUM('[1]2023年'!$AG20:AH20),0))</f>
        <v>0</v>
      </c>
      <c r="AD27" s="108">
        <f>SUM(T27:Y27)</f>
        <v>47513.68</v>
      </c>
      <c r="AE27" s="108">
        <f>AD27/6*0.8</f>
        <v>6335.15733333333</v>
      </c>
      <c r="AF27" s="109">
        <f>F27</f>
        <v>38855.05</v>
      </c>
      <c r="AG27" s="134" t="s">
        <v>39</v>
      </c>
      <c r="AH27" s="135" t="s">
        <v>42</v>
      </c>
      <c r="AI27" s="136"/>
      <c r="AJ27" s="137"/>
      <c r="AK27" s="158" t="s">
        <v>78</v>
      </c>
      <c r="AL27" s="159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="2" customFormat="1" ht="24" customHeight="1" spans="2:38">
      <c r="B28" s="36" t="s">
        <v>38</v>
      </c>
      <c r="C28" s="37" t="str">
        <f>'[1]2023年'!C5</f>
        <v>1922339</v>
      </c>
      <c r="D28" s="37" t="str">
        <f>'[1]2023年'!D5</f>
        <v>长春市夸克普精汽车电子有限责</v>
      </c>
      <c r="E28" s="62">
        <v>90</v>
      </c>
      <c r="F28" s="39">
        <f>SUM(I28:V28)</f>
        <v>148371</v>
      </c>
      <c r="G28" s="40">
        <f>SUM(I28:R28)</f>
        <v>126675</v>
      </c>
      <c r="H28" s="41">
        <f>IF(SUM(J28:AC28)&gt;0,SUM(J28:AC28),"0")</f>
        <v>164643</v>
      </c>
      <c r="I28" s="83"/>
      <c r="J28" s="84" t="str">
        <f>IF('[1]2023年'!$AZ5&gt;('[1]2023年'!$W5+'[1]2023年'!$V5+SUM('[1]2023年'!F5:$T5)),'[1]2023年'!F5,IF('[1]2023年'!$AZ5-'[1]2023年'!$V5-'[1]2023年'!$W5-SUM('[1]2023年'!G5:$T5)&gt;0,'[1]2023年'!$AZ5-'[1]2023年'!$V5-'[1]2023年'!$W5-SUM('[1]2023年'!G5:$T5),""))</f>
        <v/>
      </c>
      <c r="K28" s="84" t="str">
        <f>IF('[1]2023年'!$AZ5&gt;('[1]2023年'!$W5+'[1]2023年'!$V5+SUM('[1]2023年'!G5:$T5)),'[1]2023年'!G5,IF('[1]2023年'!$AZ5-'[1]2023年'!$V5-'[1]2023年'!$W5-SUM('[1]2023年'!H5:$T5)&gt;0,'[1]2023年'!$AZ5-'[1]2023年'!$V5-'[1]2023年'!$W5-SUM('[1]2023年'!H5:$T5),""))</f>
        <v/>
      </c>
      <c r="L28" s="84" t="str">
        <f>IF('[1]2023年'!$AZ5&gt;('[1]2023年'!$W5+'[1]2023年'!$V5+SUM('[1]2023年'!H5:$T5)),'[1]2023年'!H5,IF('[1]2023年'!$AZ5-'[1]2023年'!$V5-'[1]2023年'!$W5-SUM('[1]2023年'!I5:$T5)&gt;0,'[1]2023年'!$AZ5-'[1]2023年'!$V5-'[1]2023年'!$W5-SUM('[1]2023年'!I5:$T5),""))</f>
        <v/>
      </c>
      <c r="M28" s="84" t="str">
        <f>IF('[1]2023年'!$AZ5&gt;(SUM('[1]2023年'!V5:AG5)+SUM('[1]2023年'!M5:$T5)),'[1]2023年'!M5,IF('[1]2023年'!$AZ5-SUM('[1]2023年'!V5:AG5)-SUM('[1]2023年'!N5:$T5)&gt;0,'[1]2023年'!$AZ5-SUM('[1]2023年'!V5:AG5)-SUM('[1]2023年'!N5:$T5),""))</f>
        <v/>
      </c>
      <c r="N28" s="84">
        <v>58536</v>
      </c>
      <c r="O28" s="84">
        <f>IF('[1]2023年'!$AZ5&gt;('[1]2023年'!P5+'[1]2023年'!Q5+'[1]2023年'!S5+'[1]2023年'!T5+SUM('[1]2023年'!V5:AG5))+'[1]2023年'!O5+'[1]2023年'!R5,'[1]2023年'!O5+'[1]2023年'!R5,IF('[1]2023年'!$AZ5-SUM('[1]2023年'!V5:AG5)-'[1]2023年'!T5-'[1]2023年'!S5-'[1]2023年'!P5-'[1]2023年'!Q5&gt;0,'[1]2023年'!$AZ5-SUM('[1]2023年'!V5:AG5)-'[1]2023年'!T5-'[1]2023年'!S5-'[1]2023年'!P5-'[1]2023年'!Q5,""))</f>
        <v>19097</v>
      </c>
      <c r="P28" s="84">
        <f>IF('[1]2023年'!$AZ5&gt;('[1]2023年'!$T5+'[1]2023年'!$Q5+SUM('[1]2023年'!V5:$AG5))+'[1]2023年'!S5+'[1]2023年'!P5,'[1]2023年'!P5+'[1]2023年'!S5,IF('[1]2023年'!$AZ5-SUM('[1]2023年'!V5:$AG5)-'[1]2023年'!T5-'[1]2023年'!Q5&gt;0,'[1]2023年'!$AZ5-SUM('[1]2023年'!V5:X5)-'[1]2023年'!T5-'[1]2023年'!Q5,""))</f>
        <v>0</v>
      </c>
      <c r="Q28" s="84">
        <f>IF('[1]2023年'!$AZ5&gt;(SUM('[1]2023年'!V5:AG5)+'[1]2023年'!T5+'[1]2023年'!Q5),'[1]2023年'!Q5+'[1]2023年'!T5,IF('[1]2023年'!$AZ5-SUM('[1]2023年'!V5:AG5)&gt;0,'[1]2023年'!$AZ5-SUM('[1]2023年'!V5:AG5),""))</f>
        <v>0</v>
      </c>
      <c r="R28" s="93">
        <f>IF('[1]2023年'!$AZ5&gt;=SUM('[1]2023年'!V5:$AG5),'[1]2023年'!V5,IF('[1]2023年'!$AZ5-SUM('[1]2023年'!W5:$AG5)&gt;0,'[1]2023年'!$AZ5-SUM('[1]2023年'!W5:$AG5),0))</f>
        <v>49042</v>
      </c>
      <c r="S28" s="93">
        <f>IF('[1]2023年'!$AZ5&gt;=SUM('[1]2023年'!W5:$AG5),'[1]2023年'!W5,IF('[1]2023年'!$AZ5-SUM('[1]2023年'!X5:$AG5)&gt;0,'[1]2023年'!$AZ5-SUM('[1]2023年'!X5:$AG5),0))</f>
        <v>0</v>
      </c>
      <c r="T28" s="93">
        <f>IF('[1]2023年'!$AZ5&gt;=SUM('[1]2023年'!X5:$AG5),'[1]2023年'!X5,IF('[1]2023年'!$AZ5-SUM('[1]2023年'!Y5:$AG5)&gt;0,'[1]2023年'!$AZ5-SUM('[1]2023年'!Y5:$AG5),0))</f>
        <v>0</v>
      </c>
      <c r="U28" s="94">
        <f>IF('[1]2023年'!$AZ5&gt;=SUM('[1]2023年'!Y5:$AG5),'[1]2023年'!Y5,IF('[1]2023年'!$AZ5-SUM('[1]2023年'!Z5:$AG5)&gt;0,'[1]2023年'!$AZ5-SUM('[1]2023年'!Z5:$AG5),0))</f>
        <v>0</v>
      </c>
      <c r="V28" s="94">
        <f>IF('[1]2023年'!$AZ5&gt;=SUM('[1]2023年'!Z5:$AG5),'[1]2023年'!Z5,IF('[1]2023年'!$AZ5-SUM('[1]2023年'!AA5:$AG5)&gt;0,'[1]2023年'!$AZ5-SUM('[1]2023年'!AA5:$AG5),0))</f>
        <v>21696</v>
      </c>
      <c r="W28" s="94">
        <f>IF('[1]2023年'!$AZ5&gt;=SUM('[1]2023年'!AA5:$AG5),'[1]2023年'!AA5,IF('[1]2023年'!$AZ5-SUM('[1]2023年'!AB5:$AG5)&gt;0,'[1]2023年'!$AZ5-SUM('[1]2023年'!AB5:$AG5),0))</f>
        <v>0</v>
      </c>
      <c r="X28" s="94">
        <f>IF('[1]2023年'!$AZ5&gt;=SUM('[1]2023年'!AB5:$AG5),'[1]2023年'!AB5,IF('[1]2023年'!$AZ5-SUM('[1]2023年'!AC5:$AG5)&gt;0,'[1]2023年'!$AZ5-SUM('[1]2023年'!AC5:$AG5),0))</f>
        <v>16272</v>
      </c>
      <c r="Y28" s="94">
        <f>IF('[1]2023年'!$AZ5&gt;=SUM('[1]2023年'!AC5:$AG5),'[1]2023年'!AC5,IF('[1]2023年'!$AZ5-SUM('[1]2023年'!AD5:$AG5)&gt;0,'[1]2023年'!$AZ5-SUM('[1]2023年'!AD5:$AG5),0))</f>
        <v>0</v>
      </c>
      <c r="Z28" s="94">
        <f>IF('[1]2023年'!$AZ5&gt;=SUM('[1]2023年'!AD5:$AG5),'[1]2023年'!AD5,IF('[1]2023年'!$AZ5-SUM('[1]2023年'!AE5:$AG5)&gt;0,'[1]2023年'!$AZ5-SUM('[1]2023年'!AE5:$AG5),0))</f>
        <v>0</v>
      </c>
      <c r="AA28" s="94">
        <f>IF('[1]2023年'!$AZ5&gt;=SUM('[1]2023年'!AE5:$AG5),'[1]2023年'!AE5,IF('[1]2023年'!$AZ5-SUM('[1]2023年'!AF5:$AG5)&gt;0,'[1]2023年'!$AZ5-SUM('[1]2023年'!AF5:$AG5),0))</f>
        <v>0</v>
      </c>
      <c r="AB28" s="94">
        <f>IF('[1]2023年'!$AZ5&gt;=SUM('[1]2023年'!AF5:$AG5),'[1]2023年'!AF5,IF('[1]2023年'!$AZ5-SUM('[1]2023年'!AG5:$AG5)&gt;0,'[1]2023年'!$AZ5-SUM('[1]2023年'!AG5:$AG5),0))</f>
        <v>0</v>
      </c>
      <c r="AC28" s="94">
        <f>IF('[1]2023年'!$AZ5&gt;=SUM('[1]2023年'!AG5:$AG5),'[1]2023年'!AG5,IF('[1]2023年'!$AZ5-SUM('[1]2023年'!$AG5:AH5)&gt;0,'[1]2023年'!$AZ5-SUM('[1]2023年'!$AG5:AH5),0))</f>
        <v>0</v>
      </c>
      <c r="AD28" s="108">
        <f>SUM(T28:Y28)</f>
        <v>37968</v>
      </c>
      <c r="AE28" s="108">
        <f>AD28/6*0.8</f>
        <v>5062.4</v>
      </c>
      <c r="AF28" s="109">
        <v>5000</v>
      </c>
      <c r="AG28" s="134" t="s">
        <v>39</v>
      </c>
      <c r="AH28" s="135" t="s">
        <v>42</v>
      </c>
      <c r="AI28" s="136"/>
      <c r="AJ28" s="137"/>
      <c r="AK28" s="138" t="s">
        <v>78</v>
      </c>
      <c r="AL28" s="139"/>
    </row>
    <row r="29" s="1" customFormat="1" ht="24" customHeight="1" spans="2:68">
      <c r="B29" s="36" t="s">
        <v>38</v>
      </c>
      <c r="C29" s="37" t="str">
        <f>'[1]2023年'!C50</f>
        <v>1932348</v>
      </c>
      <c r="D29" s="37" t="str">
        <f>'[1]2023年'!D50</f>
        <v>扬州市宏昌气动件制造有限公司</v>
      </c>
      <c r="E29" s="38" t="s">
        <v>52</v>
      </c>
      <c r="F29" s="39">
        <f>SUM(I29:V29)</f>
        <v>20566</v>
      </c>
      <c r="G29" s="40">
        <f>SUM(I29:Q29)</f>
        <v>0</v>
      </c>
      <c r="H29" s="41">
        <f>IF(SUM(J29:AC29)&gt;0,SUM(J29:AC29),"0")</f>
        <v>36725</v>
      </c>
      <c r="I29" s="83"/>
      <c r="J29" s="84">
        <f>IF('[1]2023年'!$AZ50&gt;('[1]2023年'!$W50+'[1]2023年'!$V50+SUM('[1]2023年'!F50:$T50)),'[1]2023年'!F50,IF('[1]2023年'!$AZ50-'[1]2023年'!$V50-'[1]2023年'!$W50-SUM('[1]2023年'!F50:$T50)&gt;0,'[1]2023年'!$AZ50-'[1]2023年'!$V50-'[1]2023年'!$W50-SUM('[1]2023年'!F50:$T50),""))</f>
        <v>0</v>
      </c>
      <c r="K29" s="84">
        <f>IF('[1]2023年'!$AZ50&gt;('[1]2023年'!$W50+'[1]2023年'!$V50+SUM('[1]2023年'!G50:$T50)),'[1]2023年'!G50,IF('[1]2023年'!$AZ50-'[1]2023年'!$V50-'[1]2023年'!$W50-SUM('[1]2023年'!G50:$T50)&gt;0,'[1]2023年'!$AZ50-'[1]2023年'!$V50-'[1]2023年'!$W50-SUM('[1]2023年'!G50:$T50),""))</f>
        <v>0</v>
      </c>
      <c r="L29" s="84">
        <f>IF('[1]2023年'!$AZ50&gt;('[1]2023年'!$W50+'[1]2023年'!$V50+SUM('[1]2023年'!H50:$T50)),'[1]2023年'!H50,IF('[1]2023年'!$AZ50-'[1]2023年'!$V50-'[1]2023年'!$W50-SUM('[1]2023年'!H50:$T50)&gt;0,'[1]2023年'!$AZ50-'[1]2023年'!$V50-'[1]2023年'!$W50-SUM('[1]2023年'!H50:$T50),""))</f>
        <v>0</v>
      </c>
      <c r="M29" s="84">
        <f>IF('[1]2023年'!$AZ50&gt;('[1]2023年'!$W50+'[1]2023年'!$V50+SUM('[1]2023年'!M50:$T50)),'[1]2023年'!M50,IF('[1]2023年'!$AZ50-'[1]2023年'!$V50-'[1]2023年'!$W50-SUM('[1]2023年'!N50:$T50)&gt;0,'[1]2023年'!$AZ50-'[1]2023年'!$V50-'[1]2023年'!$W50-SUM('[1]2023年'!N50:$T50),""))</f>
        <v>0</v>
      </c>
      <c r="N29" s="84" t="str">
        <f>IF('[1]2023年'!$AZ50&gt;(SUM('[1]2023年'!V50:AG50)+SUM('[1]2023年'!N50:$T50)),'[1]2023年'!N50,IF('[1]2023年'!$AZ50-SUM('[1]2023年'!V50:AG50)-SUM('[1]2023年'!O50:$T50)&gt;0,'[1]2023年'!$AZ50-SUM('[1]2023年'!V50:AG50)-SUM('[1]2023年'!O50:$T50),""))</f>
        <v/>
      </c>
      <c r="O29" s="84" t="str">
        <f>IF('[1]2023年'!$AZ50&gt;('[1]2023年'!P50+'[1]2023年'!Q50+'[1]2023年'!S50+'[1]2023年'!T50+SUM('[1]2023年'!V50:AG50))+'[1]2023年'!O50+'[1]2023年'!R50,'[1]2023年'!O50+'[1]2023年'!R50,IF('[1]2023年'!$AZ50-SUM('[1]2023年'!V50:AG50)-'[1]2023年'!T50-'[1]2023年'!S50-'[1]2023年'!P50-'[1]2023年'!Q50&gt;0,'[1]2023年'!$AZ50-SUM('[1]2023年'!V50:AG50)-'[1]2023年'!T50-'[1]2023年'!S50-'[1]2023年'!P50-'[1]2023年'!Q50,""))</f>
        <v/>
      </c>
      <c r="P29" s="84" t="str">
        <f>IF('[1]2023年'!$AZ50&gt;('[1]2023年'!$T50+'[1]2023年'!$Q50+SUM('[1]2023年'!V50:$AG50))+'[1]2023年'!S50+'[1]2023年'!P50,'[1]2023年'!P50+'[1]2023年'!S50,IF('[1]2023年'!$AZ50-SUM('[1]2023年'!V50:$AG50)-'[1]2023年'!T50-'[1]2023年'!Q50&gt;0,'[1]2023年'!$AZ50-SUM('[1]2023年'!V50:X50)-'[1]2023年'!T50-'[1]2023年'!Q50,""))</f>
        <v/>
      </c>
      <c r="Q29" s="84" t="str">
        <f>IF('[1]2023年'!$AZ50&gt;(SUM('[1]2023年'!V50:AG50)+'[1]2023年'!T50+'[1]2023年'!Q50),'[1]2023年'!Q50+'[1]2023年'!T50,IF('[1]2023年'!$AZ50-SUM('[1]2023年'!V50:AG50)&gt;0,'[1]2023年'!$AZ50-SUM('[1]2023年'!V50:AG50),""))</f>
        <v/>
      </c>
      <c r="R29" s="93">
        <f>IF('[1]2023年'!$AZ50&gt;=SUM('[1]2023年'!V50:$AG50),'[1]2023年'!V50,IF('[1]2023年'!$AZ50-SUM('[1]2023年'!W50:$AG50)&gt;0,'[1]2023年'!$AZ50-SUM('[1]2023年'!W50:$AG50),0))</f>
        <v>0</v>
      </c>
      <c r="S29" s="93">
        <f>IF('[1]2023年'!$AZ50&gt;=SUM('[1]2023年'!W50:$AG50),'[1]2023年'!W50,IF('[1]2023年'!$AZ50-SUM('[1]2023年'!X50:$AG50)&gt;0,'[1]2023年'!$AZ50-SUM('[1]2023年'!X50:$AG50),0))</f>
        <v>0</v>
      </c>
      <c r="T29" s="93">
        <f>IF('[1]2023年'!$AZ50&gt;=SUM('[1]2023年'!X50:$AG50),'[1]2023年'!X50,IF('[1]2023年'!$AZ50-SUM('[1]2023年'!Y50:$AG50)&gt;0,'[1]2023年'!$AZ50-SUM('[1]2023年'!Y50:$AG50),0))</f>
        <v>20566</v>
      </c>
      <c r="U29" s="94">
        <f>IF('[1]2023年'!$AZ50&gt;=SUM('[1]2023年'!Y50:$AG50),'[1]2023年'!Y50,IF('[1]2023年'!$AZ50-SUM('[1]2023年'!Z50:$AG50)&gt;0,'[1]2023年'!$AZ50-SUM('[1]2023年'!Z50:$AG50),0))</f>
        <v>0</v>
      </c>
      <c r="V29" s="94">
        <f>IF('[1]2023年'!$AZ50&gt;=SUM('[1]2023年'!Z50:$AG50),'[1]2023年'!Z50,IF('[1]2023年'!$AZ50-SUM('[1]2023年'!AA50:$AG50)&gt;0,'[1]2023年'!$AZ50-SUM('[1]2023年'!AA50:$AG50),0))</f>
        <v>0</v>
      </c>
      <c r="W29" s="94">
        <f>IF('[1]2023年'!$AZ50&gt;=SUM('[1]2023年'!AA50:$AG50),'[1]2023年'!AA50,IF('[1]2023年'!$AZ50-SUM('[1]2023年'!AB50:$AG50)&gt;0,'[1]2023年'!$AZ50-SUM('[1]2023年'!AB50:$AG50),0))</f>
        <v>0</v>
      </c>
      <c r="X29" s="94">
        <f>IF('[1]2023年'!$AZ50&gt;=SUM('[1]2023年'!AB50:$AG50),'[1]2023年'!AB50,IF('[1]2023年'!$AZ50-SUM('[1]2023年'!AC50:$AG50)&gt;0,'[1]2023年'!$AZ50-SUM('[1]2023年'!AC50:$AG50),0))</f>
        <v>16159</v>
      </c>
      <c r="Y29" s="94">
        <f>IF('[1]2023年'!$AZ50&gt;=SUM('[1]2023年'!AC50:$AG50),'[1]2023年'!AC50,IF('[1]2023年'!$AZ50-SUM('[1]2023年'!AD50:$AG50)&gt;0,'[1]2023年'!$AZ50-SUM('[1]2023年'!AD50:$AG50),0))</f>
        <v>0</v>
      </c>
      <c r="Z29" s="94"/>
      <c r="AA29" s="94"/>
      <c r="AB29" s="94"/>
      <c r="AC29" s="94"/>
      <c r="AD29" s="108">
        <f>SUM(T29:Y29)</f>
        <v>36725</v>
      </c>
      <c r="AE29" s="108">
        <f>AD29/6*0.8</f>
        <v>4896.66666666667</v>
      </c>
      <c r="AF29" s="109">
        <v>5000</v>
      </c>
      <c r="AG29" s="160" t="s">
        <v>39</v>
      </c>
      <c r="AH29" s="135" t="s">
        <v>42</v>
      </c>
      <c r="AI29" s="136"/>
      <c r="AJ29" s="137"/>
      <c r="AK29" s="158" t="s">
        <v>79</v>
      </c>
      <c r="AL29" s="15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</row>
    <row r="30" s="1" customFormat="1" ht="24" customHeight="1" spans="2:68">
      <c r="B30" s="36" t="s">
        <v>38</v>
      </c>
      <c r="C30" s="37" t="str">
        <f>'[1]2023年'!C30</f>
        <v>L2124</v>
      </c>
      <c r="D30" s="37" t="str">
        <f>'[1]2023年'!D30</f>
        <v>西安光华荣昌汽车部件有限公司</v>
      </c>
      <c r="E30" s="38" t="s">
        <v>52</v>
      </c>
      <c r="F30" s="39">
        <f>SUM(I30:V30)</f>
        <v>191850.66</v>
      </c>
      <c r="G30" s="40">
        <f>SUM(I30:R30)</f>
        <v>0</v>
      </c>
      <c r="H30" s="41">
        <f>IF(SUM(J30:AC30)&gt;0,SUM(J30:AC30),"0")</f>
        <v>299676.7</v>
      </c>
      <c r="I30" s="83"/>
      <c r="J30" s="84" t="str">
        <f>IF('[1]2023年'!$AZ30&gt;('[1]2023年'!$W30+'[1]2023年'!$V30+SUM('[1]2023年'!F30:$T30)),'[1]2023年'!F30,IF('[1]2023年'!$AZ30-'[1]2023年'!$V30-'[1]2023年'!$W30-SUM('[1]2023年'!G30:$T30)&gt;0,'[1]2023年'!$AZ30-'[1]2023年'!$V30-'[1]2023年'!$W30-SUM('[1]2023年'!G30:$T30),""))</f>
        <v/>
      </c>
      <c r="K30" s="84" t="str">
        <f>IF('[1]2023年'!$AZ30&gt;('[1]2023年'!$W30+'[1]2023年'!$V30+SUM('[1]2023年'!G30:$T30)),'[1]2023年'!G30,IF('[1]2023年'!$AZ30-'[1]2023年'!$V30-'[1]2023年'!$W30-SUM('[1]2023年'!H30:$T30)&gt;0,'[1]2023年'!$AZ30-'[1]2023年'!$V30-'[1]2023年'!$W30-SUM('[1]2023年'!H30:$T30),""))</f>
        <v/>
      </c>
      <c r="L30" s="84" t="str">
        <f>IF('[1]2023年'!$AZ30&gt;(SUM('[1]2023年'!$V30:AG30)+SUM('[1]2023年'!H30:$T30)),'[1]2023年'!H30,IF('[1]2023年'!$AZ30-SUM('[1]2023年'!$V30:AG30)-SUM('[1]2023年'!I30:$T30)&gt;0,'[1]2023年'!$AZ30-SUM('[1]2023年'!$V30:AG30)-SUM('[1]2023年'!I30:$T30),""))</f>
        <v/>
      </c>
      <c r="M30" s="84" t="str">
        <f>IF('[1]2023年'!$AZ30&gt;(SUM('[1]2023年'!V30:AG30)+SUM('[1]2023年'!M30:$T30)),'[1]2023年'!M30,IF('[1]2023年'!$AZ30-SUM('[1]2023年'!V30:AG30)-SUM('[1]2023年'!N30:$T30)&gt;0,'[1]2023年'!$AZ30-SUM('[1]2023年'!V30:AG30)-SUM('[1]2023年'!N30:$T30),""))</f>
        <v/>
      </c>
      <c r="N30" s="84" t="str">
        <f>IF('[1]2023年'!$AZ30&gt;(SUM('[1]2023年'!V30:AG30)+SUM('[1]2023年'!N30:$T30)),'[1]2023年'!N30,IF('[1]2023年'!$AZ30-SUM('[1]2023年'!V30:AG30)-SUM('[1]2023年'!O30:$T30)&gt;0,'[1]2023年'!$AZ30-SUM('[1]2023年'!V30:AG30)-SUM('[1]2023年'!O30:$T30),""))</f>
        <v/>
      </c>
      <c r="O30" s="84" t="str">
        <f>IF('[1]2023年'!$AZ30&gt;('[1]2023年'!P30+'[1]2023年'!Q30+'[1]2023年'!S30+'[1]2023年'!T30+SUM('[1]2023年'!V30:AG30))+'[1]2023年'!O30+'[1]2023年'!R30,'[1]2023年'!O30+'[1]2023年'!R30,IF('[1]2023年'!$AZ30-SUM('[1]2023年'!V30:AG30)-'[1]2023年'!T30-'[1]2023年'!S30-'[1]2023年'!P30-'[1]2023年'!Q30&gt;0,'[1]2023年'!$AZ30-SUM('[1]2023年'!V30:AG30)-'[1]2023年'!T30-'[1]2023年'!S30-'[1]2023年'!P30-'[1]2023年'!Q30,""))</f>
        <v/>
      </c>
      <c r="P30" s="84" t="str">
        <f>IF('[1]2023年'!$AZ30&gt;('[1]2023年'!$T30+'[1]2023年'!$Q30+SUM('[1]2023年'!V30:$AG30))+'[1]2023年'!S30+'[1]2023年'!P30,'[1]2023年'!P30+'[1]2023年'!S30,IF('[1]2023年'!$AZ30-SUM('[1]2023年'!V30:$AG30)-'[1]2023年'!T30-'[1]2023年'!Q30&gt;0,'[1]2023年'!$AZ30-SUM('[1]2023年'!V30:X30)-'[1]2023年'!T30-'[1]2023年'!Q30,""))</f>
        <v/>
      </c>
      <c r="Q30" s="84" t="str">
        <f>IF('[1]2023年'!$AZ30&gt;(SUM('[1]2023年'!V30:AG30)+'[1]2023年'!T30+'[1]2023年'!Q30),'[1]2023年'!Q30+'[1]2023年'!T30,IF('[1]2023年'!$AZ30-SUM('[1]2023年'!V30:AG30)&gt;0,'[1]2023年'!$AZ30-SUM('[1]2023年'!V30:AG30),""))</f>
        <v/>
      </c>
      <c r="R30" s="93">
        <f>IF('[1]2023年'!$AZ30&gt;=SUM('[1]2023年'!V30:$AG30),'[1]2023年'!V30,IF('[1]2023年'!$AZ30-SUM('[1]2023年'!W30:$AG30)&gt;0,'[1]2023年'!$AZ30-SUM('[1]2023年'!W30:$AG30),0))</f>
        <v>0</v>
      </c>
      <c r="S30" s="93">
        <f>IF('[1]2023年'!$AZ30&gt;=SUM('[1]2023年'!W30:$AG30),'[1]2023年'!W30,IF('[1]2023年'!$AZ30-SUM('[1]2023年'!X30:$AG30)&gt;0,'[1]2023年'!$AZ30-SUM('[1]2023年'!X30:$AG30),0))</f>
        <v>0</v>
      </c>
      <c r="T30" s="93">
        <f>IF('[1]2023年'!$AZ30&gt;=SUM('[1]2023年'!X30:$AG30),'[1]2023年'!X30,IF('[1]2023年'!$AZ30-SUM('[1]2023年'!Y30:$AG30)&gt;0,'[1]2023年'!$AZ30-SUM('[1]2023年'!Y30:$AG30),0))</f>
        <v>126897.18</v>
      </c>
      <c r="U30" s="94">
        <f>IF('[1]2023年'!$AZ30&gt;=SUM('[1]2023年'!Y30:$AG30),'[1]2023年'!Y30,IF('[1]2023年'!$AZ30-SUM('[1]2023年'!Z30:$AG30)&gt;0,'[1]2023年'!$AZ30-SUM('[1]2023年'!Z30:$AG30),0))</f>
        <v>40061.43</v>
      </c>
      <c r="V30" s="94">
        <f>IF('[1]2023年'!$AZ30&gt;=SUM('[1]2023年'!Z30:$AG30),'[1]2023年'!Z30,IF('[1]2023年'!$AZ30-SUM('[1]2023年'!AA30:$AG30)&gt;0,'[1]2023年'!$AZ30-SUM('[1]2023年'!AA30:$AG30),0))</f>
        <v>24892.05</v>
      </c>
      <c r="W30" s="94">
        <f>IF('[1]2023年'!$AZ30&gt;=SUM('[1]2023年'!AA30:$AG30),'[1]2023年'!AA30,IF('[1]2023年'!$AZ30-SUM('[1]2023年'!AB30:$AG30)&gt;0,'[1]2023年'!$AZ30-SUM('[1]2023年'!AB30:$AG30),0))</f>
        <v>12725.95</v>
      </c>
      <c r="X30" s="94">
        <f>IF('[1]2023年'!$AZ30&gt;=SUM('[1]2023年'!AB30:$AG30),'[1]2023年'!AB30,IF('[1]2023年'!$AZ30-SUM('[1]2023年'!AC30:$AG30)&gt;0,'[1]2023年'!$AZ30-SUM('[1]2023年'!AC30:$AG30),0))</f>
        <v>95100.09</v>
      </c>
      <c r="Y30" s="94">
        <f>IF('[1]2023年'!$AZ30&gt;=SUM('[1]2023年'!AC30:$AG30),'[1]2023年'!AC30,IF('[1]2023年'!$AZ30-SUM('[1]2023年'!AD30:$AG30)&gt;0,'[1]2023年'!$AZ30-SUM('[1]2023年'!AD30:$AG30),0))</f>
        <v>0</v>
      </c>
      <c r="Z30" s="94">
        <f>IF('[1]2023年'!$AZ30&gt;=SUM('[1]2023年'!AD30:$AG30),'[1]2023年'!AD30,IF('[1]2023年'!$AZ30-SUM('[1]2023年'!AE30:$AG30)&gt;0,'[1]2023年'!$AZ30-SUM('[1]2023年'!AE30:$AG30),0))</f>
        <v>0</v>
      </c>
      <c r="AA30" s="94">
        <f>IF('[1]2023年'!$AZ30&gt;=SUM('[1]2023年'!AE30:$AG30),'[1]2023年'!AE30,IF('[1]2023年'!$AZ30-SUM('[1]2023年'!AF30:$AG30)&gt;0,'[1]2023年'!$AZ30-SUM('[1]2023年'!AF30:$AG30),0))</f>
        <v>0</v>
      </c>
      <c r="AB30" s="94">
        <f>IF('[1]2023年'!$AZ30&gt;=SUM('[1]2023年'!AF30:$AG30),'[1]2023年'!AF30,IF('[1]2023年'!$AZ30-SUM('[1]2023年'!AG30:$AG30)&gt;0,'[1]2023年'!$AZ30-SUM('[1]2023年'!AG30:$AG30),0))</f>
        <v>0</v>
      </c>
      <c r="AC30" s="94">
        <f>IF('[1]2023年'!$AZ30&gt;=SUM('[1]2023年'!AG30:$AG30),'[1]2023年'!AG30,IF('[1]2023年'!$AZ30-SUM('[1]2023年'!$AG30:AH30)&gt;0,'[1]2023年'!$AZ30-SUM('[1]2023年'!$AG30:AH30),0))</f>
        <v>0</v>
      </c>
      <c r="AD30" s="108">
        <f>SUM(T30:Y30)</f>
        <v>299676.7</v>
      </c>
      <c r="AE30" s="108">
        <f>AD30/6*0.8</f>
        <v>39956.8933333333</v>
      </c>
      <c r="AF30" s="109"/>
      <c r="AG30" s="162"/>
      <c r="AH30" s="161"/>
      <c r="AI30" s="136"/>
      <c r="AJ30" s="137"/>
      <c r="AK30" s="158" t="s">
        <v>80</v>
      </c>
      <c r="AL30" s="159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</row>
    <row r="31" s="1" customFormat="1" ht="24" customHeight="1" spans="2:68">
      <c r="B31" s="36" t="s">
        <v>38</v>
      </c>
      <c r="C31" s="37" t="str">
        <f>'[1]2023年'!C31</f>
        <v>L5211</v>
      </c>
      <c r="D31" s="37" t="str">
        <f>'[1]2023年'!D31</f>
        <v>西安海容塑料制品有限责任公司</v>
      </c>
      <c r="E31" s="38">
        <v>90</v>
      </c>
      <c r="F31" s="39">
        <f>SUM(I31:V31)</f>
        <v>12519.91</v>
      </c>
      <c r="G31" s="40">
        <f>SUM(I31:P31)</f>
        <v>0</v>
      </c>
      <c r="H31" s="41">
        <f>IF(SUM(J31:AC31)&gt;0,SUM(J31:AC31),"0")</f>
        <v>32729.3</v>
      </c>
      <c r="I31" s="83"/>
      <c r="J31" s="84" t="str">
        <f>IF('[1]2023年'!$AZ31&gt;('[1]2023年'!$W31+'[1]2023年'!$V31+SUM('[1]2023年'!F31:$T31)),'[1]2023年'!F31,IF('[1]2023年'!$AZ31-'[1]2023年'!$V31-'[1]2023年'!$W31-SUM('[1]2023年'!G31:$T31)&gt;0,'[1]2023年'!$AZ31-'[1]2023年'!$V31-'[1]2023年'!$W31-SUM('[1]2023年'!G31:$T31),""))</f>
        <v/>
      </c>
      <c r="K31" s="84" t="str">
        <f>IF('[1]2023年'!$AZ31&gt;('[1]2023年'!$W31+'[1]2023年'!$V31+SUM('[1]2023年'!G31:$T31)),'[1]2023年'!G31,IF('[1]2023年'!$AZ31-'[1]2023年'!$V31-'[1]2023年'!$W31-SUM('[1]2023年'!H31:$T31)&gt;0,'[1]2023年'!$AZ31-'[1]2023年'!$V31-'[1]2023年'!$W31-SUM('[1]2023年'!H31:$T31),""))</f>
        <v/>
      </c>
      <c r="L31" s="84" t="str">
        <f>IF('[1]2023年'!$AZ31&gt;(SUM('[1]2023年'!$V31:AG31)+SUM('[1]2023年'!H31:$T31)),'[1]2023年'!H31,IF('[1]2023年'!$AZ31-SUM('[1]2023年'!$V31:AG31)-SUM('[1]2023年'!I31:$T31)&gt;0,'[1]2023年'!$AZ31-SUM('[1]2023年'!$V31:AG31)-SUM('[1]2023年'!I31:$T31),""))</f>
        <v/>
      </c>
      <c r="M31" s="84" t="str">
        <f>IF('[1]2023年'!$AZ31&gt;(SUM('[1]2023年'!V31:AG31)+SUM('[1]2023年'!M31:$T31)),'[1]2023年'!M31,IF('[1]2023年'!$AZ31-SUM('[1]2023年'!V31:AG31)-SUM('[1]2023年'!N31:$T31)&gt;0,'[1]2023年'!$AZ31-SUM('[1]2023年'!V31:AG31)-SUM('[1]2023年'!N31:$T31),""))</f>
        <v/>
      </c>
      <c r="N31" s="84" t="str">
        <f>IF('[1]2023年'!$AZ31&gt;(SUM('[1]2023年'!V31:AG31)+SUM('[1]2023年'!N31:$T31)),'[1]2023年'!N31,IF('[1]2023年'!$AZ31-SUM('[1]2023年'!V31:AG31)-SUM('[1]2023年'!O31:$T31)&gt;0,'[1]2023年'!$AZ31-SUM('[1]2023年'!V31:AG31)-SUM('[1]2023年'!O31:$T31),""))</f>
        <v/>
      </c>
      <c r="O31" s="84" t="str">
        <f>IF('[1]2023年'!$AZ31&gt;('[1]2023年'!P31+'[1]2023年'!Q31+'[1]2023年'!S31+'[1]2023年'!T31+SUM('[1]2023年'!V31:AG31))+'[1]2023年'!O31+'[1]2023年'!R31,'[1]2023年'!O31+'[1]2023年'!R31,IF('[1]2023年'!$AZ31-SUM('[1]2023年'!V31:AG31)-'[1]2023年'!T31-'[1]2023年'!S31-'[1]2023年'!P31-'[1]2023年'!Q31&gt;0,'[1]2023年'!$AZ31-SUM('[1]2023年'!V31:AG31)-'[1]2023年'!T31-'[1]2023年'!S31-'[1]2023年'!P31-'[1]2023年'!Q31,""))</f>
        <v/>
      </c>
      <c r="P31" s="84" t="str">
        <f>IF('[1]2023年'!$AZ31&gt;('[1]2023年'!$T31+'[1]2023年'!$Q31+SUM('[1]2023年'!V31:$AG31))+'[1]2023年'!S31+'[1]2023年'!P31,'[1]2023年'!P31+'[1]2023年'!S31,IF('[1]2023年'!$AZ31-SUM('[1]2023年'!V31:$AG31)-'[1]2023年'!T31-'[1]2023年'!Q31&gt;0,'[1]2023年'!$AZ31-SUM('[1]2023年'!V31:X31)-'[1]2023年'!T31-'[1]2023年'!Q31,""))</f>
        <v/>
      </c>
      <c r="Q31" s="84" t="str">
        <f>IF('[1]2023年'!$AZ31&gt;(SUM('[1]2023年'!V31:AG31)+'[1]2023年'!T31+'[1]2023年'!Q31),'[1]2023年'!Q31+'[1]2023年'!T31,IF('[1]2023年'!$AZ31-SUM('[1]2023年'!V31:AG31)&gt;0,'[1]2023年'!$AZ31-SUM('[1]2023年'!V31:AG31),""))</f>
        <v/>
      </c>
      <c r="R31" s="93">
        <f>IF('[1]2023年'!$AZ31&gt;=SUM('[1]2023年'!V31:$AG31),'[1]2023年'!V31,IF('[1]2023年'!$AZ31-SUM('[1]2023年'!W31:$AG31)&gt;0,'[1]2023年'!$AZ31-SUM('[1]2023年'!W31:$AG31),0))</f>
        <v>0</v>
      </c>
      <c r="S31" s="93">
        <f>IF('[1]2023年'!$AZ31&gt;=SUM('[1]2023年'!W31:$AG31),'[1]2023年'!W31,IF('[1]2023年'!$AZ31-SUM('[1]2023年'!X31:$AG31)&gt;0,'[1]2023年'!$AZ31-SUM('[1]2023年'!X31:$AG31),0))</f>
        <v>0</v>
      </c>
      <c r="T31" s="93">
        <f>IF('[1]2023年'!$AZ31&gt;=SUM('[1]2023年'!X31:$AG31),'[1]2023年'!X31,IF('[1]2023年'!$AZ31-SUM('[1]2023年'!Y31:$AG31)&gt;0,'[1]2023年'!$AZ31-SUM('[1]2023年'!Y31:$AG31),0))</f>
        <v>0</v>
      </c>
      <c r="U31" s="94">
        <f>IF('[1]2023年'!$AZ31&gt;=SUM('[1]2023年'!Y31:$AG31),'[1]2023年'!Y31,IF('[1]2023年'!$AZ31-SUM('[1]2023年'!Z31:$AG31)&gt;0,'[1]2023年'!$AZ31-SUM('[1]2023年'!Z31:$AG31),0))</f>
        <v>0</v>
      </c>
      <c r="V31" s="94">
        <f>IF('[1]2023年'!$AZ31&gt;=SUM('[1]2023年'!Z31:$AG31),'[1]2023年'!Z31,IF('[1]2023年'!$AZ31-SUM('[1]2023年'!AA31:$AG31)&gt;0,'[1]2023年'!$AZ31-SUM('[1]2023年'!AA31:$AG31),0))</f>
        <v>12519.91</v>
      </c>
      <c r="W31" s="94">
        <f>IF('[1]2023年'!$AZ31&gt;=SUM('[1]2023年'!AA31:$AG31),'[1]2023年'!AA31,IF('[1]2023年'!$AZ31-SUM('[1]2023年'!AB31:$AG31)&gt;0,'[1]2023年'!$AZ31-SUM('[1]2023年'!AB31:$AG31),0))</f>
        <v>13163.39</v>
      </c>
      <c r="X31" s="94">
        <f>IF('[1]2023年'!$AZ31&gt;=SUM('[1]2023年'!AB31:$AG31),'[1]2023年'!AB31,IF('[1]2023年'!$AZ31-SUM('[1]2023年'!AC31:$AG31)&gt;0,'[1]2023年'!$AZ31-SUM('[1]2023年'!AC31:$AG31),0))</f>
        <v>0</v>
      </c>
      <c r="Y31" s="94">
        <f>IF('[1]2023年'!$AZ31&gt;=SUM('[1]2023年'!AC31:$AG31),'[1]2023年'!AC31,IF('[1]2023年'!$AZ31-SUM('[1]2023年'!AD31:$AG31)&gt;0,'[1]2023年'!$AZ31-SUM('[1]2023年'!AD31:$AG31),0))</f>
        <v>7046</v>
      </c>
      <c r="Z31" s="94">
        <f>IF('[1]2023年'!$AZ31&gt;=SUM('[1]2023年'!AD31:$AG31),'[1]2023年'!AD31,IF('[1]2023年'!$AZ31-SUM('[1]2023年'!AE31:$AG31)&gt;0,'[1]2023年'!$AZ31-SUM('[1]2023年'!AE31:$AG31),0))</f>
        <v>0</v>
      </c>
      <c r="AA31" s="94">
        <f>IF('[1]2023年'!$AZ31&gt;=SUM('[1]2023年'!AE31:$AG31),'[1]2023年'!AE31,IF('[1]2023年'!$AZ31-SUM('[1]2023年'!AF31:$AG31)&gt;0,'[1]2023年'!$AZ31-SUM('[1]2023年'!AF31:$AG31),0))</f>
        <v>0</v>
      </c>
      <c r="AB31" s="94">
        <f>IF('[1]2023年'!$AZ31&gt;=SUM('[1]2023年'!AF31:$AG31),'[1]2023年'!AF31,IF('[1]2023年'!$AZ31-SUM('[1]2023年'!AG31:$AG31)&gt;0,'[1]2023年'!$AZ31-SUM('[1]2023年'!AG31:$AG31),0))</f>
        <v>0</v>
      </c>
      <c r="AC31" s="94">
        <f>IF('[1]2023年'!$AZ31&gt;=SUM('[1]2023年'!AG31:$AG31),'[1]2023年'!AG31,IF('[1]2023年'!$AZ31-SUM('[1]2023年'!$AG31:AH31)&gt;0,'[1]2023年'!$AZ31-SUM('[1]2023年'!$AG31:AH31),0))</f>
        <v>0</v>
      </c>
      <c r="AD31" s="108">
        <f>SUM(T31:Y31)</f>
        <v>32729.3</v>
      </c>
      <c r="AE31" s="108">
        <f>AD31/6*0.8</f>
        <v>4363.90666666667</v>
      </c>
      <c r="AF31" s="109"/>
      <c r="AG31" s="162"/>
      <c r="AH31" s="161"/>
      <c r="AI31" s="136"/>
      <c r="AJ31" s="137" t="s">
        <v>50</v>
      </c>
      <c r="AK31" s="158" t="s">
        <v>81</v>
      </c>
      <c r="AL31" s="159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</row>
    <row r="32" s="1" customFormat="1" ht="24" customHeight="1" spans="2:68">
      <c r="B32" s="36" t="s">
        <v>38</v>
      </c>
      <c r="C32" s="37" t="str">
        <f>'[1]2023年'!C23</f>
        <v>1951035</v>
      </c>
      <c r="D32" s="37" t="str">
        <f>'[1]2023年'!D23</f>
        <v>长春力登维科技产业有限公司成</v>
      </c>
      <c r="E32" s="59" t="s">
        <v>52</v>
      </c>
      <c r="F32" s="39">
        <f>SUM(I32:V32)</f>
        <v>19747.5</v>
      </c>
      <c r="G32" s="40">
        <f>SUM(I32:R32)</f>
        <v>0</v>
      </c>
      <c r="H32" s="41">
        <f>IF(SUM(J32:AC32)&gt;0,SUM(J32:AC32),"0")</f>
        <v>19747.5</v>
      </c>
      <c r="I32" s="83"/>
      <c r="J32" s="84" t="str">
        <f>IF('[1]2023年'!$AZ23&gt;('[1]2023年'!$W23+'[1]2023年'!$V23+SUM('[1]2023年'!F23:$T23)),'[1]2023年'!F23,IF('[1]2023年'!$AZ23-'[1]2023年'!$V23-'[1]2023年'!$W23-SUM('[1]2023年'!G23:$T23)&gt;0,'[1]2023年'!$AZ23-'[1]2023年'!$V23-'[1]2023年'!$W23-SUM('[1]2023年'!G23:$T23),""))</f>
        <v/>
      </c>
      <c r="K32" s="84" t="str">
        <f>IF('[1]2023年'!$AZ23&gt;('[1]2023年'!$W23+'[1]2023年'!$V23+SUM('[1]2023年'!G23:$T23)),'[1]2023年'!G23,IF('[1]2023年'!$AZ23-'[1]2023年'!$V23-'[1]2023年'!$W23-SUM('[1]2023年'!H23:$T23)&gt;0,'[1]2023年'!$AZ23-'[1]2023年'!$V23-'[1]2023年'!$W23-SUM('[1]2023年'!H23:$T23),""))</f>
        <v/>
      </c>
      <c r="L32" s="84" t="str">
        <f>IF('[1]2023年'!$AZ23&gt;(SUM('[1]2023年'!$V23:AG23)+SUM('[1]2023年'!H23:$T23)),'[1]2023年'!H23,IF('[1]2023年'!$AZ23-SUM('[1]2023年'!$V23:AG23)-SUM('[1]2023年'!I23:$T23)&gt;0,'[1]2023年'!$AZ23-SUM('[1]2023年'!$V23:AG23)-SUM('[1]2023年'!I23:$T23),""))</f>
        <v/>
      </c>
      <c r="M32" s="84" t="str">
        <f>IF('[1]2023年'!$AZ23&gt;(SUM('[1]2023年'!V23:AG23)+SUM('[1]2023年'!M23:$T23)),'[1]2023年'!M23,IF('[1]2023年'!$AZ23-SUM('[1]2023年'!V23:AG23)-SUM('[1]2023年'!N23:$T23)&gt;0,'[1]2023年'!$AZ23-SUM('[1]2023年'!V23:AG23)-SUM('[1]2023年'!N23:$T23),""))</f>
        <v/>
      </c>
      <c r="N32" s="84" t="str">
        <f>IF('[1]2023年'!$AZ23&gt;(SUM('[1]2023年'!V23:AG23)+SUM('[1]2023年'!N23:$T23)),'[1]2023年'!N23,IF('[1]2023年'!$AZ23-SUM('[1]2023年'!V23:AG23)-SUM('[1]2023年'!O23:$T23)&gt;0,'[1]2023年'!$AZ23-SUM('[1]2023年'!V23:AG23)-SUM('[1]2023年'!O23:$T23),""))</f>
        <v/>
      </c>
      <c r="O32" s="84" t="str">
        <f>IF('[1]2023年'!$AZ23&gt;('[1]2023年'!P23+'[1]2023年'!Q23+'[1]2023年'!S23+'[1]2023年'!T23+SUM('[1]2023年'!V23:AG23))+'[1]2023年'!O23+'[1]2023年'!R23,'[1]2023年'!O23+'[1]2023年'!R23,IF('[1]2023年'!$AZ23-SUM('[1]2023年'!V23:AG23)-'[1]2023年'!T23-'[1]2023年'!S23-'[1]2023年'!P23-'[1]2023年'!Q23&gt;0,'[1]2023年'!$AZ23-SUM('[1]2023年'!V23:AG23)-'[1]2023年'!T23-'[1]2023年'!S23-'[1]2023年'!P23-'[1]2023年'!Q23,""))</f>
        <v/>
      </c>
      <c r="P32" s="84" t="str">
        <f>IF('[1]2023年'!$AZ23&gt;('[1]2023年'!$T23+'[1]2023年'!$Q23+SUM('[1]2023年'!V23:$AG23))+'[1]2023年'!S23+'[1]2023年'!P23,'[1]2023年'!P23+'[1]2023年'!S23,IF('[1]2023年'!$AZ23-SUM('[1]2023年'!V23:$AG23)-'[1]2023年'!T23-'[1]2023年'!Q23&gt;0,'[1]2023年'!$AZ23-SUM('[1]2023年'!V23:$AG23)-'[1]2023年'!T23-'[1]2023年'!Q23,""))</f>
        <v/>
      </c>
      <c r="Q32" s="84" t="str">
        <f>IF('[1]2023年'!$AZ23&gt;(SUM('[1]2023年'!V23:AG23)+'[1]2023年'!T23+'[1]2023年'!Q23),'[1]2023年'!Q23+'[1]2023年'!T23,IF('[1]2023年'!$AZ23-SUM('[1]2023年'!V23:AG23)&gt;0,'[1]2023年'!$AZ23-SUM('[1]2023年'!V23:AG23),""))</f>
        <v/>
      </c>
      <c r="R32" s="93">
        <f>IF('[1]2023年'!$AZ23&gt;=SUM('[1]2023年'!V23:$AG23),'[1]2023年'!V23,IF('[1]2023年'!$AZ23-SUM('[1]2023年'!W23:$AG23)&gt;0,'[1]2023年'!$AZ23-SUM('[1]2023年'!W23:$AG23),0))</f>
        <v>0</v>
      </c>
      <c r="S32" s="93">
        <f>IF('[1]2023年'!$AZ23&gt;=SUM('[1]2023年'!W23:$AG23),'[1]2023年'!W23,IF('[1]2023年'!$AZ23-SUM('[1]2023年'!X23:$AG23)&gt;0,'[1]2023年'!$AZ23-SUM('[1]2023年'!X23:$AG23),0))</f>
        <v>0</v>
      </c>
      <c r="T32" s="93">
        <f>IF('[1]2023年'!$AZ23&gt;=SUM('[1]2023年'!X23:$AG23),'[1]2023年'!X23,IF('[1]2023年'!$AZ23-SUM('[1]2023年'!Y23:$AG23)&gt;0,'[1]2023年'!$AZ23-SUM('[1]2023年'!Y23:$AG23),0))</f>
        <v>1712.7</v>
      </c>
      <c r="U32" s="94">
        <f>IF('[1]2023年'!$AZ23&gt;=SUM('[1]2023年'!Y23:$AG23),'[1]2023年'!Y23,IF('[1]2023年'!$AZ23-SUM('[1]2023年'!Z23:$AG23)&gt;0,'[1]2023年'!$AZ23-SUM('[1]2023年'!Z23:$AG23),0))</f>
        <v>6644.4</v>
      </c>
      <c r="V32" s="94">
        <f>IF('[1]2023年'!$AZ23&gt;=SUM('[1]2023年'!Z23:$AG23),'[1]2023年'!Z23,IF('[1]2023年'!$AZ23-SUM('[1]2023年'!AA23:$AG23)&gt;0,'[1]2023年'!$AZ23-SUM('[1]2023年'!AA23:$AG23),0))</f>
        <v>11390.4</v>
      </c>
      <c r="W32" s="94">
        <f>IF('[1]2023年'!$AZ23&gt;=SUM('[1]2023年'!AA23:$AG23),'[1]2023年'!AA23,IF('[1]2023年'!$AZ23-SUM('[1]2023年'!AB23:$AG23)&gt;0,'[1]2023年'!$AZ23-SUM('[1]2023年'!AB23:$AG23),0))</f>
        <v>0</v>
      </c>
      <c r="X32" s="94">
        <f>IF('[1]2023年'!$AZ23&gt;=SUM('[1]2023年'!AB23:$AG23),'[1]2023年'!AB23,IF('[1]2023年'!$AZ23-SUM('[1]2023年'!AC23:$AG23)&gt;0,'[1]2023年'!$AZ23-SUM('[1]2023年'!AC23:$AG23),0))</f>
        <v>0</v>
      </c>
      <c r="Y32" s="94">
        <f>IF('[1]2023年'!$AZ23&gt;=SUM('[1]2023年'!AC23:$AG23),'[1]2023年'!AC23,IF('[1]2023年'!$AZ23-SUM('[1]2023年'!AD23:$AG23)&gt;0,'[1]2023年'!$AZ23-SUM('[1]2023年'!AD23:$AG23),0))</f>
        <v>0</v>
      </c>
      <c r="Z32" s="94">
        <f>IF('[1]2023年'!$AZ23&gt;=SUM('[1]2023年'!AD23:$AG23),'[1]2023年'!AD23,IF('[1]2023年'!$AZ23-SUM('[1]2023年'!AE23:$AG23)&gt;0,'[1]2023年'!$AZ23-SUM('[1]2023年'!AE23:$AG23),0))</f>
        <v>0</v>
      </c>
      <c r="AA32" s="94">
        <f>IF('[1]2023年'!$AZ23&gt;=SUM('[1]2023年'!AE23:$AG23),'[1]2023年'!AE23,IF('[1]2023年'!$AZ23-SUM('[1]2023年'!AF23:$AG23)&gt;0,'[1]2023年'!$AZ23-SUM('[1]2023年'!AF23:$AG23),0))</f>
        <v>0</v>
      </c>
      <c r="AB32" s="94">
        <f>IF('[1]2023年'!$AZ23&gt;=SUM('[1]2023年'!AF23:$AG23),'[1]2023年'!AF23,IF('[1]2023年'!$AZ23-SUM('[1]2023年'!AG23:$AG23)&gt;0,'[1]2023年'!$AZ23-SUM('[1]2023年'!AG23:$AG23),0))</f>
        <v>0</v>
      </c>
      <c r="AC32" s="94">
        <f>IF('[1]2023年'!$AZ23&gt;=SUM('[1]2023年'!AG23:$AG23),'[1]2023年'!AG23,IF('[1]2023年'!$AZ23-SUM('[1]2023年'!$AG23:AH23)&gt;0,'[1]2023年'!$AZ23-SUM('[1]2023年'!$AG23:AH23),0))</f>
        <v>0</v>
      </c>
      <c r="AD32" s="108">
        <f>SUM(T32:Y32)</f>
        <v>19747.5</v>
      </c>
      <c r="AE32" s="108">
        <f>AD32/6*0.8</f>
        <v>2633</v>
      </c>
      <c r="AF32" s="109">
        <v>8500</v>
      </c>
      <c r="AG32" s="134" t="s">
        <v>39</v>
      </c>
      <c r="AH32" s="161"/>
      <c r="AI32" s="136"/>
      <c r="AJ32" s="137"/>
      <c r="AK32" s="158" t="s">
        <v>76</v>
      </c>
      <c r="AL32" s="159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</row>
    <row r="33" s="1" customFormat="1" ht="24" customHeight="1" spans="2:68">
      <c r="B33" s="36" t="s">
        <v>38</v>
      </c>
      <c r="C33" s="37" t="str">
        <f>'[1]2023年'!C33</f>
        <v>1913037</v>
      </c>
      <c r="D33" s="37" t="str">
        <f>'[1]2023年'!D33</f>
        <v>河北光华荣昌汽车部件有限公司</v>
      </c>
      <c r="E33" s="38" t="s">
        <v>52</v>
      </c>
      <c r="F33" s="39" t="str">
        <f>H33</f>
        <v>0</v>
      </c>
      <c r="G33" s="40">
        <f>SUM(I33:R33)</f>
        <v>457860.58</v>
      </c>
      <c r="H33" s="41" t="str">
        <f>IF(SUM(J33:AC33)&gt;0,SUM(J33:AC33),"0")</f>
        <v>0</v>
      </c>
      <c r="I33" s="83"/>
      <c r="J33" s="84" t="str">
        <f>IF('[1]2023年'!$AZ33&gt;('[1]2023年'!$W33+'[1]2023年'!$V33+SUM('[1]2023年'!F33:$T33)),'[1]2023年'!F33,IF('[1]2023年'!$AZ33-'[1]2023年'!$V33-'[1]2023年'!$W33-SUM('[1]2023年'!F33:$T33)&gt;0,'[1]2023年'!$AZ33-'[1]2023年'!$V33-'[1]2023年'!$W33-SUM('[1]2023年'!F33:$T33),""))</f>
        <v/>
      </c>
      <c r="K33" s="84" t="str">
        <f>IF('[1]2023年'!$AZ33&gt;('[1]2023年'!$W33+'[1]2023年'!$V33+SUM('[1]2023年'!G33:$T33)),'[1]2023年'!G33,IF('[1]2023年'!$AZ33-'[1]2023年'!$V33-'[1]2023年'!$W33-SUM('[1]2023年'!G33:$T33)&gt;0,'[1]2023年'!$AZ33-'[1]2023年'!$V33-'[1]2023年'!$W33-SUM('[1]2023年'!G33:$T33),""))</f>
        <v/>
      </c>
      <c r="L33" s="84" t="str">
        <f>IF('[1]2023年'!$AZ33&gt;(SUM('[1]2023年'!$V33:AG33)+SUM('[1]2023年'!H33:$T33)),'[1]2023年'!H33,IF('[1]2023年'!$AZ33-SUM('[1]2023年'!$V33:AG33)-SUM('[1]2023年'!I33:$T33)&gt;0,'[1]2023年'!$AZ33-SUM('[1]2023年'!$V33:AG33)-SUM('[1]2023年'!I33:$T33),""))</f>
        <v/>
      </c>
      <c r="M33" s="84" t="str">
        <f>IF('[1]2023年'!$AZ33&gt;(SUM('[1]2023年'!V33:AG33)+SUM('[1]2023年'!M33:$T33)),'[1]2023年'!M33,IF('[1]2023年'!$AZ33-SUM('[1]2023年'!V33:AG33)-SUM('[1]2023年'!N33:$T33)&gt;0,'[1]2023年'!$AZ33-SUM('[1]2023年'!V33:AG33)-SUM('[1]2023年'!N33:$T33),""))</f>
        <v/>
      </c>
      <c r="N33" s="84">
        <v>0</v>
      </c>
      <c r="O33" s="84">
        <v>0</v>
      </c>
      <c r="P33" s="84" t="str">
        <f>IF('[1]2023年'!$AZ33&gt;('[1]2023年'!$T33+'[1]2023年'!$Q33+SUM('[1]2023年'!V33:$AG33))+'[1]2023年'!S33+'[1]2023年'!P33,'[1]2023年'!P33+'[1]2023年'!S33,IF('[1]2023年'!$AZ33-SUM('[1]2023年'!V33:$AG33)-'[1]2023年'!T33-'[1]2023年'!Q33&gt;0,'[1]2023年'!$AZ33-SUM('[1]2023年'!V33:$AG33)-'[1]2023年'!T33-'[1]2023年'!Q33,""))</f>
        <v/>
      </c>
      <c r="Q33" s="84">
        <f>IF('[1]2023年'!$AZ33&gt;(SUM('[1]2023年'!V33:AG33)+'[1]2023年'!T33+'[1]2023年'!Q33),'[1]2023年'!Q33+'[1]2023年'!T33,IF('[1]2023年'!$AZ33-SUM('[1]2023年'!V33:AG33)&gt;0,'[1]2023年'!$AZ33-SUM('[1]2023年'!V33:AG33),""))</f>
        <v>157118.75</v>
      </c>
      <c r="R33" s="93">
        <f>IF('[1]2023年'!$AZ33&gt;=SUM('[1]2023年'!V33:$AG33),'[1]2023年'!V33,IF('[1]2023年'!$AZ33-SUM('[1]2023年'!W33:$AG33)&gt;0,'[1]2023年'!$AZ33-SUM('[1]2023年'!W33:$AG33),0))</f>
        <v>300741.83</v>
      </c>
      <c r="S33" s="93">
        <f>IF('[1]2023年'!$AZ33&gt;=SUM('[1]2023年'!W33:$AG33),'[1]2023年'!W33,IF('[1]2023年'!$AZ33-SUM('[1]2023年'!X33:$AG33)&gt;0,'[1]2023年'!$AZ33-SUM('[1]2023年'!X33:$AG33),0))</f>
        <v>316289.99</v>
      </c>
      <c r="T33" s="93">
        <f>IF('[1]2023年'!$AZ33&gt;=SUM('[1]2023年'!X33:$AG33),'[1]2023年'!X33,IF('[1]2023年'!$AZ33-SUM('[1]2023年'!Y33:$AG33)&gt;0,'[1]2023年'!$AZ33-SUM('[1]2023年'!Y33:$AG33),0))</f>
        <v>0</v>
      </c>
      <c r="U33" s="94">
        <f>IF('[1]2023年'!$AZ33&gt;=SUM('[1]2023年'!Y33:$AG33),'[1]2023年'!Y33,IF('[1]2023年'!$AZ33-SUM('[1]2023年'!Z33:$AG33)&gt;0,'[1]2023年'!$AZ33-SUM('[1]2023年'!Z33:$AG33),0))</f>
        <v>690585.84</v>
      </c>
      <c r="V33" s="94">
        <f>IF('[1]2023年'!$AZ33&gt;=SUM('[1]2023年'!Z33:$AG33),'[1]2023年'!Z33,IF('[1]2023年'!$AZ33-SUM('[1]2023年'!AA33:$AG33)&gt;0,'[1]2023年'!$AZ33-SUM('[1]2023年'!AA33:$AG33),0))</f>
        <v>-127171.15</v>
      </c>
      <c r="W33" s="94">
        <f>IF('[1]2023年'!$AZ33&gt;=SUM('[1]2023年'!AA33:$AG33),'[1]2023年'!AA33,IF('[1]2023年'!$AZ33-SUM('[1]2023年'!AB33:$AG33)&gt;0,'[1]2023年'!$AZ33-SUM('[1]2023年'!AB33:$AG33),0))</f>
        <v>-1147525.78</v>
      </c>
      <c r="X33" s="94">
        <f>IF('[1]2023年'!$AZ33&gt;=SUM('[1]2023年'!AB33:$AG33),'[1]2023年'!AB33,IF('[1]2023年'!$AZ33-SUM('[1]2023年'!AC33:$AG33)&gt;0,'[1]2023年'!$AZ33-SUM('[1]2023年'!AC33:$AG33),0))</f>
        <v>-95905.71</v>
      </c>
      <c r="Y33" s="94">
        <f>IF('[1]2023年'!$AZ33&gt;=SUM('[1]2023年'!AC33:$AG33),'[1]2023年'!AC33,IF('[1]2023年'!$AZ33-SUM('[1]2023年'!AD33:$AG33)&gt;0,'[1]2023年'!$AZ33-SUM('[1]2023年'!AD33:$AG33),0))</f>
        <v>-226714.48</v>
      </c>
      <c r="Z33" s="94">
        <f>IF('[1]2023年'!$AZ33&gt;=SUM('[1]2023年'!AD33:$AG33),'[1]2023年'!AD33,IF('[1]2023年'!$AZ33-SUM('[1]2023年'!AE33:$AG33)&gt;0,'[1]2023年'!$AZ33-SUM('[1]2023年'!AE33:$AG33),0))</f>
        <v>0</v>
      </c>
      <c r="AA33" s="94">
        <f>IF('[1]2023年'!$AZ33&gt;=SUM('[1]2023年'!AE33:$AG33),'[1]2023年'!AE33,IF('[1]2023年'!$AZ33-SUM('[1]2023年'!AF33:$AG33)&gt;0,'[1]2023年'!$AZ33-SUM('[1]2023年'!AF33:$AG33),0))</f>
        <v>0</v>
      </c>
      <c r="AB33" s="94">
        <f>IF('[1]2023年'!$AZ33&gt;=SUM('[1]2023年'!AF33:$AG33),'[1]2023年'!AF33,IF('[1]2023年'!$AZ33-SUM('[1]2023年'!AG33:$AG33)&gt;0,'[1]2023年'!$AZ33-SUM('[1]2023年'!AG33:$AG33),0))</f>
        <v>0</v>
      </c>
      <c r="AC33" s="94">
        <f>IF('[1]2023年'!$AZ33&gt;=SUM('[1]2023年'!AG33:$AG33),'[1]2023年'!AG33,IF('[1]2023年'!$AZ33-SUM('[1]2023年'!$AG33:AH33)&gt;0,'[1]2023年'!$AZ33-SUM('[1]2023年'!$AG33:AH33),0))</f>
        <v>0</v>
      </c>
      <c r="AD33" s="108"/>
      <c r="AE33" s="108">
        <f>AD33/6*0.8</f>
        <v>0</v>
      </c>
      <c r="AF33" s="109"/>
      <c r="AG33" s="162"/>
      <c r="AH33" s="161"/>
      <c r="AI33" s="136" t="s">
        <v>41</v>
      </c>
      <c r="AJ33" s="137" t="s">
        <v>41</v>
      </c>
      <c r="AK33" s="158" t="s">
        <v>82</v>
      </c>
      <c r="AL33" s="15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</row>
    <row r="34" s="1" customFormat="1" ht="24" customHeight="1" spans="2:68">
      <c r="B34" s="36" t="s">
        <v>38</v>
      </c>
      <c r="C34" s="37" t="str">
        <f>'[1]2023年'!C26</f>
        <v>1931704</v>
      </c>
      <c r="D34" s="37" t="str">
        <f>'[1]2023年'!D26</f>
        <v>上海努辰金属制品有限公司</v>
      </c>
      <c r="E34" s="58">
        <v>90</v>
      </c>
      <c r="F34" s="39">
        <f>SUM(I34:V34)</f>
        <v>7872.07999999999</v>
      </c>
      <c r="G34" s="40">
        <f>SUM(I34:R34)</f>
        <v>0</v>
      </c>
      <c r="H34" s="41">
        <f>IF(SUM(J34:AC34)&gt;0,SUM(J34:AC34),"0")</f>
        <v>10462.04</v>
      </c>
      <c r="I34" s="83"/>
      <c r="J34" s="84" t="str">
        <f>IF('[1]2023年'!$AZ26&gt;('[1]2023年'!$W26+'[1]2023年'!$V26+SUM('[1]2023年'!F26:$T26)),'[1]2023年'!F26,IF('[1]2023年'!$AZ26-'[1]2023年'!$V26-'[1]2023年'!$W26-SUM('[1]2023年'!G26:$T26)&gt;0,'[1]2023年'!$AZ26-'[1]2023年'!$V26-'[1]2023年'!$W26-SUM('[1]2023年'!G26:$T26),""))</f>
        <v/>
      </c>
      <c r="K34" s="84" t="str">
        <f>IF('[1]2023年'!$AZ26&gt;('[1]2023年'!$W26+'[1]2023年'!$V26+SUM('[1]2023年'!G26:$T26)),'[1]2023年'!G26,IF('[1]2023年'!$AZ26-'[1]2023年'!$V26-'[1]2023年'!$W26-SUM('[1]2023年'!H26:$T26)&gt;0,'[1]2023年'!$AZ26-'[1]2023年'!$V26-'[1]2023年'!$W26-SUM('[1]2023年'!H26:$T26),""))</f>
        <v/>
      </c>
      <c r="L34" s="84" t="str">
        <f>IF('[1]2023年'!$AZ26&gt;(SUM('[1]2023年'!$V26:AG26)+SUM('[1]2023年'!H26:$T26)),'[1]2023年'!H26,IF('[1]2023年'!$AZ26-SUM('[1]2023年'!$V26:AG26)-SUM('[1]2023年'!I26:$T26)&gt;0,'[1]2023年'!$AZ26-SUM('[1]2023年'!$V26:AG26)-SUM('[1]2023年'!I26:$T26),""))</f>
        <v/>
      </c>
      <c r="M34" s="84" t="str">
        <f>IF('[1]2023年'!$AZ26&gt;(SUM('[1]2023年'!V26:AG26)+SUM('[1]2023年'!M26:$T26)),'[1]2023年'!M26,IF('[1]2023年'!$AZ26-SUM('[1]2023年'!V26:AG26)-SUM('[1]2023年'!N26:$T26)&gt;0,'[1]2023年'!$AZ26-SUM('[1]2023年'!V26:AG26)-SUM('[1]2023年'!N26:$T26),""))</f>
        <v/>
      </c>
      <c r="N34" s="84" t="str">
        <f>IF('[1]2023年'!$AZ26&gt;(SUM('[1]2023年'!V26:AG26)+SUM('[1]2023年'!N26:$T26)),'[1]2023年'!N26,IF('[1]2023年'!$AZ26-SUM('[1]2023年'!V26:AG26)-SUM('[1]2023年'!O26:$T26)&gt;0,'[1]2023年'!$AZ26-SUM('[1]2023年'!V26:AG26)-SUM('[1]2023年'!O26:$T26),""))</f>
        <v/>
      </c>
      <c r="O34" s="84" t="str">
        <f>IF('[1]2023年'!$AZ26&gt;('[1]2023年'!P26+'[1]2023年'!Q26+'[1]2023年'!S26+'[1]2023年'!T26+SUM('[1]2023年'!V26:AG26))+'[1]2023年'!O26+'[1]2023年'!R26,'[1]2023年'!O26+'[1]2023年'!R26,IF('[1]2023年'!$AZ26-SUM('[1]2023年'!V26:AG26)-'[1]2023年'!T26-'[1]2023年'!S26-'[1]2023年'!P26-'[1]2023年'!Q26&gt;0,'[1]2023年'!$AZ26-SUM('[1]2023年'!V26:AG26)-'[1]2023年'!T26-'[1]2023年'!S26-'[1]2023年'!P26-'[1]2023年'!Q26,""))</f>
        <v/>
      </c>
      <c r="P34" s="84" t="str">
        <f>IF('[1]2023年'!$AZ26&gt;('[1]2023年'!$T26+'[1]2023年'!$Q26+SUM('[1]2023年'!V26:$AG26))+'[1]2023年'!S26+'[1]2023年'!P26,'[1]2023年'!P26+'[1]2023年'!S26,IF('[1]2023年'!$AZ26-SUM('[1]2023年'!V26:$AG26)-'[1]2023年'!T26-'[1]2023年'!Q26&gt;0,'[1]2023年'!$AZ26-SUM('[1]2023年'!V26:X26)-'[1]2023年'!T26-'[1]2023年'!Q26,""))</f>
        <v/>
      </c>
      <c r="Q34" s="84" t="str">
        <f>IF('[1]2023年'!$AZ26&gt;(SUM('[1]2023年'!V26:AG26)+'[1]2023年'!T26+'[1]2023年'!Q26),'[1]2023年'!Q26+'[1]2023年'!T26,IF('[1]2023年'!$AZ26-SUM('[1]2023年'!V26:AG26)&gt;0,'[1]2023年'!$AZ26-SUM('[1]2023年'!V26:AG26),""))</f>
        <v/>
      </c>
      <c r="R34" s="93">
        <f>IF('[1]2023年'!$AZ26&gt;=SUM('[1]2023年'!V26:$AG26),'[1]2023年'!V26,IF('[1]2023年'!$AZ26-SUM('[1]2023年'!W26:$AG26)&gt;0,'[1]2023年'!$AZ26-SUM('[1]2023年'!W26:$AG26),0))</f>
        <v>0</v>
      </c>
      <c r="S34" s="93">
        <f>IF('[1]2023年'!$AZ26&gt;=SUM('[1]2023年'!W26:$AG26),'[1]2023年'!W26,IF('[1]2023年'!$AZ26-SUM('[1]2023年'!X26:$AG26)&gt;0,'[1]2023年'!$AZ26-SUM('[1]2023年'!X26:$AG26),0))</f>
        <v>0</v>
      </c>
      <c r="T34" s="93">
        <f>IF('[1]2023年'!$AZ26&gt;=SUM('[1]2023年'!X26:$AG26),'[1]2023年'!X26,IF('[1]2023年'!$AZ26-SUM('[1]2023年'!Y26:$AG26)&gt;0,'[1]2023年'!$AZ26-SUM('[1]2023年'!Y26:$AG26),0))</f>
        <v>0</v>
      </c>
      <c r="U34" s="94">
        <f>IF('[1]2023年'!$AZ26&gt;=SUM('[1]2023年'!Y26:$AG26),'[1]2023年'!Y26,IF('[1]2023年'!$AZ26-SUM('[1]2023年'!Z26:$AG26)&gt;0,'[1]2023年'!$AZ26-SUM('[1]2023年'!Z26:$AG26),0))</f>
        <v>2346.37999999999</v>
      </c>
      <c r="V34" s="94">
        <f>IF('[1]2023年'!$AZ26&gt;=SUM('[1]2023年'!Z26:$AG26),'[1]2023年'!Z26,IF('[1]2023年'!$AZ26-SUM('[1]2023年'!AA26:$AG26)&gt;0,'[1]2023年'!$AZ26-SUM('[1]2023年'!AA26:$AG26),0))</f>
        <v>5525.7</v>
      </c>
      <c r="W34" s="94">
        <f>IF('[1]2023年'!$AZ26&gt;=SUM('[1]2023年'!AA26:$AG26),'[1]2023年'!AA26,IF('[1]2023年'!$AZ26-SUM('[1]2023年'!AB26:$AG26)&gt;0,'[1]2023年'!$AZ26-SUM('[1]2023年'!AB26:$AG26),0))</f>
        <v>2589.96</v>
      </c>
      <c r="X34" s="94">
        <f>IF('[1]2023年'!$AZ26&gt;=SUM('[1]2023年'!AB26:$AG26),'[1]2023年'!AB26,IF('[1]2023年'!$AZ26-SUM('[1]2023年'!AC26:$AG26)&gt;0,'[1]2023年'!$AZ26-SUM('[1]2023年'!AC26:$AG26),0))</f>
        <v>0</v>
      </c>
      <c r="Y34" s="94">
        <f>IF('[1]2023年'!$AZ26&gt;=SUM('[1]2023年'!AC26:$AG26),'[1]2023年'!AC26,IF('[1]2023年'!$AZ26-SUM('[1]2023年'!AD26:$AG26)&gt;0,'[1]2023年'!$AZ26-SUM('[1]2023年'!AD26:$AG26),0))</f>
        <v>0</v>
      </c>
      <c r="Z34" s="94">
        <f>IF('[1]2023年'!$AZ26&gt;=SUM('[1]2023年'!AD26:$AG26),'[1]2023年'!AD26,IF('[1]2023年'!$AZ26-SUM('[1]2023年'!AE26:$AG26)&gt;0,'[1]2023年'!$AZ26-SUM('[1]2023年'!AE26:$AG26),0))</f>
        <v>0</v>
      </c>
      <c r="AA34" s="94">
        <f>IF('[1]2023年'!$AZ26&gt;=SUM('[1]2023年'!AE26:$AG26),'[1]2023年'!AE26,IF('[1]2023年'!$AZ26-SUM('[1]2023年'!AF26:$AG26)&gt;0,'[1]2023年'!$AZ26-SUM('[1]2023年'!AF26:$AG26),0))</f>
        <v>0</v>
      </c>
      <c r="AB34" s="94">
        <f>IF('[1]2023年'!$AZ26&gt;=SUM('[1]2023年'!AF26:$AG26),'[1]2023年'!AF26,IF('[1]2023年'!$AZ26-SUM('[1]2023年'!AG26:$AG26)&gt;0,'[1]2023年'!$AZ26-SUM('[1]2023年'!AG26:$AG26),0))</f>
        <v>0</v>
      </c>
      <c r="AC34" s="94">
        <f>IF('[1]2023年'!$AZ26&gt;=SUM('[1]2023年'!AG26:$AG26),'[1]2023年'!AG26,IF('[1]2023年'!$AZ26-SUM('[1]2023年'!$AG26:AH26)&gt;0,'[1]2023年'!$AZ26-SUM('[1]2023年'!$AG26:AH26),0))</f>
        <v>0</v>
      </c>
      <c r="AD34" s="108">
        <f>SUM(T34:Y34)</f>
        <v>10462.04</v>
      </c>
      <c r="AE34" s="108">
        <f>AD34/6*0.8</f>
        <v>1394.93866666667</v>
      </c>
      <c r="AF34" s="109"/>
      <c r="AG34" s="156"/>
      <c r="AH34" s="161"/>
      <c r="AI34" s="136"/>
      <c r="AJ34" s="137">
        <v>0</v>
      </c>
      <c r="AK34" s="158" t="s">
        <v>83</v>
      </c>
      <c r="AL34" s="15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</row>
    <row r="35" s="1" customFormat="1" ht="24" customHeight="1" spans="2:68">
      <c r="B35" s="36" t="s">
        <v>38</v>
      </c>
      <c r="C35" s="37" t="str">
        <f>'[1]2023年'!C46</f>
        <v>L5388</v>
      </c>
      <c r="D35" s="37" t="str">
        <f>'[1]2023年'!D46</f>
        <v>上海绽奇汽车部件有限公司</v>
      </c>
      <c r="E35" s="38" t="s">
        <v>52</v>
      </c>
      <c r="F35" s="39">
        <f>SUM(I35:V35)</f>
        <v>8323.3</v>
      </c>
      <c r="G35" s="40">
        <f>SUM(I35:R35)</f>
        <v>0</v>
      </c>
      <c r="H35" s="41">
        <f>IF(SUM(J35:AC35)&gt;0,SUM(J35:AC35),"0")</f>
        <v>8323.3</v>
      </c>
      <c r="I35" s="83"/>
      <c r="J35" s="84">
        <f>IF('[1]2023年'!$AZ46&gt;('[1]2023年'!$W46+'[1]2023年'!$V46+SUM('[1]2023年'!F46:$T46)),'[1]2023年'!F46,IF('[1]2023年'!$AZ46-'[1]2023年'!$V46-'[1]2023年'!$W46-SUM('[1]2023年'!F46:$T46)&gt;0,'[1]2023年'!$AZ46-'[1]2023年'!$V46-'[1]2023年'!$W46-SUM('[1]2023年'!F46:$T46),""))</f>
        <v>0</v>
      </c>
      <c r="K35" s="84">
        <f>IF('[1]2023年'!$AZ46&gt;('[1]2023年'!$W46+'[1]2023年'!$V46+SUM('[1]2023年'!G46:$T46)),'[1]2023年'!G46,IF('[1]2023年'!$AZ46-'[1]2023年'!$V46-'[1]2023年'!$W46-SUM('[1]2023年'!G46:$T46)&gt;0,'[1]2023年'!$AZ46-'[1]2023年'!$V46-'[1]2023年'!$W46-SUM('[1]2023年'!G46:$T46),""))</f>
        <v>0</v>
      </c>
      <c r="L35" s="84">
        <f>IF('[1]2023年'!$AZ46&gt;('[1]2023年'!$W46+'[1]2023年'!$V46+SUM('[1]2023年'!H46:$T46)),'[1]2023年'!H46,IF('[1]2023年'!$AZ46-'[1]2023年'!$V46-'[1]2023年'!$W46-SUM('[1]2023年'!H46:$T46)&gt;0,'[1]2023年'!$AZ46-'[1]2023年'!$V46-'[1]2023年'!$W46-SUM('[1]2023年'!H46:$T46),""))</f>
        <v>0</v>
      </c>
      <c r="M35" s="84">
        <f>IF('[1]2023年'!$AZ46&gt;('[1]2023年'!$W46+'[1]2023年'!$V46+SUM('[1]2023年'!M46:$T46)),'[1]2023年'!M46,IF('[1]2023年'!$AZ46-'[1]2023年'!$V46-'[1]2023年'!$W46-SUM('[1]2023年'!N46:$T46)&gt;0,'[1]2023年'!$AZ46-'[1]2023年'!$V46-'[1]2023年'!$W46-SUM('[1]2023年'!N46:$T46),""))</f>
        <v>0</v>
      </c>
      <c r="N35" s="84" t="str">
        <f>IF('[1]2023年'!$AZ46&gt;(SUM('[1]2023年'!V46:AG46)+SUM('[1]2023年'!N46:$T46)),'[1]2023年'!N46,IF('[1]2023年'!$AZ46-SUM('[1]2023年'!V46:AG46)-SUM('[1]2023年'!O46:$T46)&gt;0,'[1]2023年'!$AZ46-SUM('[1]2023年'!V46:AG46)-SUM('[1]2023年'!O46:$T46),""))</f>
        <v/>
      </c>
      <c r="O35" s="84" t="str">
        <f>IF('[1]2023年'!$AZ46&gt;('[1]2023年'!P46+'[1]2023年'!Q46+'[1]2023年'!S46+'[1]2023年'!T46+SUM('[1]2023年'!V46:AG46))+'[1]2023年'!O46+'[1]2023年'!R46,'[1]2023年'!O46+'[1]2023年'!R46,IF('[1]2023年'!$AZ46-SUM('[1]2023年'!V46:AG46)-'[1]2023年'!T46-'[1]2023年'!S46-'[1]2023年'!P46-'[1]2023年'!Q46&gt;0,'[1]2023年'!$AZ46-SUM('[1]2023年'!V46:AG46)-'[1]2023年'!T46-'[1]2023年'!S46-'[1]2023年'!P46-'[1]2023年'!Q46,""))</f>
        <v/>
      </c>
      <c r="P35" s="84" t="str">
        <f>IF('[1]2023年'!$AZ46&gt;('[1]2023年'!$T46+'[1]2023年'!$Q46+SUM('[1]2023年'!V46:$AG46))+'[1]2023年'!S46+'[1]2023年'!P46,'[1]2023年'!P46+'[1]2023年'!S46,IF('[1]2023年'!$AZ46-SUM('[1]2023年'!V46:$AG46)-'[1]2023年'!T46-'[1]2023年'!Q46&gt;0,'[1]2023年'!$AZ46-SUM('[1]2023年'!V46:X46)-'[1]2023年'!T46-'[1]2023年'!Q46,""))</f>
        <v/>
      </c>
      <c r="Q35" s="84" t="str">
        <f>IF('[1]2023年'!$AZ46&gt;(SUM('[1]2023年'!V46:AG46)+'[1]2023年'!T46+'[1]2023年'!Q46),'[1]2023年'!Q46+'[1]2023年'!T46,IF('[1]2023年'!$AZ46-SUM('[1]2023年'!V46:AG46)&gt;0,'[1]2023年'!$AZ46-SUM('[1]2023年'!V46:AG46),""))</f>
        <v/>
      </c>
      <c r="R35" s="93">
        <f>IF('[1]2023年'!$AZ46&gt;=SUM('[1]2023年'!V46:$AG46),'[1]2023年'!V46,IF('[1]2023年'!$AZ46-SUM('[1]2023年'!W46:$AG46)&gt;0,'[1]2023年'!$AZ46-SUM('[1]2023年'!W46:$AG46),0))</f>
        <v>0</v>
      </c>
      <c r="S35" s="93">
        <f>IF('[1]2023年'!$AZ46&gt;=SUM('[1]2023年'!W46:$AG46),'[1]2023年'!W46,IF('[1]2023年'!$AZ46-SUM('[1]2023年'!X46:$AG46)&gt;0,'[1]2023年'!$AZ46-SUM('[1]2023年'!X46:$AG46),0))</f>
        <v>0</v>
      </c>
      <c r="T35" s="93">
        <f>IF('[1]2023年'!$AZ46&gt;=SUM('[1]2023年'!X46:$AG46),'[1]2023年'!X46,IF('[1]2023年'!$AZ46-SUM('[1]2023年'!Y46:$AG46)&gt;0,'[1]2023年'!$AZ46-SUM('[1]2023年'!Y46:$AG46),0))</f>
        <v>0</v>
      </c>
      <c r="U35" s="94">
        <f>IF('[1]2023年'!$AZ46&gt;=SUM('[1]2023年'!Y46:$AG46),'[1]2023年'!Y46,IF('[1]2023年'!$AZ46-SUM('[1]2023年'!Z46:$AG46)&gt;0,'[1]2023年'!$AZ46-SUM('[1]2023年'!Z46:$AG46),0))</f>
        <v>8323.3</v>
      </c>
      <c r="V35" s="94">
        <f>IF('[1]2023年'!$AZ46&gt;=SUM('[1]2023年'!Z46:$AG46),'[1]2023年'!Z46,IF('[1]2023年'!$AZ46-SUM('[1]2023年'!AA46:$AG46)&gt;0,'[1]2023年'!$AZ46-SUM('[1]2023年'!AA46:$AG46),0))</f>
        <v>0</v>
      </c>
      <c r="W35" s="94">
        <f>IF('[1]2023年'!$AZ46&gt;=SUM('[1]2023年'!AA46:$AG46),'[1]2023年'!AA46,IF('[1]2023年'!$AZ46-SUM('[1]2023年'!AB46:$AG46)&gt;0,'[1]2023年'!$AZ46-SUM('[1]2023年'!AB46:$AG46),0))</f>
        <v>0</v>
      </c>
      <c r="X35" s="94">
        <f>IF('[1]2023年'!$AZ46&gt;=SUM('[1]2023年'!AB46:$AG46),'[1]2023年'!AB46,IF('[1]2023年'!$AZ46-SUM('[1]2023年'!AC46:$AG46)&gt;0,'[1]2023年'!$AZ46-SUM('[1]2023年'!AC46:$AG46),0))</f>
        <v>0</v>
      </c>
      <c r="Y35" s="94">
        <f>IF('[1]2023年'!$AZ46&gt;=SUM('[1]2023年'!AC46:$AG46),'[1]2023年'!AC46,IF('[1]2023年'!$AZ46-SUM('[1]2023年'!AD46:$AG46)&gt;0,'[1]2023年'!$AZ46-SUM('[1]2023年'!AD46:$AG46),0))</f>
        <v>0</v>
      </c>
      <c r="Z35" s="94"/>
      <c r="AA35" s="94"/>
      <c r="AB35" s="94"/>
      <c r="AC35" s="94"/>
      <c r="AD35" s="108">
        <f>SUM(T35:Y35)</f>
        <v>8323.3</v>
      </c>
      <c r="AE35" s="108">
        <f>AD35/6*0.8</f>
        <v>1109.77333333333</v>
      </c>
      <c r="AF35" s="109"/>
      <c r="AG35" s="162"/>
      <c r="AH35" s="161"/>
      <c r="AI35" s="136" t="s">
        <v>69</v>
      </c>
      <c r="AJ35" s="137" t="s">
        <v>67</v>
      </c>
      <c r="AK35" s="158" t="s">
        <v>84</v>
      </c>
      <c r="AL35" s="15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</row>
    <row r="36" s="1" customFormat="1" ht="24" customHeight="1" spans="2:68">
      <c r="B36" s="36" t="s">
        <v>38</v>
      </c>
      <c r="C36" s="37" t="str">
        <f>'[1]2023年'!C55</f>
        <v>1931677</v>
      </c>
      <c r="D36" s="37" t="str">
        <f>'[1]2023年'!D55</f>
        <v>上海鸿扬工贸有限公司</v>
      </c>
      <c r="E36" s="38">
        <v>60</v>
      </c>
      <c r="F36" s="39">
        <f>SUM(I36:W36)</f>
        <v>2147.2</v>
      </c>
      <c r="G36" s="40">
        <f>SUM(I36:S36)</f>
        <v>0</v>
      </c>
      <c r="H36" s="41">
        <f>IF(SUM(J36:AC36)&gt;0,SUM(J36:AC36),"0")</f>
        <v>2147.2</v>
      </c>
      <c r="I36" s="83"/>
      <c r="J36" s="84" t="str">
        <f>IF('[1]2023年'!$AZ55&gt;('[1]2023年'!$W55+'[1]2023年'!$V55+SUM('[1]2023年'!F55:$T55)),'[1]2023年'!F55,IF('[1]2023年'!$AZ55-'[1]2023年'!$V55-'[1]2023年'!$W55-SUM('[1]2023年'!G55:$T55)&gt;0,'[1]2023年'!$AZ55-'[1]2023年'!$V55-'[1]2023年'!$W55-SUM('[1]2023年'!G55:$T55),""))</f>
        <v/>
      </c>
      <c r="K36" s="84" t="str">
        <f>IF('[1]2023年'!$AZ55&gt;('[1]2023年'!$W55+'[1]2023年'!$V55+SUM('[1]2023年'!G55:$T55)),'[1]2023年'!G55,IF('[1]2023年'!$AZ55-'[1]2023年'!$V55-'[1]2023年'!$W55-SUM('[1]2023年'!H55:$T55)&gt;0,'[1]2023年'!$AZ55-'[1]2023年'!$V55-'[1]2023年'!$W55-SUM('[1]2023年'!H55:$T55),""))</f>
        <v/>
      </c>
      <c r="L36" s="84" t="str">
        <f>IF('[1]2023年'!$AZ55&gt;('[1]2023年'!$W55+'[1]2023年'!$V55+SUM('[1]2023年'!H55:$T55)),'[1]2023年'!H55,IF('[1]2023年'!$AZ55-'[1]2023年'!$V55-'[1]2023年'!$W55-SUM('[1]2023年'!I55:$T55)&gt;0,'[1]2023年'!$AZ55-'[1]2023年'!$V55-'[1]2023年'!$W55-SUM('[1]2023年'!I55:$T55),""))</f>
        <v/>
      </c>
      <c r="M36" s="84" t="str">
        <f>IF('[1]2023年'!$AZ55&gt;('[1]2023年'!$W55+'[1]2023年'!$V55+SUM('[1]2023年'!M55:$T55)),'[1]2023年'!M55,IF('[1]2023年'!$AZ55-'[1]2023年'!$V55-'[1]2023年'!$W55-SUM('[1]2023年'!N55:$T55)&gt;0,'[1]2023年'!$AZ55-'[1]2023年'!$V55-'[1]2023年'!$W55-SUM('[1]2023年'!N55:$T55),""))</f>
        <v/>
      </c>
      <c r="N36" s="84" t="str">
        <f>IF('[1]2023年'!$AZ55&gt;(SUM('[1]2023年'!V55:AG55)+SUM('[1]2023年'!N55:$T55)),'[1]2023年'!N55,IF('[1]2023年'!$AZ55-SUM('[1]2023年'!V55:AG55)-SUM('[1]2023年'!O55:$T55)&gt;0,'[1]2023年'!$AZ55-SUM('[1]2023年'!V55:AG55)-SUM('[1]2023年'!O55:$T55),""))</f>
        <v/>
      </c>
      <c r="O36" s="84" t="str">
        <f>IF('[1]2023年'!$AZ55&gt;('[1]2023年'!P55+'[1]2023年'!Q55+'[1]2023年'!S55+'[1]2023年'!T55+SUM('[1]2023年'!V55:AG55))+'[1]2023年'!O55+'[1]2023年'!R55,'[1]2023年'!O55+'[1]2023年'!R55,IF('[1]2023年'!$AZ55-SUM('[1]2023年'!V55:AG55)-'[1]2023年'!T55-'[1]2023年'!S55-'[1]2023年'!P55-'[1]2023年'!Q55&gt;0,'[1]2023年'!$AZ55-SUM('[1]2023年'!V55:AG55)-'[1]2023年'!T55-'[1]2023年'!S55-'[1]2023年'!P55-'[1]2023年'!Q55,""))</f>
        <v/>
      </c>
      <c r="P36" s="84" t="str">
        <f>IF('[1]2023年'!$AZ55&gt;('[1]2023年'!$T55+'[1]2023年'!$Q55+SUM('[1]2023年'!V55:$AG55))+'[1]2023年'!S55+'[1]2023年'!P55,'[1]2023年'!P55+'[1]2023年'!S55,IF('[1]2023年'!$AZ55-SUM('[1]2023年'!V55:$AG55)-'[1]2023年'!T55-'[1]2023年'!Q55&gt;0,'[1]2023年'!$AZ55-SUM('[1]2023年'!V55:X55)-'[1]2023年'!T55-'[1]2023年'!Q55,""))</f>
        <v/>
      </c>
      <c r="Q36" s="84" t="str">
        <f>IF('[1]2023年'!$AZ55&gt;(SUM('[1]2023年'!V55:AG55)+'[1]2023年'!T55+'[1]2023年'!Q55),'[1]2023年'!Q55+'[1]2023年'!T55,IF('[1]2023年'!$AZ55-SUM('[1]2023年'!V55:AG55)&gt;0,'[1]2023年'!$AZ55-SUM('[1]2023年'!V55:AG55),""))</f>
        <v/>
      </c>
      <c r="R36" s="93">
        <f>IF('[1]2023年'!$AZ55&gt;=SUM('[1]2023年'!V55:$AG55),'[1]2023年'!V55,IF('[1]2023年'!$AZ55-SUM('[1]2023年'!W55:$AG55)&gt;0,'[1]2023年'!$AZ55-SUM('[1]2023年'!W55:$AG55),0))</f>
        <v>0</v>
      </c>
      <c r="S36" s="93">
        <f>IF('[1]2023年'!$AZ55&gt;=SUM('[1]2023年'!W55:$AG55),'[1]2023年'!W55,IF('[1]2023年'!$AZ55-SUM('[1]2023年'!X55:$AG55)&gt;0,'[1]2023年'!$AZ55-SUM('[1]2023年'!X55:$AG55),0))</f>
        <v>0</v>
      </c>
      <c r="T36" s="93">
        <f>IF('[1]2023年'!$AZ55&gt;=SUM('[1]2023年'!X55:$AG55),'[1]2023年'!X55,IF('[1]2023年'!$AZ55-SUM('[1]2023年'!Y55:$AG55)&gt;0,'[1]2023年'!$AZ55-SUM('[1]2023年'!Y55:$AG55),0))</f>
        <v>0</v>
      </c>
      <c r="U36" s="94">
        <f>IF('[1]2023年'!$AZ55&gt;=SUM('[1]2023年'!Y55:$AG55),'[1]2023年'!Y55,IF('[1]2023年'!$AZ55-SUM('[1]2023年'!Z55:$AG55)&gt;0,'[1]2023年'!$AZ55-SUM('[1]2023年'!Z55:$AG55),0))</f>
        <v>520</v>
      </c>
      <c r="V36" s="94">
        <f>IF('[1]2023年'!$AZ55&gt;=SUM('[1]2023年'!Z55:$AG55),'[1]2023年'!Z55,IF('[1]2023年'!$AZ55-SUM('[1]2023年'!AA55:$AG55)&gt;0,'[1]2023年'!$AZ55-SUM('[1]2023年'!AA55:$AG55),0))</f>
        <v>0</v>
      </c>
      <c r="W36" s="94">
        <f>IF('[1]2023年'!$AZ55&gt;=SUM('[1]2023年'!AA55:$AG55),'[1]2023年'!AA55,IF('[1]2023年'!$AZ55-SUM('[1]2023年'!AB55:$AG55)&gt;0,'[1]2023年'!$AZ55-SUM('[1]2023年'!AB55:$AG55),0))</f>
        <v>1627.2</v>
      </c>
      <c r="X36" s="94">
        <f>IF('[1]2023年'!$AZ55&gt;=SUM('[1]2023年'!AB55:$AG55),'[1]2023年'!AB55,IF('[1]2023年'!$AZ55-SUM('[1]2023年'!AC55:$AG55)&gt;0,'[1]2023年'!$AZ55-SUM('[1]2023年'!AC55:$AG55),0))</f>
        <v>0</v>
      </c>
      <c r="Y36" s="94">
        <f>IF('[1]2023年'!$AZ55&gt;=SUM('[1]2023年'!AC55:$AG55),'[1]2023年'!AC55,IF('[1]2023年'!$AZ55-SUM('[1]2023年'!AD55:$AG55)&gt;0,'[1]2023年'!$AZ55-SUM('[1]2023年'!AD55:$AG55),0))</f>
        <v>0</v>
      </c>
      <c r="Z36" s="94"/>
      <c r="AA36" s="94"/>
      <c r="AB36" s="94"/>
      <c r="AC36" s="94"/>
      <c r="AD36" s="108">
        <f>SUM(T36:Y36)</f>
        <v>2147.2</v>
      </c>
      <c r="AE36" s="108">
        <f>AD36/6*0.8</f>
        <v>286.293333333333</v>
      </c>
      <c r="AF36" s="109">
        <f>F36</f>
        <v>2147.2</v>
      </c>
      <c r="AG36" s="160" t="s">
        <v>39</v>
      </c>
      <c r="AH36" s="161"/>
      <c r="AI36" s="136"/>
      <c r="AJ36" s="137" t="s">
        <v>41</v>
      </c>
      <c r="AK36" s="158"/>
      <c r="AL36" s="15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</row>
    <row r="37" s="1" customFormat="1" ht="24" customHeight="1" spans="2:68">
      <c r="B37" s="36" t="s">
        <v>38</v>
      </c>
      <c r="C37" s="37" t="str">
        <f>'[1]2023年'!C47</f>
        <v>L5170</v>
      </c>
      <c r="D37" s="37" t="str">
        <f>'[1]2023年'!D47</f>
        <v>上锐（常州）供应链管理有限公</v>
      </c>
      <c r="E37" s="38" t="s">
        <v>77</v>
      </c>
      <c r="F37" s="39">
        <f>SUM(I37:V37)</f>
        <v>2.27373675443232e-13</v>
      </c>
      <c r="G37" s="40">
        <f>SUM(I37:S37)</f>
        <v>0</v>
      </c>
      <c r="H37" s="40">
        <f>SUM(I37:AC37)</f>
        <v>2.27373675443232e-13</v>
      </c>
      <c r="I37" s="83"/>
      <c r="J37" s="84">
        <f>IF('[1]2023年'!$AZ47&gt;('[1]2023年'!$W47+'[1]2023年'!$V47+SUM('[1]2023年'!F47:$T47)),'[1]2023年'!F47,IF('[1]2023年'!$AZ47-'[1]2023年'!$V47-'[1]2023年'!$W47-SUM('[1]2023年'!F47:$T47)&gt;0,'[1]2023年'!$AZ47-'[1]2023年'!$V47-'[1]2023年'!$W47-SUM('[1]2023年'!F47:$T47),""))</f>
        <v>0</v>
      </c>
      <c r="K37" s="84">
        <f>IF('[1]2023年'!$AZ47&gt;('[1]2023年'!$W47+'[1]2023年'!$V47+SUM('[1]2023年'!G47:$T47)),'[1]2023年'!G47,IF('[1]2023年'!$AZ47-'[1]2023年'!$V47-'[1]2023年'!$W47-SUM('[1]2023年'!G47:$T47)&gt;0,'[1]2023年'!$AZ47-'[1]2023年'!$V47-'[1]2023年'!$W47-SUM('[1]2023年'!G47:$T47),""))</f>
        <v>0</v>
      </c>
      <c r="L37" s="84">
        <f>IF('[1]2023年'!$AZ47&gt;('[1]2023年'!$W47+'[1]2023年'!$V47+SUM('[1]2023年'!H47:$T47)),'[1]2023年'!H47,IF('[1]2023年'!$AZ47-'[1]2023年'!$V47-'[1]2023年'!$W47-SUM('[1]2023年'!H47:$T47)&gt;0,'[1]2023年'!$AZ47-'[1]2023年'!$V47-'[1]2023年'!$W47-SUM('[1]2023年'!H47:$T47),""))</f>
        <v>0</v>
      </c>
      <c r="M37" s="84">
        <f>IF('[1]2023年'!$AZ47&gt;('[1]2023年'!$W47+'[1]2023年'!$V47+SUM('[1]2023年'!M47:$T47)),'[1]2023年'!M47,IF('[1]2023年'!$AZ47-'[1]2023年'!$V47-'[1]2023年'!$W47-SUM('[1]2023年'!N47:$T47)&gt;0,'[1]2023年'!$AZ47-'[1]2023年'!$V47-'[1]2023年'!$W47-SUM('[1]2023年'!N47:$T47),""))</f>
        <v>0</v>
      </c>
      <c r="N37" s="84" t="str">
        <f>IF('[1]2023年'!$AZ47&gt;(SUM('[1]2023年'!V47:AG47)+SUM('[1]2023年'!N47:$T47)),'[1]2023年'!N47,IF('[1]2023年'!$AZ47-SUM('[1]2023年'!V47:AG47)-SUM('[1]2023年'!O47:$T47)&gt;0,'[1]2023年'!$AZ47-SUM('[1]2023年'!V47:AG47)-SUM('[1]2023年'!O47:$T47),""))</f>
        <v/>
      </c>
      <c r="O37" s="84" t="str">
        <f>IF('[1]2023年'!$AZ47&gt;('[1]2023年'!P47+'[1]2023年'!Q47+'[1]2023年'!S47+'[1]2023年'!T47+SUM('[1]2023年'!V47:AG47))+'[1]2023年'!O47+'[1]2023年'!R47,'[1]2023年'!O47+'[1]2023年'!R47,IF('[1]2023年'!$AZ47-SUM('[1]2023年'!V47:AG47)-'[1]2023年'!T47-'[1]2023年'!S47-'[1]2023年'!P47-'[1]2023年'!Q47&gt;0,'[1]2023年'!$AZ47-SUM('[1]2023年'!V47:AG47)-'[1]2023年'!T47-'[1]2023年'!S47-'[1]2023年'!P47-'[1]2023年'!Q47,""))</f>
        <v/>
      </c>
      <c r="P37" s="84" t="str">
        <f>IF('[1]2023年'!$AZ47&gt;('[1]2023年'!$T47+'[1]2023年'!$Q47+SUM('[1]2023年'!V47:$AG47))+'[1]2023年'!S47+'[1]2023年'!P47,'[1]2023年'!P47+'[1]2023年'!S47,IF('[1]2023年'!$AZ47-SUM('[1]2023年'!V47:$AG47)-'[1]2023年'!T47-'[1]2023年'!Q47&gt;0,'[1]2023年'!$AZ47-SUM('[1]2023年'!V47:X47)-'[1]2023年'!T47-'[1]2023年'!Q47,""))</f>
        <v/>
      </c>
      <c r="Q37" s="84" t="str">
        <f>IF('[1]2023年'!$AZ47&gt;(SUM('[1]2023年'!V47:AG47)+'[1]2023年'!T47+'[1]2023年'!Q47),'[1]2023年'!Q47+'[1]2023年'!T47,IF('[1]2023年'!$AZ47-SUM('[1]2023年'!V47:AG47)&gt;0,'[1]2023年'!$AZ47-SUM('[1]2023年'!V47:AG47),""))</f>
        <v/>
      </c>
      <c r="R37" s="93">
        <f>IF('[1]2023年'!$AZ47&gt;=SUM('[1]2023年'!V47:$AG47),'[1]2023年'!V47,IF('[1]2023年'!$AZ47-SUM('[1]2023年'!W47:$AG47)&gt;0,'[1]2023年'!$AZ47-SUM('[1]2023年'!W47:$AG47),0))</f>
        <v>0</v>
      </c>
      <c r="S37" s="93">
        <f>IF('[1]2023年'!$AZ47&gt;=SUM('[1]2023年'!W47:$AG47),'[1]2023年'!W47,IF('[1]2023年'!$AZ47-SUM('[1]2023年'!X47:$AG47)&gt;0,'[1]2023年'!$AZ47-SUM('[1]2023年'!X47:$AG47),0))</f>
        <v>0</v>
      </c>
      <c r="T37" s="93">
        <f>IF('[1]2023年'!$AZ47&gt;=SUM('[1]2023年'!X47:$AG47),'[1]2023年'!X47,IF('[1]2023年'!$AZ47-SUM('[1]2023年'!Y47:$AG47)&gt;0,'[1]2023年'!$AZ47-SUM('[1]2023年'!Y47:$AG47),0))</f>
        <v>0</v>
      </c>
      <c r="U37" s="94">
        <f>IF('[1]2023年'!$AZ47&gt;=SUM('[1]2023年'!Y47:$AG47),'[1]2023年'!Y47,IF('[1]2023年'!$AZ47-SUM('[1]2023年'!Z47:$AG47)&gt;0,'[1]2023年'!$AZ47-SUM('[1]2023年'!Z47:$AG47),0))</f>
        <v>2.27373675443232e-13</v>
      </c>
      <c r="V37" s="94">
        <f>IF('[1]2023年'!$AZ47&gt;=SUM('[1]2023年'!Z47:$AG47),'[1]2023年'!Z47,IF('[1]2023年'!$AZ47-SUM('[1]2023年'!AA47:$AG47)&gt;0,'[1]2023年'!$AZ47-SUM('[1]2023年'!AA47:$AG47),0))</f>
        <v>0</v>
      </c>
      <c r="W37" s="94">
        <f>IF('[1]2023年'!$AZ47&gt;=SUM('[1]2023年'!AA47:$AG47),'[1]2023年'!AA47,IF('[1]2023年'!$AZ47-SUM('[1]2023年'!AB47:$AG47)&gt;0,'[1]2023年'!$AZ47-SUM('[1]2023年'!AB47:$AG47),0))</f>
        <v>0</v>
      </c>
      <c r="X37" s="94"/>
      <c r="Y37" s="94"/>
      <c r="Z37" s="94"/>
      <c r="AA37" s="94"/>
      <c r="AB37" s="94"/>
      <c r="AC37" s="94"/>
      <c r="AD37" s="108">
        <f>SUM(T37:Y37)</f>
        <v>2.27373675443232e-13</v>
      </c>
      <c r="AE37" s="108">
        <f>AD37/6*0.8</f>
        <v>3.03164900590976e-14</v>
      </c>
      <c r="AF37" s="109"/>
      <c r="AG37" s="162"/>
      <c r="AH37" s="161"/>
      <c r="AI37" s="136" t="s">
        <v>69</v>
      </c>
      <c r="AJ37" s="137"/>
      <c r="AK37" s="158" t="s">
        <v>85</v>
      </c>
      <c r="AL37" s="15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</row>
    <row r="38" s="1" customFormat="1" ht="24" customHeight="1" spans="2:68">
      <c r="B38" s="36" t="s">
        <v>38</v>
      </c>
      <c r="C38" s="37" t="str">
        <f>'[1]2023年'!C9</f>
        <v>1933511</v>
      </c>
      <c r="D38" s="37" t="str">
        <f>'[1]2023年'!D9</f>
        <v>浙江万福机电科技有限公司</v>
      </c>
      <c r="E38" s="38" t="s">
        <v>86</v>
      </c>
      <c r="F38" s="39">
        <f>SUM(I38:X38)</f>
        <v>62.7000000000698</v>
      </c>
      <c r="G38" s="40">
        <f>SUM(I38:P38)</f>
        <v>62.7000000000698</v>
      </c>
      <c r="H38" s="41">
        <f>IF(SUM(J38:AC38)&gt;0,SUM(J38:AC38),"0")</f>
        <v>62.7000000000698</v>
      </c>
      <c r="I38" s="83"/>
      <c r="J38" s="84">
        <v>62.7000000000698</v>
      </c>
      <c r="K38" s="84">
        <f>IF('[1]2023年'!$AZ9&gt;('[1]2023年'!$W9+'[1]2023年'!$V9+SUM('[1]2023年'!G9:$T9)),'[1]2023年'!G9,IF('[1]2023年'!$AZ9-'[1]2023年'!$V9-'[1]2023年'!$W9-SUM('[1]2023年'!H9:$T9)&gt;0,'[1]2023年'!$AZ9-'[1]2023年'!$V9-'[1]2023年'!$W9-SUM('[1]2023年'!H9:$T9),""))</f>
        <v>0</v>
      </c>
      <c r="L38" s="84">
        <f>IF('[1]2023年'!$AZ9&gt;('[1]2023年'!$W9+'[1]2023年'!$V9+SUM('[1]2023年'!H9:$T9)),'[1]2023年'!H9,IF('[1]2023年'!$AZ9-'[1]2023年'!$V9-'[1]2023年'!$W9-SUM('[1]2023年'!I9:$T9)&gt;0,'[1]2023年'!$AZ9-'[1]2023年'!$V9-'[1]2023年'!$W9-SUM('[1]2023年'!I9:$T9),""))</f>
        <v>0</v>
      </c>
      <c r="M38" s="84" t="str">
        <f>IF('[1]2023年'!$AZ9&gt;(SUM('[1]2023年'!V9:AG9)+SUM('[1]2023年'!M9:$T9)),'[1]2023年'!M9,IF('[1]2023年'!$AZ9-SUM('[1]2023年'!V9:AG9)-SUM('[1]2023年'!N9:$T9)&gt;0,'[1]2023年'!$AZ9-SUM('[1]2023年'!V9:AG9)-SUM('[1]2023年'!N9:$T9),""))</f>
        <v/>
      </c>
      <c r="N38" s="84" t="str">
        <f>IF('[1]2023年'!$AZ9&gt;(SUM('[1]2023年'!V9:AG9)+SUM('[1]2023年'!N9:$T9)),'[1]2023年'!N9,IF('[1]2023年'!$AZ9-SUM('[1]2023年'!V9:AG9)-SUM('[1]2023年'!O9:$T9)&gt;0,'[1]2023年'!$AZ9-SUM('[1]2023年'!V9:AG9)-SUM('[1]2023年'!O9:$T9),""))</f>
        <v/>
      </c>
      <c r="O38" s="84" t="str">
        <f>IF('[1]2023年'!$AZ9&gt;('[1]2023年'!P9+'[1]2023年'!Q9+'[1]2023年'!S9+'[1]2023年'!T9+SUM('[1]2023年'!V9:AG9))+'[1]2023年'!O9+'[1]2023年'!R9,'[1]2023年'!O9+'[1]2023年'!R9,IF('[1]2023年'!$AZ9-SUM('[1]2023年'!V9:AG9)-'[1]2023年'!T9-'[1]2023年'!S9-'[1]2023年'!P9-'[1]2023年'!Q9&gt;0,'[1]2023年'!$AZ9-SUM('[1]2023年'!V9:AG9)-'[1]2023年'!T9-'[1]2023年'!S9-'[1]2023年'!P9-'[1]2023年'!Q9,""))</f>
        <v/>
      </c>
      <c r="P38" s="84" t="str">
        <f>IF('[1]2023年'!$AZ9&gt;('[1]2023年'!$T9+'[1]2023年'!$Q9+SUM('[1]2023年'!V9:$AG9))+'[1]2023年'!S9+'[1]2023年'!P9,'[1]2023年'!P9+'[1]2023年'!S9,IF('[1]2023年'!$AZ9-SUM('[1]2023年'!V9:$AG9)-'[1]2023年'!T9-'[1]2023年'!Q9&gt;0,'[1]2023年'!$AZ9-SUM('[1]2023年'!V9:X9)-'[1]2023年'!T9-'[1]2023年'!Q9,""))</f>
        <v/>
      </c>
      <c r="Q38" s="84" t="str">
        <f>IF('[1]2023年'!$AZ9&gt;(SUM('[1]2023年'!V9:AG9)+'[1]2023年'!T9+'[1]2023年'!Q9),'[1]2023年'!Q9+'[1]2023年'!T9,IF('[1]2023年'!$AZ9-SUM('[1]2023年'!V9:AG9)&gt;0,'[1]2023年'!$AZ9-SUM('[1]2023年'!V9:AG9),""))</f>
        <v/>
      </c>
      <c r="R38" s="93">
        <f>IF('[1]2023年'!$AZ9&gt;=SUM('[1]2023年'!V9:$AG9),'[1]2023年'!V9,IF('[1]2023年'!$AZ9-SUM('[1]2023年'!W9:$AG9)&gt;0,'[1]2023年'!$AZ9-SUM('[1]2023年'!W9:$AG9),0))</f>
        <v>0</v>
      </c>
      <c r="S38" s="93">
        <f>IF('[1]2023年'!$AZ9&gt;=SUM('[1]2023年'!W9:$AG9),'[1]2023年'!W9,IF('[1]2023年'!$AZ9-SUM('[1]2023年'!X9:$AG9)&gt;0,'[1]2023年'!$AZ9-SUM('[1]2023年'!X9:$AG9),0))</f>
        <v>0</v>
      </c>
      <c r="T38" s="93">
        <f>IF('[1]2023年'!$AZ9&gt;=SUM('[1]2023年'!X9:$AG9),'[1]2023年'!X9,IF('[1]2023年'!$AZ9-SUM('[1]2023年'!Y9:$AG9)&gt;0,'[1]2023年'!$AZ9-SUM('[1]2023年'!Y9:$AG9),0))</f>
        <v>0</v>
      </c>
      <c r="U38" s="94">
        <f>IF('[1]2023年'!$AZ9&gt;=SUM('[1]2023年'!Y9:$AG9),'[1]2023年'!Y9,IF('[1]2023年'!$AZ9-SUM('[1]2023年'!Z9:$AG9)&gt;0,'[1]2023年'!$AZ9-SUM('[1]2023年'!Z9:$AG9),0))</f>
        <v>0</v>
      </c>
      <c r="V38" s="94">
        <f>IF('[1]2023年'!$AZ9&gt;=SUM('[1]2023年'!Z9:$AG9),'[1]2023年'!Z9,IF('[1]2023年'!$AZ9-SUM('[1]2023年'!AA9:$AG9)&gt;0,'[1]2023年'!$AZ9-SUM('[1]2023年'!AA9:$AG9),0))</f>
        <v>0</v>
      </c>
      <c r="W38" s="94">
        <v>0</v>
      </c>
      <c r="X38" s="94">
        <f>IF('[1]2023年'!$AZ9&gt;=SUM('[1]2023年'!AB9:$AG9),'[1]2023年'!AB9,IF('[1]2023年'!$AZ9-SUM('[1]2023年'!AC9:$AG9)&gt;0,'[1]2023年'!$AZ9-SUM('[1]2023年'!AC9:$AG9),0))</f>
        <v>0</v>
      </c>
      <c r="Y38" s="94">
        <f>IF('[1]2023年'!$AZ9&gt;=SUM('[1]2023年'!AC9:$AG9),'[1]2023年'!AC9,IF('[1]2023年'!$AZ9-SUM('[1]2023年'!AD9:$AG9)&gt;0,'[1]2023年'!$AZ9-SUM('[1]2023年'!AD9:$AG9),0))</f>
        <v>0</v>
      </c>
      <c r="Z38" s="94">
        <f>IF('[1]2023年'!$AZ9&gt;=SUM('[1]2023年'!AD9:$AG9),'[1]2023年'!AD9,IF('[1]2023年'!$AZ9-SUM('[1]2023年'!AE9:$AG9)&gt;0,'[1]2023年'!$AZ9-SUM('[1]2023年'!AE9:$AG9),0))</f>
        <v>0</v>
      </c>
      <c r="AA38" s="94">
        <f>IF('[1]2023年'!$AZ9&gt;=SUM('[1]2023年'!AE9:$AG9),'[1]2023年'!AE9,IF('[1]2023年'!$AZ9-SUM('[1]2023年'!AF9:$AG9)&gt;0,'[1]2023年'!$AZ9-SUM('[1]2023年'!AF9:$AG9),0))</f>
        <v>0</v>
      </c>
      <c r="AB38" s="94">
        <f>IF('[1]2023年'!$AZ9&gt;=SUM('[1]2023年'!AF9:$AG9),'[1]2023年'!AF9,IF('[1]2023年'!$AZ9-SUM('[1]2023年'!AG9:$AG9)&gt;0,'[1]2023年'!$AZ9-SUM('[1]2023年'!AG9:$AG9),0))</f>
        <v>0</v>
      </c>
      <c r="AC38" s="94">
        <f>IF('[1]2023年'!$AZ9&gt;=SUM('[1]2023年'!AG9:$AG9),'[1]2023年'!AG9,IF('[1]2023年'!$AZ9-SUM('[1]2023年'!$AG9:AH9)&gt;0,'[1]2023年'!$AZ9-SUM('[1]2023年'!$AG9:AH9),0))</f>
        <v>0</v>
      </c>
      <c r="AD38" s="108">
        <f>SUM(T38:Y38)</f>
        <v>0</v>
      </c>
      <c r="AE38" s="108">
        <f>AD38/6*0.8</f>
        <v>0</v>
      </c>
      <c r="AF38" s="109"/>
      <c r="AG38" s="160"/>
      <c r="AH38" s="161"/>
      <c r="AI38" s="136"/>
      <c r="AJ38" s="137" t="s">
        <v>50</v>
      </c>
      <c r="AK38" s="158" t="s">
        <v>87</v>
      </c>
      <c r="AL38" s="15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</row>
    <row r="39" s="1" customFormat="1" ht="24" customHeight="1" spans="2:68">
      <c r="B39" s="36" t="s">
        <v>38</v>
      </c>
      <c r="C39" s="37" t="str">
        <f>'[1]2023年'!C12</f>
        <v>L4154</v>
      </c>
      <c r="D39" s="37" t="str">
        <f>'[1]2023年'!D12</f>
        <v>抚州锐而简实业有限公司</v>
      </c>
      <c r="E39" s="62">
        <v>90</v>
      </c>
      <c r="F39" s="39">
        <f>SUM(I39:V39)</f>
        <v>43378.44</v>
      </c>
      <c r="G39" s="40">
        <f>SUM(I39:R39)</f>
        <v>43378.44</v>
      </c>
      <c r="H39" s="41">
        <f>IF(SUM(J39:AC39)&gt;0,SUM(J39:AC39),"0")</f>
        <v>43378.44</v>
      </c>
      <c r="I39" s="83"/>
      <c r="J39" s="84">
        <f>IF('[1]2023年'!$AZ12&gt;('[1]2023年'!$W12+'[1]2023年'!$V12+SUM('[1]2023年'!F12:$T12)),'[1]2023年'!F12,IF('[1]2023年'!$AZ12-'[1]2023年'!$V12-'[1]2023年'!$W12-SUM('[1]2023年'!G12:$T12)&gt;0,'[1]2023年'!$AZ12-'[1]2023年'!$V12-'[1]2023年'!$W12-SUM('[1]2023年'!G12:$T12),""))</f>
        <v>33981.36</v>
      </c>
      <c r="K39" s="84">
        <f>IF('[1]2023年'!$AZ12&gt;('[1]2023年'!$W12+'[1]2023年'!$V12+SUM('[1]2023年'!G12:$T12)),'[1]2023年'!G12,IF('[1]2023年'!$AZ12-'[1]2023年'!$V12-'[1]2023年'!$W12-SUM('[1]2023年'!H12:$T12)&gt;0,'[1]2023年'!$AZ12-'[1]2023年'!$V12-'[1]2023年'!$W12-SUM('[1]2023年'!H12:$T12),""))</f>
        <v>5410.44</v>
      </c>
      <c r="L39" s="84">
        <f>IF('[1]2023年'!$AZ12&gt;('[1]2023年'!$W12+'[1]2023年'!$V12+SUM('[1]2023年'!H12:$T12)),'[1]2023年'!H12,IF('[1]2023年'!$AZ12-'[1]2023年'!$V12-'[1]2023年'!$W12-SUM('[1]2023年'!I12:$T12)&gt;0,'[1]2023年'!$AZ12-'[1]2023年'!$V12-'[1]2023年'!$W12-SUM('[1]2023年'!I12:$T12),""))</f>
        <v>3986.64</v>
      </c>
      <c r="M39" s="84" t="str">
        <f>IF('[1]2023年'!$AZ12&gt;(SUM('[1]2023年'!V12:AG12)+SUM('[1]2023年'!M12:$T12)),'[1]2023年'!M12,IF('[1]2023年'!$AZ12-SUM('[1]2023年'!V12:AG12)-SUM('[1]2023年'!N12:$T12)&gt;0,'[1]2023年'!$AZ12-SUM('[1]2023年'!V12:AG12)-SUM('[1]2023年'!N12:$T12),""))</f>
        <v/>
      </c>
      <c r="N39" s="84" t="str">
        <f>IF('[1]2023年'!$AZ12&gt;(SUM('[1]2023年'!V12:AG12)+SUM('[1]2023年'!N12:$T12)),'[1]2023年'!N12,IF('[1]2023年'!$AZ12-SUM('[1]2023年'!V12:AG12)-SUM('[1]2023年'!O12:$T12)&gt;0,'[1]2023年'!$AZ12-SUM('[1]2023年'!V12:AG12)-SUM('[1]2023年'!O12:$T12),""))</f>
        <v/>
      </c>
      <c r="O39" s="84">
        <f>IF('[1]2023年'!$AZ12&gt;('[1]2023年'!P12+'[1]2023年'!Q12+'[1]2023年'!S12+'[1]2023年'!T12+SUM('[1]2023年'!V12:AG12))+'[1]2023年'!O12+'[1]2023年'!R12,'[1]2023年'!O12+'[1]2023年'!R12,IF('[1]2023年'!$AZ12-SUM('[1]2023年'!V12:AG12)-'[1]2023年'!T12-'[1]2023年'!S12-'[1]2023年'!P12-'[1]2023年'!Q12&gt;0,'[1]2023年'!$AZ12-SUM('[1]2023年'!V12:AG12)-'[1]2023年'!T12-'[1]2023年'!S12-'[1]2023年'!P12-'[1]2023年'!Q12,""))</f>
        <v>0</v>
      </c>
      <c r="P39" s="84">
        <f>IF('[1]2023年'!$AZ12&gt;('[1]2023年'!$T12+'[1]2023年'!$Q12+SUM('[1]2023年'!V12:$AG12))+'[1]2023年'!S12+'[1]2023年'!P12,'[1]2023年'!P12+'[1]2023年'!S12,IF('[1]2023年'!$AZ12-SUM('[1]2023年'!V12:$AG12)-'[1]2023年'!T12-'[1]2023年'!Q12&gt;0,'[1]2023年'!$AZ12-SUM('[1]2023年'!V12:X12)-'[1]2023年'!T12-'[1]2023年'!Q12,""))</f>
        <v>0</v>
      </c>
      <c r="Q39" s="84">
        <f>IF('[1]2023年'!$AZ12&gt;(SUM('[1]2023年'!V12:AG12)+'[1]2023年'!T12+'[1]2023年'!Q12),'[1]2023年'!Q12+'[1]2023年'!T12,IF('[1]2023年'!$AZ12-SUM('[1]2023年'!V12:AG12)&gt;0,'[1]2023年'!$AZ12-SUM('[1]2023年'!V12:AG12),""))</f>
        <v>0</v>
      </c>
      <c r="R39" s="93">
        <f>IF('[1]2023年'!$AZ12&gt;=SUM('[1]2023年'!V12:$AG12),'[1]2023年'!V12,IF('[1]2023年'!$AZ12-SUM('[1]2023年'!W12:$AG12)&gt;0,'[1]2023年'!$AZ12-SUM('[1]2023年'!W12:$AG12),0))</f>
        <v>0</v>
      </c>
      <c r="S39" s="93">
        <f>IF('[1]2023年'!$AZ12&gt;=SUM('[1]2023年'!W12:$AG12),'[1]2023年'!W12,IF('[1]2023年'!$AZ12-SUM('[1]2023年'!X12:$AG12)&gt;0,'[1]2023年'!$AZ12-SUM('[1]2023年'!X12:$AG12),0))</f>
        <v>0</v>
      </c>
      <c r="T39" s="93">
        <f>IF('[1]2023年'!$AZ12&gt;=SUM('[1]2023年'!X12:$AG12),'[1]2023年'!X12,IF('[1]2023年'!$AZ12-SUM('[1]2023年'!Y12:$AG12)&gt;0,'[1]2023年'!$AZ12-SUM('[1]2023年'!Y12:$AG12),0))</f>
        <v>0</v>
      </c>
      <c r="U39" s="94">
        <f>IF('[1]2023年'!$AZ12&gt;=SUM('[1]2023年'!Y12:$AG12),'[1]2023年'!Y12,IF('[1]2023年'!$AZ12-SUM('[1]2023年'!Z12:$AG12)&gt;0,'[1]2023年'!$AZ12-SUM('[1]2023年'!Z12:$AG12),0))</f>
        <v>0</v>
      </c>
      <c r="V39" s="94">
        <f>IF('[1]2023年'!$AZ12&gt;=SUM('[1]2023年'!Z12:$AG12),'[1]2023年'!Z12,IF('[1]2023年'!$AZ12-SUM('[1]2023年'!AA12:$AG12)&gt;0,'[1]2023年'!$AZ12-SUM('[1]2023年'!AA12:$AG12),0))</f>
        <v>0</v>
      </c>
      <c r="W39" s="94">
        <f>IF('[1]2023年'!$AZ12&gt;=SUM('[1]2023年'!AA12:$AG12),'[1]2023年'!AA12,IF('[1]2023年'!$AZ12-SUM('[1]2023年'!AB12:$AG12)&gt;0,'[1]2023年'!$AZ12-SUM('[1]2023年'!AB12:$AG12),0))</f>
        <v>0</v>
      </c>
      <c r="X39" s="94">
        <f>IF('[1]2023年'!$AZ12&gt;=SUM('[1]2023年'!AB12:$AG12),'[1]2023年'!AB12,IF('[1]2023年'!$AZ12-SUM('[1]2023年'!AC12:$AG12)&gt;0,'[1]2023年'!$AZ12-SUM('[1]2023年'!AC12:$AG12),0))</f>
        <v>0</v>
      </c>
      <c r="Y39" s="94">
        <f>IF('[1]2023年'!$AZ12&gt;=SUM('[1]2023年'!AC12:$AG12),'[1]2023年'!AC12,IF('[1]2023年'!$AZ12-SUM('[1]2023年'!AD12:$AG12)&gt;0,'[1]2023年'!$AZ12-SUM('[1]2023年'!AD12:$AG12),0))</f>
        <v>0</v>
      </c>
      <c r="Z39" s="94">
        <f>IF('[1]2023年'!$AZ12&gt;=SUM('[1]2023年'!AD12:$AG12),'[1]2023年'!AD12,IF('[1]2023年'!$AZ12-SUM('[1]2023年'!AE12:$AG12)&gt;0,'[1]2023年'!$AZ12-SUM('[1]2023年'!AE12:$AG12),0))</f>
        <v>0</v>
      </c>
      <c r="AA39" s="94">
        <f>IF('[1]2023年'!$AZ12&gt;=SUM('[1]2023年'!AE12:$AG12),'[1]2023年'!AE12,IF('[1]2023年'!$AZ12-SUM('[1]2023年'!AF12:$AG12)&gt;0,'[1]2023年'!$AZ12-SUM('[1]2023年'!AF12:$AG12),0))</f>
        <v>0</v>
      </c>
      <c r="AB39" s="94">
        <f>IF('[1]2023年'!$AZ12&gt;=SUM('[1]2023年'!AF12:$AG12),'[1]2023年'!AF12,IF('[1]2023年'!$AZ12-SUM('[1]2023年'!AG12:$AG12)&gt;0,'[1]2023年'!$AZ12-SUM('[1]2023年'!AG12:$AG12),0))</f>
        <v>0</v>
      </c>
      <c r="AC39" s="94">
        <f>IF('[1]2023年'!$AZ12&gt;=SUM('[1]2023年'!AG12:$AG12),'[1]2023年'!AG12,IF('[1]2023年'!$AZ12-SUM('[1]2023年'!$AG12:AH12)&gt;0,'[1]2023年'!$AZ12-SUM('[1]2023年'!$AG12:AH12),0))</f>
        <v>0</v>
      </c>
      <c r="AD39" s="108">
        <f>SUM(T39:Y39)</f>
        <v>0</v>
      </c>
      <c r="AE39" s="108">
        <f>AD39/6*0.8</f>
        <v>0</v>
      </c>
      <c r="AF39" s="109"/>
      <c r="AG39" s="134"/>
      <c r="AH39" s="161"/>
      <c r="AI39" s="136"/>
      <c r="AJ39" s="137"/>
      <c r="AK39" s="158" t="s">
        <v>88</v>
      </c>
      <c r="AL39" s="159" t="s">
        <v>89</v>
      </c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</row>
    <row r="40" s="1" customFormat="1" ht="24" customHeight="1" spans="2:68">
      <c r="B40" s="36" t="s">
        <v>38</v>
      </c>
      <c r="C40" s="37" t="str">
        <f>'[1]2023年'!C14</f>
        <v>L4410</v>
      </c>
      <c r="D40" s="37" t="str">
        <f>'[1]2023年'!D14</f>
        <v>上海坤达五金制品有限公司</v>
      </c>
      <c r="E40" s="38">
        <v>60</v>
      </c>
      <c r="F40" s="39">
        <f>SUM(I40:V40)</f>
        <v>0</v>
      </c>
      <c r="G40" s="40">
        <f>SUM(I40:S40)</f>
        <v>0</v>
      </c>
      <c r="H40" s="40">
        <f>SUM(I40:AC40)</f>
        <v>0</v>
      </c>
      <c r="I40" s="83"/>
      <c r="J40" s="84" t="str">
        <f>IF('[1]2023年'!$AZ14&gt;('[1]2023年'!$W14+'[1]2023年'!$V14+SUM('[1]2023年'!F14:$T14)),'[1]2023年'!F14,IF('[1]2023年'!$AZ14-'[1]2023年'!$V14-'[1]2023年'!$W14-SUM('[1]2023年'!G14:$T14)&gt;0,'[1]2023年'!$AZ14-'[1]2023年'!$V14-'[1]2023年'!$W14-SUM('[1]2023年'!G14:$T14),""))</f>
        <v/>
      </c>
      <c r="K40" s="84" t="str">
        <f>IF('[1]2023年'!$AZ14&gt;('[1]2023年'!$W14+'[1]2023年'!$V14+SUM('[1]2023年'!G14:$T14)),'[1]2023年'!G14,IF('[1]2023年'!$AZ14-'[1]2023年'!$V14-'[1]2023年'!$W14-SUM('[1]2023年'!H14:$T14)&gt;0,'[1]2023年'!$AZ14-'[1]2023年'!$V14-'[1]2023年'!$W14-SUM('[1]2023年'!H14:$T14),""))</f>
        <v/>
      </c>
      <c r="L40" s="84" t="str">
        <f>IF('[1]2023年'!$AZ14&gt;('[1]2023年'!$W14+'[1]2023年'!$V14+SUM('[1]2023年'!H14:$T14)),'[1]2023年'!H14,IF('[1]2023年'!$AZ14-'[1]2023年'!$V14-'[1]2023年'!$W14-SUM('[1]2023年'!I14:$T14)&gt;0,'[1]2023年'!$AZ14-'[1]2023年'!$V14-'[1]2023年'!$W14-SUM('[1]2023年'!I14:$T14),""))</f>
        <v/>
      </c>
      <c r="M40" s="84" t="str">
        <f>IF('[1]2023年'!$AZ14&gt;(SUM('[1]2023年'!V14:AG14)+SUM('[1]2023年'!M14:$T14)),'[1]2023年'!M14,IF('[1]2023年'!$AZ14-SUM('[1]2023年'!V14:AG14)-SUM('[1]2023年'!N14:$T14)&gt;0,'[1]2023年'!$AZ14-SUM('[1]2023年'!V14:AG14)-SUM('[1]2023年'!N14:$T14),""))</f>
        <v/>
      </c>
      <c r="N40" s="84" t="str">
        <f>IF('[1]2023年'!$AZ14&gt;(SUM('[1]2023年'!V14:AG14)+SUM('[1]2023年'!N14:$T14)),'[1]2023年'!N14,IF('[1]2023年'!$AZ14-SUM('[1]2023年'!V14:AG14)-SUM('[1]2023年'!O14:$T14)&gt;0,'[1]2023年'!$AZ14-SUM('[1]2023年'!V14:AG14)-SUM('[1]2023年'!O14:$T14),""))</f>
        <v/>
      </c>
      <c r="O40" s="84" t="str">
        <f>IF('[1]2023年'!$AZ14&gt;('[1]2023年'!P14+'[1]2023年'!Q14+'[1]2023年'!S14+'[1]2023年'!T14+SUM('[1]2023年'!V14:AG14))+'[1]2023年'!O14+'[1]2023年'!R14,'[1]2023年'!O14+'[1]2023年'!R14,IF('[1]2023年'!$AZ14-SUM('[1]2023年'!V14:AG14)-'[1]2023年'!T14-'[1]2023年'!S14-'[1]2023年'!P14-'[1]2023年'!Q14&gt;0,'[1]2023年'!$AZ14-SUM('[1]2023年'!V14:AG14)-'[1]2023年'!T14-'[1]2023年'!S14-'[1]2023年'!P14-'[1]2023年'!Q14,""))</f>
        <v/>
      </c>
      <c r="P40" s="84" t="str">
        <f>IF('[1]2023年'!$AZ14&gt;('[1]2023年'!$T14+'[1]2023年'!$Q14+SUM('[1]2023年'!V14:$AG14))+'[1]2023年'!S14+'[1]2023年'!P14,'[1]2023年'!P14+'[1]2023年'!S14,IF('[1]2023年'!$AZ14-SUM('[1]2023年'!V14:$AG14)-'[1]2023年'!T14-'[1]2023年'!Q14&gt;0,'[1]2023年'!$AZ14-SUM('[1]2023年'!V14:X14)-'[1]2023年'!T14-'[1]2023年'!Q14,""))</f>
        <v/>
      </c>
      <c r="Q40" s="84" t="str">
        <f>IF('[1]2023年'!$AZ14&gt;(SUM('[1]2023年'!V14:AG14)+'[1]2023年'!T14+'[1]2023年'!Q14),'[1]2023年'!Q14+'[1]2023年'!T14,IF('[1]2023年'!$AZ14-SUM('[1]2023年'!V14:AG14)&gt;0,'[1]2023年'!$AZ14-SUM('[1]2023年'!V14:AG14),""))</f>
        <v/>
      </c>
      <c r="R40" s="93">
        <f>IF('[1]2023年'!$AZ14&gt;=SUM('[1]2023年'!V14:$AG14),'[1]2023年'!V14,IF('[1]2023年'!$AZ14-SUM('[1]2023年'!W14:$AG14)&gt;0,'[1]2023年'!$AZ14-SUM('[1]2023年'!W14:$AG14),0))</f>
        <v>0</v>
      </c>
      <c r="S40" s="93">
        <f>IF('[1]2023年'!$AZ14&gt;=SUM('[1]2023年'!W14:$AG14),'[1]2023年'!W14,IF('[1]2023年'!$AZ14-SUM('[1]2023年'!X14:$AG14)&gt;0,'[1]2023年'!$AZ14-SUM('[1]2023年'!X14:$AG14),0))</f>
        <v>0</v>
      </c>
      <c r="T40" s="93">
        <f>IF('[1]2023年'!$AZ14&gt;=SUM('[1]2023年'!X14:$AG14),'[1]2023年'!X14,IF('[1]2023年'!$AZ14-SUM('[1]2023年'!Y14:$AG14)&gt;0,'[1]2023年'!$AZ14-SUM('[1]2023年'!Y14:$AG14),0))</f>
        <v>0</v>
      </c>
      <c r="U40" s="94">
        <f>IF('[1]2023年'!$AZ14&gt;=SUM('[1]2023年'!Y14:$AG14),'[1]2023年'!Y14,IF('[1]2023年'!$AZ14-SUM('[1]2023年'!Z14:$AG14)&gt;0,'[1]2023年'!$AZ14-SUM('[1]2023年'!Z14:$AG14),0))</f>
        <v>0</v>
      </c>
      <c r="V40" s="94">
        <f>IF('[1]2023年'!$AZ14&gt;=SUM('[1]2023年'!Z14:$AG14),'[1]2023年'!Z14,IF('[1]2023年'!$AZ14-SUM('[1]2023年'!AA14:$AG14)&gt;0,'[1]2023年'!$AZ14-SUM('[1]2023年'!AA14:$AG14),0))</f>
        <v>0</v>
      </c>
      <c r="W40" s="94">
        <f>IF('[1]2023年'!$AZ14&gt;=SUM('[1]2023年'!AA14:$AG14),'[1]2023年'!AA14,IF('[1]2023年'!$AZ14-SUM('[1]2023年'!AB14:$AG14)&gt;0,'[1]2023年'!$AZ14-SUM('[1]2023年'!AB14:$AG14),0))</f>
        <v>0</v>
      </c>
      <c r="X40" s="94">
        <f>IF('[1]2023年'!$AZ14&gt;=SUM('[1]2023年'!AB14:$AG14),'[1]2023年'!AB14,IF('[1]2023年'!$AZ14-SUM('[1]2023年'!AC14:$AG14)&gt;0,'[1]2023年'!$AZ14-SUM('[1]2023年'!AC14:$AG14),0))</f>
        <v>0</v>
      </c>
      <c r="Y40" s="94">
        <f>IF('[1]2023年'!$AZ14&gt;=SUM('[1]2023年'!AC14:$AG14),'[1]2023年'!AC14,IF('[1]2023年'!$AZ14-SUM('[1]2023年'!AD14:$AG14)&gt;0,'[1]2023年'!$AZ14-SUM('[1]2023年'!AD14:$AG14),0))</f>
        <v>0</v>
      </c>
      <c r="Z40" s="94">
        <f>IF('[1]2023年'!$AZ14&gt;=SUM('[1]2023年'!AD14:$AG14),'[1]2023年'!AD14,IF('[1]2023年'!$AZ14-SUM('[1]2023年'!AE14:$AG14)&gt;0,'[1]2023年'!$AZ14-SUM('[1]2023年'!AE14:$AG14),0))</f>
        <v>0</v>
      </c>
      <c r="AA40" s="94">
        <f>IF('[1]2023年'!$AZ14&gt;=SUM('[1]2023年'!AE14:$AG14),'[1]2023年'!AE14,IF('[1]2023年'!$AZ14-SUM('[1]2023年'!AF14:$AG14)&gt;0,'[1]2023年'!$AZ14-SUM('[1]2023年'!AF14:$AG14),0))</f>
        <v>0</v>
      </c>
      <c r="AB40" s="94">
        <f>IF('[1]2023年'!$AZ14&gt;=SUM('[1]2023年'!AF14:$AG14),'[1]2023年'!AF14,IF('[1]2023年'!$AZ14-SUM('[1]2023年'!AG14:$AG14)&gt;0,'[1]2023年'!$AZ14-SUM('[1]2023年'!AG14:$AG14),0))</f>
        <v>0</v>
      </c>
      <c r="AC40" s="94">
        <f>IF('[1]2023年'!$AZ14&gt;=SUM('[1]2023年'!AG14:$AG14),'[1]2023年'!AG14,IF('[1]2023年'!$AZ14-SUM('[1]2023年'!$AG14:AH14)&gt;0,'[1]2023年'!$AZ14-SUM('[1]2023年'!$AG14:AH14),0))</f>
        <v>0</v>
      </c>
      <c r="AD40" s="108">
        <f>SUM(T40:Y40)</f>
        <v>0</v>
      </c>
      <c r="AE40" s="108">
        <f>AD40/6*0.8</f>
        <v>0</v>
      </c>
      <c r="AF40" s="109"/>
      <c r="AG40" s="160"/>
      <c r="AH40" s="161"/>
      <c r="AI40" s="136"/>
      <c r="AJ40" s="137"/>
      <c r="AK40" s="158" t="s">
        <v>90</v>
      </c>
      <c r="AL40" s="15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</row>
    <row r="41" s="4" customFormat="1" ht="24" customHeight="1" spans="2:38">
      <c r="B41" s="47" t="s">
        <v>38</v>
      </c>
      <c r="C41" s="48" t="str">
        <f>'[1]2023年'!C17</f>
        <v>L4437</v>
      </c>
      <c r="D41" s="48" t="str">
        <f>'[1]2023年'!D17</f>
        <v>法雷奥汽车内部控制（深圳）有</v>
      </c>
      <c r="E41" s="53">
        <v>30</v>
      </c>
      <c r="F41" s="50">
        <f>SUM(I41:W41)</f>
        <v>0</v>
      </c>
      <c r="G41" s="54">
        <f>SUM(I41:T41)</f>
        <v>0</v>
      </c>
      <c r="H41" s="54">
        <f>SUM(I41:AC41)</f>
        <v>0</v>
      </c>
      <c r="I41" s="89"/>
      <c r="J41" s="90" t="str">
        <f>IF('[1]2023年'!$AZ17&gt;('[1]2023年'!$W17+'[1]2023年'!$V17+SUM('[1]2023年'!F17:$T17)),'[1]2023年'!F17,IF('[1]2023年'!$AZ17-'[1]2023年'!$V17-'[1]2023年'!$W17-SUM('[1]2023年'!G17:$T17)&gt;0,'[1]2023年'!$AZ17-'[1]2023年'!$V17-'[1]2023年'!$W17-SUM('[1]2023年'!G17:$T17),""))</f>
        <v/>
      </c>
      <c r="K41" s="90" t="str">
        <f>IF('[1]2023年'!$AZ17&gt;('[1]2023年'!$W17+'[1]2023年'!$V17+SUM('[1]2023年'!G17:$T17)),'[1]2023年'!G17,IF('[1]2023年'!$AZ17-'[1]2023年'!$V17-'[1]2023年'!$W17-SUM('[1]2023年'!H17:$T17)&gt;0,'[1]2023年'!$AZ17-'[1]2023年'!$V17-'[1]2023年'!$W17-SUM('[1]2023年'!H17:$T17),""))</f>
        <v/>
      </c>
      <c r="L41" s="90" t="str">
        <f>IF('[1]2023年'!$AZ17&gt;('[1]2023年'!$W17+'[1]2023年'!$V17+SUM('[1]2023年'!H17:$T17)),'[1]2023年'!H17,IF('[1]2023年'!$AZ17-'[1]2023年'!$V17-'[1]2023年'!$W17-SUM('[1]2023年'!I17:$T17)&gt;0,'[1]2023年'!$AZ17-'[1]2023年'!$V17-'[1]2023年'!$W17-SUM('[1]2023年'!I17:$T17),""))</f>
        <v/>
      </c>
      <c r="M41" s="90">
        <f>IF('[1]2023年'!$AZ17&gt;(SUM('[1]2023年'!V17:AG17)+SUM('[1]2023年'!M17:$T17)),'[1]2023年'!M17,IF('[1]2023年'!$AZ17-SUM('[1]2023年'!V17:AG17)-SUM('[1]2023年'!N17:$T17)&gt;0,'[1]2023年'!$AZ17-SUM('[1]2023年'!V17:AG17)-SUM('[1]2023年'!N17:$T17),""))</f>
        <v>0</v>
      </c>
      <c r="N41" s="90">
        <f>IF('[1]2023年'!$AZ17&gt;(SUM('[1]2023年'!V17:AG17)+SUM('[1]2023年'!N17:$T17)),'[1]2023年'!N17,IF('[1]2023年'!$AZ17-SUM('[1]2023年'!V17:AG17)-SUM('[1]2023年'!O17:$T17)&gt;0,'[1]2023年'!$AZ17-SUM('[1]2023年'!V17:AG17)-SUM('[1]2023年'!O17:$T17),""))</f>
        <v>0</v>
      </c>
      <c r="O41" s="90">
        <f>IF('[1]2023年'!$AZ17&gt;('[1]2023年'!P17+'[1]2023年'!Q17+'[1]2023年'!S17+'[1]2023年'!T17+SUM('[1]2023年'!V17:AG17))+'[1]2023年'!O17+'[1]2023年'!R17,'[1]2023年'!O17+'[1]2023年'!R17,IF('[1]2023年'!$AZ17-SUM('[1]2023年'!V17:AG17)-'[1]2023年'!T17-'[1]2023年'!S17-'[1]2023年'!P17-'[1]2023年'!Q17&gt;0,'[1]2023年'!$AZ17-SUM('[1]2023年'!V17:AG17)-'[1]2023年'!T17-'[1]2023年'!S17-'[1]2023年'!P17-'[1]2023年'!Q17,""))</f>
        <v>0</v>
      </c>
      <c r="P41" s="90">
        <f>IF('[1]2023年'!$AZ17&gt;('[1]2023年'!$T17+'[1]2023年'!$Q17+SUM('[1]2023年'!V17:$AG17))+'[1]2023年'!S17+'[1]2023年'!P17,'[1]2023年'!P17+'[1]2023年'!S17,IF('[1]2023年'!$AZ17-SUM('[1]2023年'!V17:$AG17)-'[1]2023年'!T17-'[1]2023年'!Q17&gt;0,'[1]2023年'!$AZ17-SUM('[1]2023年'!V17:X17)-'[1]2023年'!T17-'[1]2023年'!Q17,""))</f>
        <v>0</v>
      </c>
      <c r="Q41" s="90"/>
      <c r="R41" s="97">
        <f>IF('[1]2023年'!$AZ17&gt;=SUM('[1]2023年'!V17:$AG17),'[1]2023年'!V17,IF('[1]2023年'!$AZ17-SUM('[1]2023年'!W17:$AG17)&gt;0,'[1]2023年'!$AZ17-SUM('[1]2023年'!W17:$AG17),0))</f>
        <v>0</v>
      </c>
      <c r="S41" s="97">
        <f>IF('[1]2023年'!$AZ17&gt;=SUM('[1]2023年'!W17:$AG17),'[1]2023年'!W17,IF('[1]2023年'!$AZ17-SUM('[1]2023年'!X17:$AG17)&gt;0,'[1]2023年'!$AZ17-SUM('[1]2023年'!X17:$AG17),0))</f>
        <v>0</v>
      </c>
      <c r="T41" s="97">
        <f>IF('[1]2023年'!$AZ17&gt;=SUM('[1]2023年'!X17:$AG17),'[1]2023年'!X17,IF('[1]2023年'!$AZ17-SUM('[1]2023年'!Y17:$AG17)&gt;0,'[1]2023年'!$AZ17-SUM('[1]2023年'!Y17:$AG17),0))</f>
        <v>0</v>
      </c>
      <c r="U41" s="98">
        <f>IF('[1]2023年'!$AZ17&gt;=SUM('[1]2023年'!Y17:$AG17),'[1]2023年'!Y17,IF('[1]2023年'!$AZ17-SUM('[1]2023年'!Z17:$AG17)&gt;0,'[1]2023年'!$AZ17-SUM('[1]2023年'!Z17:$AG17),0))</f>
        <v>0</v>
      </c>
      <c r="V41" s="98">
        <f>IF('[1]2023年'!$AZ17&gt;=SUM('[1]2023年'!Z17:$AG17),'[1]2023年'!Z17,IF('[1]2023年'!$AZ17-SUM('[1]2023年'!AA17:$AG17)&gt;0,'[1]2023年'!$AZ17-SUM('[1]2023年'!AA17:$AG17),0))</f>
        <v>0</v>
      </c>
      <c r="W41" s="98">
        <f>IF('[1]2023年'!$AZ17&gt;=SUM('[1]2023年'!AA17:$AG17),'[1]2023年'!AA17,IF('[1]2023年'!$AZ17-SUM('[1]2023年'!AB17:$AG17)&gt;0,'[1]2023年'!$AZ17-SUM('[1]2023年'!AB17:$AG17),0))</f>
        <v>0</v>
      </c>
      <c r="X41" s="98">
        <f>IF('[1]2023年'!$AZ17&gt;=SUM('[1]2023年'!AB17:$AG17),'[1]2023年'!AB17,IF('[1]2023年'!$AZ17-SUM('[1]2023年'!AC17:$AG17)&gt;0,'[1]2023年'!$AZ17-SUM('[1]2023年'!AC17:$AG17),0))</f>
        <v>0</v>
      </c>
      <c r="Y41" s="98">
        <f>IF('[1]2023年'!$AZ17&gt;=SUM('[1]2023年'!AC17:$AG17),'[1]2023年'!AC17,IF('[1]2023年'!$AZ17-SUM('[1]2023年'!AD17:$AG17)&gt;0,'[1]2023年'!$AZ17-SUM('[1]2023年'!AD17:$AG17),0))</f>
        <v>0</v>
      </c>
      <c r="Z41" s="98">
        <f>IF('[1]2023年'!$AZ17&gt;=SUM('[1]2023年'!AD17:$AG17),'[1]2023年'!AD17,IF('[1]2023年'!$AZ17-SUM('[1]2023年'!AE17:$AG17)&gt;0,'[1]2023年'!$AZ17-SUM('[1]2023年'!AE17:$AG17),0))</f>
        <v>0</v>
      </c>
      <c r="AA41" s="98">
        <f>IF('[1]2023年'!$AZ17&gt;=SUM('[1]2023年'!AE17:$AG17),'[1]2023年'!AE17,IF('[1]2023年'!$AZ17-SUM('[1]2023年'!AF17:$AG17)&gt;0,'[1]2023年'!$AZ17-SUM('[1]2023年'!AF17:$AG17),0))</f>
        <v>0</v>
      </c>
      <c r="AB41" s="98">
        <f>IF('[1]2023年'!$AZ17&gt;=SUM('[1]2023年'!AF17:$AG17),'[1]2023年'!AF17,IF('[1]2023年'!$AZ17-SUM('[1]2023年'!AG17:$AG17)&gt;0,'[1]2023年'!$AZ17-SUM('[1]2023年'!AG17:$AG17),0))</f>
        <v>0</v>
      </c>
      <c r="AC41" s="98">
        <f>IF('[1]2023年'!$AZ17&gt;=SUM('[1]2023年'!AG17:$AG17),'[1]2023年'!AG17,IF('[1]2023年'!$AZ17-SUM('[1]2023年'!$AG17:AH17)&gt;0,'[1]2023年'!$AZ17-SUM('[1]2023年'!$AG17:AH17),0))</f>
        <v>0</v>
      </c>
      <c r="AD41" s="112">
        <f>SUM(T41:Y41)</f>
        <v>0</v>
      </c>
      <c r="AE41" s="112">
        <f>AD41/6*0.8</f>
        <v>0</v>
      </c>
      <c r="AF41" s="113"/>
      <c r="AG41" s="163"/>
      <c r="AH41" s="164"/>
      <c r="AI41" s="152"/>
      <c r="AJ41" s="153"/>
      <c r="AK41" s="165" t="s">
        <v>63</v>
      </c>
      <c r="AL41" s="166" t="s">
        <v>57</v>
      </c>
    </row>
    <row r="42" s="4" customFormat="1" ht="24" customHeight="1" spans="2:38">
      <c r="B42" s="64" t="s">
        <v>38</v>
      </c>
      <c r="C42" s="65" t="str">
        <f>'[1]2023年'!C19</f>
        <v>1931679</v>
      </c>
      <c r="D42" s="65" t="str">
        <f>'[1]2023年'!D19</f>
        <v>上海金山张泾五金弹簧有限公司</v>
      </c>
      <c r="E42" s="66" t="s">
        <v>91</v>
      </c>
      <c r="F42" s="50">
        <f>SUM(I42:Q42)</f>
        <v>0</v>
      </c>
      <c r="G42" s="54">
        <f>SUM(I42:P42)</f>
        <v>0</v>
      </c>
      <c r="H42" s="54">
        <f>SUM(I42:AC42)</f>
        <v>0</v>
      </c>
      <c r="I42" s="89"/>
      <c r="J42" s="90" t="str">
        <f>IF('[1]2023年'!$AZ19&gt;('[1]2023年'!$W19+'[1]2023年'!$V19+SUM('[1]2023年'!F19:$T19)),'[1]2023年'!F19,IF('[1]2023年'!$AZ19-'[1]2023年'!$V19-'[1]2023年'!$W19-SUM('[1]2023年'!G19:$T19)&gt;0,'[1]2023年'!$AZ19-'[1]2023年'!$V19-'[1]2023年'!$W19-SUM('[1]2023年'!G19:$T19),""))</f>
        <v/>
      </c>
      <c r="K42" s="90" t="str">
        <f>IF('[1]2023年'!$AZ19&gt;('[1]2023年'!$W19+'[1]2023年'!$V19+SUM('[1]2023年'!G19:$T19)),'[1]2023年'!G19,IF('[1]2023年'!$AZ19-'[1]2023年'!$V19-'[1]2023年'!$W19-SUM('[1]2023年'!H19:$T19)&gt;0,'[1]2023年'!$AZ19-'[1]2023年'!$V19-'[1]2023年'!$W19-SUM('[1]2023年'!H19:$T19),""))</f>
        <v/>
      </c>
      <c r="L42" s="90" t="str">
        <f>IF('[1]2023年'!$AZ19&gt;('[1]2023年'!$W19+'[1]2023年'!$V19+SUM('[1]2023年'!H19:$T19)),'[1]2023年'!H19,IF('[1]2023年'!$AZ19-'[1]2023年'!$V19-'[1]2023年'!$W19-SUM('[1]2023年'!I19:$T19)&gt;0,'[1]2023年'!$AZ19-'[1]2023年'!$V19-'[1]2023年'!$W19-SUM('[1]2023年'!I19:$T19),""))</f>
        <v/>
      </c>
      <c r="M42" s="90" t="str">
        <f>IF('[1]2023年'!$AZ19&gt;(SUM('[1]2023年'!V19:AG19)+SUM('[1]2023年'!M19:$T19)),'[1]2023年'!M19,IF('[1]2023年'!$AZ19-SUM('[1]2023年'!V19:AG19)-SUM('[1]2023年'!N19:$T19)&gt;0,'[1]2023年'!$AZ19-SUM('[1]2023年'!V19:AG19)-SUM('[1]2023年'!N19:$T19),""))</f>
        <v/>
      </c>
      <c r="N42" s="90" t="str">
        <f>IF('[1]2023年'!$AZ19&gt;(SUM('[1]2023年'!V19:AG19)+SUM('[1]2023年'!N19:$T19)),'[1]2023年'!N19,IF('[1]2023年'!$AZ19-SUM('[1]2023年'!V19:AG19)-SUM('[1]2023年'!O19:$T19)&gt;0,'[1]2023年'!$AZ19-SUM('[1]2023年'!V19:AG19)-SUM('[1]2023年'!O19:$T19),""))</f>
        <v/>
      </c>
      <c r="O42" s="90" t="str">
        <f>IF('[1]2023年'!$AZ19&gt;('[1]2023年'!P19+'[1]2023年'!Q19+'[1]2023年'!S19+'[1]2023年'!T19+SUM('[1]2023年'!V19:AG19))+'[1]2023年'!O19+'[1]2023年'!R19,'[1]2023年'!O19+'[1]2023年'!R19,IF('[1]2023年'!$AZ19-SUM('[1]2023年'!V19:AG19)-'[1]2023年'!T19-'[1]2023年'!S19-'[1]2023年'!P19-'[1]2023年'!Q19&gt;0,'[1]2023年'!$AZ19-SUM('[1]2023年'!V19:AG19)-'[1]2023年'!T19-'[1]2023年'!S19-'[1]2023年'!P19-'[1]2023年'!Q19,""))</f>
        <v/>
      </c>
      <c r="P42" s="90" t="str">
        <f>IF('[1]2023年'!$AZ19&gt;('[1]2023年'!$T19+'[1]2023年'!$Q19+SUM('[1]2023年'!V19:$AG19))+'[1]2023年'!S19+'[1]2023年'!P19,'[1]2023年'!P19+'[1]2023年'!S19,IF('[1]2023年'!$AZ19-SUM('[1]2023年'!V19:$AG19)-'[1]2023年'!T19-'[1]2023年'!Q19&gt;0,'[1]2023年'!$AZ19-SUM('[1]2023年'!V19:X19)-'[1]2023年'!T19-'[1]2023年'!Q19,""))</f>
        <v/>
      </c>
      <c r="Q42" s="90" t="str">
        <f>IF('[1]2023年'!$AZ19&gt;(SUM('[1]2023年'!V19:AG19)+'[1]2023年'!T19+'[1]2023年'!Q19),'[1]2023年'!Q19+'[1]2023年'!T19,IF('[1]2023年'!$AZ19-SUM('[1]2023年'!V19:AG19)&gt;0,'[1]2023年'!$AZ19-SUM('[1]2023年'!V19:AG19),""))</f>
        <v/>
      </c>
      <c r="R42" s="97">
        <f>IF('[1]2023年'!$AZ19&gt;=SUM('[1]2023年'!V19:$AG19),'[1]2023年'!V19,IF('[1]2023年'!$AZ19-SUM('[1]2023年'!W19:$AG19)&gt;0,'[1]2023年'!$AZ19-SUM('[1]2023年'!W19:$AG19),0))</f>
        <v>0</v>
      </c>
      <c r="S42" s="97">
        <f>IF('[1]2023年'!$AZ19&gt;=SUM('[1]2023年'!W19:$AG19),'[1]2023年'!W19,IF('[1]2023年'!$AZ19-SUM('[1]2023年'!X19:$AG19)&gt;0,'[1]2023年'!$AZ19-SUM('[1]2023年'!X19:$AG19),0))</f>
        <v>0</v>
      </c>
      <c r="T42" s="97">
        <f>IF('[1]2023年'!$AZ19&gt;=SUM('[1]2023年'!X19:$AG19),'[1]2023年'!X19,IF('[1]2023年'!$AZ19-SUM('[1]2023年'!Y19:$AG19)&gt;0,'[1]2023年'!$AZ19-SUM('[1]2023年'!Y19:$AG19),0))</f>
        <v>0</v>
      </c>
      <c r="U42" s="98">
        <f>IF('[1]2023年'!$AZ19&gt;=SUM('[1]2023年'!Y19:$AG19),'[1]2023年'!Y19,IF('[1]2023年'!$AZ19-SUM('[1]2023年'!Z19:$AG19)&gt;0,'[1]2023年'!$AZ19-SUM('[1]2023年'!Z19:$AG19),0))</f>
        <v>0</v>
      </c>
      <c r="V42" s="98">
        <f>IF('[1]2023年'!$AZ19&gt;=SUM('[1]2023年'!Z19:$AG19),'[1]2023年'!Z19,IF('[1]2023年'!$AZ19-SUM('[1]2023年'!AA19:$AG19)&gt;0,'[1]2023年'!$AZ19-SUM('[1]2023年'!AA19:$AG19),0))</f>
        <v>0</v>
      </c>
      <c r="W42" s="98">
        <f>IF('[1]2023年'!$AZ19&gt;=SUM('[1]2023年'!AA19:$AG19),'[1]2023年'!AA19,IF('[1]2023年'!$AZ19-SUM('[1]2023年'!AB19:$AG19)&gt;0,'[1]2023年'!$AZ19-SUM('[1]2023年'!AB19:$AG19),0))</f>
        <v>0</v>
      </c>
      <c r="X42" s="98">
        <f>IF('[1]2023年'!$AZ19&gt;=SUM('[1]2023年'!AB19:$AG19),'[1]2023年'!AB19,IF('[1]2023年'!$AZ19-SUM('[1]2023年'!AC19:$AG19)&gt;0,'[1]2023年'!$AZ19-SUM('[1]2023年'!AC19:$AG19),0))</f>
        <v>0</v>
      </c>
      <c r="Y42" s="98">
        <f>IF('[1]2023年'!$AZ19&gt;=SUM('[1]2023年'!AC19:$AG19),'[1]2023年'!AC19,IF('[1]2023年'!$AZ19-SUM('[1]2023年'!AD19:$AG19)&gt;0,'[1]2023年'!$AZ19-SUM('[1]2023年'!AD19:$AG19),0))</f>
        <v>0</v>
      </c>
      <c r="Z42" s="98">
        <f>IF('[1]2023年'!$AZ19&gt;=SUM('[1]2023年'!AD19:$AG19),'[1]2023年'!AD19,IF('[1]2023年'!$AZ19-SUM('[1]2023年'!AE19:$AG19)&gt;0,'[1]2023年'!$AZ19-SUM('[1]2023年'!AE19:$AG19),0))</f>
        <v>0</v>
      </c>
      <c r="AA42" s="98">
        <f>IF('[1]2023年'!$AZ19&gt;=SUM('[1]2023年'!AE19:$AG19),'[1]2023年'!AE19,IF('[1]2023年'!$AZ19-SUM('[1]2023年'!AF19:$AG19)&gt;0,'[1]2023年'!$AZ19-SUM('[1]2023年'!AF19:$AG19),0))</f>
        <v>0</v>
      </c>
      <c r="AB42" s="98">
        <f>IF('[1]2023年'!$AZ19&gt;=SUM('[1]2023年'!AF19:$AG19),'[1]2023年'!AF19,IF('[1]2023年'!$AZ19-SUM('[1]2023年'!AG19:$AG19)&gt;0,'[1]2023年'!$AZ19-SUM('[1]2023年'!AG19:$AG19),0))</f>
        <v>0</v>
      </c>
      <c r="AC42" s="98">
        <f>IF('[1]2023年'!$AZ19&gt;=SUM('[1]2023年'!AG19:$AG19),'[1]2023年'!AG19,IF('[1]2023年'!$AZ19-SUM('[1]2023年'!$AG19:AH19)&gt;0,'[1]2023年'!$AZ19-SUM('[1]2023年'!$AG19:AH19),0))</f>
        <v>0</v>
      </c>
      <c r="AD42" s="112">
        <f>SUM(T42:Y42)</f>
        <v>0</v>
      </c>
      <c r="AE42" s="112">
        <f>AD42/6*0.8</f>
        <v>0</v>
      </c>
      <c r="AF42" s="113"/>
      <c r="AG42" s="167"/>
      <c r="AH42" s="164"/>
      <c r="AI42" s="152"/>
      <c r="AJ42" s="153"/>
      <c r="AK42" s="165" t="s">
        <v>90</v>
      </c>
      <c r="AL42" s="166"/>
    </row>
    <row r="43" s="1" customFormat="1" ht="24" customHeight="1" spans="2:68">
      <c r="B43" s="36" t="s">
        <v>38</v>
      </c>
      <c r="C43" s="37" t="str">
        <f>'[1]2023年'!C24</f>
        <v>1951047</v>
      </c>
      <c r="D43" s="37" t="str">
        <f>'[1]2023年'!D24</f>
        <v>上海中鹏岳博实业发展有限公司</v>
      </c>
      <c r="E43" s="58">
        <v>60</v>
      </c>
      <c r="F43" s="39">
        <f>SUM(I43:W43)</f>
        <v>2518.39</v>
      </c>
      <c r="G43" s="40">
        <f>SUM(I43:S43)</f>
        <v>2518.39</v>
      </c>
      <c r="H43" s="41">
        <f>IF(SUM(I43:AC43)&gt;0,SUM(I43:AC43),"0")</f>
        <v>2518.39</v>
      </c>
      <c r="I43" s="83">
        <v>2518.39</v>
      </c>
      <c r="J43" s="84">
        <f>IF('[1]2023年'!$AZ24&gt;('[1]2023年'!$W24+'[1]2023年'!$V24+SUM('[1]2023年'!F24:$T24)),'[1]2023年'!F24,IF('[1]2023年'!$AZ24-'[1]2023年'!$V24-'[1]2023年'!$W24-SUM('[1]2023年'!G24:$T24)&gt;0,'[1]2023年'!$AZ24-'[1]2023年'!$V24-'[1]2023年'!$W24-SUM('[1]2023年'!G24:$T24),""))</f>
        <v>0</v>
      </c>
      <c r="K43" s="84">
        <f>IF('[1]2023年'!$AZ24&gt;('[1]2023年'!$W24+'[1]2023年'!$V24+SUM('[1]2023年'!G24:$T24)),'[1]2023年'!G24,IF('[1]2023年'!$AZ24-'[1]2023年'!$V24-'[1]2023年'!$W24-SUM('[1]2023年'!H24:$T24)&gt;0,'[1]2023年'!$AZ24-'[1]2023年'!$V24-'[1]2023年'!$W24-SUM('[1]2023年'!H24:$T24),""))</f>
        <v>0</v>
      </c>
      <c r="L43" s="84">
        <f>IF('[1]2023年'!$AZ24&gt;(SUM('[1]2023年'!$V24:AG24)+SUM('[1]2023年'!H24:$T24)),'[1]2023年'!H24,IF('[1]2023年'!$AZ24-SUM('[1]2023年'!$V24:AG24)-SUM('[1]2023年'!I24:$T24)&gt;0,'[1]2023年'!$AZ24-SUM('[1]2023年'!$V24:AG24)-SUM('[1]2023年'!I24:$T24),""))</f>
        <v>0</v>
      </c>
      <c r="M43" s="84">
        <f>IF('[1]2023年'!$AZ24&gt;(SUM('[1]2023年'!V24:AG24)+SUM('[1]2023年'!M24:$T24)),'[1]2023年'!M24,IF('[1]2023年'!$AZ24-SUM('[1]2023年'!V24:AG24)-SUM('[1]2023年'!N24:$T24)&gt;0,'[1]2023年'!$AZ24-SUM('[1]2023年'!V24:AG24)-SUM('[1]2023年'!N24:$T24),""))</f>
        <v>0</v>
      </c>
      <c r="N43" s="84">
        <f>IF('[1]2023年'!$AZ24&gt;(SUM('[1]2023年'!V24:AG24)+SUM('[1]2023年'!N24:$T24)),'[1]2023年'!N24,IF('[1]2023年'!$AZ24-SUM('[1]2023年'!V24:AG24)-SUM('[1]2023年'!O24:$T24)&gt;0,'[1]2023年'!$AZ24-SUM('[1]2023年'!V24:AG24)-SUM('[1]2023年'!O24:$T24),""))</f>
        <v>0</v>
      </c>
      <c r="O43" s="84">
        <f>IF('[1]2023年'!$AZ24&gt;('[1]2023年'!P24+'[1]2023年'!Q24+'[1]2023年'!S24+'[1]2023年'!T24+SUM('[1]2023年'!V24:AG24))+'[1]2023年'!O24+'[1]2023年'!R24,'[1]2023年'!O24+'[1]2023年'!R24,IF('[1]2023年'!$AZ24-SUM('[1]2023年'!V24:AG24)-'[1]2023年'!T24-'[1]2023年'!S24-'[1]2023年'!P24-'[1]2023年'!Q24&gt;0,'[1]2023年'!$AZ24-SUM('[1]2023年'!V24:AG24)-'[1]2023年'!T24-'[1]2023年'!S24-'[1]2023年'!P24-'[1]2023年'!Q24,""))</f>
        <v>0</v>
      </c>
      <c r="P43" s="84">
        <f>IF('[1]2023年'!$AZ24&gt;('[1]2023年'!$T24+'[1]2023年'!$Q24+SUM('[1]2023年'!V24:$AG24))+'[1]2023年'!S24+'[1]2023年'!P24,'[1]2023年'!P24+'[1]2023年'!S24,IF('[1]2023年'!$AZ24-SUM('[1]2023年'!V24:$AG24)-'[1]2023年'!T24-'[1]2023年'!Q24&gt;0,'[1]2023年'!$AZ24-SUM('[1]2023年'!V24:X24)-'[1]2023年'!T24-'[1]2023年'!Q24,""))</f>
        <v>0</v>
      </c>
      <c r="Q43" s="84">
        <f>IF('[1]2023年'!$AZ24&gt;(SUM('[1]2023年'!V24:AG24)+'[1]2023年'!T24+'[1]2023年'!Q24),'[1]2023年'!Q24+'[1]2023年'!T24,IF('[1]2023年'!$AZ24-SUM('[1]2023年'!V24:AG24)&gt;0,'[1]2023年'!$AZ24-SUM('[1]2023年'!V24:AG24),""))</f>
        <v>0</v>
      </c>
      <c r="R43" s="93">
        <f>IF('[1]2023年'!$AZ24&gt;=SUM('[1]2023年'!V24:$AG24),'[1]2023年'!V24,IF('[1]2023年'!$AZ24-SUM('[1]2023年'!W24:$AG24)&gt;0,'[1]2023年'!$AZ24-SUM('[1]2023年'!W24:$AG24),0))</f>
        <v>0</v>
      </c>
      <c r="S43" s="93">
        <f>IF('[1]2023年'!$AZ24&gt;=SUM('[1]2023年'!W24:$AG24),'[1]2023年'!W24,IF('[1]2023年'!$AZ24-SUM('[1]2023年'!X24:$AG24)&gt;0,'[1]2023年'!$AZ24-SUM('[1]2023年'!X24:$AG24),0))</f>
        <v>0</v>
      </c>
      <c r="T43" s="93">
        <f>IF('[1]2023年'!$AZ24&gt;=SUM('[1]2023年'!X24:$AG24),'[1]2023年'!X24,IF('[1]2023年'!$AZ24-SUM('[1]2023年'!Y24:$AG24)&gt;0,'[1]2023年'!$AZ24-SUM('[1]2023年'!Y24:$AG24),0))</f>
        <v>0</v>
      </c>
      <c r="U43" s="94">
        <f>IF('[1]2023年'!$AZ24&gt;=SUM('[1]2023年'!Y24:$AG24),'[1]2023年'!Y24,IF('[1]2023年'!$AZ24-SUM('[1]2023年'!Z24:$AG24)&gt;0,'[1]2023年'!$AZ24-SUM('[1]2023年'!Z24:$AG24),0))</f>
        <v>0</v>
      </c>
      <c r="V43" s="94">
        <f>IF('[1]2023年'!$AZ24&gt;=SUM('[1]2023年'!Z24:$AG24),'[1]2023年'!Z24,IF('[1]2023年'!$AZ24-SUM('[1]2023年'!AA24:$AG24)&gt;0,'[1]2023年'!$AZ24-SUM('[1]2023年'!AA24:$AG24),0))</f>
        <v>0</v>
      </c>
      <c r="W43" s="94">
        <f>IF('[1]2023年'!$AZ24&gt;=SUM('[1]2023年'!AA24:$AG24),'[1]2023年'!AA24,IF('[1]2023年'!$AZ24-SUM('[1]2023年'!AB24:$AG24)&gt;0,'[1]2023年'!$AZ24-SUM('[1]2023年'!AB24:$AG24),0))</f>
        <v>0</v>
      </c>
      <c r="X43" s="94">
        <f>IF('[1]2023年'!$AZ24&gt;=SUM('[1]2023年'!AB24:$AG24),'[1]2023年'!AB24,IF('[1]2023年'!$AZ24-SUM('[1]2023年'!AC24:$AG24)&gt;0,'[1]2023年'!$AZ24-SUM('[1]2023年'!AC24:$AG24),0))</f>
        <v>0</v>
      </c>
      <c r="Y43" s="94">
        <f>IF('[1]2023年'!$AZ24&gt;=SUM('[1]2023年'!AC24:$AG24),'[1]2023年'!AC24,IF('[1]2023年'!$AZ24-SUM('[1]2023年'!AD24:$AG24)&gt;0,'[1]2023年'!$AZ24-SUM('[1]2023年'!AD24:$AG24),0))</f>
        <v>0</v>
      </c>
      <c r="Z43" s="94">
        <f>IF('[1]2023年'!$AZ24&gt;=SUM('[1]2023年'!AD24:$AG24),'[1]2023年'!AD24,IF('[1]2023年'!$AZ24-SUM('[1]2023年'!AE24:$AG24)&gt;0,'[1]2023年'!$AZ24-SUM('[1]2023年'!AE24:$AG24),0))</f>
        <v>0</v>
      </c>
      <c r="AA43" s="94">
        <f>IF('[1]2023年'!$AZ24&gt;=SUM('[1]2023年'!AE24:$AG24),'[1]2023年'!AE24,IF('[1]2023年'!$AZ24-SUM('[1]2023年'!AF24:$AG24)&gt;0,'[1]2023年'!$AZ24-SUM('[1]2023年'!AF24:$AG24),0))</f>
        <v>0</v>
      </c>
      <c r="AB43" s="94">
        <f>IF('[1]2023年'!$AZ24&gt;=SUM('[1]2023年'!AF24:$AG24),'[1]2023年'!AF24,IF('[1]2023年'!$AZ24-SUM('[1]2023年'!AG24:$AG24)&gt;0,'[1]2023年'!$AZ24-SUM('[1]2023年'!AG24:$AG24),0))</f>
        <v>0</v>
      </c>
      <c r="AC43" s="94">
        <f>IF('[1]2023年'!$AZ24&gt;=SUM('[1]2023年'!AG24:$AG24),'[1]2023年'!AG24,IF('[1]2023年'!$AZ24-SUM('[1]2023年'!$AG24:AH24)&gt;0,'[1]2023年'!$AZ24-SUM('[1]2023年'!$AG24:AH24),0))</f>
        <v>0</v>
      </c>
      <c r="AD43" s="108">
        <f>SUM(T43:Y43)</f>
        <v>0</v>
      </c>
      <c r="AE43" s="108">
        <f>AD43/6*0.8</f>
        <v>0</v>
      </c>
      <c r="AF43" s="109"/>
      <c r="AG43" s="162"/>
      <c r="AH43" s="161"/>
      <c r="AI43" s="136"/>
      <c r="AJ43" s="137" t="s">
        <v>50</v>
      </c>
      <c r="AK43" s="158" t="s">
        <v>92</v>
      </c>
      <c r="AL43" s="159" t="s">
        <v>93</v>
      </c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</row>
    <row r="44" s="1" customFormat="1" ht="24" customHeight="1" spans="2:68">
      <c r="B44" s="36" t="s">
        <v>38</v>
      </c>
      <c r="C44" s="37" t="str">
        <f>'[1]2023年'!C35</f>
        <v>L5258</v>
      </c>
      <c r="D44" s="37" t="str">
        <f>'[1]2023年'!D35</f>
        <v>北京美好生活家居用品有限公司</v>
      </c>
      <c r="E44" s="38" t="s">
        <v>77</v>
      </c>
      <c r="F44" s="39">
        <f>SUM(I44:V44)</f>
        <v>0</v>
      </c>
      <c r="G44" s="40">
        <f>SUM(I44:S44)</f>
        <v>0</v>
      </c>
      <c r="H44" s="40">
        <f>SUM(I44:AC44)</f>
        <v>0</v>
      </c>
      <c r="I44" s="83"/>
      <c r="J44" s="84" t="str">
        <f>IF('[1]2023年'!$AZ35&gt;('[1]2023年'!$W35+'[1]2023年'!$V35+SUM('[1]2023年'!F35:$T35)),'[1]2023年'!F35,IF('[1]2023年'!$AZ35-'[1]2023年'!$V35-'[1]2023年'!$W35-SUM('[1]2023年'!F35:$T35)&gt;0,'[1]2023年'!$AZ35-'[1]2023年'!$V35-'[1]2023年'!$W35-SUM('[1]2023年'!F35:$T35),""))</f>
        <v/>
      </c>
      <c r="K44" s="84" t="str">
        <f>IF('[1]2023年'!$AZ35&gt;('[1]2023年'!$W35+'[1]2023年'!$V35+SUM('[1]2023年'!G35:$T35)),'[1]2023年'!G35,IF('[1]2023年'!$AZ35-'[1]2023年'!$V35-'[1]2023年'!$W35-SUM('[1]2023年'!G35:$T35)&gt;0,'[1]2023年'!$AZ35-'[1]2023年'!$V35-'[1]2023年'!$W35-SUM('[1]2023年'!G35:$T35),""))</f>
        <v/>
      </c>
      <c r="L44" s="84" t="str">
        <f>IF('[1]2023年'!$AZ35&gt;(SUM('[1]2023年'!$V35:AG35)+SUM('[1]2023年'!H35:$T35)),'[1]2023年'!H35,IF('[1]2023年'!$AZ35-SUM('[1]2023年'!$V35:AG35)-SUM('[1]2023年'!I35:$T35)&gt;0,'[1]2023年'!$AZ35-SUM('[1]2023年'!$V35:AG35)-SUM('[1]2023年'!I35:$T35),""))</f>
        <v/>
      </c>
      <c r="M44" s="84" t="str">
        <f>IF('[1]2023年'!$AZ35&gt;('[1]2023年'!$W35+'[1]2023年'!$V35+SUM('[1]2023年'!M35:$T35)),'[1]2023年'!M35,IF('[1]2023年'!$AZ35-'[1]2023年'!$V35-'[1]2023年'!$W35-SUM('[1]2023年'!N35:$T35)&gt;0,'[1]2023年'!$AZ35-'[1]2023年'!$V35-'[1]2023年'!$W35-SUM('[1]2023年'!N35:$T35),""))</f>
        <v/>
      </c>
      <c r="N44" s="84" t="str">
        <f>IF('[1]2023年'!$AZ35&gt;(SUM('[1]2023年'!V35:AG35)+SUM('[1]2023年'!N35:$T35)),'[1]2023年'!N35,IF('[1]2023年'!$AZ35-SUM('[1]2023年'!V35:AG35)-SUM('[1]2023年'!O35:$T35)&gt;0,'[1]2023年'!$AZ35-SUM('[1]2023年'!V35:AG35)-SUM('[1]2023年'!O35:$T35),""))</f>
        <v/>
      </c>
      <c r="O44" s="84" t="str">
        <f>IF('[1]2023年'!$AZ35&gt;('[1]2023年'!P35+'[1]2023年'!Q35+'[1]2023年'!S35+'[1]2023年'!T35+SUM('[1]2023年'!V35:AG35))+'[1]2023年'!O35+'[1]2023年'!R35,'[1]2023年'!O35+'[1]2023年'!R35,IF('[1]2023年'!$AZ35-SUM('[1]2023年'!V35:AG35)-'[1]2023年'!T35-'[1]2023年'!S35-'[1]2023年'!P35-'[1]2023年'!Q35&gt;0,'[1]2023年'!$AZ35-SUM('[1]2023年'!V35:AG35)-'[1]2023年'!T35-'[1]2023年'!S35-'[1]2023年'!P35-'[1]2023年'!Q35,""))</f>
        <v/>
      </c>
      <c r="P44" s="84" t="str">
        <f>IF('[1]2023年'!$AZ35&gt;('[1]2023年'!$T35+'[1]2023年'!$Q35+SUM('[1]2023年'!V35:$AG35))+'[1]2023年'!S35+'[1]2023年'!P35,'[1]2023年'!P35+'[1]2023年'!S35,IF('[1]2023年'!$AZ35-SUM('[1]2023年'!V35:$AG35)-'[1]2023年'!T35-'[1]2023年'!Q35&gt;0,'[1]2023年'!$AZ35-SUM('[1]2023年'!V35:X35)-'[1]2023年'!T35-'[1]2023年'!Q35,""))</f>
        <v/>
      </c>
      <c r="Q44" s="84" t="str">
        <f>IF('[1]2023年'!$AZ35&gt;(SUM('[1]2023年'!V35:AG35)+'[1]2023年'!T35+'[1]2023年'!Q35),'[1]2023年'!Q35+'[1]2023年'!T35,IF('[1]2023年'!$AZ35-SUM('[1]2023年'!V35:AG35)&gt;0,'[1]2023年'!$AZ35-SUM('[1]2023年'!V35:AG35),""))</f>
        <v/>
      </c>
      <c r="R44" s="93">
        <f>IF('[1]2023年'!$AZ35&gt;=SUM('[1]2023年'!V35:$AG35),'[1]2023年'!V35,IF('[1]2023年'!$AZ35-SUM('[1]2023年'!W35:$AG35)&gt;0,'[1]2023年'!$AZ35-SUM('[1]2023年'!W35:$AG35),0))</f>
        <v>0</v>
      </c>
      <c r="S44" s="93">
        <f>IF('[1]2023年'!$AZ35&gt;=SUM('[1]2023年'!W35:$AG35),'[1]2023年'!W35,IF('[1]2023年'!$AZ35-SUM('[1]2023年'!X35:$AG35)&gt;0,'[1]2023年'!$AZ35-SUM('[1]2023年'!X35:$AG35),0))</f>
        <v>0</v>
      </c>
      <c r="T44" s="93">
        <f>IF('[1]2023年'!$AZ35&gt;=SUM('[1]2023年'!X35:$AG35),'[1]2023年'!X35,IF('[1]2023年'!$AZ35-SUM('[1]2023年'!Y35:$AG35)&gt;0,'[1]2023年'!$AZ35-SUM('[1]2023年'!Y35:$AG35),0))</f>
        <v>0</v>
      </c>
      <c r="U44" s="94">
        <f>IF('[1]2023年'!$AZ35&gt;=SUM('[1]2023年'!Y35:$AG35),'[1]2023年'!Y35,IF('[1]2023年'!$AZ35-SUM('[1]2023年'!Z35:$AG35)&gt;0,'[1]2023年'!$AZ35-SUM('[1]2023年'!Z35:$AG35),0))</f>
        <v>0</v>
      </c>
      <c r="V44" s="94">
        <f>IF('[1]2023年'!$AZ35&gt;=SUM('[1]2023年'!Z35:$AG35),'[1]2023年'!Z35,IF('[1]2023年'!$AZ35-SUM('[1]2023年'!AA35:$AG35)&gt;0,'[1]2023年'!$AZ35-SUM('[1]2023年'!AA35:$AG35),0))</f>
        <v>0</v>
      </c>
      <c r="W44" s="94">
        <f>IF('[1]2023年'!$AZ35&gt;=SUM('[1]2023年'!AA35:$AG35),'[1]2023年'!AA35,IF('[1]2023年'!$AZ35-SUM('[1]2023年'!AB35:$AG35)&gt;0,'[1]2023年'!$AZ35-SUM('[1]2023年'!AB35:$AG35),0))</f>
        <v>0</v>
      </c>
      <c r="X44" s="94"/>
      <c r="Y44" s="94"/>
      <c r="Z44" s="94"/>
      <c r="AA44" s="94"/>
      <c r="AB44" s="94"/>
      <c r="AC44" s="94"/>
      <c r="AD44" s="108">
        <f>SUM(T44:Y44)</f>
        <v>0</v>
      </c>
      <c r="AE44" s="108">
        <f>AD44/6*0.8</f>
        <v>0</v>
      </c>
      <c r="AF44" s="109"/>
      <c r="AG44" s="156"/>
      <c r="AH44" s="161"/>
      <c r="AI44" s="136" t="s">
        <v>69</v>
      </c>
      <c r="AJ44" s="137" t="s">
        <v>50</v>
      </c>
      <c r="AK44" s="158" t="s">
        <v>94</v>
      </c>
      <c r="AL44" s="15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</row>
    <row r="45" s="1" customFormat="1" ht="24" customHeight="1" spans="2:68">
      <c r="B45" s="36" t="s">
        <v>38</v>
      </c>
      <c r="C45" s="37" t="str">
        <f>'[1]2023年'!C36</f>
        <v>1911127</v>
      </c>
      <c r="D45" s="37" t="str">
        <f>'[1]2023年'!D36</f>
        <v>北京浦东三浦标准件有限公司</v>
      </c>
      <c r="E45" s="38" t="s">
        <v>52</v>
      </c>
      <c r="F45" s="39">
        <f>SUM(I45:U45)</f>
        <v>0</v>
      </c>
      <c r="G45" s="40">
        <f>SUM(I45:R45)</f>
        <v>0</v>
      </c>
      <c r="H45" s="40">
        <f>SUM(I45:AC45)</f>
        <v>0</v>
      </c>
      <c r="I45" s="83"/>
      <c r="J45" s="84" t="str">
        <f>IF('[1]2023年'!$AZ36&gt;('[1]2023年'!$W36+'[1]2023年'!$V36+SUM('[1]2023年'!F36:$T36)),'[1]2023年'!F36,IF('[1]2023年'!$AZ36-'[1]2023年'!$V36-'[1]2023年'!$W36-SUM('[1]2023年'!F36:$T36)&gt;0,'[1]2023年'!$AZ36-'[1]2023年'!$V36-'[1]2023年'!$W36-SUM('[1]2023年'!F36:$T36),""))</f>
        <v/>
      </c>
      <c r="K45" s="84" t="str">
        <f>IF('[1]2023年'!$AZ36&gt;('[1]2023年'!$W36+'[1]2023年'!$V36+SUM('[1]2023年'!G36:$T36)),'[1]2023年'!G36,IF('[1]2023年'!$AZ36-'[1]2023年'!$V36-'[1]2023年'!$W36-SUM('[1]2023年'!G36:$T36)&gt;0,'[1]2023年'!$AZ36-'[1]2023年'!$V36-'[1]2023年'!$W36-SUM('[1]2023年'!G36:$T36),""))</f>
        <v/>
      </c>
      <c r="L45" s="84" t="str">
        <f>IF('[1]2023年'!$AZ36&gt;(SUM('[1]2023年'!$V36:AG36)+SUM('[1]2023年'!H36:$T36)),'[1]2023年'!H36,IF('[1]2023年'!$AZ36-SUM('[1]2023年'!$V36:AG36)-SUM('[1]2023年'!I36:$T36)&gt;0,'[1]2023年'!$AZ36-SUM('[1]2023年'!$V36:AG36)-SUM('[1]2023年'!I36:$T36),""))</f>
        <v/>
      </c>
      <c r="M45" s="84" t="str">
        <f>IF('[1]2023年'!$AZ36&gt;('[1]2023年'!$W36+'[1]2023年'!$V36+SUM('[1]2023年'!M36:$T36)),'[1]2023年'!M36,IF('[1]2023年'!$AZ36-'[1]2023年'!$V36-'[1]2023年'!$W36-SUM('[1]2023年'!N36:$T36)&gt;0,'[1]2023年'!$AZ36-'[1]2023年'!$V36-'[1]2023年'!$W36-SUM('[1]2023年'!N36:$T36),""))</f>
        <v/>
      </c>
      <c r="N45" s="84" t="str">
        <f>IF('[1]2023年'!$AZ36&gt;(SUM('[1]2023年'!V36:AG36)+SUM('[1]2023年'!N36:$T36)),'[1]2023年'!N36,IF('[1]2023年'!$AZ36-SUM('[1]2023年'!V36:AG36)-SUM('[1]2023年'!O36:$T36)&gt;0,'[1]2023年'!$AZ36-SUM('[1]2023年'!V36:AG36)-SUM('[1]2023年'!O36:$T36),""))</f>
        <v/>
      </c>
      <c r="O45" s="84" t="str">
        <f>IF('[1]2023年'!$AZ36&gt;('[1]2023年'!P36+'[1]2023年'!Q36+'[1]2023年'!S36+'[1]2023年'!T36+SUM('[1]2023年'!V36:AG36))+'[1]2023年'!O36+'[1]2023年'!R36,'[1]2023年'!O36+'[1]2023年'!R36,IF('[1]2023年'!$AZ36-SUM('[1]2023年'!V36:AG36)-'[1]2023年'!T36-'[1]2023年'!S36-'[1]2023年'!P36-'[1]2023年'!Q36&gt;0,'[1]2023年'!$AZ36-SUM('[1]2023年'!V36:AG36)-'[1]2023年'!T36-'[1]2023年'!S36-'[1]2023年'!P36-'[1]2023年'!Q36,""))</f>
        <v/>
      </c>
      <c r="P45" s="84" t="str">
        <f>IF('[1]2023年'!$AZ36&gt;('[1]2023年'!$T36+'[1]2023年'!$Q36+SUM('[1]2023年'!V36:$AG36))+'[1]2023年'!S36+'[1]2023年'!P36,'[1]2023年'!P36+'[1]2023年'!S36,IF('[1]2023年'!$AZ36-SUM('[1]2023年'!V36:$AG36)-'[1]2023年'!T36-'[1]2023年'!Q36&gt;0,'[1]2023年'!$AZ36-SUM('[1]2023年'!V36:X36)-'[1]2023年'!T36-'[1]2023年'!Q36,""))</f>
        <v/>
      </c>
      <c r="Q45" s="84" t="str">
        <f>IF('[1]2023年'!$AZ36&gt;(SUM('[1]2023年'!V36:AG36)+'[1]2023年'!T36+'[1]2023年'!Q36),'[1]2023年'!Q36+'[1]2023年'!T36,IF('[1]2023年'!$AZ36-SUM('[1]2023年'!V36:AG36)&gt;0,'[1]2023年'!$AZ36-SUM('[1]2023年'!V36:AG36),""))</f>
        <v/>
      </c>
      <c r="R45" s="93">
        <f>IF('[1]2023年'!$AZ36&gt;=SUM('[1]2023年'!V36:$AG36),'[1]2023年'!V36,IF('[1]2023年'!$AZ36-SUM('[1]2023年'!W36:$AG36)&gt;0,'[1]2023年'!$AZ36-SUM('[1]2023年'!W36:$AG36),0))</f>
        <v>0</v>
      </c>
      <c r="S45" s="93">
        <f>IF('[1]2023年'!$AZ36&gt;=SUM('[1]2023年'!W36:$AG36),'[1]2023年'!W36,IF('[1]2023年'!$AZ36-SUM('[1]2023年'!X36:$AG36)&gt;0,'[1]2023年'!$AZ36-SUM('[1]2023年'!X36:$AG36),0))</f>
        <v>0</v>
      </c>
      <c r="T45" s="93">
        <f>IF('[1]2023年'!$AZ36&gt;=SUM('[1]2023年'!X36:$AG36),'[1]2023年'!X36,IF('[1]2023年'!$AZ36-SUM('[1]2023年'!Y36:$AG36)&gt;0,'[1]2023年'!$AZ36-SUM('[1]2023年'!Y36:$AG36),0))</f>
        <v>0</v>
      </c>
      <c r="U45" s="94">
        <f>IF('[1]2023年'!$AZ36&gt;=SUM('[1]2023年'!Y36:$AG36),'[1]2023年'!Y36,IF('[1]2023年'!$AZ36-SUM('[1]2023年'!Z36:$AG36)&gt;0,'[1]2023年'!$AZ36-SUM('[1]2023年'!Z36:$AG36),0))</f>
        <v>0</v>
      </c>
      <c r="V45" s="94">
        <f>IF('[1]2023年'!$AZ36&gt;=SUM('[1]2023年'!Z36:$AG36),'[1]2023年'!Z36,IF('[1]2023年'!$AZ36-SUM('[1]2023年'!AA36:$AG36)&gt;0,'[1]2023年'!$AZ36-SUM('[1]2023年'!AA36:$AG36),0))</f>
        <v>0</v>
      </c>
      <c r="W45" s="94">
        <f>IF('[1]2023年'!$AZ36&gt;=SUM('[1]2023年'!AA36:$AG36),'[1]2023年'!AA36,IF('[1]2023年'!$AZ36-SUM('[1]2023年'!AB36:$AG36)&gt;0,'[1]2023年'!$AZ36-SUM('[1]2023年'!AB36:$AG36),0))</f>
        <v>0</v>
      </c>
      <c r="X45" s="94"/>
      <c r="Y45" s="94"/>
      <c r="Z45" s="94"/>
      <c r="AA45" s="94"/>
      <c r="AB45" s="94"/>
      <c r="AC45" s="94"/>
      <c r="AD45" s="108">
        <f>SUM(T45:Y45)</f>
        <v>0</v>
      </c>
      <c r="AE45" s="108">
        <f>AD45/6*0.8</f>
        <v>0</v>
      </c>
      <c r="AF45" s="109"/>
      <c r="AG45" s="156"/>
      <c r="AH45" s="161"/>
      <c r="AI45" s="136">
        <v>0.03</v>
      </c>
      <c r="AJ45" s="137" t="s">
        <v>67</v>
      </c>
      <c r="AK45" s="158" t="s">
        <v>95</v>
      </c>
      <c r="AL45" s="159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</row>
    <row r="46" s="1" customFormat="1" ht="24" customHeight="1" spans="2:68">
      <c r="B46" s="36" t="s">
        <v>38</v>
      </c>
      <c r="C46" s="37" t="str">
        <f>'[1]2023年'!C37</f>
        <v>1911138</v>
      </c>
      <c r="D46" s="37" t="str">
        <f>'[1]2023年'!D37</f>
        <v>北京瑞隆祥模具有限公司</v>
      </c>
      <c r="E46" s="38" t="s">
        <v>52</v>
      </c>
      <c r="F46" s="39">
        <f>SUM(I46:U46)</f>
        <v>0</v>
      </c>
      <c r="G46" s="40">
        <f>SUM(I46:R46)</f>
        <v>0</v>
      </c>
      <c r="H46" s="40">
        <f>SUM(I46:AC46)</f>
        <v>0</v>
      </c>
      <c r="I46" s="83"/>
      <c r="J46" s="84" t="str">
        <f>IF('[1]2023年'!$AZ37&gt;('[1]2023年'!$W37+'[1]2023年'!$V37+SUM('[1]2023年'!F37:$T37)),'[1]2023年'!F37,IF('[1]2023年'!$AZ37-'[1]2023年'!$V37-'[1]2023年'!$W37-SUM('[1]2023年'!F37:$T37)&gt;0,'[1]2023年'!$AZ37-'[1]2023年'!$V37-'[1]2023年'!$W37-SUM('[1]2023年'!F37:$T37),""))</f>
        <v/>
      </c>
      <c r="K46" s="84" t="str">
        <f>IF('[1]2023年'!$AZ37&gt;('[1]2023年'!$W37+'[1]2023年'!$V37+SUM('[1]2023年'!G37:$T37)),'[1]2023年'!G37,IF('[1]2023年'!$AZ37-'[1]2023年'!$V37-'[1]2023年'!$W37-SUM('[1]2023年'!G37:$T37)&gt;0,'[1]2023年'!$AZ37-'[1]2023年'!$V37-'[1]2023年'!$W37-SUM('[1]2023年'!G37:$T37),""))</f>
        <v/>
      </c>
      <c r="L46" s="84" t="str">
        <f>IF('[1]2023年'!$AZ37&gt;(SUM('[1]2023年'!$V37:AG37)+SUM('[1]2023年'!H37:$T37)),'[1]2023年'!H37,IF('[1]2023年'!$AZ37-SUM('[1]2023年'!$V37:AG37)-SUM('[1]2023年'!I37:$T37)&gt;0,'[1]2023年'!$AZ37-SUM('[1]2023年'!$V37:AG37)-SUM('[1]2023年'!I37:$T37),""))</f>
        <v/>
      </c>
      <c r="M46" s="84" t="str">
        <f>IF('[1]2023年'!$AZ37&gt;('[1]2023年'!$W37+'[1]2023年'!$V37+SUM('[1]2023年'!M37:$T37)),'[1]2023年'!M37,IF('[1]2023年'!$AZ37-'[1]2023年'!$V37-'[1]2023年'!$W37-SUM('[1]2023年'!N37:$T37)&gt;0,'[1]2023年'!$AZ37-'[1]2023年'!$V37-'[1]2023年'!$W37-SUM('[1]2023年'!N37:$T37),""))</f>
        <v/>
      </c>
      <c r="N46" s="84" t="str">
        <f>IF('[1]2023年'!$AZ37&gt;(SUM('[1]2023年'!V37:AG37)+SUM('[1]2023年'!N37:$T37)),'[1]2023年'!N37,IF('[1]2023年'!$AZ37-SUM('[1]2023年'!V37:AG37)-SUM('[1]2023年'!O37:$T37)&gt;0,'[1]2023年'!$AZ37-SUM('[1]2023年'!V37:AG37)-SUM('[1]2023年'!O37:$T37),""))</f>
        <v/>
      </c>
      <c r="O46" s="84" t="str">
        <f>IF('[1]2023年'!$AZ37&gt;('[1]2023年'!P37+'[1]2023年'!Q37+'[1]2023年'!S37+'[1]2023年'!T37+SUM('[1]2023年'!V37:AG37))+'[1]2023年'!O37+'[1]2023年'!R37,'[1]2023年'!O37+'[1]2023年'!R37,IF('[1]2023年'!$AZ37-SUM('[1]2023年'!V37:AG37)-'[1]2023年'!T37-'[1]2023年'!S37-'[1]2023年'!P37-'[1]2023年'!Q37&gt;0,'[1]2023年'!$AZ37-SUM('[1]2023年'!V37:AG37)-'[1]2023年'!T37-'[1]2023年'!S37-'[1]2023年'!P37-'[1]2023年'!Q37,""))</f>
        <v/>
      </c>
      <c r="P46" s="84" t="str">
        <f>IF('[1]2023年'!$AZ37&gt;('[1]2023年'!$T37+'[1]2023年'!$Q37+SUM('[1]2023年'!V37:$AG37))+'[1]2023年'!S37+'[1]2023年'!P37,'[1]2023年'!P37+'[1]2023年'!S37,IF('[1]2023年'!$AZ37-SUM('[1]2023年'!V37:$AG37)-'[1]2023年'!T37-'[1]2023年'!Q37&gt;0,'[1]2023年'!$AZ37-SUM('[1]2023年'!V37:X37)-'[1]2023年'!T37-'[1]2023年'!Q37,""))</f>
        <v/>
      </c>
      <c r="Q46" s="84" t="str">
        <f>IF('[1]2023年'!$AZ37&gt;(SUM('[1]2023年'!V37:AG37)+'[1]2023年'!T37+'[1]2023年'!Q37),'[1]2023年'!Q37+'[1]2023年'!T37,IF('[1]2023年'!$AZ37-SUM('[1]2023年'!V37:AG37)&gt;0,'[1]2023年'!$AZ37-SUM('[1]2023年'!V37:AG37),""))</f>
        <v/>
      </c>
      <c r="R46" s="93">
        <f>IF('[1]2023年'!$AZ37&gt;=SUM('[1]2023年'!V37:$AG37),'[1]2023年'!V37,IF('[1]2023年'!$AZ37-SUM('[1]2023年'!W37:$AG37)&gt;0,'[1]2023年'!$AZ37-SUM('[1]2023年'!W37:$AG37),0))</f>
        <v>0</v>
      </c>
      <c r="S46" s="93">
        <f>IF('[1]2023年'!$AZ37&gt;=SUM('[1]2023年'!W37:$AG37),'[1]2023年'!W37,IF('[1]2023年'!$AZ37-SUM('[1]2023年'!X37:$AG37)&gt;0,'[1]2023年'!$AZ37-SUM('[1]2023年'!X37:$AG37),0))</f>
        <v>0</v>
      </c>
      <c r="T46" s="93">
        <f>IF('[1]2023年'!$AZ37&gt;=SUM('[1]2023年'!X37:$AG37),'[1]2023年'!X37,IF('[1]2023年'!$AZ37-SUM('[1]2023年'!Y37:$AG37)&gt;0,'[1]2023年'!$AZ37-SUM('[1]2023年'!Y37:$AG37),0))</f>
        <v>0</v>
      </c>
      <c r="U46" s="94">
        <f>IF('[1]2023年'!$AZ37&gt;=SUM('[1]2023年'!Y37:$AG37),'[1]2023年'!Y37,IF('[1]2023年'!$AZ37-SUM('[1]2023年'!Z37:$AG37)&gt;0,'[1]2023年'!$AZ37-SUM('[1]2023年'!Z37:$AG37),0))</f>
        <v>0</v>
      </c>
      <c r="V46" s="94">
        <f>IF('[1]2023年'!$AZ37&gt;=SUM('[1]2023年'!Z37:$AG37),'[1]2023年'!Z37,IF('[1]2023年'!$AZ37-SUM('[1]2023年'!AA37:$AG37)&gt;0,'[1]2023年'!$AZ37-SUM('[1]2023年'!AA37:$AG37),0))</f>
        <v>0</v>
      </c>
      <c r="W46" s="94">
        <f>IF('[1]2023年'!$AZ37&gt;=SUM('[1]2023年'!AA37:$AG37),'[1]2023年'!AA37,IF('[1]2023年'!$AZ37-SUM('[1]2023年'!AB37:$AG37)&gt;0,'[1]2023年'!$AZ37-SUM('[1]2023年'!AB37:$AG37),0))</f>
        <v>0</v>
      </c>
      <c r="X46" s="94"/>
      <c r="Y46" s="94"/>
      <c r="Z46" s="94"/>
      <c r="AA46" s="94"/>
      <c r="AB46" s="94"/>
      <c r="AC46" s="94"/>
      <c r="AD46" s="108">
        <f>SUM(T46:Y46)</f>
        <v>0</v>
      </c>
      <c r="AE46" s="108">
        <f>AD46/6*0.8</f>
        <v>0</v>
      </c>
      <c r="AF46" s="109"/>
      <c r="AG46" s="162"/>
      <c r="AH46" s="161"/>
      <c r="AI46" s="136">
        <v>0.03</v>
      </c>
      <c r="AJ46" s="137" t="s">
        <v>67</v>
      </c>
      <c r="AK46" s="158" t="s">
        <v>96</v>
      </c>
      <c r="AL46" s="15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</row>
    <row r="47" s="1" customFormat="1" ht="24" customHeight="1" spans="2:68">
      <c r="B47" s="36" t="s">
        <v>38</v>
      </c>
      <c r="C47" s="37" t="str">
        <f>'[1]2023年'!C38</f>
        <v>1933006</v>
      </c>
      <c r="D47" s="37" t="str">
        <f>'[1]2023年'!D38</f>
        <v>杭州阳晨聚氨酯制品有限公司</v>
      </c>
      <c r="E47" s="38" t="s">
        <v>52</v>
      </c>
      <c r="F47" s="39">
        <f>SUM(I47:U47)</f>
        <v>0</v>
      </c>
      <c r="G47" s="40">
        <f>SUM(I47:R47)</f>
        <v>0</v>
      </c>
      <c r="H47" s="40">
        <f>SUM(I47:AC47)</f>
        <v>0</v>
      </c>
      <c r="I47" s="83"/>
      <c r="J47" s="84" t="str">
        <f>IF('[1]2023年'!$AZ38&gt;('[1]2023年'!$W38+'[1]2023年'!$V38+SUM('[1]2023年'!F38:$T38)),'[1]2023年'!F38,IF('[1]2023年'!$AZ38-'[1]2023年'!$V38-'[1]2023年'!$W38-SUM('[1]2023年'!F38:$T38)&gt;0,'[1]2023年'!$AZ38-'[1]2023年'!$V38-'[1]2023年'!$W38-SUM('[1]2023年'!F38:$T38),""))</f>
        <v/>
      </c>
      <c r="K47" s="84" t="str">
        <f>IF('[1]2023年'!$AZ38&gt;('[1]2023年'!$W38+'[1]2023年'!$V38+SUM('[1]2023年'!G38:$T38)),'[1]2023年'!G38,IF('[1]2023年'!$AZ38-'[1]2023年'!$V38-'[1]2023年'!$W38-SUM('[1]2023年'!G38:$T38)&gt;0,'[1]2023年'!$AZ38-'[1]2023年'!$V38-'[1]2023年'!$W38-SUM('[1]2023年'!G38:$T38),""))</f>
        <v/>
      </c>
      <c r="L47" s="84" t="str">
        <f>IF('[1]2023年'!$AZ38&gt;(SUM('[1]2023年'!$V38:AG38)+SUM('[1]2023年'!H38:$T38)),'[1]2023年'!H38,IF('[1]2023年'!$AZ38-SUM('[1]2023年'!$V38:AG38)-SUM('[1]2023年'!I38:$T38)&gt;0,'[1]2023年'!$AZ38-SUM('[1]2023年'!$V38:AG38)-SUM('[1]2023年'!I38:$T38),""))</f>
        <v/>
      </c>
      <c r="M47" s="84" t="str">
        <f>IF('[1]2023年'!$AZ38&gt;('[1]2023年'!$W38+'[1]2023年'!$V38+SUM('[1]2023年'!M38:$T38)),'[1]2023年'!M38,IF('[1]2023年'!$AZ38-'[1]2023年'!$V38-'[1]2023年'!$W38-SUM('[1]2023年'!N38:$T38)&gt;0,'[1]2023年'!$AZ38-'[1]2023年'!$V38-'[1]2023年'!$W38-SUM('[1]2023年'!N38:$T38),""))</f>
        <v/>
      </c>
      <c r="N47" s="84" t="str">
        <f>IF('[1]2023年'!$AZ38&gt;(SUM('[1]2023年'!V38:AG38)+SUM('[1]2023年'!N38:$T38)),'[1]2023年'!N38,IF('[1]2023年'!$AZ38-SUM('[1]2023年'!V38:AG38)-SUM('[1]2023年'!O38:$T38)&gt;0,'[1]2023年'!$AZ38-SUM('[1]2023年'!V38:AG38)-SUM('[1]2023年'!O38:$T38),""))</f>
        <v/>
      </c>
      <c r="O47" s="84" t="str">
        <f>IF('[1]2023年'!$AZ38&gt;('[1]2023年'!P38+'[1]2023年'!Q38+'[1]2023年'!S38+'[1]2023年'!T38+SUM('[1]2023年'!V38:AG38))+'[1]2023年'!O38+'[1]2023年'!R38,'[1]2023年'!O38+'[1]2023年'!R38,IF('[1]2023年'!$AZ38-SUM('[1]2023年'!V38:AG38)-'[1]2023年'!T38-'[1]2023年'!S38-'[1]2023年'!P38-'[1]2023年'!Q38&gt;0,'[1]2023年'!$AZ38-SUM('[1]2023年'!V38:AG38)-'[1]2023年'!T38-'[1]2023年'!S38-'[1]2023年'!P38-'[1]2023年'!Q38,""))</f>
        <v/>
      </c>
      <c r="P47" s="84" t="str">
        <f>IF('[1]2023年'!$AZ38&gt;('[1]2023年'!$T38+'[1]2023年'!$Q38+SUM('[1]2023年'!V38:$AG38))+'[1]2023年'!S38+'[1]2023年'!P38,'[1]2023年'!P38+'[1]2023年'!S38,IF('[1]2023年'!$AZ38-SUM('[1]2023年'!V38:$AG38)-'[1]2023年'!T38-'[1]2023年'!Q38&gt;0,'[1]2023年'!$AZ38-SUM('[1]2023年'!V38:X38)-'[1]2023年'!T38-'[1]2023年'!Q38,""))</f>
        <v/>
      </c>
      <c r="Q47" s="84" t="str">
        <f>IF('[1]2023年'!$AZ38&gt;(SUM('[1]2023年'!V38:AG38)+'[1]2023年'!T38+'[1]2023年'!Q38),'[1]2023年'!Q38+'[1]2023年'!T38,IF('[1]2023年'!$AZ38-SUM('[1]2023年'!V38:AG38)&gt;0,'[1]2023年'!$AZ38-SUM('[1]2023年'!V38:AG38),""))</f>
        <v/>
      </c>
      <c r="R47" s="93">
        <f>IF('[1]2023年'!$AZ38&gt;=SUM('[1]2023年'!V38:$AG38),'[1]2023年'!V38,IF('[1]2023年'!$AZ38-SUM('[1]2023年'!W38:$AG38)&gt;0,'[1]2023年'!$AZ38-SUM('[1]2023年'!W38:$AG38),0))</f>
        <v>0</v>
      </c>
      <c r="S47" s="93">
        <f>IF('[1]2023年'!$AZ38&gt;=SUM('[1]2023年'!W38:$AG38),'[1]2023年'!W38,IF('[1]2023年'!$AZ38-SUM('[1]2023年'!X38:$AG38)&gt;0,'[1]2023年'!$AZ38-SUM('[1]2023年'!X38:$AG38),0))</f>
        <v>0</v>
      </c>
      <c r="T47" s="93">
        <f>IF('[1]2023年'!$AZ38&gt;=SUM('[1]2023年'!X38:$AG38),'[1]2023年'!X38,IF('[1]2023年'!$AZ38-SUM('[1]2023年'!Y38:$AG38)&gt;0,'[1]2023年'!$AZ38-SUM('[1]2023年'!Y38:$AG38),0))</f>
        <v>0</v>
      </c>
      <c r="U47" s="94">
        <f>IF('[1]2023年'!$AZ38&gt;=SUM('[1]2023年'!Y38:$AG38),'[1]2023年'!Y38,IF('[1]2023年'!$AZ38-SUM('[1]2023年'!Z38:$AG38)&gt;0,'[1]2023年'!$AZ38-SUM('[1]2023年'!Z38:$AG38),0))</f>
        <v>0</v>
      </c>
      <c r="V47" s="94">
        <f>IF('[1]2023年'!$AZ38&gt;=SUM('[1]2023年'!Z38:$AG38),'[1]2023年'!Z38,IF('[1]2023年'!$AZ38-SUM('[1]2023年'!AA38:$AG38)&gt;0,'[1]2023年'!$AZ38-SUM('[1]2023年'!AA38:$AG38),0))</f>
        <v>0</v>
      </c>
      <c r="W47" s="94">
        <f>IF('[1]2023年'!$AZ38&gt;=SUM('[1]2023年'!AA38:$AG38),'[1]2023年'!AA38,IF('[1]2023年'!$AZ38-SUM('[1]2023年'!AB38:$AG38)&gt;0,'[1]2023年'!$AZ38-SUM('[1]2023年'!AB38:$AG38),0))</f>
        <v>0</v>
      </c>
      <c r="X47" s="94"/>
      <c r="Y47" s="94"/>
      <c r="Z47" s="94"/>
      <c r="AA47" s="94"/>
      <c r="AB47" s="94"/>
      <c r="AC47" s="94"/>
      <c r="AD47" s="108">
        <f>SUM(T47:Y47)</f>
        <v>0</v>
      </c>
      <c r="AE47" s="108">
        <f>AD47/6*0.8</f>
        <v>0</v>
      </c>
      <c r="AF47" s="109"/>
      <c r="AG47" s="162"/>
      <c r="AH47" s="161"/>
      <c r="AI47" s="136"/>
      <c r="AJ47" s="137" t="s">
        <v>50</v>
      </c>
      <c r="AK47" s="158" t="s">
        <v>97</v>
      </c>
      <c r="AL47" s="159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</row>
    <row r="48" s="1" customFormat="1" ht="24" customHeight="1" spans="2:68">
      <c r="B48" s="36" t="s">
        <v>38</v>
      </c>
      <c r="C48" s="37" t="e">
        <f>'[1]2023年'!C40</f>
        <v>#N/A</v>
      </c>
      <c r="D48" s="37" t="str">
        <f>'[1]2023年'!D40</f>
        <v>黄骅市汇铭汽车部件有限公司</v>
      </c>
      <c r="E48" s="38" t="s">
        <v>52</v>
      </c>
      <c r="F48" s="39">
        <f>SUM(I48:U48)</f>
        <v>0</v>
      </c>
      <c r="G48" s="40">
        <f>SUM(I48:R48)</f>
        <v>0</v>
      </c>
      <c r="H48" s="40">
        <f>SUM(I48:AC48)</f>
        <v>0</v>
      </c>
      <c r="I48" s="83"/>
      <c r="J48" s="84" t="str">
        <f>IF('[1]2023年'!$AZ40&gt;('[1]2023年'!$W40+'[1]2023年'!$V40+SUM('[1]2023年'!F40:$T40)),'[1]2023年'!F40,IF('[1]2023年'!$AZ40-'[1]2023年'!$V40-'[1]2023年'!$W40-SUM('[1]2023年'!F40:$T40)&gt;0,'[1]2023年'!$AZ40-'[1]2023年'!$V40-'[1]2023年'!$W40-SUM('[1]2023年'!F40:$T40),""))</f>
        <v/>
      </c>
      <c r="K48" s="84" t="str">
        <f>IF('[1]2023年'!$AZ40&gt;('[1]2023年'!$W40+'[1]2023年'!$V40+SUM('[1]2023年'!G40:$T40)),'[1]2023年'!G40,IF('[1]2023年'!$AZ40-'[1]2023年'!$V40-'[1]2023年'!$W40-SUM('[1]2023年'!G40:$T40)&gt;0,'[1]2023年'!$AZ40-'[1]2023年'!$V40-'[1]2023年'!$W40-SUM('[1]2023年'!G40:$T40),""))</f>
        <v/>
      </c>
      <c r="L48" s="84" t="str">
        <f>IF('[1]2023年'!$AZ40&gt;(SUM('[1]2023年'!$V40:AG40)+SUM('[1]2023年'!H40:$T40)),'[1]2023年'!H40,IF('[1]2023年'!$AZ40-SUM('[1]2023年'!$V40:AG40)-SUM('[1]2023年'!I40:$T40)&gt;0,'[1]2023年'!$AZ40-SUM('[1]2023年'!$V40:AG40)-SUM('[1]2023年'!I40:$T40),""))</f>
        <v/>
      </c>
      <c r="M48" s="84" t="str">
        <f>IF('[1]2023年'!$AZ40&gt;('[1]2023年'!$W40+'[1]2023年'!$V40+SUM('[1]2023年'!M40:$T40)),'[1]2023年'!M40,IF('[1]2023年'!$AZ40-'[1]2023年'!$V40-'[1]2023年'!$W40-SUM('[1]2023年'!N40:$T40)&gt;0,'[1]2023年'!$AZ40-'[1]2023年'!$V40-'[1]2023年'!$W40-SUM('[1]2023年'!N40:$T40),""))</f>
        <v/>
      </c>
      <c r="N48" s="84" t="str">
        <f>IF('[1]2023年'!$AZ40&gt;(SUM('[1]2023年'!V40:AG40)+SUM('[1]2023年'!N40:$T40)),'[1]2023年'!N40,IF('[1]2023年'!$AZ40-SUM('[1]2023年'!V40:AG40)-SUM('[1]2023年'!O40:$T40)&gt;0,'[1]2023年'!$AZ40-SUM('[1]2023年'!V40:AG40)-SUM('[1]2023年'!O40:$T40),""))</f>
        <v/>
      </c>
      <c r="O48" s="84" t="str">
        <f>IF('[1]2023年'!$AZ40&gt;('[1]2023年'!P40+'[1]2023年'!Q40+'[1]2023年'!S40+'[1]2023年'!T40+SUM('[1]2023年'!V40:AG40))+'[1]2023年'!O40+'[1]2023年'!R40,'[1]2023年'!O40+'[1]2023年'!R40,IF('[1]2023年'!$AZ40-SUM('[1]2023年'!V40:AG40)-'[1]2023年'!T40-'[1]2023年'!S40-'[1]2023年'!P40-'[1]2023年'!Q40&gt;0,'[1]2023年'!$AZ40-SUM('[1]2023年'!V40:AG40)-'[1]2023年'!T40-'[1]2023年'!S40-'[1]2023年'!P40-'[1]2023年'!Q40,""))</f>
        <v/>
      </c>
      <c r="P48" s="84" t="str">
        <f>IF('[1]2023年'!$AZ40&gt;('[1]2023年'!$T40+'[1]2023年'!$Q40+SUM('[1]2023年'!V40:$AG40))+'[1]2023年'!S40+'[1]2023年'!P40,'[1]2023年'!P40+'[1]2023年'!S40,IF('[1]2023年'!$AZ40-SUM('[1]2023年'!V40:$AG40)-'[1]2023年'!T40-'[1]2023年'!Q40&gt;0,'[1]2023年'!$AZ40-SUM('[1]2023年'!V40:X40)-'[1]2023年'!T40-'[1]2023年'!Q40,""))</f>
        <v/>
      </c>
      <c r="Q48" s="84" t="str">
        <f>IF('[1]2023年'!$AZ40&gt;(SUM('[1]2023年'!V40:AG40)+'[1]2023年'!T40+'[1]2023年'!Q40),'[1]2023年'!Q40+'[1]2023年'!T40,IF('[1]2023年'!$AZ40-SUM('[1]2023年'!V40:AG40)&gt;0,'[1]2023年'!$AZ40-SUM('[1]2023年'!V40:AG40),""))</f>
        <v/>
      </c>
      <c r="R48" s="93">
        <f>IF('[1]2023年'!$AZ40&gt;=SUM('[1]2023年'!V40:$AG40),'[1]2023年'!V40,IF('[1]2023年'!$AZ40-SUM('[1]2023年'!W40:$AG40)&gt;0,'[1]2023年'!$AZ40-SUM('[1]2023年'!W40:$AG40),0))</f>
        <v>0</v>
      </c>
      <c r="S48" s="93">
        <f>IF('[1]2023年'!$AZ40&gt;=SUM('[1]2023年'!W40:$AG40),'[1]2023年'!W40,IF('[1]2023年'!$AZ40-SUM('[1]2023年'!X40:$AG40)&gt;0,'[1]2023年'!$AZ40-SUM('[1]2023年'!X40:$AG40),0))</f>
        <v>0</v>
      </c>
      <c r="T48" s="93">
        <f>IF('[1]2023年'!$AZ40&gt;=SUM('[1]2023年'!X40:$AG40),'[1]2023年'!X40,IF('[1]2023年'!$AZ40-SUM('[1]2023年'!Y40:$AG40)&gt;0,'[1]2023年'!$AZ40-SUM('[1]2023年'!Y40:$AG40),0))</f>
        <v>0</v>
      </c>
      <c r="U48" s="94">
        <f>IF('[1]2023年'!$AZ40&gt;=SUM('[1]2023年'!Y40:$AG40),'[1]2023年'!Y40,IF('[1]2023年'!$AZ40-SUM('[1]2023年'!Z40:$AG40)&gt;0,'[1]2023年'!$AZ40-SUM('[1]2023年'!Z40:$AG40),0))</f>
        <v>0</v>
      </c>
      <c r="V48" s="94">
        <f>IF('[1]2023年'!$AZ40&gt;=SUM('[1]2023年'!Z40:$AG40),'[1]2023年'!Z40,IF('[1]2023年'!$AZ40-SUM('[1]2023年'!AA40:$AG40)&gt;0,'[1]2023年'!$AZ40-SUM('[1]2023年'!AA40:$AG40),0))</f>
        <v>0</v>
      </c>
      <c r="W48" s="94">
        <f>IF('[1]2023年'!$AZ40&gt;=SUM('[1]2023年'!AA40:$AG40),'[1]2023年'!AA40,IF('[1]2023年'!$AZ40-SUM('[1]2023年'!AB40:$AG40)&gt;0,'[1]2023年'!$AZ40-SUM('[1]2023年'!AB40:$AG40),0))</f>
        <v>0</v>
      </c>
      <c r="X48" s="94"/>
      <c r="Y48" s="94"/>
      <c r="Z48" s="94"/>
      <c r="AA48" s="94"/>
      <c r="AB48" s="94"/>
      <c r="AC48" s="94"/>
      <c r="AD48" s="108">
        <f>SUM(T48:Y48)</f>
        <v>0</v>
      </c>
      <c r="AE48" s="108">
        <f>AD48/6*0.8</f>
        <v>0</v>
      </c>
      <c r="AF48" s="109"/>
      <c r="AG48" s="162"/>
      <c r="AH48" s="161"/>
      <c r="AI48" s="136">
        <v>0.03</v>
      </c>
      <c r="AJ48" s="137" t="s">
        <v>67</v>
      </c>
      <c r="AK48" s="158"/>
      <c r="AL48" s="159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</row>
    <row r="49" s="1" customFormat="1" ht="24" customHeight="1" spans="2:68">
      <c r="B49" s="36" t="s">
        <v>38</v>
      </c>
      <c r="C49" s="37" t="str">
        <f>'[1]2023年'!C41</f>
        <v>1913101</v>
      </c>
      <c r="D49" s="37" t="str">
        <f>'[1]2023年'!D41</f>
        <v>黄骅市建昌塑料制品有限公司</v>
      </c>
      <c r="E49" s="38" t="s">
        <v>52</v>
      </c>
      <c r="F49" s="39">
        <f>SUM(I49:U49)</f>
        <v>0</v>
      </c>
      <c r="G49" s="40">
        <f>SUM(I49:R49)</f>
        <v>0</v>
      </c>
      <c r="H49" s="40">
        <f>SUM(I49:AC49)</f>
        <v>0</v>
      </c>
      <c r="I49" s="83"/>
      <c r="J49" s="84" t="str">
        <f>IF('[1]2023年'!$AZ41&gt;('[1]2023年'!$W41+'[1]2023年'!$V41+SUM('[1]2023年'!F41:$T41)),'[1]2023年'!F41,IF('[1]2023年'!$AZ41-'[1]2023年'!$V41-'[1]2023年'!$W41-SUM('[1]2023年'!F41:$T41)&gt;0,'[1]2023年'!$AZ41-'[1]2023年'!$V41-'[1]2023年'!$W41-SUM('[1]2023年'!F41:$T41),""))</f>
        <v/>
      </c>
      <c r="K49" s="84" t="str">
        <f>IF('[1]2023年'!$AZ41&gt;('[1]2023年'!$W41+'[1]2023年'!$V41+SUM('[1]2023年'!G41:$T41)),'[1]2023年'!G41,IF('[1]2023年'!$AZ41-'[1]2023年'!$V41-'[1]2023年'!$W41-SUM('[1]2023年'!G41:$T41)&gt;0,'[1]2023年'!$AZ41-'[1]2023年'!$V41-'[1]2023年'!$W41-SUM('[1]2023年'!G41:$T41),""))</f>
        <v/>
      </c>
      <c r="L49" s="84" t="str">
        <f>IF('[1]2023年'!$AZ41&gt;(SUM('[1]2023年'!$V41:AG41)+SUM('[1]2023年'!H41:$T41)),'[1]2023年'!H41,IF('[1]2023年'!$AZ41-SUM('[1]2023年'!$V41:AG41)-SUM('[1]2023年'!I41:$T41)&gt;0,'[1]2023年'!$AZ41-SUM('[1]2023年'!$V41:AG41)-SUM('[1]2023年'!I41:$T41),""))</f>
        <v/>
      </c>
      <c r="M49" s="84" t="str">
        <f>IF('[1]2023年'!$AZ41&gt;('[1]2023年'!$W41+'[1]2023年'!$V41+SUM('[1]2023年'!M41:$T41)),'[1]2023年'!M41,IF('[1]2023年'!$AZ41-'[1]2023年'!$V41-'[1]2023年'!$W41-SUM('[1]2023年'!N41:$T41)&gt;0,'[1]2023年'!$AZ41-'[1]2023年'!$V41-'[1]2023年'!$W41-SUM('[1]2023年'!N41:$T41),""))</f>
        <v/>
      </c>
      <c r="N49" s="84" t="str">
        <f>IF('[1]2023年'!$AZ41&gt;(SUM('[1]2023年'!V41:AG41)+SUM('[1]2023年'!N41:$T41)),'[1]2023年'!N41,IF('[1]2023年'!$AZ41-SUM('[1]2023年'!V41:AG41)-SUM('[1]2023年'!O41:$T41)&gt;0,'[1]2023年'!$AZ41-SUM('[1]2023年'!V41:AG41)-SUM('[1]2023年'!O41:$T41),""))</f>
        <v/>
      </c>
      <c r="O49" s="84" t="str">
        <f>IF('[1]2023年'!$AZ41&gt;('[1]2023年'!P41+'[1]2023年'!Q41+'[1]2023年'!S41+'[1]2023年'!T41+SUM('[1]2023年'!V41:AG41))+'[1]2023年'!O41+'[1]2023年'!R41,'[1]2023年'!O41+'[1]2023年'!R41,IF('[1]2023年'!$AZ41-SUM('[1]2023年'!V41:AG41)-'[1]2023年'!T41-'[1]2023年'!S41-'[1]2023年'!P41-'[1]2023年'!Q41&gt;0,'[1]2023年'!$AZ41-SUM('[1]2023年'!V41:AG41)-'[1]2023年'!T41-'[1]2023年'!S41-'[1]2023年'!P41-'[1]2023年'!Q41,""))</f>
        <v/>
      </c>
      <c r="P49" s="84" t="str">
        <f>IF('[1]2023年'!$AZ41&gt;('[1]2023年'!$T41+'[1]2023年'!$Q41+SUM('[1]2023年'!V41:$AG41))+'[1]2023年'!S41+'[1]2023年'!P41,'[1]2023年'!P41+'[1]2023年'!S41,IF('[1]2023年'!$AZ41-SUM('[1]2023年'!V41:$AG41)-'[1]2023年'!T41-'[1]2023年'!Q41&gt;0,'[1]2023年'!$AZ41-SUM('[1]2023年'!V41:X41)-'[1]2023年'!T41-'[1]2023年'!Q41,""))</f>
        <v/>
      </c>
      <c r="Q49" s="84" t="str">
        <f>IF('[1]2023年'!$AZ41&gt;(SUM('[1]2023年'!V41:AG41)+'[1]2023年'!T41+'[1]2023年'!Q41),'[1]2023年'!Q41+'[1]2023年'!T41,IF('[1]2023年'!$AZ41-SUM('[1]2023年'!V41:AG41)&gt;0,'[1]2023年'!$AZ41-SUM('[1]2023年'!V41:AG41),""))</f>
        <v/>
      </c>
      <c r="R49" s="93">
        <f>IF('[1]2023年'!$AZ41&gt;=SUM('[1]2023年'!V41:$AG41),'[1]2023年'!V41,IF('[1]2023年'!$AZ41-SUM('[1]2023年'!W41:$AG41)&gt;0,'[1]2023年'!$AZ41-SUM('[1]2023年'!W41:$AG41),0))</f>
        <v>0</v>
      </c>
      <c r="S49" s="93">
        <f>IF('[1]2023年'!$AZ41&gt;=SUM('[1]2023年'!W41:$AG41),'[1]2023年'!W41,IF('[1]2023年'!$AZ41-SUM('[1]2023年'!X41:$AG41)&gt;0,'[1]2023年'!$AZ41-SUM('[1]2023年'!X41:$AG41),0))</f>
        <v>0</v>
      </c>
      <c r="T49" s="93">
        <f>IF('[1]2023年'!$AZ41&gt;=SUM('[1]2023年'!X41:$AG41),'[1]2023年'!X41,IF('[1]2023年'!$AZ41-SUM('[1]2023年'!Y41:$AG41)&gt;0,'[1]2023年'!$AZ41-SUM('[1]2023年'!Y41:$AG41),0))</f>
        <v>0</v>
      </c>
      <c r="U49" s="94">
        <f>IF('[1]2023年'!$AZ41&gt;=SUM('[1]2023年'!Y41:$AG41),'[1]2023年'!Y41,IF('[1]2023年'!$AZ41-SUM('[1]2023年'!Z41:$AG41)&gt;0,'[1]2023年'!$AZ41-SUM('[1]2023年'!Z41:$AG41),0))</f>
        <v>0</v>
      </c>
      <c r="V49" s="94">
        <f>IF('[1]2023年'!$AZ41&gt;=SUM('[1]2023年'!Z41:$AG41),'[1]2023年'!Z41,IF('[1]2023年'!$AZ41-SUM('[1]2023年'!AA41:$AG41)&gt;0,'[1]2023年'!$AZ41-SUM('[1]2023年'!AA41:$AG41),0))</f>
        <v>0</v>
      </c>
      <c r="W49" s="94">
        <f>IF('[1]2023年'!$AZ41&gt;=SUM('[1]2023年'!AA41:$AG41),'[1]2023年'!AA41,IF('[1]2023年'!$AZ41-SUM('[1]2023年'!AB41:$AG41)&gt;0,'[1]2023年'!$AZ41-SUM('[1]2023年'!AB41:$AG41),0))</f>
        <v>0</v>
      </c>
      <c r="X49" s="94"/>
      <c r="Y49" s="94"/>
      <c r="Z49" s="94"/>
      <c r="AA49" s="94"/>
      <c r="AB49" s="94"/>
      <c r="AC49" s="94"/>
      <c r="AD49" s="108">
        <f>SUM(T49:Y49)</f>
        <v>0</v>
      </c>
      <c r="AE49" s="108">
        <f>AD49/6*0.8</f>
        <v>0</v>
      </c>
      <c r="AF49" s="109"/>
      <c r="AG49" s="156"/>
      <c r="AH49" s="161"/>
      <c r="AI49" s="136">
        <v>0.03</v>
      </c>
      <c r="AJ49" s="137" t="s">
        <v>67</v>
      </c>
      <c r="AK49" s="158" t="s">
        <v>98</v>
      </c>
      <c r="AL49" s="159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</row>
    <row r="50" s="1" customFormat="1" ht="24" customHeight="1" spans="2:68">
      <c r="B50" s="36" t="s">
        <v>38</v>
      </c>
      <c r="C50" s="37" t="str">
        <f>'[1]2023年'!C42</f>
        <v>1913734</v>
      </c>
      <c r="D50" s="37" t="str">
        <f>'[1]2023年'!D42</f>
        <v>黄骅市旗锐塑料制品有限公司</v>
      </c>
      <c r="E50" s="38"/>
      <c r="F50" s="39">
        <f>SUM(I50:R50)</f>
        <v>0</v>
      </c>
      <c r="G50" s="40">
        <f>SUM(I50:Q50)</f>
        <v>0</v>
      </c>
      <c r="H50" s="40">
        <f>SUM(I50:AC50)</f>
        <v>0</v>
      </c>
      <c r="I50" s="83"/>
      <c r="J50" s="84" t="str">
        <f>IF('[1]2023年'!$AZ42&gt;('[1]2023年'!$W42+'[1]2023年'!$V42+SUM('[1]2023年'!F42:$T42)),'[1]2023年'!F42,IF('[1]2023年'!$AZ42-'[1]2023年'!$V42-'[1]2023年'!$W42-SUM('[1]2023年'!F42:$T42)&gt;0,'[1]2023年'!$AZ42-'[1]2023年'!$V42-'[1]2023年'!$W42-SUM('[1]2023年'!F42:$T42),""))</f>
        <v/>
      </c>
      <c r="K50" s="84" t="str">
        <f>IF('[1]2023年'!$AZ42&gt;('[1]2023年'!$W42+'[1]2023年'!$V42+SUM('[1]2023年'!G42:$T42)),'[1]2023年'!G42,IF('[1]2023年'!$AZ42-'[1]2023年'!$V42-'[1]2023年'!$W42-SUM('[1]2023年'!G42:$T42)&gt;0,'[1]2023年'!$AZ42-'[1]2023年'!$V42-'[1]2023年'!$W42-SUM('[1]2023年'!G42:$T42),""))</f>
        <v/>
      </c>
      <c r="L50" s="84" t="str">
        <f>IF('[1]2023年'!$AZ42&gt;(SUM('[1]2023年'!$V42:AG42)+SUM('[1]2023年'!H42:$T42)),'[1]2023年'!H42,IF('[1]2023年'!$AZ42-SUM('[1]2023年'!$V42:AG42)-SUM('[1]2023年'!I42:$T42)&gt;0,'[1]2023年'!$AZ42-SUM('[1]2023年'!$V42:AG42)-SUM('[1]2023年'!I42:$T42),""))</f>
        <v/>
      </c>
      <c r="M50" s="84" t="str">
        <f>IF('[1]2023年'!$AZ42&gt;('[1]2023年'!$W42+'[1]2023年'!$V42+SUM('[1]2023年'!M42:$T42)),'[1]2023年'!M42,IF('[1]2023年'!$AZ42-'[1]2023年'!$V42-'[1]2023年'!$W42-SUM('[1]2023年'!N42:$T42)&gt;0,'[1]2023年'!$AZ42-'[1]2023年'!$V42-'[1]2023年'!$W42-SUM('[1]2023年'!N42:$T42),""))</f>
        <v/>
      </c>
      <c r="N50" s="84" t="str">
        <f>IF('[1]2023年'!$AZ42&gt;(SUM('[1]2023年'!V42:AG42)+SUM('[1]2023年'!N42:$T42)),'[1]2023年'!N42,IF('[1]2023年'!$AZ42-SUM('[1]2023年'!V42:AG42)-SUM('[1]2023年'!O42:$T42)&gt;0,'[1]2023年'!$AZ42-SUM('[1]2023年'!V42:AG42)-SUM('[1]2023年'!O42:$T42),""))</f>
        <v/>
      </c>
      <c r="O50" s="84" t="str">
        <f>IF('[1]2023年'!$AZ42&gt;('[1]2023年'!P42+'[1]2023年'!Q42+'[1]2023年'!S42+'[1]2023年'!T42+SUM('[1]2023年'!V42:AG42))+'[1]2023年'!O42+'[1]2023年'!R42,'[1]2023年'!O42+'[1]2023年'!R42,IF('[1]2023年'!$AZ42-SUM('[1]2023年'!V42:AG42)-'[1]2023年'!T42-'[1]2023年'!S42-'[1]2023年'!P42-'[1]2023年'!Q42&gt;0,'[1]2023年'!$AZ42-SUM('[1]2023年'!V42:AG42)-'[1]2023年'!T42-'[1]2023年'!S42-'[1]2023年'!P42-'[1]2023年'!Q42,""))</f>
        <v/>
      </c>
      <c r="P50" s="84" t="str">
        <f>IF('[1]2023年'!$AZ42&gt;('[1]2023年'!$T42+'[1]2023年'!$Q42+SUM('[1]2023年'!V42:$AG42))+'[1]2023年'!S42+'[1]2023年'!P42,'[1]2023年'!P42+'[1]2023年'!S42,IF('[1]2023年'!$AZ42-SUM('[1]2023年'!V42:$AG42)-'[1]2023年'!T42-'[1]2023年'!Q42&gt;0,'[1]2023年'!$AZ42-SUM('[1]2023年'!V42:X42)-'[1]2023年'!T42-'[1]2023年'!Q42,""))</f>
        <v/>
      </c>
      <c r="Q50" s="84" t="str">
        <f>IF('[1]2023年'!$AZ42&gt;(SUM('[1]2023年'!V42:AG42)+'[1]2023年'!T42+'[1]2023年'!Q42),'[1]2023年'!Q42+'[1]2023年'!T42,IF('[1]2023年'!$AZ42-SUM('[1]2023年'!V42:AG42)&gt;0,'[1]2023年'!$AZ42-SUM('[1]2023年'!V42:AG42),""))</f>
        <v/>
      </c>
      <c r="R50" s="93">
        <f>IF('[1]2023年'!$AZ42&gt;=SUM('[1]2023年'!V42:$AG42),'[1]2023年'!V42,IF('[1]2023年'!$AZ42-SUM('[1]2023年'!W42:$AG42)&gt;0,'[1]2023年'!$AZ42-SUM('[1]2023年'!W42:$AG42),0))</f>
        <v>0</v>
      </c>
      <c r="S50" s="93">
        <f>IF('[1]2023年'!$AZ42&gt;=SUM('[1]2023年'!W42:$AG42),'[1]2023年'!W42,IF('[1]2023年'!$AZ42-SUM('[1]2023年'!X42:$AG42)&gt;0,'[1]2023年'!$AZ42-SUM('[1]2023年'!X42:$AG42),0))</f>
        <v>0</v>
      </c>
      <c r="T50" s="93">
        <f>IF('[1]2023年'!$AZ42&gt;=SUM('[1]2023年'!X42:$AG42),'[1]2023年'!X42,IF('[1]2023年'!$AZ42-SUM('[1]2023年'!Y42:$AG42)&gt;0,'[1]2023年'!$AZ42-SUM('[1]2023年'!Y42:$AG42),0))</f>
        <v>0</v>
      </c>
      <c r="U50" s="94">
        <f>IF('[1]2023年'!$AZ42&gt;=SUM('[1]2023年'!Y42:$AG42),'[1]2023年'!Y42,IF('[1]2023年'!$AZ42-SUM('[1]2023年'!Z42:$AG42)&gt;0,'[1]2023年'!$AZ42-SUM('[1]2023年'!Z42:$AG42),0))</f>
        <v>0</v>
      </c>
      <c r="V50" s="94">
        <f>IF('[1]2023年'!$AZ42&gt;=SUM('[1]2023年'!Z42:$AG42),'[1]2023年'!Z42,IF('[1]2023年'!$AZ42-SUM('[1]2023年'!AA42:$AG42)&gt;0,'[1]2023年'!$AZ42-SUM('[1]2023年'!AA42:$AG42),0))</f>
        <v>0</v>
      </c>
      <c r="W50" s="94">
        <f>IF('[1]2023年'!$AZ42&gt;=SUM('[1]2023年'!AA42:$AG42),'[1]2023年'!AA42,IF('[1]2023年'!$AZ42-SUM('[1]2023年'!AB42:$AG42)&gt;0,'[1]2023年'!$AZ42-SUM('[1]2023年'!AB42:$AG42),0))</f>
        <v>0</v>
      </c>
      <c r="X50" s="94"/>
      <c r="Y50" s="94"/>
      <c r="Z50" s="94"/>
      <c r="AA50" s="94"/>
      <c r="AB50" s="94"/>
      <c r="AC50" s="94"/>
      <c r="AD50" s="108">
        <f>SUM(T50:Y50)</f>
        <v>0</v>
      </c>
      <c r="AE50" s="108">
        <f>AD50/6*0.8</f>
        <v>0</v>
      </c>
      <c r="AF50" s="109"/>
      <c r="AG50" s="156"/>
      <c r="AH50" s="161"/>
      <c r="AI50" s="136"/>
      <c r="AJ50" s="137"/>
      <c r="AK50" s="158" t="s">
        <v>99</v>
      </c>
      <c r="AL50" s="159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</row>
    <row r="51" s="1" customFormat="1" ht="24" customHeight="1" spans="2:68">
      <c r="B51" s="57" t="s">
        <v>38</v>
      </c>
      <c r="C51" s="37" t="str">
        <f>'[1]2023年'!C51</f>
        <v>1922338</v>
      </c>
      <c r="D51" s="37" t="str">
        <f>'[1]2023年'!D51</f>
        <v>长春光华荣昌汽车部件有限公司</v>
      </c>
      <c r="E51" s="38" t="s">
        <v>52</v>
      </c>
      <c r="F51" s="39">
        <f>SUM(I51:V51)</f>
        <v>55514.15</v>
      </c>
      <c r="G51" s="40">
        <f>SUM(I51:R51)</f>
        <v>0</v>
      </c>
      <c r="H51" s="41">
        <f>IF(SUM(J51:AC51)&gt;0,SUM(J51:AC51),"0")</f>
        <v>55514.15</v>
      </c>
      <c r="I51" s="83"/>
      <c r="J51" s="84">
        <f>IF('[1]2023年'!$AZ51&gt;('[1]2023年'!$W51+'[1]2023年'!$V51+SUM('[1]2023年'!F51:$T51)),'[1]2023年'!F51,IF('[1]2023年'!$AZ51-'[1]2023年'!$V51-'[1]2023年'!$W51-SUM('[1]2023年'!F51:$T51)&gt;0,'[1]2023年'!$AZ51-'[1]2023年'!$V51-'[1]2023年'!$W51-SUM('[1]2023年'!F51:$T51),""))</f>
        <v>0</v>
      </c>
      <c r="K51" s="84">
        <f>IF('[1]2023年'!$AZ51&gt;('[1]2023年'!$W51+'[1]2023年'!$V51+SUM('[1]2023年'!G51:$T51)),'[1]2023年'!G51,IF('[1]2023年'!$AZ51-'[1]2023年'!$V51-'[1]2023年'!$W51-SUM('[1]2023年'!G51:$T51)&gt;0,'[1]2023年'!$AZ51-'[1]2023年'!$V51-'[1]2023年'!$W51-SUM('[1]2023年'!G51:$T51),""))</f>
        <v>0</v>
      </c>
      <c r="L51" s="84">
        <f>IF('[1]2023年'!$AZ51&gt;('[1]2023年'!$W51+'[1]2023年'!$V51+SUM('[1]2023年'!H51:$T51)),'[1]2023年'!H51,IF('[1]2023年'!$AZ51-'[1]2023年'!$V51-'[1]2023年'!$W51-SUM('[1]2023年'!H51:$T51)&gt;0,'[1]2023年'!$AZ51-'[1]2023年'!$V51-'[1]2023年'!$W51-SUM('[1]2023年'!H51:$T51),""))</f>
        <v>0</v>
      </c>
      <c r="M51" s="84">
        <f>IF('[1]2023年'!$AZ51&gt;('[1]2023年'!$W51+'[1]2023年'!$V51+SUM('[1]2023年'!M51:$T51)),'[1]2023年'!M51,IF('[1]2023年'!$AZ51-'[1]2023年'!$V51-'[1]2023年'!$W51-SUM('[1]2023年'!N51:$T51)&gt;0,'[1]2023年'!$AZ51-'[1]2023年'!$V51-'[1]2023年'!$W51-SUM('[1]2023年'!N51:$T51),""))</f>
        <v>0</v>
      </c>
      <c r="N51" s="84" t="str">
        <f>IF('[1]2023年'!$AZ51&gt;(SUM('[1]2023年'!V51:AG51)+SUM('[1]2023年'!N51:$T51)),'[1]2023年'!N51,IF('[1]2023年'!$AZ51-SUM('[1]2023年'!V51:AG51)-SUM('[1]2023年'!O51:$T51)&gt;0,'[1]2023年'!$AZ51-SUM('[1]2023年'!V51:AG51)-SUM('[1]2023年'!O51:$T51),""))</f>
        <v/>
      </c>
      <c r="O51" s="84" t="str">
        <f>IF('[1]2023年'!$AZ51&gt;('[1]2023年'!P51+'[1]2023年'!Q51+'[1]2023年'!S51+'[1]2023年'!T51+SUM('[1]2023年'!V51:AG51))+'[1]2023年'!O51+'[1]2023年'!R51,'[1]2023年'!O51+'[1]2023年'!R51,IF('[1]2023年'!$AZ51-SUM('[1]2023年'!V51:AG51)-'[1]2023年'!T51-'[1]2023年'!S51-'[1]2023年'!P51-'[1]2023年'!Q51&gt;0,'[1]2023年'!$AZ51-SUM('[1]2023年'!V51:AG51)-'[1]2023年'!T51-'[1]2023年'!S51-'[1]2023年'!P51-'[1]2023年'!Q51,""))</f>
        <v/>
      </c>
      <c r="P51" s="84" t="str">
        <f>IF('[1]2023年'!$AZ51&gt;('[1]2023年'!$T51+'[1]2023年'!$Q51+SUM('[1]2023年'!V51:$AG51))+'[1]2023年'!S51+'[1]2023年'!P51,'[1]2023年'!P51+'[1]2023年'!S51,IF('[1]2023年'!$AZ51-SUM('[1]2023年'!V51:$AG51)-'[1]2023年'!T51-'[1]2023年'!Q51&gt;0,'[1]2023年'!$AZ51-SUM('[1]2023年'!V51:X51)-'[1]2023年'!T51-'[1]2023年'!Q51,""))</f>
        <v/>
      </c>
      <c r="Q51" s="84" t="str">
        <f>IF('[1]2023年'!$AZ51&gt;(SUM('[1]2023年'!V51:AG51)+'[1]2023年'!T51+'[1]2023年'!Q51),'[1]2023年'!Q51+'[1]2023年'!T51,IF('[1]2023年'!$AZ51-SUM('[1]2023年'!V51:AG51)&gt;0,'[1]2023年'!$AZ51-SUM('[1]2023年'!V51:AG51),""))</f>
        <v/>
      </c>
      <c r="R51" s="93">
        <f>IF('[1]2023年'!$AZ51&gt;=SUM('[1]2023年'!V51:$AG51),'[1]2023年'!V51,IF('[1]2023年'!$AZ51-SUM('[1]2023年'!W51:$AG51)&gt;0,'[1]2023年'!$AZ51-SUM('[1]2023年'!W51:$AG51),0))</f>
        <v>0</v>
      </c>
      <c r="S51" s="93">
        <f>IF('[1]2023年'!$AZ51&gt;=SUM('[1]2023年'!W51:$AG51),'[1]2023年'!W51,IF('[1]2023年'!$AZ51-SUM('[1]2023年'!X51:$AG51)&gt;0,'[1]2023年'!$AZ51-SUM('[1]2023年'!X51:$AG51),0))</f>
        <v>0</v>
      </c>
      <c r="T51" s="93">
        <f>IF('[1]2023年'!$AZ51&gt;=SUM('[1]2023年'!X51:$AG51),'[1]2023年'!X51,IF('[1]2023年'!$AZ51-SUM('[1]2023年'!Y51:$AG51)&gt;0,'[1]2023年'!$AZ51-SUM('[1]2023年'!Y51:$AG51),0))</f>
        <v>55514.15</v>
      </c>
      <c r="U51" s="94">
        <f>IF('[1]2023年'!$AZ51&gt;=SUM('[1]2023年'!Y51:$AG51),'[1]2023年'!Y51,IF('[1]2023年'!$AZ51-SUM('[1]2023年'!Z51:$AG51)&gt;0,'[1]2023年'!$AZ51-SUM('[1]2023年'!Z51:$AG51),0))</f>
        <v>0</v>
      </c>
      <c r="V51" s="94">
        <f>IF('[1]2023年'!$AZ51&gt;=SUM('[1]2023年'!Z51:$AG51),'[1]2023年'!Z51,IF('[1]2023年'!$AZ51-SUM('[1]2023年'!AA51:$AG51)&gt;0,'[1]2023年'!$AZ51-SUM('[1]2023年'!AA51:$AG51),0))</f>
        <v>0</v>
      </c>
      <c r="W51" s="94">
        <f>IF('[1]2023年'!$AZ51&gt;=SUM('[1]2023年'!AA51:$AG51),'[1]2023年'!AA51,IF('[1]2023年'!$AZ51-SUM('[1]2023年'!AB51:$AG51)&gt;0,'[1]2023年'!$AZ51-SUM('[1]2023年'!AB51:$AG51),0))</f>
        <v>0</v>
      </c>
      <c r="X51" s="94">
        <f>IF('[1]2023年'!$AZ51&gt;=SUM('[1]2023年'!AB51:$AG51),'[1]2023年'!AB51,IF('[1]2023年'!$AZ51-SUM('[1]2023年'!AC51:$AG51)&gt;0,'[1]2023年'!$AZ51-SUM('[1]2023年'!AC51:$AG51),0))</f>
        <v>0</v>
      </c>
      <c r="Y51" s="94">
        <f>IF('[1]2023年'!$AZ51&gt;=SUM('[1]2023年'!AC51:$AG51),'[1]2023年'!AC51,IF('[1]2023年'!$AZ51-SUM('[1]2023年'!AD51:$AG51)&gt;0,'[1]2023年'!$AZ51-SUM('[1]2023年'!AD51:$AG51),0))</f>
        <v>0</v>
      </c>
      <c r="Z51" s="94"/>
      <c r="AA51" s="94"/>
      <c r="AB51" s="94"/>
      <c r="AC51" s="94"/>
      <c r="AD51" s="108">
        <f>SUM(T51:Y51)</f>
        <v>55514.15</v>
      </c>
      <c r="AE51" s="108">
        <f>AD51/6*0.8</f>
        <v>7401.88666666667</v>
      </c>
      <c r="AF51" s="109"/>
      <c r="AG51" s="162"/>
      <c r="AH51" s="161"/>
      <c r="AI51" s="136"/>
      <c r="AJ51" s="137" t="s">
        <v>41</v>
      </c>
      <c r="AK51" s="158"/>
      <c r="AL51" s="159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</row>
    <row r="52" s="1" customFormat="1" ht="24" customHeight="1" spans="2:68">
      <c r="B52" s="57" t="s">
        <v>38</v>
      </c>
      <c r="C52" s="37" t="str">
        <f>'[1]2023年'!C43</f>
        <v>1913017</v>
      </c>
      <c r="D52" s="37" t="str">
        <f>'[1]2023年'!D43</f>
        <v>黄骅市鑫祺汽车配件有限公司</v>
      </c>
      <c r="E52" s="38" t="s">
        <v>52</v>
      </c>
      <c r="F52" s="39">
        <f>SUM(I52:U52)</f>
        <v>0</v>
      </c>
      <c r="G52" s="40">
        <f>SUM(I52:R52)</f>
        <v>0</v>
      </c>
      <c r="H52" s="40">
        <f>SUM(I52:AC52)</f>
        <v>0</v>
      </c>
      <c r="I52" s="83"/>
      <c r="J52" s="84" t="str">
        <f>IF('[1]2023年'!$AZ43&gt;('[1]2023年'!$W43+'[1]2023年'!$V43+SUM('[1]2023年'!F43:$T43)),'[1]2023年'!F43,IF('[1]2023年'!$AZ43-'[1]2023年'!$V43-'[1]2023年'!$W43-SUM('[1]2023年'!F43:$T43)&gt;0,'[1]2023年'!$AZ43-'[1]2023年'!$V43-'[1]2023年'!$W43-SUM('[1]2023年'!F43:$T43),""))</f>
        <v/>
      </c>
      <c r="K52" s="84" t="str">
        <f>IF('[1]2023年'!$AZ43&gt;('[1]2023年'!$W43+'[1]2023年'!$V43+SUM('[1]2023年'!G43:$T43)),'[1]2023年'!G43,IF('[1]2023年'!$AZ43-'[1]2023年'!$V43-'[1]2023年'!$W43-SUM('[1]2023年'!G43:$T43)&gt;0,'[1]2023年'!$AZ43-'[1]2023年'!$V43-'[1]2023年'!$W43-SUM('[1]2023年'!G43:$T43),""))</f>
        <v/>
      </c>
      <c r="L52" s="84" t="str">
        <f>IF('[1]2023年'!$AZ43&gt;(SUM('[1]2023年'!$V43:AG43)+SUM('[1]2023年'!H43:$T43)),'[1]2023年'!H43,IF('[1]2023年'!$AZ43-SUM('[1]2023年'!$V43:AG43)-SUM('[1]2023年'!I43:$T43)&gt;0,'[1]2023年'!$AZ43-SUM('[1]2023年'!$V43:AG43)-SUM('[1]2023年'!I43:$T43),""))</f>
        <v/>
      </c>
      <c r="M52" s="84" t="str">
        <f>IF('[1]2023年'!$AZ43&gt;('[1]2023年'!$W43+'[1]2023年'!$V43+SUM('[1]2023年'!M43:$T43)),'[1]2023年'!M43,IF('[1]2023年'!$AZ43-'[1]2023年'!$V43-'[1]2023年'!$W43-SUM('[1]2023年'!N43:$T43)&gt;0,'[1]2023年'!$AZ43-'[1]2023年'!$V43-'[1]2023年'!$W43-SUM('[1]2023年'!N43:$T43),""))</f>
        <v/>
      </c>
      <c r="N52" s="84" t="str">
        <f>IF('[1]2023年'!$AZ43&gt;(SUM('[1]2023年'!V43:AG43)+SUM('[1]2023年'!N43:$T43)),'[1]2023年'!N43,IF('[1]2023年'!$AZ43-SUM('[1]2023年'!V43:AG43)-SUM('[1]2023年'!O43:$T43)&gt;0,'[1]2023年'!$AZ43-SUM('[1]2023年'!V43:AG43)-SUM('[1]2023年'!O43:$T43),""))</f>
        <v/>
      </c>
      <c r="O52" s="84" t="str">
        <f>IF('[1]2023年'!$AZ43&gt;('[1]2023年'!P43+'[1]2023年'!Q43+'[1]2023年'!S43+'[1]2023年'!T43+SUM('[1]2023年'!V43:AG43))+'[1]2023年'!O43+'[1]2023年'!R43,'[1]2023年'!O43+'[1]2023年'!R43,IF('[1]2023年'!$AZ43-SUM('[1]2023年'!V43:AG43)-'[1]2023年'!T43-'[1]2023年'!S43-'[1]2023年'!P43-'[1]2023年'!Q43&gt;0,'[1]2023年'!$AZ43-SUM('[1]2023年'!V43:AG43)-'[1]2023年'!T43-'[1]2023年'!S43-'[1]2023年'!P43-'[1]2023年'!Q43,""))</f>
        <v/>
      </c>
      <c r="P52" s="84" t="str">
        <f>IF('[1]2023年'!$AZ43&gt;('[1]2023年'!$T43+'[1]2023年'!$Q43+SUM('[1]2023年'!V43:$AG43))+'[1]2023年'!S43+'[1]2023年'!P43,'[1]2023年'!P43+'[1]2023年'!S43,IF('[1]2023年'!$AZ43-SUM('[1]2023年'!V43:$AG43)-'[1]2023年'!T43-'[1]2023年'!Q43&gt;0,'[1]2023年'!$AZ43-SUM('[1]2023年'!V43:X43)-'[1]2023年'!T43-'[1]2023年'!Q43,""))</f>
        <v/>
      </c>
      <c r="Q52" s="84" t="str">
        <f>IF('[1]2023年'!$AZ43&gt;(SUM('[1]2023年'!V43:AG43)+'[1]2023年'!T43+'[1]2023年'!Q43),'[1]2023年'!Q43+'[1]2023年'!T43,IF('[1]2023年'!$AZ43-SUM('[1]2023年'!V43:AG43)&gt;0,'[1]2023年'!$AZ43-SUM('[1]2023年'!V43:AG43),""))</f>
        <v/>
      </c>
      <c r="R52" s="93">
        <f>IF('[1]2023年'!$AZ43&gt;=SUM('[1]2023年'!V43:$AG43),'[1]2023年'!V43,IF('[1]2023年'!$AZ43-SUM('[1]2023年'!W43:$AG43)&gt;0,'[1]2023年'!$AZ43-SUM('[1]2023年'!W43:$AG43),0))</f>
        <v>0</v>
      </c>
      <c r="S52" s="93">
        <f>IF('[1]2023年'!$AZ43&gt;=SUM('[1]2023年'!W43:$AG43),'[1]2023年'!W43,IF('[1]2023年'!$AZ43-SUM('[1]2023年'!X43:$AG43)&gt;0,'[1]2023年'!$AZ43-SUM('[1]2023年'!X43:$AG43),0))</f>
        <v>0</v>
      </c>
      <c r="T52" s="93">
        <f>IF('[1]2023年'!$AZ43&gt;=SUM('[1]2023年'!X43:$AG43),'[1]2023年'!X43,IF('[1]2023年'!$AZ43-SUM('[1]2023年'!Y43:$AG43)&gt;0,'[1]2023年'!$AZ43-SUM('[1]2023年'!Y43:$AG43),0))</f>
        <v>0</v>
      </c>
      <c r="U52" s="94">
        <f>IF('[1]2023年'!$AZ43&gt;=SUM('[1]2023年'!Y43:$AG43),'[1]2023年'!Y43,IF('[1]2023年'!$AZ43-SUM('[1]2023年'!Z43:$AG43)&gt;0,'[1]2023年'!$AZ43-SUM('[1]2023年'!Z43:$AG43),0))</f>
        <v>0</v>
      </c>
      <c r="V52" s="94">
        <f>IF('[1]2023年'!$AZ43&gt;=SUM('[1]2023年'!Z43:$AG43),'[1]2023年'!Z43,IF('[1]2023年'!$AZ43-SUM('[1]2023年'!AA43:$AG43)&gt;0,'[1]2023年'!$AZ43-SUM('[1]2023年'!AA43:$AG43),0))</f>
        <v>0</v>
      </c>
      <c r="W52" s="94">
        <f>IF('[1]2023年'!$AZ43&gt;=SUM('[1]2023年'!AA43:$AG43),'[1]2023年'!AA43,IF('[1]2023年'!$AZ43-SUM('[1]2023年'!AB43:$AG43)&gt;0,'[1]2023年'!$AZ43-SUM('[1]2023年'!AB43:$AG43),0))</f>
        <v>0</v>
      </c>
      <c r="X52" s="94"/>
      <c r="Y52" s="94"/>
      <c r="Z52" s="94"/>
      <c r="AA52" s="94"/>
      <c r="AB52" s="94"/>
      <c r="AC52" s="94"/>
      <c r="AD52" s="108">
        <f>SUM(T52:Y52)</f>
        <v>0</v>
      </c>
      <c r="AE52" s="108">
        <f>AD52/6*0.8</f>
        <v>0</v>
      </c>
      <c r="AF52" s="109"/>
      <c r="AG52" s="162"/>
      <c r="AH52" s="161"/>
      <c r="AI52" s="136">
        <v>0.03</v>
      </c>
      <c r="AJ52" s="137" t="s">
        <v>67</v>
      </c>
      <c r="AK52" s="158" t="s">
        <v>100</v>
      </c>
      <c r="AL52" s="159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</row>
    <row r="53" s="1" customFormat="1" ht="24" customHeight="1" spans="2:68">
      <c r="B53" s="57" t="s">
        <v>38</v>
      </c>
      <c r="C53" s="37" t="str">
        <f>'[1]2023年'!C48</f>
        <v>1912610</v>
      </c>
      <c r="D53" s="37" t="str">
        <f>'[1]2023年'!D48</f>
        <v>天津生隆纤维材料股份有限公司</v>
      </c>
      <c r="E53" s="38"/>
      <c r="F53" s="39">
        <f>SUM(I53:R53)</f>
        <v>0</v>
      </c>
      <c r="G53" s="40">
        <f>SUM(I53:Q53)</f>
        <v>0</v>
      </c>
      <c r="H53" s="40">
        <f>SUM(I53:AC53)</f>
        <v>0</v>
      </c>
      <c r="I53" s="83"/>
      <c r="J53" s="84" t="str">
        <f>IF('[1]2023年'!$AZ48&gt;('[1]2023年'!$W48+'[1]2023年'!$V48+SUM('[1]2023年'!F48:$T48)),'[1]2023年'!F48,IF('[1]2023年'!$AZ48-'[1]2023年'!$V48-'[1]2023年'!$W48-SUM('[1]2023年'!F48:$T48)&gt;0,'[1]2023年'!$AZ48-'[1]2023年'!$V48-'[1]2023年'!$W48-SUM('[1]2023年'!F48:$T48),""))</f>
        <v/>
      </c>
      <c r="K53" s="84" t="str">
        <f>IF('[1]2023年'!$AZ48&gt;('[1]2023年'!$W48+'[1]2023年'!$V48+SUM('[1]2023年'!G48:$T48)),'[1]2023年'!G48,IF('[1]2023年'!$AZ48-'[1]2023年'!$V48-'[1]2023年'!$W48-SUM('[1]2023年'!G48:$T48)&gt;0,'[1]2023年'!$AZ48-'[1]2023年'!$V48-'[1]2023年'!$W48-SUM('[1]2023年'!G48:$T48),""))</f>
        <v/>
      </c>
      <c r="L53" s="84" t="str">
        <f>IF('[1]2023年'!$AZ48&gt;('[1]2023年'!$W48+'[1]2023年'!$V48+SUM('[1]2023年'!H48:$T48)),'[1]2023年'!H48,IF('[1]2023年'!$AZ48-'[1]2023年'!$V48-'[1]2023年'!$W48-SUM('[1]2023年'!H48:$T48)&gt;0,'[1]2023年'!$AZ48-'[1]2023年'!$V48-'[1]2023年'!$W48-SUM('[1]2023年'!H48:$T48),""))</f>
        <v/>
      </c>
      <c r="M53" s="84" t="str">
        <f>IF('[1]2023年'!$AZ48&gt;('[1]2023年'!$W48+'[1]2023年'!$V48+SUM('[1]2023年'!M48:$T48)),'[1]2023年'!M48,IF('[1]2023年'!$AZ48-'[1]2023年'!$V48-'[1]2023年'!$W48-SUM('[1]2023年'!N48:$T48)&gt;0,'[1]2023年'!$AZ48-'[1]2023年'!$V48-'[1]2023年'!$W48-SUM('[1]2023年'!N48:$T48),""))</f>
        <v/>
      </c>
      <c r="N53" s="84" t="str">
        <f>IF('[1]2023年'!$AZ48&gt;(SUM('[1]2023年'!V48:AG48)+SUM('[1]2023年'!N48:$T48)),'[1]2023年'!N48,IF('[1]2023年'!$AZ48-SUM('[1]2023年'!V48:AG48)-SUM('[1]2023年'!O48:$T48)&gt;0,'[1]2023年'!$AZ48-SUM('[1]2023年'!V48:AG48)-SUM('[1]2023年'!O48:$T48),""))</f>
        <v/>
      </c>
      <c r="O53" s="84" t="str">
        <f>IF('[1]2023年'!$AZ48&gt;('[1]2023年'!P48+'[1]2023年'!Q48+'[1]2023年'!S48+'[1]2023年'!T48+SUM('[1]2023年'!V48:AG48))+'[1]2023年'!O48+'[1]2023年'!R48,'[1]2023年'!O48+'[1]2023年'!R48,IF('[1]2023年'!$AZ48-SUM('[1]2023年'!V48:AG48)-'[1]2023年'!T48-'[1]2023年'!S48-'[1]2023年'!P48-'[1]2023年'!Q48&gt;0,'[1]2023年'!$AZ48-SUM('[1]2023年'!V48:AG48)-'[1]2023年'!T48-'[1]2023年'!S48-'[1]2023年'!P48-'[1]2023年'!Q48,""))</f>
        <v/>
      </c>
      <c r="P53" s="84" t="str">
        <f>IF('[1]2023年'!$AZ48&gt;('[1]2023年'!$T48+'[1]2023年'!$Q48+SUM('[1]2023年'!V48:$AG48))+'[1]2023年'!S48+'[1]2023年'!P48,'[1]2023年'!P48+'[1]2023年'!S48,IF('[1]2023年'!$AZ48-SUM('[1]2023年'!V48:$AG48)-'[1]2023年'!T48-'[1]2023年'!Q48&gt;0,'[1]2023年'!$AZ48-SUM('[1]2023年'!V48:X48)-'[1]2023年'!T48-'[1]2023年'!Q48,""))</f>
        <v/>
      </c>
      <c r="Q53" s="84" t="str">
        <f>IF('[1]2023年'!$AZ48&gt;(SUM('[1]2023年'!V48:AG48)+'[1]2023年'!T48+'[1]2023年'!Q48),'[1]2023年'!Q48+'[1]2023年'!T48,IF('[1]2023年'!$AZ48-SUM('[1]2023年'!V48:AG48)&gt;0,'[1]2023年'!$AZ48-SUM('[1]2023年'!V48:AG48),""))</f>
        <v/>
      </c>
      <c r="R53" s="93">
        <f>IF('[1]2023年'!$AZ48&gt;=SUM('[1]2023年'!V48:$AG48),'[1]2023年'!V48,IF('[1]2023年'!$AZ48-SUM('[1]2023年'!W48:$AG48)&gt;0,'[1]2023年'!$AZ48-SUM('[1]2023年'!W48:$AG48),0))</f>
        <v>0</v>
      </c>
      <c r="S53" s="93">
        <f>IF('[1]2023年'!$AZ48&gt;=SUM('[1]2023年'!W48:$AG48),'[1]2023年'!W48,IF('[1]2023年'!$AZ48-SUM('[1]2023年'!X48:$AG48)&gt;0,'[1]2023年'!$AZ48-SUM('[1]2023年'!X48:$AG48),0))</f>
        <v>0</v>
      </c>
      <c r="T53" s="93">
        <f>IF('[1]2023年'!$AZ48&gt;=SUM('[1]2023年'!X48:$AG48),'[1]2023年'!X48,IF('[1]2023年'!$AZ48-SUM('[1]2023年'!Y48:$AG48)&gt;0,'[1]2023年'!$AZ48-SUM('[1]2023年'!Y48:$AG48),0))</f>
        <v>0</v>
      </c>
      <c r="U53" s="94">
        <f>IF('[1]2023年'!$AZ48&gt;=SUM('[1]2023年'!Y48:$AG48),'[1]2023年'!Y48,IF('[1]2023年'!$AZ48-SUM('[1]2023年'!Z48:$AG48)&gt;0,'[1]2023年'!$AZ48-SUM('[1]2023年'!Z48:$AG48),0))</f>
        <v>0</v>
      </c>
      <c r="V53" s="94">
        <f>IF('[1]2023年'!$AZ48&gt;=SUM('[1]2023年'!Z48:$AG48),'[1]2023年'!Z48,IF('[1]2023年'!$AZ48-SUM('[1]2023年'!AA48:$AG48)&gt;0,'[1]2023年'!$AZ48-SUM('[1]2023年'!AA48:$AG48),0))</f>
        <v>0</v>
      </c>
      <c r="W53" s="94">
        <f>IF('[1]2023年'!$AZ48&gt;=SUM('[1]2023年'!AA48:$AG48),'[1]2023年'!AA48,IF('[1]2023年'!$AZ48-SUM('[1]2023年'!AB48:$AG48)&gt;0,'[1]2023年'!$AZ48-SUM('[1]2023年'!AB48:$AG48),0))</f>
        <v>0</v>
      </c>
      <c r="X53" s="94"/>
      <c r="Y53" s="94"/>
      <c r="Z53" s="94"/>
      <c r="AA53" s="94"/>
      <c r="AB53" s="94"/>
      <c r="AC53" s="94"/>
      <c r="AD53" s="108">
        <f>SUM(T53:Y53)</f>
        <v>0</v>
      </c>
      <c r="AE53" s="108">
        <f>AD53/6*0.8</f>
        <v>0</v>
      </c>
      <c r="AF53" s="109"/>
      <c r="AG53" s="162"/>
      <c r="AH53" s="161"/>
      <c r="AI53" s="136"/>
      <c r="AJ53" s="137" t="s">
        <v>67</v>
      </c>
      <c r="AK53" s="158" t="s">
        <v>101</v>
      </c>
      <c r="AL53" s="159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</row>
    <row r="54" s="1" customFormat="1" ht="24" customHeight="1" spans="2:68">
      <c r="B54" s="57" t="s">
        <v>38</v>
      </c>
      <c r="C54" s="37" t="str">
        <f>'[1]2023年'!C52</f>
        <v>1912022</v>
      </c>
      <c r="D54" s="37" t="str">
        <f>'[1]2023年'!D52</f>
        <v>天津金发新材料有限公司</v>
      </c>
      <c r="E54" s="38">
        <v>60</v>
      </c>
      <c r="F54" s="39">
        <f>SUM(I54:V54)</f>
        <v>0</v>
      </c>
      <c r="G54" s="40">
        <f>SUM(I54:S54)</f>
        <v>0</v>
      </c>
      <c r="H54" s="40">
        <f>SUM(I54:AC54)</f>
        <v>0</v>
      </c>
      <c r="I54" s="83"/>
      <c r="J54" s="84" t="str">
        <f>IF('[1]2023年'!$AZ52&gt;('[1]2023年'!$W52+'[1]2023年'!$V52+SUM('[1]2023年'!F52:$T52)),'[1]2023年'!F52,IF('[1]2023年'!$AZ52-'[1]2023年'!$V52-'[1]2023年'!$W52-SUM('[1]2023年'!F52:$T52)&gt;0,'[1]2023年'!$AZ52-'[1]2023年'!$V52-'[1]2023年'!$W52-SUM('[1]2023年'!F52:$T52),""))</f>
        <v/>
      </c>
      <c r="K54" s="84" t="str">
        <f>IF('[1]2023年'!$AZ52&gt;('[1]2023年'!$W52+'[1]2023年'!$V52+SUM('[1]2023年'!G52:$T52)),'[1]2023年'!G52,IF('[1]2023年'!$AZ52-'[1]2023年'!$V52-'[1]2023年'!$W52-SUM('[1]2023年'!G52:$T52)&gt;0,'[1]2023年'!$AZ52-'[1]2023年'!$V52-'[1]2023年'!$W52-SUM('[1]2023年'!G52:$T52),""))</f>
        <v/>
      </c>
      <c r="L54" s="84" t="str">
        <f>IF('[1]2023年'!$AZ52&gt;('[1]2023年'!$W52+'[1]2023年'!$V52+SUM('[1]2023年'!H52:$T52)),'[1]2023年'!H52,IF('[1]2023年'!$AZ52-'[1]2023年'!$V52-'[1]2023年'!$W52-SUM('[1]2023年'!H52:$T52)&gt;0,'[1]2023年'!$AZ52-'[1]2023年'!$V52-'[1]2023年'!$W52-SUM('[1]2023年'!H52:$T52),""))</f>
        <v/>
      </c>
      <c r="M54" s="84" t="str">
        <f>IF('[1]2023年'!$AZ52&gt;('[1]2023年'!$W52+'[1]2023年'!$V52+SUM('[1]2023年'!M52:$T52)),'[1]2023年'!M52,IF('[1]2023年'!$AZ52-'[1]2023年'!$V52-'[1]2023年'!$W52-SUM('[1]2023年'!N52:$T52)&gt;0,'[1]2023年'!$AZ52-'[1]2023年'!$V52-'[1]2023年'!$W52-SUM('[1]2023年'!N52:$T52),""))</f>
        <v/>
      </c>
      <c r="N54" s="84" t="str">
        <f>IF('[1]2023年'!$AZ52&gt;(SUM('[1]2023年'!V52:AG52)+SUM('[1]2023年'!N52:$T52)),'[1]2023年'!N52,IF('[1]2023年'!$AZ52-SUM('[1]2023年'!V52:AG52)-SUM('[1]2023年'!O52:$T52)&gt;0,'[1]2023年'!$AZ52-SUM('[1]2023年'!V52:AG52)-SUM('[1]2023年'!O52:$T52),""))</f>
        <v/>
      </c>
      <c r="O54" s="84" t="str">
        <f>IF('[1]2023年'!$AZ52&gt;('[1]2023年'!P52+'[1]2023年'!Q52+'[1]2023年'!S52+'[1]2023年'!T52+SUM('[1]2023年'!V52:AG52))+'[1]2023年'!O52+'[1]2023年'!R52,'[1]2023年'!O52+'[1]2023年'!R52,IF('[1]2023年'!$AZ52-SUM('[1]2023年'!V52:AG52)-'[1]2023年'!T52-'[1]2023年'!S52-'[1]2023年'!P52-'[1]2023年'!Q52&gt;0,'[1]2023年'!$AZ52-SUM('[1]2023年'!V52:AG52)-'[1]2023年'!T52-'[1]2023年'!S52-'[1]2023年'!P52-'[1]2023年'!Q52,""))</f>
        <v/>
      </c>
      <c r="P54" s="84" t="str">
        <f>IF('[1]2023年'!$AZ52&gt;('[1]2023年'!$T52+'[1]2023年'!$Q52+SUM('[1]2023年'!V52:$AG52))+'[1]2023年'!S52+'[1]2023年'!P52,'[1]2023年'!P52+'[1]2023年'!S52,IF('[1]2023年'!$AZ52-SUM('[1]2023年'!V52:$AG52)-'[1]2023年'!T52-'[1]2023年'!Q52&gt;0,'[1]2023年'!$AZ52-SUM('[1]2023年'!V52:X52)-'[1]2023年'!T52-'[1]2023年'!Q52,""))</f>
        <v/>
      </c>
      <c r="Q54" s="84" t="str">
        <f>IF('[1]2023年'!$AZ52&gt;(SUM('[1]2023年'!V52:AG52)+'[1]2023年'!T52+'[1]2023年'!Q52),'[1]2023年'!Q52+'[1]2023年'!T52,IF('[1]2023年'!$AZ52-SUM('[1]2023年'!V52:AG52)&gt;0,'[1]2023年'!$AZ52-SUM('[1]2023年'!V52:AG52),""))</f>
        <v/>
      </c>
      <c r="R54" s="93">
        <f>IF('[1]2023年'!$AZ52&gt;=SUM('[1]2023年'!V52:$AG52),'[1]2023年'!V52,IF('[1]2023年'!$AZ52-SUM('[1]2023年'!W52:$AG52)&gt;0,'[1]2023年'!$AZ52-SUM('[1]2023年'!W52:$AG52),0))</f>
        <v>0</v>
      </c>
      <c r="S54" s="93">
        <f>IF('[1]2023年'!$AZ52&gt;=SUM('[1]2023年'!W52:$AG52),'[1]2023年'!W52,IF('[1]2023年'!$AZ52-SUM('[1]2023年'!X52:$AG52)&gt;0,'[1]2023年'!$AZ52-SUM('[1]2023年'!X52:$AG52),0))</f>
        <v>0</v>
      </c>
      <c r="T54" s="93">
        <f>IF('[1]2023年'!$AZ52&gt;=SUM('[1]2023年'!X52:$AG52),'[1]2023年'!X52,IF('[1]2023年'!$AZ52-SUM('[1]2023年'!Y52:$AG52)&gt;0,'[1]2023年'!$AZ52-SUM('[1]2023年'!Y52:$AG52),0))</f>
        <v>0</v>
      </c>
      <c r="U54" s="94">
        <f>IF('[1]2023年'!$AZ52&gt;=SUM('[1]2023年'!Y52:$AG52),'[1]2023年'!Y52,IF('[1]2023年'!$AZ52-SUM('[1]2023年'!Z52:$AG52)&gt;0,'[1]2023年'!$AZ52-SUM('[1]2023年'!Z52:$AG52),0))</f>
        <v>0</v>
      </c>
      <c r="V54" s="94">
        <f>IF('[1]2023年'!$AZ52&gt;=SUM('[1]2023年'!Z52:$AG52),'[1]2023年'!Z52,IF('[1]2023年'!$AZ52-SUM('[1]2023年'!AA52:$AG52)&gt;0,'[1]2023年'!$AZ52-SUM('[1]2023年'!AA52:$AG52),0))</f>
        <v>0</v>
      </c>
      <c r="W54" s="94">
        <f>IF('[1]2023年'!$AZ52&gt;=SUM('[1]2023年'!AA52:$AG52),'[1]2023年'!AA52,IF('[1]2023年'!$AZ52-SUM('[1]2023年'!AB52:$AG52)&gt;0,'[1]2023年'!$AZ52-SUM('[1]2023年'!AB52:$AG52),0))</f>
        <v>0</v>
      </c>
      <c r="X54" s="94"/>
      <c r="Y54" s="94"/>
      <c r="Z54" s="94"/>
      <c r="AA54" s="94"/>
      <c r="AB54" s="94"/>
      <c r="AC54" s="94"/>
      <c r="AD54" s="108">
        <f>SUM(T54:Y54)</f>
        <v>0</v>
      </c>
      <c r="AE54" s="108">
        <f>AD54/6*0.8</f>
        <v>0</v>
      </c>
      <c r="AF54" s="109"/>
      <c r="AG54" s="162"/>
      <c r="AH54" s="161"/>
      <c r="AI54" s="136"/>
      <c r="AJ54" s="137" t="s">
        <v>41</v>
      </c>
      <c r="AK54" s="158"/>
      <c r="AL54" s="159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</row>
    <row r="55" s="1" customFormat="1" ht="24" customHeight="1" spans="2:68">
      <c r="B55" s="57" t="s">
        <v>38</v>
      </c>
      <c r="C55" s="37" t="str">
        <f>'[1]2023年'!C53</f>
        <v>1913118</v>
      </c>
      <c r="D55" s="37" t="str">
        <f>'[1]2023年'!D53</f>
        <v>保定市宏腾科技有限公司</v>
      </c>
      <c r="E55" s="38">
        <v>60</v>
      </c>
      <c r="F55" s="39">
        <f>SUM(I55:V55)</f>
        <v>0</v>
      </c>
      <c r="G55" s="40">
        <f>SUM(I55:S55)</f>
        <v>0</v>
      </c>
      <c r="H55" s="40">
        <f>SUM(I55:AC55)</f>
        <v>0</v>
      </c>
      <c r="I55" s="83"/>
      <c r="J55" s="84" t="str">
        <f>IF('[1]2023年'!$AZ53&gt;('[1]2023年'!$W53+'[1]2023年'!$V53+SUM('[1]2023年'!F53:$T53)),'[1]2023年'!F53,IF('[1]2023年'!$AZ53-'[1]2023年'!$V53-'[1]2023年'!$W53-SUM('[1]2023年'!F53:$T53)&gt;0,'[1]2023年'!$AZ53-'[1]2023年'!$V53-'[1]2023年'!$W53-SUM('[1]2023年'!F53:$T53),""))</f>
        <v/>
      </c>
      <c r="K55" s="84" t="str">
        <f>IF('[1]2023年'!$AZ53&gt;('[1]2023年'!$W53+'[1]2023年'!$V53+SUM('[1]2023年'!G53:$T53)),'[1]2023年'!G53,IF('[1]2023年'!$AZ53-'[1]2023年'!$V53-'[1]2023年'!$W53-SUM('[1]2023年'!G53:$T53)&gt;0,'[1]2023年'!$AZ53-'[1]2023年'!$V53-'[1]2023年'!$W53-SUM('[1]2023年'!G53:$T53),""))</f>
        <v/>
      </c>
      <c r="L55" s="84" t="str">
        <f>IF('[1]2023年'!$AZ53&gt;('[1]2023年'!$W53+'[1]2023年'!$V53+SUM('[1]2023年'!H53:$T53)),'[1]2023年'!H53,IF('[1]2023年'!$AZ53-'[1]2023年'!$V53-'[1]2023年'!$W53-SUM('[1]2023年'!H53:$T53)&gt;0,'[1]2023年'!$AZ53-'[1]2023年'!$V53-'[1]2023年'!$W53-SUM('[1]2023年'!H53:$T53),""))</f>
        <v/>
      </c>
      <c r="M55" s="84" t="str">
        <f>IF('[1]2023年'!$AZ53&gt;('[1]2023年'!$W53+'[1]2023年'!$V53+SUM('[1]2023年'!M53:$T53)),'[1]2023年'!M53,IF('[1]2023年'!$AZ53-'[1]2023年'!$V53-'[1]2023年'!$W53-SUM('[1]2023年'!N53:$T53)&gt;0,'[1]2023年'!$AZ53-'[1]2023年'!$V53-'[1]2023年'!$W53-SUM('[1]2023年'!N53:$T53),""))</f>
        <v/>
      </c>
      <c r="N55" s="84" t="str">
        <f>IF('[1]2023年'!$AZ53&gt;(SUM('[1]2023年'!V53:AG53)+SUM('[1]2023年'!N53:$T53)),'[1]2023年'!N53,IF('[1]2023年'!$AZ53-SUM('[1]2023年'!V53:AG53)-SUM('[1]2023年'!O53:$T53)&gt;0,'[1]2023年'!$AZ53-SUM('[1]2023年'!V53:AG53)-SUM('[1]2023年'!O53:$T53),""))</f>
        <v/>
      </c>
      <c r="O55" s="84" t="str">
        <f>IF('[1]2023年'!$AZ53&gt;('[1]2023年'!P53+'[1]2023年'!Q53+'[1]2023年'!S53+'[1]2023年'!T53+SUM('[1]2023年'!V53:AG53))+'[1]2023年'!O53+'[1]2023年'!R53,'[1]2023年'!O53+'[1]2023年'!R53,IF('[1]2023年'!$AZ53-SUM('[1]2023年'!V53:AG53)-'[1]2023年'!T53-'[1]2023年'!S53-'[1]2023年'!P53-'[1]2023年'!Q53&gt;0,'[1]2023年'!$AZ53-SUM('[1]2023年'!V53:AG53)-'[1]2023年'!T53-'[1]2023年'!S53-'[1]2023年'!P53-'[1]2023年'!Q53,""))</f>
        <v/>
      </c>
      <c r="P55" s="84" t="str">
        <f>IF('[1]2023年'!$AZ53&gt;('[1]2023年'!$T53+'[1]2023年'!$Q53+SUM('[1]2023年'!V53:$AG53))+'[1]2023年'!S53+'[1]2023年'!P53,'[1]2023年'!P53+'[1]2023年'!S53,IF('[1]2023年'!$AZ53-SUM('[1]2023年'!V53:$AG53)-'[1]2023年'!T53-'[1]2023年'!Q53&gt;0,'[1]2023年'!$AZ53-SUM('[1]2023年'!V53:X53)-'[1]2023年'!T53-'[1]2023年'!Q53,""))</f>
        <v/>
      </c>
      <c r="Q55" s="84" t="str">
        <f>IF('[1]2023年'!$AZ53&gt;(SUM('[1]2023年'!V53:AG53)+'[1]2023年'!T53+'[1]2023年'!Q53),'[1]2023年'!Q53+'[1]2023年'!T53,IF('[1]2023年'!$AZ53-SUM('[1]2023年'!V53:AG53)&gt;0,'[1]2023年'!$AZ53-SUM('[1]2023年'!V53:AG53),""))</f>
        <v/>
      </c>
      <c r="R55" s="93">
        <f>IF('[1]2023年'!$AZ53&gt;=SUM('[1]2023年'!V53:$AG53),'[1]2023年'!V53,IF('[1]2023年'!$AZ53-SUM('[1]2023年'!W53:$AG53)&gt;0,'[1]2023年'!$AZ53-SUM('[1]2023年'!W53:$AG53),0))</f>
        <v>0</v>
      </c>
      <c r="S55" s="93">
        <f>IF('[1]2023年'!$AZ53&gt;=SUM('[1]2023年'!W53:$AG53),'[1]2023年'!W53,IF('[1]2023年'!$AZ53-SUM('[1]2023年'!X53:$AG53)&gt;0,'[1]2023年'!$AZ53-SUM('[1]2023年'!X53:$AG53),0))</f>
        <v>0</v>
      </c>
      <c r="T55" s="93">
        <f>IF('[1]2023年'!$AZ53&gt;=SUM('[1]2023年'!X53:$AG53),'[1]2023年'!X53,IF('[1]2023年'!$AZ53-SUM('[1]2023年'!Y53:$AG53)&gt;0,'[1]2023年'!$AZ53-SUM('[1]2023年'!Y53:$AG53),0))</f>
        <v>0</v>
      </c>
      <c r="U55" s="94">
        <f>IF('[1]2023年'!$AZ53&gt;=SUM('[1]2023年'!Y53:$AG53),'[1]2023年'!Y53,IF('[1]2023年'!$AZ53-SUM('[1]2023年'!Z53:$AG53)&gt;0,'[1]2023年'!$AZ53-SUM('[1]2023年'!Z53:$AG53),0))</f>
        <v>0</v>
      </c>
      <c r="V55" s="94">
        <f>IF('[1]2023年'!$AZ53&gt;=SUM('[1]2023年'!Z53:$AG53),'[1]2023年'!Z53,IF('[1]2023年'!$AZ53-SUM('[1]2023年'!AA53:$AG53)&gt;0,'[1]2023年'!$AZ53-SUM('[1]2023年'!AA53:$AG53),0))</f>
        <v>0</v>
      </c>
      <c r="W55" s="94">
        <f>IF('[1]2023年'!$AZ53&gt;=SUM('[1]2023年'!AA53:$AG53),'[1]2023年'!AA53,IF('[1]2023年'!$AZ53-SUM('[1]2023年'!AB53:$AG53)&gt;0,'[1]2023年'!$AZ53-SUM('[1]2023年'!AB53:$AG53),0))</f>
        <v>0</v>
      </c>
      <c r="X55" s="94"/>
      <c r="Y55" s="94"/>
      <c r="Z55" s="94"/>
      <c r="AA55" s="94"/>
      <c r="AB55" s="94"/>
      <c r="AC55" s="94"/>
      <c r="AD55" s="108">
        <f>SUM(T55:Y55)</f>
        <v>0</v>
      </c>
      <c r="AE55" s="108">
        <f>AD55/6*0.8</f>
        <v>0</v>
      </c>
      <c r="AF55" s="109"/>
      <c r="AG55" s="156"/>
      <c r="AH55" s="161"/>
      <c r="AI55" s="136"/>
      <c r="AJ55" s="137" t="s">
        <v>41</v>
      </c>
      <c r="AK55" s="158"/>
      <c r="AL55" s="159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</row>
    <row r="56" s="1" customFormat="1" ht="24" customHeight="1" spans="2:68">
      <c r="B56" s="57" t="s">
        <v>38</v>
      </c>
      <c r="C56" s="37" t="str">
        <f>'[1]2023年'!C54</f>
        <v>1931676</v>
      </c>
      <c r="D56" s="37" t="str">
        <f>'[1]2023年'!D54</f>
        <v>上海普胜塑胶制品有限公司</v>
      </c>
      <c r="E56" s="38" t="s">
        <v>91</v>
      </c>
      <c r="F56" s="39">
        <f>SUM(I56:R56)</f>
        <v>0</v>
      </c>
      <c r="G56" s="40">
        <f>SUM(I56:Q56)</f>
        <v>0</v>
      </c>
      <c r="H56" s="40">
        <f>SUM(I56:AC56)</f>
        <v>0</v>
      </c>
      <c r="I56" s="83"/>
      <c r="J56" s="84" t="str">
        <f>IF('[1]2023年'!$AZ54&gt;('[1]2023年'!$W54+'[1]2023年'!$V54+SUM('[1]2023年'!F54:$T54)),'[1]2023年'!F54,IF('[1]2023年'!$AZ54-'[1]2023年'!$V54-'[1]2023年'!$W54-SUM('[1]2023年'!F54:$T54)&gt;0,'[1]2023年'!$AZ54-'[1]2023年'!$V54-'[1]2023年'!$W54-SUM('[1]2023年'!F54:$T54),""))</f>
        <v/>
      </c>
      <c r="K56" s="84" t="str">
        <f>IF('[1]2023年'!$AZ54&gt;('[1]2023年'!$W54+'[1]2023年'!$V54+SUM('[1]2023年'!G54:$T54)),'[1]2023年'!G54,IF('[1]2023年'!$AZ54-'[1]2023年'!$V54-'[1]2023年'!$W54-SUM('[1]2023年'!G54:$T54)&gt;0,'[1]2023年'!$AZ54-'[1]2023年'!$V54-'[1]2023年'!$W54-SUM('[1]2023年'!G54:$T54),""))</f>
        <v/>
      </c>
      <c r="L56" s="84" t="str">
        <f>IF('[1]2023年'!$AZ54&gt;('[1]2023年'!$W54+'[1]2023年'!$V54+SUM('[1]2023年'!H54:$T54)),'[1]2023年'!H54,IF('[1]2023年'!$AZ54-'[1]2023年'!$V54-'[1]2023年'!$W54-SUM('[1]2023年'!H54:$T54)&gt;0,'[1]2023年'!$AZ54-'[1]2023年'!$V54-'[1]2023年'!$W54-SUM('[1]2023年'!H54:$T54),""))</f>
        <v/>
      </c>
      <c r="M56" s="84" t="str">
        <f>IF('[1]2023年'!$AZ54&gt;('[1]2023年'!$W54+'[1]2023年'!$V54+SUM('[1]2023年'!M54:$T54)),'[1]2023年'!M54,IF('[1]2023年'!$AZ54-'[1]2023年'!$V54-'[1]2023年'!$W54-SUM('[1]2023年'!N54:$T54)&gt;0,'[1]2023年'!$AZ54-'[1]2023年'!$V54-'[1]2023年'!$W54-SUM('[1]2023年'!N54:$T54),""))</f>
        <v/>
      </c>
      <c r="N56" s="84" t="str">
        <f>IF('[1]2023年'!$AZ54&gt;(SUM('[1]2023年'!V54:AG54)+SUM('[1]2023年'!N54:$T54)),'[1]2023年'!N54,IF('[1]2023年'!$AZ54-SUM('[1]2023年'!V54:AG54)-SUM('[1]2023年'!O54:$T54)&gt;0,'[1]2023年'!$AZ54-SUM('[1]2023年'!V54:AG54)-SUM('[1]2023年'!O54:$T54),""))</f>
        <v/>
      </c>
      <c r="O56" s="84" t="str">
        <f>IF('[1]2023年'!$AZ54&gt;('[1]2023年'!P54+'[1]2023年'!Q54+'[1]2023年'!S54+'[1]2023年'!T54+SUM('[1]2023年'!V54:AG54))+'[1]2023年'!O54+'[1]2023年'!R54,'[1]2023年'!O54+'[1]2023年'!R54,IF('[1]2023年'!$AZ54-SUM('[1]2023年'!V54:AG54)-'[1]2023年'!T54-'[1]2023年'!S54-'[1]2023年'!P54-'[1]2023年'!Q54&gt;0,'[1]2023年'!$AZ54-SUM('[1]2023年'!V54:AG54)-'[1]2023年'!T54-'[1]2023年'!S54-'[1]2023年'!P54-'[1]2023年'!Q54,""))</f>
        <v/>
      </c>
      <c r="P56" s="84" t="str">
        <f>IF('[1]2023年'!$AZ54&gt;('[1]2023年'!$T54+'[1]2023年'!$Q54+SUM('[1]2023年'!V54:$AG54))+'[1]2023年'!S54+'[1]2023年'!P54,'[1]2023年'!P54+'[1]2023年'!S54,IF('[1]2023年'!$AZ54-SUM('[1]2023年'!V54:$AG54)-'[1]2023年'!T54-'[1]2023年'!Q54&gt;0,'[1]2023年'!$AZ54-SUM('[1]2023年'!V54:X54)-'[1]2023年'!T54-'[1]2023年'!Q54,""))</f>
        <v/>
      </c>
      <c r="Q56" s="84" t="str">
        <f>IF('[1]2023年'!$AZ54&gt;(SUM('[1]2023年'!V54:AG54)+'[1]2023年'!T54+'[1]2023年'!Q54),'[1]2023年'!Q54+'[1]2023年'!T54,IF('[1]2023年'!$AZ54-SUM('[1]2023年'!V54:AG54)&gt;0,'[1]2023年'!$AZ54-SUM('[1]2023年'!V54:AG54),""))</f>
        <v/>
      </c>
      <c r="R56" s="93">
        <f>IF('[1]2023年'!$AZ54&gt;=SUM('[1]2023年'!V54:$AG54),'[1]2023年'!V54,IF('[1]2023年'!$AZ54-SUM('[1]2023年'!W54:$AG54)&gt;0,'[1]2023年'!$AZ54-SUM('[1]2023年'!W54:$AG54),0))</f>
        <v>0</v>
      </c>
      <c r="S56" s="93">
        <f>IF('[1]2023年'!$AZ54&gt;=SUM('[1]2023年'!W54:$AG54),'[1]2023年'!W54,IF('[1]2023年'!$AZ54-SUM('[1]2023年'!X54:$AG54)&gt;0,'[1]2023年'!$AZ54-SUM('[1]2023年'!X54:$AG54),0))</f>
        <v>0</v>
      </c>
      <c r="T56" s="93">
        <f>IF('[1]2023年'!$AZ54&gt;=SUM('[1]2023年'!X54:$AG54),'[1]2023年'!X54,IF('[1]2023年'!$AZ54-SUM('[1]2023年'!Y54:$AG54)&gt;0,'[1]2023年'!$AZ54-SUM('[1]2023年'!Y54:$AG54),0))</f>
        <v>0</v>
      </c>
      <c r="U56" s="94">
        <f>IF('[1]2023年'!$AZ54&gt;=SUM('[1]2023年'!Y54:$AG54),'[1]2023年'!Y54,IF('[1]2023年'!$AZ54-SUM('[1]2023年'!Z54:$AG54)&gt;0,'[1]2023年'!$AZ54-SUM('[1]2023年'!Z54:$AG54),0))</f>
        <v>0</v>
      </c>
      <c r="V56" s="94">
        <f>IF('[1]2023年'!$AZ54&gt;=SUM('[1]2023年'!Z54:$AG54),'[1]2023年'!Z54,IF('[1]2023年'!$AZ54-SUM('[1]2023年'!AA54:$AG54)&gt;0,'[1]2023年'!$AZ54-SUM('[1]2023年'!AA54:$AG54),0))</f>
        <v>0</v>
      </c>
      <c r="W56" s="94">
        <f>IF('[1]2023年'!$AZ54&gt;=SUM('[1]2023年'!AA54:$AG54),'[1]2023年'!AA54,IF('[1]2023年'!$AZ54-SUM('[1]2023年'!AB54:$AG54)&gt;0,'[1]2023年'!$AZ54-SUM('[1]2023年'!AB54:$AG54),0))</f>
        <v>0</v>
      </c>
      <c r="X56" s="94"/>
      <c r="Y56" s="94"/>
      <c r="Z56" s="94"/>
      <c r="AA56" s="94"/>
      <c r="AB56" s="94"/>
      <c r="AC56" s="94"/>
      <c r="AD56" s="108">
        <f>SUM(T56:Y56)</f>
        <v>0</v>
      </c>
      <c r="AE56" s="108">
        <f>AD56/6*0.8</f>
        <v>0</v>
      </c>
      <c r="AF56" s="109"/>
      <c r="AG56" s="156"/>
      <c r="AH56" s="161"/>
      <c r="AI56" s="136"/>
      <c r="AJ56" s="137" t="s">
        <v>41</v>
      </c>
      <c r="AK56" s="158"/>
      <c r="AL56" s="159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</row>
    <row r="57" s="5" customFormat="1" ht="24" customHeight="1" spans="2:68">
      <c r="B57" s="67"/>
      <c r="C57" s="68"/>
      <c r="D57" s="69" t="s">
        <v>102</v>
      </c>
      <c r="E57" s="70"/>
      <c r="F57" s="71">
        <f t="shared" ref="F57:L57" si="0">SUM(F5:F56)</f>
        <v>5080727.94</v>
      </c>
      <c r="G57" s="72">
        <f t="shared" si="0"/>
        <v>863139.8</v>
      </c>
      <c r="H57" s="73">
        <f t="shared" si="0"/>
        <v>10104142.39</v>
      </c>
      <c r="I57" s="91">
        <f t="shared" si="0"/>
        <v>2518.39</v>
      </c>
      <c r="J57" s="91">
        <f t="shared" si="0"/>
        <v>34044.0600000001</v>
      </c>
      <c r="K57" s="91">
        <f t="shared" si="0"/>
        <v>5410.44</v>
      </c>
      <c r="L57" s="91">
        <f t="shared" si="0"/>
        <v>3986.64</v>
      </c>
      <c r="M57" s="91">
        <f t="shared" ref="M57:AH57" si="1">SUM(M5:M56)</f>
        <v>12809.4299999999</v>
      </c>
      <c r="N57" s="91">
        <f t="shared" si="1"/>
        <v>58536</v>
      </c>
      <c r="O57" s="91">
        <f t="shared" si="1"/>
        <v>47722.2900000001</v>
      </c>
      <c r="P57" s="91">
        <f t="shared" si="1"/>
        <v>97054.06</v>
      </c>
      <c r="Q57" s="91">
        <f t="shared" si="1"/>
        <v>205231.38</v>
      </c>
      <c r="R57" s="91">
        <f t="shared" si="1"/>
        <v>395827.11</v>
      </c>
      <c r="S57" s="91">
        <f t="shared" si="1"/>
        <v>606439.66</v>
      </c>
      <c r="T57" s="91">
        <f t="shared" si="1"/>
        <v>457658.03</v>
      </c>
      <c r="U57" s="91">
        <f t="shared" si="1"/>
        <v>1718107.23</v>
      </c>
      <c r="V57" s="91">
        <f t="shared" si="1"/>
        <v>1325151.21</v>
      </c>
      <c r="W57" s="99">
        <f t="shared" si="1"/>
        <v>1942843.99</v>
      </c>
      <c r="X57" s="99">
        <f t="shared" si="1"/>
        <v>2403175.16</v>
      </c>
      <c r="Y57" s="99">
        <f>SUM(Y5:Y56)</f>
        <v>655046.6</v>
      </c>
      <c r="Z57" s="99">
        <f t="shared" si="1"/>
        <v>0</v>
      </c>
      <c r="AA57" s="99">
        <f t="shared" si="1"/>
        <v>0</v>
      </c>
      <c r="AB57" s="99">
        <f t="shared" si="1"/>
        <v>0</v>
      </c>
      <c r="AC57" s="99">
        <f t="shared" si="1"/>
        <v>0</v>
      </c>
      <c r="AD57" s="108">
        <f>SUM(AD5:AD56)</f>
        <v>9408713.5</v>
      </c>
      <c r="AE57" s="114">
        <f>SUM(AE5:AE56)</f>
        <v>1254495.13333333</v>
      </c>
      <c r="AF57" s="115">
        <f>SUM(AF5:AF56)</f>
        <v>1234897.73</v>
      </c>
      <c r="AG57" s="168"/>
      <c r="AH57" s="169">
        <f>SUM(AH5:AH56)</f>
        <v>0</v>
      </c>
      <c r="AI57" s="91">
        <f>SUM(AI5:AI56)</f>
        <v>0.23</v>
      </c>
      <c r="AJ57" s="91">
        <f>SUM(AJ5:AJ56)</f>
        <v>0</v>
      </c>
      <c r="AK57" s="91">
        <f>SUM(AK5:AK56)</f>
        <v>0</v>
      </c>
      <c r="AL57" s="91">
        <f>SUM(AL5:AL56)</f>
        <v>0</v>
      </c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</row>
    <row r="58" customHeight="1" spans="5:37">
      <c r="E58" s="74"/>
      <c r="F58" s="75"/>
      <c r="G58" s="76"/>
      <c r="H58" s="77"/>
      <c r="I58" s="76"/>
      <c r="J58" s="76"/>
      <c r="K58" s="76"/>
      <c r="L58" s="76"/>
      <c r="M58" s="76"/>
      <c r="N58" s="76"/>
      <c r="O58" s="76"/>
      <c r="P58" s="76"/>
      <c r="Q58" s="76"/>
      <c r="R58" s="100"/>
      <c r="S58" s="100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116"/>
      <c r="AE58" s="116"/>
      <c r="AH58" s="76"/>
      <c r="AI58" s="76"/>
      <c r="AJ58" s="76"/>
      <c r="AK58" s="171"/>
    </row>
    <row r="59" customHeight="1"/>
    <row r="60" ht="15.6" spans="4:31">
      <c r="D60" s="78" t="s">
        <v>103</v>
      </c>
      <c r="E60" s="79"/>
      <c r="O60" s="78"/>
      <c r="P60" s="78">
        <f>'[1]2023年'!P29+'[1]2023年'!S29</f>
        <v>19790.82</v>
      </c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117"/>
      <c r="AE60" s="117"/>
    </row>
    <row r="61" spans="19:31"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18"/>
      <c r="AE61" s="118"/>
    </row>
    <row r="71" spans="2:31">
      <c r="B71" s="6"/>
      <c r="D71" s="6"/>
      <c r="E71" s="17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173"/>
      <c r="AE71" s="173"/>
    </row>
    <row r="74" spans="2:31">
      <c r="B74" s="6"/>
      <c r="D74" s="6"/>
      <c r="E74" s="172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173"/>
      <c r="AE74" s="173"/>
    </row>
  </sheetData>
  <autoFilter ref="B4:AL57">
    <extLst/>
  </autoFilter>
  <sortState ref="B5:AL56">
    <sortCondition ref="AD5:AD56" descending="1"/>
  </sortState>
  <mergeCells count="38">
    <mergeCell ref="B1:E1"/>
    <mergeCell ref="O2:AC2"/>
    <mergeCell ref="AH2:AJ2"/>
    <mergeCell ref="B2:B4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2:AF4"/>
    <mergeCell ref="AG2:AG4"/>
    <mergeCell ref="AH3:AH4"/>
    <mergeCell ref="AK2:AK4"/>
    <mergeCell ref="AL2:AL4"/>
  </mergeCells>
  <conditionalFormatting sqref="D1:D12 C5:C12 C13:D28 D57:D1048576">
    <cfRule type="duplicateValues" dxfId="0" priority="3"/>
    <cfRule type="duplicateValues" dxfId="0" priority="5"/>
  </conditionalFormatting>
  <conditionalFormatting sqref="O1:AE1 O59:AE1048576">
    <cfRule type="duplicateValues" dxfId="0" priority="4"/>
  </conditionalFormatting>
  <conditionalFormatting sqref="C29:D5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2023年应付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木子</cp:lastModifiedBy>
  <dcterms:created xsi:type="dcterms:W3CDTF">2023-09-12T02:47:00Z</dcterms:created>
  <dcterms:modified xsi:type="dcterms:W3CDTF">2023-09-13T07:29:16Z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93EF566516E4446592AC4049D7087125_13</vt:lpwstr>
  </property>
  <property fmtid="{D5CDD505-2E9C-101B-9397-08002B2CF9AE}" pid="4" name="KSOProductBuildVer">
    <vt:lpwstr>2052-11.1.0.14309</vt:lpwstr>
  </property>
</Properties>
</file>