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975" yWindow="255" windowWidth="25485" windowHeight="15030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Sheet1!$A$1:$Q$25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" l="1"/>
  <c r="O23" i="1" l="1"/>
  <c r="O22" i="1"/>
  <c r="O21" i="1"/>
  <c r="O20" i="1"/>
  <c r="O19" i="1"/>
  <c r="Q19" i="1" s="1"/>
  <c r="O18" i="1"/>
  <c r="O17" i="1"/>
  <c r="O16" i="1"/>
  <c r="O15" i="1"/>
  <c r="O14" i="1"/>
  <c r="Q14" i="1" s="1"/>
  <c r="O13" i="1"/>
  <c r="Q13" i="1" s="1"/>
  <c r="O12" i="1"/>
  <c r="Q12" i="1" s="1"/>
  <c r="O11" i="1"/>
  <c r="Q11" i="1" s="1"/>
  <c r="O10" i="1"/>
  <c r="Q10" i="1" s="1"/>
  <c r="O9" i="1"/>
  <c r="L19" i="1"/>
  <c r="I19" i="1"/>
  <c r="L23" i="1"/>
  <c r="Q23" i="1" s="1"/>
  <c r="I23" i="1"/>
  <c r="Q15" i="1"/>
  <c r="Q16" i="1"/>
  <c r="Q17" i="1"/>
  <c r="Q18" i="1"/>
  <c r="I9" i="1"/>
  <c r="L9" i="1" l="1"/>
  <c r="L22" i="1"/>
  <c r="L21" i="1"/>
  <c r="L20" i="1"/>
  <c r="L18" i="1"/>
  <c r="L17" i="1"/>
  <c r="L16" i="1"/>
  <c r="L15" i="1"/>
  <c r="L14" i="1"/>
  <c r="L13" i="1"/>
  <c r="L12" i="1"/>
  <c r="L11" i="1"/>
  <c r="L10" i="1"/>
  <c r="I22" i="1"/>
  <c r="I21" i="1"/>
  <c r="I20" i="1"/>
  <c r="I18" i="1"/>
  <c r="I17" i="1"/>
  <c r="I16" i="1"/>
  <c r="I15" i="1"/>
  <c r="I14" i="1"/>
  <c r="I13" i="1"/>
  <c r="I12" i="1"/>
  <c r="I11" i="1"/>
  <c r="I10" i="1"/>
  <c r="Q20" i="1" l="1"/>
  <c r="Q22" i="1"/>
  <c r="Q21" i="1"/>
  <c r="Q24" i="1" l="1"/>
</calcChain>
</file>

<file path=xl/sharedStrings.xml><?xml version="1.0" encoding="utf-8"?>
<sst xmlns="http://schemas.openxmlformats.org/spreadsheetml/2006/main" count="92" uniqueCount="63">
  <si>
    <t>询价单位：北京光华荣昌汽车部件有限公司</t>
  </si>
  <si>
    <t xml:space="preserve">询价部门：采购部           </t>
  </si>
  <si>
    <t>序号</t>
  </si>
  <si>
    <t>零件号</t>
  </si>
  <si>
    <t>零件名称</t>
  </si>
  <si>
    <t>单位</t>
  </si>
  <si>
    <t>材质</t>
  </si>
  <si>
    <t>序号</t>
    <phoneticPr fontId="8" type="noConversion"/>
  </si>
  <si>
    <t>加工工时</t>
    <phoneticPr fontId="8" type="noConversion"/>
  </si>
  <si>
    <t>小计金额</t>
    <phoneticPr fontId="8" type="noConversion"/>
  </si>
  <si>
    <t>单价/小时</t>
    <phoneticPr fontId="8" type="noConversion"/>
  </si>
  <si>
    <t>利润</t>
    <phoneticPr fontId="8" type="noConversion"/>
  </si>
  <si>
    <t>数量</t>
    <phoneticPr fontId="8" type="noConversion"/>
  </si>
  <si>
    <t>合计金额</t>
    <phoneticPr fontId="8" type="noConversion"/>
  </si>
  <si>
    <t>加工成本（制造）</t>
    <phoneticPr fontId="8" type="noConversion"/>
  </si>
  <si>
    <t>材料价格 
元/KG</t>
    <phoneticPr fontId="8" type="noConversion"/>
  </si>
  <si>
    <t xml:space="preserve">材料成本(元) </t>
    <phoneticPr fontId="8" type="noConversion"/>
  </si>
  <si>
    <t>表面处理</t>
    <phoneticPr fontId="8" type="noConversion"/>
  </si>
  <si>
    <t>热处理</t>
    <phoneticPr fontId="8" type="noConversion"/>
  </si>
  <si>
    <t>产品重量
 KG</t>
    <phoneticPr fontId="8" type="noConversion"/>
  </si>
  <si>
    <t>其它费用</t>
    <phoneticPr fontId="8" type="noConversion"/>
  </si>
  <si>
    <t>询    价   单
（CNC/机加工）</t>
    <phoneticPr fontId="8" type="noConversion"/>
  </si>
  <si>
    <t>注明：上述报价，均为未税价格，供应商抬头填写完整，报价表单回传加盖印章</t>
    <phoneticPr fontId="8" type="noConversion"/>
  </si>
  <si>
    <t>询  价  人：刘海英</t>
    <phoneticPr fontId="8" type="noConversion"/>
  </si>
  <si>
    <t>联系方式：18510181922</t>
    <phoneticPr fontId="8" type="noConversion"/>
  </si>
  <si>
    <t>询价方开户行信息：
账        号：0200 0116 1920 0038 050
开   户 行：工行北京南口支行
税        号：9111 0114 8011 8454 0U
开票地址：北京市昌平区北流村600号院9号楼1至3层101
税票电话：010-89774857</t>
    <phoneticPr fontId="8" type="noConversion"/>
  </si>
  <si>
    <t>报价单位：天津通力伟创科技有限公司</t>
    <phoneticPr fontId="8" type="noConversion"/>
  </si>
  <si>
    <t>报价部门： 技术部</t>
    <phoneticPr fontId="8" type="noConversion"/>
  </si>
  <si>
    <t>报  价  人：姚文明</t>
    <phoneticPr fontId="8" type="noConversion"/>
  </si>
  <si>
    <t>联系方式：13521100670</t>
    <phoneticPr fontId="8" type="noConversion"/>
  </si>
  <si>
    <t>报价方开户行信息：
账        号：02060701040017105
开   户 行：中国农业银行股份有限公司天津南蔡村支行
税        号：91120222MA7EHF3PXX
开票地址：天津市武清区下朱庄街道广贤路东侧富兴隆盛广场29-301
税票电话：15902270871</t>
    <phoneticPr fontId="8" type="noConversion"/>
  </si>
  <si>
    <t>挡板</t>
    <phoneticPr fontId="8" type="noConversion"/>
  </si>
  <si>
    <t>件</t>
    <phoneticPr fontId="8" type="noConversion"/>
  </si>
  <si>
    <t>底板</t>
    <phoneticPr fontId="8" type="noConversion"/>
  </si>
  <si>
    <t>导向块</t>
    <phoneticPr fontId="8" type="noConversion"/>
  </si>
  <si>
    <t>工件固定件</t>
    <phoneticPr fontId="8" type="noConversion"/>
  </si>
  <si>
    <t>检测固定块</t>
    <phoneticPr fontId="8" type="noConversion"/>
  </si>
  <si>
    <t>气阀固定块</t>
    <phoneticPr fontId="8" type="noConversion"/>
  </si>
  <si>
    <t>气缸连接件</t>
    <phoneticPr fontId="8" type="noConversion"/>
  </si>
  <si>
    <t>压块</t>
    <phoneticPr fontId="8" type="noConversion"/>
  </si>
  <si>
    <t>支撑架</t>
    <phoneticPr fontId="8" type="noConversion"/>
  </si>
  <si>
    <t>定位块</t>
    <phoneticPr fontId="8" type="noConversion"/>
  </si>
  <si>
    <t>腰托阀O圈安装辅助工具</t>
    <phoneticPr fontId="8" type="noConversion"/>
  </si>
  <si>
    <t>密封板</t>
    <phoneticPr fontId="8" type="noConversion"/>
  </si>
  <si>
    <t>封堵圆柱</t>
    <phoneticPr fontId="8" type="noConversion"/>
  </si>
  <si>
    <t>盖板</t>
    <phoneticPr fontId="8" type="noConversion"/>
  </si>
  <si>
    <t>GZ-QBQM01-V2</t>
    <phoneticPr fontId="8" type="noConversion"/>
  </si>
  <si>
    <t>AGZ083.02_V2</t>
    <phoneticPr fontId="8" type="noConversion"/>
  </si>
  <si>
    <t xml:space="preserve">GZ-QBQM03_V2 </t>
    <phoneticPr fontId="8" type="noConversion"/>
  </si>
  <si>
    <t xml:space="preserve">GZ-QBQM02-V2 </t>
    <phoneticPr fontId="8" type="noConversion"/>
  </si>
  <si>
    <t>AGZ083.05_V2</t>
    <phoneticPr fontId="8" type="noConversion"/>
  </si>
  <si>
    <t>AGZ083.06_V2</t>
    <phoneticPr fontId="8" type="noConversion"/>
  </si>
  <si>
    <t>AGZ083.07_V2</t>
    <phoneticPr fontId="8" type="noConversion"/>
  </si>
  <si>
    <t>AGZ083.09_V2</t>
    <phoneticPr fontId="8" type="noConversion"/>
  </si>
  <si>
    <t>AGZ083.10_V2</t>
    <phoneticPr fontId="8" type="noConversion"/>
  </si>
  <si>
    <t>AGZL03.02_V2</t>
    <phoneticPr fontId="8" type="noConversion"/>
  </si>
  <si>
    <t>AGZL04.02_V2</t>
    <phoneticPr fontId="8" type="noConversion"/>
  </si>
  <si>
    <t>GZ-QM03_V1</t>
    <phoneticPr fontId="8" type="noConversion"/>
  </si>
  <si>
    <t xml:space="preserve">GZ-QM05_V1 </t>
    <phoneticPr fontId="8" type="noConversion"/>
  </si>
  <si>
    <t>GZ-QM07_V1</t>
    <phoneticPr fontId="8" type="noConversion"/>
  </si>
  <si>
    <t>材质：铝
按图加工</t>
    <phoneticPr fontId="8" type="noConversion"/>
  </si>
  <si>
    <t>材质：白色POM
按图加工</t>
    <phoneticPr fontId="8" type="noConversion"/>
  </si>
  <si>
    <t>材质：304
按图加工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</si>
</sst>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;&quot;￥&quot;\-#,##0.00"/>
  </numFmts>
  <fonts count="16">
    <font>
      <sz val="11"/>
      <color theme="1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u/>
      <sz val="11"/>
      <color theme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">
    <xf numFmtId="0" fontId="0" fillId="0" borderId="0"/>
    <xf numFmtId="0" fontId="5" fillId="0" borderId="0">
      <alignment vertical="center"/>
    </xf>
    <xf numFmtId="0" fontId="6" fillId="0" borderId="1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6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3" borderId="7" xfId="3" applyFont="1" applyFill="1" applyBorder="1" applyAlignment="1">
      <alignment horizontal="center" vertical="center"/>
    </xf>
    <xf numFmtId="0" fontId="13" fillId="3" borderId="6" xfId="3" applyFont="1" applyFill="1" applyBorder="1" applyAlignment="1">
      <alignment horizontal="center" vertical="center"/>
    </xf>
    <xf numFmtId="0" fontId="13" fillId="3" borderId="1" xfId="3" applyFont="1" applyFill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</cellXfs>
  <cellStyles count="15">
    <cellStyle name="BOM_Level_Below3" xfId="2"/>
    <cellStyle name="常规" xfId="0" builtinId="0"/>
    <cellStyle name="常规 10" xfId="7"/>
    <cellStyle name="常规 2" xfId="8"/>
    <cellStyle name="常规 2 2" xfId="6"/>
    <cellStyle name="常规 2 27" xfId="3"/>
    <cellStyle name="常规 3" xfId="9"/>
    <cellStyle name="常规 3 29" xfId="1"/>
    <cellStyle name="常规 4" xfId="10"/>
    <cellStyle name="常规 5" xfId="11"/>
    <cellStyle name="常规 6" xfId="4"/>
    <cellStyle name="常规 7" xfId="12"/>
    <cellStyle name="常规 9" xfId="5"/>
    <cellStyle name="超链接 2" xfId="13"/>
    <cellStyle name="样式 1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view="pageBreakPreview" topLeftCell="B1" zoomScaleNormal="80" zoomScaleSheetLayoutView="100" workbookViewId="0">
      <selection activeCell="J18" sqref="J18"/>
    </sheetView>
  </sheetViews>
  <sheetFormatPr defaultColWidth="9" defaultRowHeight="14.25"/>
  <cols>
    <col min="1" max="1" width="5.75" hidden="1" customWidth="1"/>
    <col min="2" max="2" width="5.75" customWidth="1"/>
    <col min="3" max="3" width="14.5" customWidth="1"/>
    <col min="4" max="4" width="15.125" customWidth="1"/>
    <col min="5" max="5" width="5" customWidth="1"/>
    <col min="6" max="6" width="17" customWidth="1"/>
    <col min="7" max="7" width="11" customWidth="1"/>
    <col min="8" max="9" width="11.625" customWidth="1"/>
    <col min="10" max="10" width="11" customWidth="1"/>
    <col min="11" max="11" width="11.125" customWidth="1"/>
    <col min="12" max="12" width="10.5" customWidth="1"/>
    <col min="13" max="13" width="9.75" customWidth="1"/>
    <col min="14" max="14" width="10.5" customWidth="1"/>
    <col min="15" max="15" width="9.125" customWidth="1"/>
    <col min="16" max="16" width="7.5" customWidth="1"/>
    <col min="17" max="17" width="11" customWidth="1"/>
  </cols>
  <sheetData>
    <row r="1" spans="1:17" ht="51" customHeight="1">
      <c r="A1" s="20" t="s">
        <v>21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s="1" customFormat="1" ht="27.75" customHeight="1">
      <c r="A2" s="16" t="s">
        <v>0</v>
      </c>
      <c r="B2" s="17"/>
      <c r="C2" s="17"/>
      <c r="D2" s="17"/>
      <c r="E2" s="17"/>
      <c r="F2" s="17"/>
      <c r="G2" s="17"/>
      <c r="H2" s="17"/>
      <c r="I2" s="18"/>
      <c r="J2" s="33" t="s">
        <v>26</v>
      </c>
      <c r="K2" s="34"/>
      <c r="L2" s="34"/>
      <c r="M2" s="34"/>
      <c r="N2" s="34"/>
      <c r="O2" s="34"/>
      <c r="P2" s="34"/>
      <c r="Q2" s="35"/>
    </row>
    <row r="3" spans="1:17" s="1" customFormat="1" ht="27.75" customHeight="1">
      <c r="A3" s="16" t="s">
        <v>1</v>
      </c>
      <c r="B3" s="17"/>
      <c r="C3" s="17"/>
      <c r="D3" s="17"/>
      <c r="E3" s="17"/>
      <c r="F3" s="17"/>
      <c r="G3" s="17"/>
      <c r="H3" s="17"/>
      <c r="I3" s="18"/>
      <c r="J3" s="33" t="s">
        <v>27</v>
      </c>
      <c r="K3" s="34"/>
      <c r="L3" s="34"/>
      <c r="M3" s="34"/>
      <c r="N3" s="34"/>
      <c r="O3" s="34"/>
      <c r="P3" s="34"/>
      <c r="Q3" s="35"/>
    </row>
    <row r="4" spans="1:17" s="1" customFormat="1" ht="27.75" customHeight="1">
      <c r="A4" s="16" t="s">
        <v>23</v>
      </c>
      <c r="B4" s="17"/>
      <c r="C4" s="17"/>
      <c r="D4" s="17"/>
      <c r="E4" s="17"/>
      <c r="F4" s="17"/>
      <c r="G4" s="17"/>
      <c r="H4" s="17"/>
      <c r="I4" s="18"/>
      <c r="J4" s="33" t="s">
        <v>28</v>
      </c>
      <c r="K4" s="34"/>
      <c r="L4" s="34"/>
      <c r="M4" s="34"/>
      <c r="N4" s="34"/>
      <c r="O4" s="34"/>
      <c r="P4" s="34"/>
      <c r="Q4" s="35"/>
    </row>
    <row r="5" spans="1:17" s="1" customFormat="1" ht="27.75" customHeight="1">
      <c r="A5" s="16" t="s">
        <v>24</v>
      </c>
      <c r="B5" s="17"/>
      <c r="C5" s="17"/>
      <c r="D5" s="17"/>
      <c r="E5" s="17"/>
      <c r="F5" s="17"/>
      <c r="G5" s="17"/>
      <c r="H5" s="17"/>
      <c r="I5" s="18"/>
      <c r="J5" s="33" t="s">
        <v>29</v>
      </c>
      <c r="K5" s="34"/>
      <c r="L5" s="34"/>
      <c r="M5" s="34"/>
      <c r="N5" s="34"/>
      <c r="O5" s="34"/>
      <c r="P5" s="34"/>
      <c r="Q5" s="35"/>
    </row>
    <row r="6" spans="1:17" s="1" customFormat="1" ht="105" customHeight="1">
      <c r="A6" s="19" t="s">
        <v>25</v>
      </c>
      <c r="B6" s="19"/>
      <c r="C6" s="19"/>
      <c r="D6" s="19"/>
      <c r="E6" s="19"/>
      <c r="F6" s="19"/>
      <c r="G6" s="19"/>
      <c r="H6" s="19"/>
      <c r="I6" s="19"/>
      <c r="J6" s="13" t="s">
        <v>30</v>
      </c>
      <c r="K6" s="14"/>
      <c r="L6" s="14"/>
      <c r="M6" s="14"/>
      <c r="N6" s="14"/>
      <c r="O6" s="14"/>
      <c r="P6" s="14"/>
      <c r="Q6" s="15"/>
    </row>
    <row r="7" spans="1:17" s="1" customFormat="1" ht="29.25" customHeight="1">
      <c r="A7" s="3"/>
      <c r="B7" s="24" t="s">
        <v>7</v>
      </c>
      <c r="C7" s="24" t="s">
        <v>3</v>
      </c>
      <c r="D7" s="24" t="s">
        <v>4</v>
      </c>
      <c r="E7" s="24" t="s">
        <v>5</v>
      </c>
      <c r="F7" s="24" t="s">
        <v>6</v>
      </c>
      <c r="G7" s="11" t="s">
        <v>16</v>
      </c>
      <c r="H7" s="12"/>
      <c r="I7" s="12"/>
      <c r="J7" s="25" t="s">
        <v>14</v>
      </c>
      <c r="K7" s="26"/>
      <c r="L7" s="27"/>
      <c r="M7" s="25" t="s">
        <v>20</v>
      </c>
      <c r="N7" s="36"/>
      <c r="O7" s="28" t="s">
        <v>11</v>
      </c>
      <c r="P7" s="28" t="s">
        <v>12</v>
      </c>
      <c r="Q7" s="31" t="s">
        <v>13</v>
      </c>
    </row>
    <row r="8" spans="1:17" s="1" customFormat="1" ht="34.5" customHeight="1">
      <c r="A8" s="5" t="s">
        <v>2</v>
      </c>
      <c r="B8" s="24"/>
      <c r="C8" s="24"/>
      <c r="D8" s="24"/>
      <c r="E8" s="24"/>
      <c r="F8" s="24"/>
      <c r="G8" s="6" t="s">
        <v>19</v>
      </c>
      <c r="H8" s="6" t="s">
        <v>15</v>
      </c>
      <c r="I8" s="4" t="s">
        <v>9</v>
      </c>
      <c r="J8" s="4" t="s">
        <v>8</v>
      </c>
      <c r="K8" s="4" t="s">
        <v>10</v>
      </c>
      <c r="L8" s="4" t="s">
        <v>9</v>
      </c>
      <c r="M8" s="7" t="s">
        <v>17</v>
      </c>
      <c r="N8" s="7" t="s">
        <v>18</v>
      </c>
      <c r="O8" s="29"/>
      <c r="P8" s="30"/>
      <c r="Q8" s="32"/>
    </row>
    <row r="9" spans="1:17" s="10" customFormat="1" ht="27.75" customHeight="1">
      <c r="A9" s="9">
        <v>1</v>
      </c>
      <c r="B9" s="9">
        <v>1</v>
      </c>
      <c r="C9" s="43" t="s">
        <v>46</v>
      </c>
      <c r="D9" s="44" t="s">
        <v>33</v>
      </c>
      <c r="E9" s="37" t="s">
        <v>32</v>
      </c>
      <c r="F9" s="45" t="s">
        <v>60</v>
      </c>
      <c r="G9" s="37">
        <v>0.88700000000000001</v>
      </c>
      <c r="H9" s="37">
        <v>25</v>
      </c>
      <c r="I9" s="37">
        <f>H9*G9</f>
        <v>22.175000000000001</v>
      </c>
      <c r="J9" s="37">
        <v>0.7</v>
      </c>
      <c r="K9" s="37">
        <v>80</v>
      </c>
      <c r="L9" s="37">
        <f>K9*J9</f>
        <v>56</v>
      </c>
      <c r="M9" s="37"/>
      <c r="N9" s="37"/>
      <c r="O9" s="8">
        <f>(L9+I9)*0.15</f>
        <v>11.726249999999999</v>
      </c>
      <c r="P9" s="39">
        <v>4</v>
      </c>
      <c r="Q9" s="37">
        <f>(O9+L9+I9+M9+N9)*P9</f>
        <v>359.60499999999996</v>
      </c>
    </row>
    <row r="10" spans="1:17" s="10" customFormat="1" ht="27.75" customHeight="1">
      <c r="A10" s="9"/>
      <c r="B10" s="9">
        <v>2</v>
      </c>
      <c r="C10" s="46" t="s">
        <v>47</v>
      </c>
      <c r="D10" s="47" t="s">
        <v>31</v>
      </c>
      <c r="E10" s="37" t="s">
        <v>32</v>
      </c>
      <c r="F10" s="46" t="s">
        <v>60</v>
      </c>
      <c r="G10" s="37">
        <v>8.0000000000000002E-3</v>
      </c>
      <c r="H10" s="37">
        <v>25</v>
      </c>
      <c r="I10" s="37">
        <f>H10*G10</f>
        <v>0.2</v>
      </c>
      <c r="J10" s="37">
        <v>0.2</v>
      </c>
      <c r="K10" s="37">
        <v>80</v>
      </c>
      <c r="L10" s="37">
        <f>K10*J10</f>
        <v>16</v>
      </c>
      <c r="M10" s="37"/>
      <c r="N10" s="37"/>
      <c r="O10" s="8">
        <f t="shared" ref="O10:O23" si="0">(L10+I10)*0.15</f>
        <v>2.4299999999999997</v>
      </c>
      <c r="P10" s="41">
        <v>4</v>
      </c>
      <c r="Q10" s="37">
        <f t="shared" ref="Q9:Q18" si="1">(O10+L10+I10+M10+N10)*P10</f>
        <v>74.52</v>
      </c>
    </row>
    <row r="11" spans="1:17" s="10" customFormat="1" ht="27.75" customHeight="1">
      <c r="A11" s="9"/>
      <c r="B11" s="9">
        <v>3</v>
      </c>
      <c r="C11" s="45" t="s">
        <v>48</v>
      </c>
      <c r="D11" s="44" t="s">
        <v>34</v>
      </c>
      <c r="E11" s="37" t="s">
        <v>32</v>
      </c>
      <c r="F11" s="45" t="s">
        <v>60</v>
      </c>
      <c r="G11" s="37">
        <v>3.2000000000000001E-2</v>
      </c>
      <c r="H11" s="37">
        <v>25</v>
      </c>
      <c r="I11" s="37">
        <f t="shared" ref="I11:I22" si="2">H11*G11</f>
        <v>0.8</v>
      </c>
      <c r="J11" s="37">
        <v>0.3</v>
      </c>
      <c r="K11" s="37">
        <v>80</v>
      </c>
      <c r="L11" s="37">
        <f t="shared" ref="L11:L22" si="3">K11*J11</f>
        <v>24</v>
      </c>
      <c r="M11" s="37"/>
      <c r="N11" s="37"/>
      <c r="O11" s="8">
        <f t="shared" si="0"/>
        <v>3.7199999999999998</v>
      </c>
      <c r="P11" s="39">
        <v>8</v>
      </c>
      <c r="Q11" s="37">
        <f t="shared" si="1"/>
        <v>228.16</v>
      </c>
    </row>
    <row r="12" spans="1:17" s="10" customFormat="1" ht="27.75" customHeight="1">
      <c r="A12" s="9"/>
      <c r="B12" s="9">
        <v>4</v>
      </c>
      <c r="C12" s="45" t="s">
        <v>49</v>
      </c>
      <c r="D12" s="44" t="s">
        <v>35</v>
      </c>
      <c r="E12" s="37" t="s">
        <v>32</v>
      </c>
      <c r="F12" s="45" t="s">
        <v>60</v>
      </c>
      <c r="G12" s="37">
        <v>3.9E-2</v>
      </c>
      <c r="H12" s="37">
        <v>25</v>
      </c>
      <c r="I12" s="37">
        <f t="shared" si="2"/>
        <v>0.97499999999999998</v>
      </c>
      <c r="J12" s="37">
        <v>0.5</v>
      </c>
      <c r="K12" s="37">
        <v>80</v>
      </c>
      <c r="L12" s="37">
        <f t="shared" si="3"/>
        <v>40</v>
      </c>
      <c r="M12" s="37"/>
      <c r="N12" s="37"/>
      <c r="O12" s="8">
        <f t="shared" si="0"/>
        <v>6.1462500000000002</v>
      </c>
      <c r="P12" s="39">
        <v>4</v>
      </c>
      <c r="Q12" s="37">
        <f t="shared" si="1"/>
        <v>188.48500000000001</v>
      </c>
    </row>
    <row r="13" spans="1:17" s="10" customFormat="1" ht="27.75" customHeight="1">
      <c r="A13" s="9"/>
      <c r="B13" s="9">
        <v>5</v>
      </c>
      <c r="C13" s="46" t="s">
        <v>50</v>
      </c>
      <c r="D13" s="47" t="s">
        <v>36</v>
      </c>
      <c r="E13" s="37" t="s">
        <v>32</v>
      </c>
      <c r="F13" s="46" t="s">
        <v>60</v>
      </c>
      <c r="G13" s="37">
        <v>0.06</v>
      </c>
      <c r="H13" s="37">
        <v>25</v>
      </c>
      <c r="I13" s="37">
        <f t="shared" si="2"/>
        <v>1.5</v>
      </c>
      <c r="J13" s="37">
        <v>0.25</v>
      </c>
      <c r="K13" s="37">
        <v>80</v>
      </c>
      <c r="L13" s="37">
        <f t="shared" si="3"/>
        <v>20</v>
      </c>
      <c r="M13" s="37"/>
      <c r="N13" s="37"/>
      <c r="O13" s="8">
        <f t="shared" si="0"/>
        <v>3.2250000000000001</v>
      </c>
      <c r="P13" s="41">
        <v>4</v>
      </c>
      <c r="Q13" s="37">
        <f t="shared" si="1"/>
        <v>98.9</v>
      </c>
    </row>
    <row r="14" spans="1:17" s="10" customFormat="1" ht="27.75" customHeight="1">
      <c r="A14" s="9"/>
      <c r="B14" s="9">
        <v>6</v>
      </c>
      <c r="C14" s="46" t="s">
        <v>51</v>
      </c>
      <c r="D14" s="47" t="s">
        <v>37</v>
      </c>
      <c r="E14" s="37" t="s">
        <v>32</v>
      </c>
      <c r="F14" s="46" t="s">
        <v>60</v>
      </c>
      <c r="G14" s="37">
        <v>3.6999999999999998E-2</v>
      </c>
      <c r="H14" s="37">
        <v>25</v>
      </c>
      <c r="I14" s="37">
        <f t="shared" si="2"/>
        <v>0.92499999999999993</v>
      </c>
      <c r="J14" s="37">
        <v>0.25</v>
      </c>
      <c r="K14" s="37">
        <v>80</v>
      </c>
      <c r="L14" s="37">
        <f t="shared" si="3"/>
        <v>20</v>
      </c>
      <c r="M14" s="37"/>
      <c r="N14" s="37"/>
      <c r="O14" s="8">
        <f t="shared" si="0"/>
        <v>3.1387499999999999</v>
      </c>
      <c r="P14" s="41">
        <v>4</v>
      </c>
      <c r="Q14" s="37">
        <f t="shared" si="1"/>
        <v>96.25500000000001</v>
      </c>
    </row>
    <row r="15" spans="1:17" s="10" customFormat="1" ht="27.75" customHeight="1">
      <c r="A15" s="9"/>
      <c r="B15" s="9">
        <v>7</v>
      </c>
      <c r="C15" s="46" t="s">
        <v>52</v>
      </c>
      <c r="D15" s="47" t="s">
        <v>38</v>
      </c>
      <c r="E15" s="37" t="s">
        <v>32</v>
      </c>
      <c r="F15" s="46" t="s">
        <v>60</v>
      </c>
      <c r="G15" s="37">
        <v>8.3000000000000004E-2</v>
      </c>
      <c r="H15" s="37">
        <v>25</v>
      </c>
      <c r="I15" s="37">
        <f t="shared" si="2"/>
        <v>2.0750000000000002</v>
      </c>
      <c r="J15" s="37">
        <v>0.2</v>
      </c>
      <c r="K15" s="37">
        <v>80</v>
      </c>
      <c r="L15" s="37">
        <f t="shared" si="3"/>
        <v>16</v>
      </c>
      <c r="M15" s="37"/>
      <c r="N15" s="37"/>
      <c r="O15" s="8">
        <f t="shared" si="0"/>
        <v>2.7112499999999997</v>
      </c>
      <c r="P15" s="41">
        <v>4</v>
      </c>
      <c r="Q15" s="37">
        <f t="shared" si="1"/>
        <v>83.144999999999996</v>
      </c>
    </row>
    <row r="16" spans="1:17" s="10" customFormat="1" ht="27.75" customHeight="1">
      <c r="A16" s="9"/>
      <c r="B16" s="9">
        <v>8</v>
      </c>
      <c r="C16" s="47" t="s">
        <v>53</v>
      </c>
      <c r="D16" s="47" t="s">
        <v>39</v>
      </c>
      <c r="E16" s="37" t="s">
        <v>32</v>
      </c>
      <c r="F16" s="46" t="s">
        <v>60</v>
      </c>
      <c r="G16" s="37">
        <v>0.123</v>
      </c>
      <c r="H16" s="37">
        <v>25</v>
      </c>
      <c r="I16" s="37">
        <f t="shared" si="2"/>
        <v>3.0750000000000002</v>
      </c>
      <c r="J16" s="37">
        <v>0.25</v>
      </c>
      <c r="K16" s="37">
        <v>80</v>
      </c>
      <c r="L16" s="37">
        <f t="shared" si="3"/>
        <v>20</v>
      </c>
      <c r="M16" s="37"/>
      <c r="N16" s="37"/>
      <c r="O16" s="8">
        <f t="shared" si="0"/>
        <v>3.4612499999999997</v>
      </c>
      <c r="P16" s="42">
        <v>4</v>
      </c>
      <c r="Q16" s="37">
        <f t="shared" si="1"/>
        <v>106.145</v>
      </c>
    </row>
    <row r="17" spans="1:17" s="10" customFormat="1" ht="27.75" customHeight="1">
      <c r="A17" s="9"/>
      <c r="B17" s="9">
        <v>9</v>
      </c>
      <c r="C17" s="47" t="s">
        <v>54</v>
      </c>
      <c r="D17" s="47" t="s">
        <v>40</v>
      </c>
      <c r="E17" s="37" t="s">
        <v>32</v>
      </c>
      <c r="F17" s="46" t="s">
        <v>61</v>
      </c>
      <c r="G17" s="37">
        <v>2.4E-2</v>
      </c>
      <c r="H17" s="37">
        <v>15</v>
      </c>
      <c r="I17" s="37">
        <f t="shared" si="2"/>
        <v>0.36</v>
      </c>
      <c r="J17" s="37">
        <v>0.2</v>
      </c>
      <c r="K17" s="37">
        <v>80</v>
      </c>
      <c r="L17" s="37">
        <f t="shared" si="3"/>
        <v>16</v>
      </c>
      <c r="M17" s="37"/>
      <c r="N17" s="37"/>
      <c r="O17" s="8">
        <f t="shared" si="0"/>
        <v>2.4539999999999997</v>
      </c>
      <c r="P17" s="42">
        <v>8</v>
      </c>
      <c r="Q17" s="37">
        <f t="shared" si="1"/>
        <v>150.512</v>
      </c>
    </row>
    <row r="18" spans="1:17" s="10" customFormat="1" ht="27.75" customHeight="1">
      <c r="A18" s="9"/>
      <c r="B18" s="9">
        <v>10</v>
      </c>
      <c r="C18" s="47" t="s">
        <v>55</v>
      </c>
      <c r="D18" s="47" t="s">
        <v>41</v>
      </c>
      <c r="E18" s="37" t="s">
        <v>32</v>
      </c>
      <c r="F18" s="46" t="s">
        <v>60</v>
      </c>
      <c r="G18" s="37">
        <v>0.13600000000000001</v>
      </c>
      <c r="H18" s="37">
        <v>25</v>
      </c>
      <c r="I18" s="37">
        <f t="shared" si="2"/>
        <v>3.4000000000000004</v>
      </c>
      <c r="J18" s="37">
        <v>0.75</v>
      </c>
      <c r="K18" s="37">
        <v>80</v>
      </c>
      <c r="L18" s="37">
        <f t="shared" si="3"/>
        <v>60</v>
      </c>
      <c r="M18" s="37">
        <v>2</v>
      </c>
      <c r="N18" s="37"/>
      <c r="O18" s="8">
        <f t="shared" si="0"/>
        <v>9.51</v>
      </c>
      <c r="P18" s="42">
        <v>1</v>
      </c>
      <c r="Q18" s="37">
        <f t="shared" si="1"/>
        <v>74.910000000000011</v>
      </c>
    </row>
    <row r="19" spans="1:17" s="10" customFormat="1" ht="27.75" customHeight="1">
      <c r="A19" s="9"/>
      <c r="B19" s="9">
        <v>11</v>
      </c>
      <c r="C19" s="47" t="s">
        <v>56</v>
      </c>
      <c r="D19" s="47" t="s">
        <v>41</v>
      </c>
      <c r="E19" s="37" t="s">
        <v>32</v>
      </c>
      <c r="F19" s="46" t="s">
        <v>60</v>
      </c>
      <c r="G19" s="37">
        <v>0.13600000000000001</v>
      </c>
      <c r="H19" s="37">
        <v>25</v>
      </c>
      <c r="I19" s="37">
        <f t="shared" ref="I19" si="4">H19*G19</f>
        <v>3.4000000000000004</v>
      </c>
      <c r="J19" s="37">
        <v>0.75</v>
      </c>
      <c r="K19" s="37">
        <v>80</v>
      </c>
      <c r="L19" s="37">
        <f t="shared" ref="L19" si="5">K19*J19</f>
        <v>60</v>
      </c>
      <c r="M19" s="37">
        <v>2</v>
      </c>
      <c r="N19" s="37"/>
      <c r="O19" s="8">
        <f t="shared" si="0"/>
        <v>9.51</v>
      </c>
      <c r="P19" s="42">
        <v>1</v>
      </c>
      <c r="Q19" s="37">
        <f t="shared" ref="Q19:Q22" si="6">(O19+L19+I19)*P19</f>
        <v>72.910000000000011</v>
      </c>
    </row>
    <row r="20" spans="1:17" s="10" customFormat="1" ht="27.75" customHeight="1">
      <c r="A20" s="9"/>
      <c r="B20" s="9">
        <v>12</v>
      </c>
      <c r="C20" s="40" t="s">
        <v>42</v>
      </c>
      <c r="D20" s="40" t="s">
        <v>42</v>
      </c>
      <c r="E20" s="37" t="s">
        <v>32</v>
      </c>
      <c r="F20" s="46" t="s">
        <v>62</v>
      </c>
      <c r="G20" s="37">
        <v>8.5999999999999993E-2</v>
      </c>
      <c r="H20" s="37">
        <v>25</v>
      </c>
      <c r="I20" s="37">
        <f t="shared" si="2"/>
        <v>2.15</v>
      </c>
      <c r="J20" s="37">
        <v>0.5</v>
      </c>
      <c r="K20" s="37">
        <v>80</v>
      </c>
      <c r="L20" s="37">
        <f t="shared" si="3"/>
        <v>40</v>
      </c>
      <c r="M20" s="37"/>
      <c r="N20" s="37"/>
      <c r="O20" s="8">
        <f t="shared" si="0"/>
        <v>6.3224999999999998</v>
      </c>
      <c r="P20" s="42">
        <v>2</v>
      </c>
      <c r="Q20" s="37">
        <f t="shared" si="6"/>
        <v>96.944999999999993</v>
      </c>
    </row>
    <row r="21" spans="1:17" s="10" customFormat="1" ht="27.75" customHeight="1">
      <c r="A21" s="9"/>
      <c r="B21" s="9">
        <v>13</v>
      </c>
      <c r="C21" s="44" t="s">
        <v>57</v>
      </c>
      <c r="D21" s="44" t="s">
        <v>43</v>
      </c>
      <c r="E21" s="37" t="s">
        <v>32</v>
      </c>
      <c r="F21" s="45" t="s">
        <v>60</v>
      </c>
      <c r="G21" s="37">
        <v>4.7E-2</v>
      </c>
      <c r="H21" s="37">
        <v>25</v>
      </c>
      <c r="I21" s="37">
        <f t="shared" si="2"/>
        <v>1.175</v>
      </c>
      <c r="J21" s="37">
        <v>0.55000000000000004</v>
      </c>
      <c r="K21" s="37">
        <v>80</v>
      </c>
      <c r="L21" s="37">
        <f t="shared" si="3"/>
        <v>44</v>
      </c>
      <c r="M21" s="37"/>
      <c r="N21" s="37"/>
      <c r="O21" s="8">
        <f t="shared" si="0"/>
        <v>6.7762499999999992</v>
      </c>
      <c r="P21" s="39">
        <v>4</v>
      </c>
      <c r="Q21" s="37">
        <f t="shared" si="6"/>
        <v>207.80499999999998</v>
      </c>
    </row>
    <row r="22" spans="1:17" s="10" customFormat="1" ht="27.75" customHeight="1">
      <c r="A22" s="9"/>
      <c r="B22" s="9">
        <v>14</v>
      </c>
      <c r="C22" s="44" t="s">
        <v>58</v>
      </c>
      <c r="D22" s="44" t="s">
        <v>44</v>
      </c>
      <c r="E22" s="37" t="s">
        <v>32</v>
      </c>
      <c r="F22" s="45" t="s">
        <v>60</v>
      </c>
      <c r="G22" s="37">
        <v>5.0000000000000001E-3</v>
      </c>
      <c r="H22" s="37">
        <v>25</v>
      </c>
      <c r="I22" s="37">
        <f t="shared" si="2"/>
        <v>0.125</v>
      </c>
      <c r="J22" s="37">
        <v>0.25</v>
      </c>
      <c r="K22" s="37">
        <v>80</v>
      </c>
      <c r="L22" s="37">
        <f t="shared" si="3"/>
        <v>20</v>
      </c>
      <c r="M22" s="37"/>
      <c r="N22" s="37"/>
      <c r="O22" s="8">
        <f t="shared" si="0"/>
        <v>3.0187499999999998</v>
      </c>
      <c r="P22" s="39">
        <v>4</v>
      </c>
      <c r="Q22" s="37">
        <f t="shared" si="6"/>
        <v>92.575000000000003</v>
      </c>
    </row>
    <row r="23" spans="1:17" s="10" customFormat="1" ht="27.75" customHeight="1">
      <c r="A23" s="9"/>
      <c r="B23" s="9">
        <v>15</v>
      </c>
      <c r="C23" s="44" t="s">
        <v>59</v>
      </c>
      <c r="D23" s="44" t="s">
        <v>45</v>
      </c>
      <c r="E23" s="37" t="s">
        <v>32</v>
      </c>
      <c r="F23" s="45" t="s">
        <v>60</v>
      </c>
      <c r="G23" s="37">
        <v>4.7E-2</v>
      </c>
      <c r="H23" s="37">
        <v>25</v>
      </c>
      <c r="I23" s="37">
        <f t="shared" ref="I23" si="7">H23*G23</f>
        <v>1.175</v>
      </c>
      <c r="J23" s="37">
        <v>0.55000000000000004</v>
      </c>
      <c r="K23" s="37">
        <v>80</v>
      </c>
      <c r="L23" s="37">
        <f t="shared" ref="L23" si="8">K23*J23</f>
        <v>44</v>
      </c>
      <c r="M23" s="37"/>
      <c r="N23" s="37"/>
      <c r="O23" s="8">
        <f t="shared" si="0"/>
        <v>6.7762499999999992</v>
      </c>
      <c r="P23" s="39">
        <v>4</v>
      </c>
      <c r="Q23" s="37">
        <f t="shared" ref="Q23" si="9">(O23+L23+I23)*P23</f>
        <v>207.80499999999998</v>
      </c>
    </row>
    <row r="24" spans="1:17" s="1" customFormat="1" ht="27.75" customHeight="1">
      <c r="A24" s="2">
        <v>2</v>
      </c>
      <c r="B24" s="2"/>
      <c r="C24" s="38"/>
      <c r="D24" s="38"/>
      <c r="E24" s="38"/>
      <c r="F24" s="37"/>
      <c r="G24" s="37"/>
      <c r="H24" s="37"/>
      <c r="I24" s="37"/>
      <c r="J24" s="37"/>
      <c r="K24" s="37"/>
      <c r="L24" s="37"/>
      <c r="M24" s="37"/>
      <c r="N24" s="37"/>
      <c r="O24" s="8"/>
      <c r="P24" s="38"/>
      <c r="Q24" s="37">
        <f>SUM(Q9:Q23)</f>
        <v>2138.6770000000001</v>
      </c>
    </row>
    <row r="25" spans="1:17" ht="40.5" customHeight="1">
      <c r="B25" s="22" t="s">
        <v>22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</sheetData>
  <mergeCells count="23">
    <mergeCell ref="A1:Q1"/>
    <mergeCell ref="B25:Q25"/>
    <mergeCell ref="B7:B8"/>
    <mergeCell ref="C7:C8"/>
    <mergeCell ref="D7:D8"/>
    <mergeCell ref="E7:E8"/>
    <mergeCell ref="F7:F8"/>
    <mergeCell ref="J7:L7"/>
    <mergeCell ref="O7:O8"/>
    <mergeCell ref="P7:P8"/>
    <mergeCell ref="Q7:Q8"/>
    <mergeCell ref="J2:Q2"/>
    <mergeCell ref="J3:Q3"/>
    <mergeCell ref="J4:Q4"/>
    <mergeCell ref="M7:N7"/>
    <mergeCell ref="J5:Q5"/>
    <mergeCell ref="G7:I7"/>
    <mergeCell ref="J6:Q6"/>
    <mergeCell ref="A2:I2"/>
    <mergeCell ref="A3:I3"/>
    <mergeCell ref="A4:I4"/>
    <mergeCell ref="A5:I5"/>
    <mergeCell ref="A6:I6"/>
  </mergeCells>
  <phoneticPr fontId="8" type="noConversion"/>
  <printOptions horizontalCentered="1"/>
  <pageMargins left="0" right="0" top="0.55118110236220474" bottom="0.19685039370078741" header="0.19685039370078741" footer="0.1181102362204724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2023-09-15T03:52:56Z</cp:lastPrinted>
  <dcterms:created xsi:type="dcterms:W3CDTF">2015-06-05T18:17:00Z</dcterms:created>
  <dcterms:modified xsi:type="dcterms:W3CDTF">2023-09-15T03:54:07Z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