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38E5EAD6-E519-4816-9D3E-D930EECBD23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鑫昌1" sheetId="2" r:id="rId1"/>
    <sheet name="鑫昌2" sheetId="4" r:id="rId2"/>
    <sheet name="Sheet1" sheetId="1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4" l="1"/>
  <c r="I42" i="3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R9" i="2"/>
  <c r="K13" i="2"/>
  <c r="K12" i="2"/>
  <c r="K11" i="2"/>
  <c r="K10" i="2"/>
  <c r="K9" i="2"/>
  <c r="H35" i="3" l="1"/>
  <c r="H12" i="3"/>
  <c r="H3" i="3"/>
  <c r="G11" i="3"/>
</calcChain>
</file>

<file path=xl/sharedStrings.xml><?xml version="1.0" encoding="utf-8"?>
<sst xmlns="http://schemas.openxmlformats.org/spreadsheetml/2006/main" count="232" uniqueCount="98">
  <si>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</si>
  <si>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</si>
  <si>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黄骅市鑫昌五金制品厂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</si>
  <si>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</si>
  <si>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</si>
  <si>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</si>
  <si>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</si>
  <si>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</si>
  <si>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</si>
  <si>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</si>
  <si>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</si>
  <si>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</si>
  <si>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</si>
  <si>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</si>
  <si>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未税采购价格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</si>
  <si>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</si>
  <si>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</si>
  <si>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</si>
  <si>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</si>
  <si>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2019年</t>
  </si>
  <si>
    <t>2020年</t>
  </si>
  <si>
    <t>SHT0013818</t>
    <phoneticPr fontId="8" type="noConversion"/>
  </si>
  <si>
    <t>防尘罩前支架（M3000-S）</t>
    <phoneticPr fontId="8" type="noConversion"/>
  </si>
  <si>
    <t>件</t>
    <phoneticPr fontId="8" type="noConversion"/>
  </si>
  <si>
    <t>1.断料模五种支架共用1套，冲孔模独用、折弯模独用，成型模SHT0013818与SHT0013819共用</t>
    <phoneticPr fontId="8" type="noConversion"/>
  </si>
  <si>
    <t>SHT0013820</t>
    <phoneticPr fontId="8" type="noConversion"/>
  </si>
  <si>
    <t>防尘罩前支架</t>
    <phoneticPr fontId="8" type="noConversion"/>
  </si>
  <si>
    <t>SHT0013819</t>
    <phoneticPr fontId="8" type="noConversion"/>
  </si>
  <si>
    <t>防尘罩侧支架（M3000-S）</t>
    <phoneticPr fontId="8" type="noConversion"/>
  </si>
  <si>
    <t>1.断料模五种支架共用1套，冲孔模与SHT0013820共用，成型模独用</t>
    <phoneticPr fontId="8" type="noConversion"/>
  </si>
  <si>
    <t>SHT0013821</t>
    <phoneticPr fontId="8" type="noConversion"/>
  </si>
  <si>
    <t>防尘罩侧支架</t>
    <phoneticPr fontId="8" type="noConversion"/>
  </si>
  <si>
    <t>SHT0013822</t>
    <phoneticPr fontId="8" type="noConversion"/>
  </si>
  <si>
    <t>1.断料模五种支架共用1套，冲孔模独用，成型模独用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</si>
  <si>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</si>
  <si>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</si>
  <si>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</si>
  <si>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</si>
  <si>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20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</si>
  <si>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</si>
  <si>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</si>
  <si>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</si>
  <si>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</si>
  <si>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</si>
  <si>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</si>
  <si>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</si>
  <si>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</si>
  <si>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</si>
  <si>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</si>
  <si>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</si>
  <si>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</si>
  <si>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</si>
  <si>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</si>
  <si>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</si>
  <si>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</si>
  <si>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</si>
  <si>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</si>
  <si>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</si>
  <si>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</si>
  <si>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</si>
  <si>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</si>
  <si>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</si>
  <si>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</si>
  <si>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</si>
  <si>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</si>
  <si>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</si>
  <si>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</si>
  <si>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</si>
  <si>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</si>
  <si>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</si>
  <si>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</si>
  <si>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</si>
  <si>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</si>
  <si>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</si>
  <si>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</si>
  <si>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</si>
  <si>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</si>
  <si>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</si>
  <si>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</si>
  <si>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</si>
  <si>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</si>
  <si>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</si>
  <si>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</si>
  <si>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</si>
  <si>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</si>
  <si>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</si>
  <si>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</si>
  <si>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</si>
  <si>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</si>
  <si>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</si>
  <si>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</si>
  <si>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20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</t>
    </r>
    <phoneticPr fontId="8" type="noConversion"/>
  </si>
  <si>
    <t>SHT0012050</t>
    <phoneticPr fontId="4" type="noConversion"/>
  </si>
  <si>
    <t>D03左旁侧板焊接总成</t>
    <phoneticPr fontId="4" type="noConversion"/>
  </si>
  <si>
    <t>SHT0012051</t>
    <phoneticPr fontId="4" type="noConversion"/>
  </si>
  <si>
    <t>D03右旁侧板焊接总成</t>
    <phoneticPr fontId="4" type="noConversion"/>
  </si>
  <si>
    <t>件</t>
    <phoneticPr fontId="4" type="noConversion"/>
  </si>
  <si>
    <t>原冲压件模具费已摊销完毕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</si>
</sst>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_);[Red]\(0.00\)"/>
    <numFmt numFmtId="178" formatCode="0_ "/>
    <numFmt numFmtId="179" formatCode="0.00_ "/>
    <numFmt numFmtId="180" formatCode="0.0000000_);[Red]\(0.0000000\)"/>
    <numFmt numFmtId="181" formatCode="0.0000"/>
    <numFmt numFmtId="182" formatCode="0.000"/>
    <numFmt numFmtId="183" formatCode="0_);[Red]\(0\)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新宋体"/>
      <family val="3"/>
      <charset val="134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4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0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25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178" fontId="19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/>
    </xf>
    <xf numFmtId="176" fontId="18" fillId="0" borderId="1" xfId="1" applyNumberFormat="1" applyFont="1" applyBorder="1" applyAlignment="1">
      <alignment horizontal="center" vertical="center" wrapText="1"/>
    </xf>
    <xf numFmtId="177" fontId="18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179" fontId="13" fillId="2" borderId="1" xfId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5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180" fontId="1" fillId="0" borderId="0" xfId="1" applyNumberForma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2" fontId="2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0" fillId="0" borderId="1" xfId="0" applyBorder="1"/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81" fontId="28" fillId="0" borderId="1" xfId="0" applyNumberFormat="1" applyFont="1" applyBorder="1" applyAlignment="1">
      <alignment horizontal="center" vertical="center"/>
    </xf>
    <xf numFmtId="182" fontId="28" fillId="0" borderId="1" xfId="0" applyNumberFormat="1" applyFont="1" applyBorder="1" applyAlignment="1">
      <alignment horizontal="center" vertical="center"/>
    </xf>
    <xf numFmtId="182" fontId="2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81" fontId="28" fillId="4" borderId="1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181" fontId="28" fillId="0" borderId="1" xfId="0" applyNumberFormat="1" applyFont="1" applyBorder="1" applyAlignment="1">
      <alignment horizontal="center" vertical="center"/>
    </xf>
    <xf numFmtId="182" fontId="28" fillId="0" borderId="1" xfId="0" applyNumberFormat="1" applyFont="1" applyBorder="1" applyAlignment="1">
      <alignment horizontal="center" vertical="center"/>
    </xf>
    <xf numFmtId="182" fontId="27" fillId="0" borderId="1" xfId="0" applyNumberFormat="1" applyFont="1" applyBorder="1" applyAlignment="1">
      <alignment horizontal="center" vertical="center"/>
    </xf>
    <xf numFmtId="181" fontId="28" fillId="4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8" fontId="37" fillId="2" borderId="1" xfId="1" applyNumberFormat="1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left" vertical="center" wrapText="1"/>
    </xf>
    <xf numFmtId="181" fontId="37" fillId="2" borderId="1" xfId="1" applyNumberFormat="1" applyFont="1" applyFill="1" applyBorder="1" applyAlignment="1">
      <alignment horizontal="center" vertical="center" wrapText="1"/>
    </xf>
    <xf numFmtId="183" fontId="18" fillId="0" borderId="1" xfId="1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Z48"/>
  <sheetViews>
    <sheetView view="pageBreakPreview" topLeftCell="A4" zoomScale="70" zoomScaleNormal="100" zoomScaleSheetLayoutView="70" workbookViewId="0">
      <selection activeCell="G9" sqref="G9:G13"/>
    </sheetView>
  </sheetViews>
  <sheetFormatPr defaultRowHeight="15.6"/>
  <cols>
    <col min="1" max="1" width="6.44140625" style="2" customWidth="1"/>
    <col min="2" max="2" width="12.21875" style="37" customWidth="1"/>
    <col min="3" max="3" width="23.5546875" style="2" customWidth="1"/>
    <col min="4" max="4" width="7.44140625" style="33" customWidth="1"/>
    <col min="5" max="5" width="5.6640625" style="34" customWidth="1"/>
    <col min="6" max="7" width="9.33203125" style="35" customWidth="1"/>
    <col min="8" max="8" width="11" style="35" customWidth="1"/>
    <col min="9" max="9" width="11.6640625" style="35" customWidth="1"/>
    <col min="10" max="10" width="29.21875" style="35" customWidth="1"/>
    <col min="11" max="11" width="13.88671875" style="35" customWidth="1"/>
    <col min="12" max="12" width="14.6640625" style="36" customWidth="1"/>
    <col min="13" max="13" width="8.88671875" style="2"/>
    <col min="14" max="14" width="18.88671875" style="2" customWidth="1"/>
    <col min="15" max="17" width="8.88671875" style="2"/>
    <col min="18" max="18" width="34.21875" style="2" customWidth="1"/>
    <col min="19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60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60" ht="21.75" customHeight="1">
      <c r="A2" s="78" t="s">
        <v>38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6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60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60" ht="19.8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60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60" ht="27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85" t="s">
        <v>10</v>
      </c>
      <c r="G7" s="85"/>
      <c r="H7" s="81" t="s">
        <v>11</v>
      </c>
      <c r="I7" s="82"/>
      <c r="J7" s="83"/>
      <c r="K7" s="6" t="s">
        <v>12</v>
      </c>
      <c r="L7" s="84" t="s">
        <v>13</v>
      </c>
      <c r="M7" s="1"/>
      <c r="N7" s="1"/>
      <c r="O7" s="85" t="s">
        <v>14</v>
      </c>
      <c r="P7" s="8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60" ht="15">
      <c r="A8" s="86"/>
      <c r="B8" s="87"/>
      <c r="C8" s="88"/>
      <c r="D8" s="88"/>
      <c r="E8" s="89"/>
      <c r="F8" s="5" t="s">
        <v>15</v>
      </c>
      <c r="G8" s="5" t="s">
        <v>39</v>
      </c>
      <c r="H8" s="5" t="s">
        <v>16</v>
      </c>
      <c r="I8" s="5" t="s">
        <v>17</v>
      </c>
      <c r="J8" s="5" t="s">
        <v>18</v>
      </c>
      <c r="K8" s="5" t="s">
        <v>39</v>
      </c>
      <c r="L8" s="84"/>
      <c r="M8" s="1"/>
      <c r="N8" s="1"/>
      <c r="O8" s="5" t="s">
        <v>19</v>
      </c>
      <c r="P8" s="5" t="s">
        <v>20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60" ht="48" customHeight="1">
      <c r="A9" s="7">
        <v>1</v>
      </c>
      <c r="B9" s="8" t="s">
        <v>21</v>
      </c>
      <c r="C9" s="9" t="s">
        <v>22</v>
      </c>
      <c r="D9" s="10"/>
      <c r="E9" s="4" t="s">
        <v>23</v>
      </c>
      <c r="F9" s="11"/>
      <c r="G9" s="11">
        <v>1.2141900000000001</v>
      </c>
      <c r="H9" s="12">
        <v>13200</v>
      </c>
      <c r="I9" s="11">
        <v>0.44</v>
      </c>
      <c r="J9" s="13" t="s">
        <v>24</v>
      </c>
      <c r="K9" s="11">
        <f t="shared" ref="K9:K13" si="0">G9+I9</f>
        <v>1.65419</v>
      </c>
      <c r="L9" s="14"/>
      <c r="M9" s="15"/>
      <c r="N9" s="1"/>
      <c r="O9" s="11"/>
      <c r="P9" s="11"/>
      <c r="Q9" s="1"/>
      <c r="R9" s="39">
        <f>H9/50000</f>
        <v>0.26400000000000001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</row>
    <row r="10" spans="1:260" ht="48" customHeight="1">
      <c r="A10" s="7">
        <v>2</v>
      </c>
      <c r="B10" s="8" t="s">
        <v>25</v>
      </c>
      <c r="C10" s="9" t="s">
        <v>26</v>
      </c>
      <c r="D10" s="10"/>
      <c r="E10" s="4" t="s">
        <v>23</v>
      </c>
      <c r="F10" s="11"/>
      <c r="G10" s="11">
        <v>1.09189</v>
      </c>
      <c r="H10" s="12">
        <v>13200</v>
      </c>
      <c r="I10" s="11">
        <v>0.44</v>
      </c>
      <c r="J10" s="13" t="s">
        <v>24</v>
      </c>
      <c r="K10" s="11">
        <f t="shared" si="0"/>
        <v>1.53189</v>
      </c>
      <c r="L10" s="14"/>
      <c r="M10" s="15"/>
      <c r="N10" s="1"/>
      <c r="O10" s="11"/>
      <c r="P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</row>
    <row r="11" spans="1:260" ht="51" customHeight="1">
      <c r="A11" s="7">
        <v>3</v>
      </c>
      <c r="B11" s="8" t="s">
        <v>27</v>
      </c>
      <c r="C11" s="9" t="s">
        <v>28</v>
      </c>
      <c r="D11" s="10"/>
      <c r="E11" s="4" t="s">
        <v>23</v>
      </c>
      <c r="F11" s="11"/>
      <c r="G11" s="11">
        <v>0.64154999999999995</v>
      </c>
      <c r="H11" s="12">
        <v>5450</v>
      </c>
      <c r="I11" s="11">
        <v>0.18166666666666667</v>
      </c>
      <c r="J11" s="13" t="s">
        <v>29</v>
      </c>
      <c r="K11" s="11">
        <f t="shared" si="0"/>
        <v>0.8232166666666666</v>
      </c>
      <c r="L11" s="14"/>
      <c r="M11" s="15"/>
      <c r="N11" s="1"/>
      <c r="O11" s="11"/>
      <c r="P11" s="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</row>
    <row r="12" spans="1:260" ht="43.2" customHeight="1">
      <c r="A12" s="7">
        <v>4</v>
      </c>
      <c r="B12" s="8" t="s">
        <v>30</v>
      </c>
      <c r="C12" s="9" t="s">
        <v>31</v>
      </c>
      <c r="D12" s="10"/>
      <c r="E12" s="4" t="s">
        <v>23</v>
      </c>
      <c r="F12" s="11"/>
      <c r="G12" s="11">
        <v>0.63009999999999999</v>
      </c>
      <c r="H12" s="12">
        <v>5450</v>
      </c>
      <c r="I12" s="11">
        <v>0.18166666666666667</v>
      </c>
      <c r="J12" s="13" t="s">
        <v>29</v>
      </c>
      <c r="K12" s="11">
        <f t="shared" si="0"/>
        <v>0.81176666666666664</v>
      </c>
      <c r="L12" s="14"/>
      <c r="M12" s="15"/>
      <c r="N12" s="1"/>
      <c r="O12" s="11"/>
      <c r="P12" s="1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</row>
    <row r="13" spans="1:260" s="20" customFormat="1" ht="41.4" customHeight="1">
      <c r="A13" s="7">
        <v>5</v>
      </c>
      <c r="B13" s="8" t="s">
        <v>32</v>
      </c>
      <c r="C13" s="9" t="s">
        <v>26</v>
      </c>
      <c r="D13" s="16"/>
      <c r="E13" s="4" t="s">
        <v>23</v>
      </c>
      <c r="F13" s="11"/>
      <c r="G13" s="11">
        <v>0.84874000000000005</v>
      </c>
      <c r="H13" s="12">
        <v>10200</v>
      </c>
      <c r="I13" s="11">
        <v>0.34</v>
      </c>
      <c r="J13" s="13" t="s">
        <v>33</v>
      </c>
      <c r="K13" s="11">
        <f t="shared" si="0"/>
        <v>1.1887400000000001</v>
      </c>
      <c r="L13" s="17"/>
      <c r="M13" s="1"/>
      <c r="N13" s="1"/>
      <c r="O13" s="18"/>
      <c r="P13" s="1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60" s="1" customFormat="1" ht="27.6" customHeight="1">
      <c r="A14" s="90" t="s">
        <v>34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260" s="1" customFormat="1" ht="27.6" customHeight="1">
      <c r="A15" s="80" t="s">
        <v>45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260" s="1" customFormat="1" ht="27.6" customHeight="1">
      <c r="A16" s="80" t="s">
        <v>40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1" customFormat="1" ht="27.6" customHeight="1">
      <c r="A17" s="80" t="s">
        <v>41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s="1" customFormat="1" ht="27.6" customHeight="1">
      <c r="A18" s="80" t="s">
        <v>42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s="1" customFormat="1" ht="40.200000000000003" customHeight="1">
      <c r="A19" s="80" t="s">
        <v>43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s="21" customFormat="1">
      <c r="A20" s="22"/>
      <c r="B20" s="23"/>
      <c r="C20" s="22"/>
      <c r="D20" s="22"/>
      <c r="E20" s="22"/>
      <c r="F20" s="24"/>
      <c r="G20" s="24"/>
      <c r="H20" s="24"/>
      <c r="I20" s="24"/>
      <c r="J20" s="24"/>
      <c r="K20" s="24"/>
      <c r="L20" s="25"/>
    </row>
    <row r="21" spans="1:12" s="21" customFormat="1" ht="19.2" customHeight="1">
      <c r="A21" s="26" t="s">
        <v>35</v>
      </c>
      <c r="B21" s="27"/>
      <c r="C21" s="3"/>
      <c r="D21" s="38"/>
      <c r="E21" s="3"/>
      <c r="F21" s="29"/>
      <c r="G21" s="29"/>
      <c r="H21" s="38" t="s">
        <v>36</v>
      </c>
      <c r="I21" s="29"/>
      <c r="J21" s="29"/>
      <c r="K21" s="29"/>
      <c r="L21" s="30"/>
    </row>
    <row r="22" spans="1:12" s="21" customFormat="1" ht="19.2" customHeight="1">
      <c r="A22" s="26"/>
      <c r="B22" s="27"/>
      <c r="C22" s="3"/>
      <c r="D22" s="28"/>
      <c r="E22" s="3"/>
      <c r="F22" s="29"/>
      <c r="G22" s="29"/>
      <c r="H22" s="28"/>
      <c r="I22" s="29"/>
      <c r="J22" s="29"/>
      <c r="K22" s="29"/>
      <c r="L22" s="30"/>
    </row>
    <row r="23" spans="1:12" s="1" customFormat="1" ht="19.2" customHeight="1">
      <c r="A23" s="26" t="s">
        <v>44</v>
      </c>
      <c r="B23" s="27"/>
      <c r="C23" s="3"/>
      <c r="D23" s="26"/>
      <c r="E23" s="3"/>
      <c r="F23" s="29"/>
      <c r="G23" s="29"/>
      <c r="H23" s="26" t="s">
        <v>44</v>
      </c>
    </row>
    <row r="24" spans="1:12" s="21" customFormat="1" ht="19.2" customHeight="1">
      <c r="A24" s="26"/>
      <c r="B24" s="27"/>
      <c r="C24" s="3"/>
      <c r="D24" s="28"/>
      <c r="E24" s="3"/>
      <c r="F24" s="29"/>
      <c r="G24" s="29"/>
      <c r="H24" s="28"/>
      <c r="I24" s="29"/>
      <c r="J24" s="29"/>
      <c r="K24" s="29"/>
      <c r="L24" s="30"/>
    </row>
    <row r="25" spans="1:12" s="21" customFormat="1" ht="19.2" customHeight="1">
      <c r="A25" s="26" t="s">
        <v>37</v>
      </c>
      <c r="B25" s="26"/>
      <c r="C25" s="22"/>
      <c r="D25" s="26"/>
      <c r="E25" s="22"/>
      <c r="F25" s="29"/>
      <c r="G25" s="29"/>
      <c r="H25" s="26" t="s">
        <v>37</v>
      </c>
      <c r="I25" s="29"/>
      <c r="J25" s="29"/>
      <c r="K25" s="29"/>
      <c r="L25" s="30"/>
    </row>
    <row r="26" spans="1:12" s="21" customFormat="1" ht="14.4">
      <c r="B26" s="31"/>
      <c r="F26" s="29"/>
      <c r="G26" s="29"/>
      <c r="H26" s="29"/>
      <c r="I26" s="29"/>
      <c r="J26" s="29"/>
      <c r="K26" s="29"/>
      <c r="L26" s="30"/>
    </row>
    <row r="27" spans="1:12">
      <c r="B27" s="32"/>
    </row>
    <row r="28" spans="1:12">
      <c r="B28" s="32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</sheetData>
  <mergeCells count="21">
    <mergeCell ref="A19:L19"/>
    <mergeCell ref="H7:J7"/>
    <mergeCell ref="L7:L8"/>
    <mergeCell ref="O7:P7"/>
    <mergeCell ref="A7:A8"/>
    <mergeCell ref="B7:B8"/>
    <mergeCell ref="C7:C8"/>
    <mergeCell ref="D7:D8"/>
    <mergeCell ref="E7:E8"/>
    <mergeCell ref="F7:G7"/>
    <mergeCell ref="A14:L14"/>
    <mergeCell ref="A15:L15"/>
    <mergeCell ref="A16:L16"/>
    <mergeCell ref="A17:L17"/>
    <mergeCell ref="A18:L18"/>
    <mergeCell ref="A6:L6"/>
    <mergeCell ref="A1:L1"/>
    <mergeCell ref="A2:L2"/>
    <mergeCell ref="A3:L3"/>
    <mergeCell ref="A4:L4"/>
    <mergeCell ref="A5:L5"/>
  </mergeCells>
  <phoneticPr fontId="4" type="noConversion"/>
  <conditionalFormatting sqref="B23">
    <cfRule type="duplicateValues" dxfId="11" priority="2"/>
  </conditionalFormatting>
  <conditionalFormatting sqref="D13">
    <cfRule type="duplicateValues" dxfId="10" priority="6"/>
  </conditionalFormatting>
  <conditionalFormatting sqref="D24:D25 D20:D22">
    <cfRule type="duplicateValues" dxfId="9" priority="3"/>
  </conditionalFormatting>
  <conditionalFormatting sqref="D26:D1048576 D1 D3:D8">
    <cfRule type="duplicateValues" dxfId="8" priority="16"/>
  </conditionalFormatting>
  <conditionalFormatting sqref="H24:H25 H21:H22">
    <cfRule type="duplicateValues" dxfId="7" priority="1"/>
  </conditionalFormatting>
  <conditionalFormatting sqref="M9:M12">
    <cfRule type="duplicateValues" dxfId="6" priority="1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2651-C0CD-43D9-9F4E-B853E375117F}">
  <dimension ref="A1:IZ48"/>
  <sheetViews>
    <sheetView tabSelected="1" view="pageBreakPreview" zoomScale="70" zoomScaleNormal="100" zoomScaleSheetLayoutView="70" workbookViewId="0">
      <selection activeCell="H9" sqref="H9:H10"/>
    </sheetView>
  </sheetViews>
  <sheetFormatPr defaultRowHeight="15.6"/>
  <cols>
    <col min="1" max="1" width="6.44140625" style="2" customWidth="1"/>
    <col min="2" max="2" width="14.88671875" style="37" customWidth="1"/>
    <col min="3" max="3" width="27.21875" style="2" customWidth="1"/>
    <col min="4" max="4" width="7.44140625" style="33" customWidth="1"/>
    <col min="5" max="5" width="5.6640625" style="34" customWidth="1"/>
    <col min="6" max="7" width="9.33203125" style="35" customWidth="1"/>
    <col min="8" max="8" width="11" style="35" customWidth="1"/>
    <col min="9" max="9" width="11.6640625" style="35" customWidth="1"/>
    <col min="10" max="10" width="29.21875" style="35" customWidth="1"/>
    <col min="11" max="11" width="13.88671875" style="35" customWidth="1"/>
    <col min="12" max="12" width="14.6640625" style="36" customWidth="1"/>
    <col min="13" max="13" width="8.88671875" style="2"/>
    <col min="14" max="14" width="18.88671875" style="2" customWidth="1"/>
    <col min="15" max="17" width="8.88671875" style="2"/>
    <col min="18" max="18" width="34.21875" style="2" customWidth="1"/>
    <col min="19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60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60" ht="21.75" customHeight="1">
      <c r="A2" s="78" t="s">
        <v>91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6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60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60" ht="19.8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60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60" ht="27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85" t="s">
        <v>10</v>
      </c>
      <c r="G7" s="85"/>
      <c r="H7" s="81" t="s">
        <v>11</v>
      </c>
      <c r="I7" s="82"/>
      <c r="J7" s="83"/>
      <c r="K7" s="6" t="s">
        <v>12</v>
      </c>
      <c r="L7" s="84" t="s">
        <v>13</v>
      </c>
      <c r="M7" s="1"/>
      <c r="N7" s="1"/>
      <c r="O7" s="85" t="s">
        <v>14</v>
      </c>
      <c r="P7" s="8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60" ht="15">
      <c r="A8" s="86"/>
      <c r="B8" s="87"/>
      <c r="C8" s="88"/>
      <c r="D8" s="88"/>
      <c r="E8" s="89"/>
      <c r="F8" s="5" t="s">
        <v>15</v>
      </c>
      <c r="G8" s="5" t="s">
        <v>39</v>
      </c>
      <c r="H8" s="5" t="s">
        <v>16</v>
      </c>
      <c r="I8" s="5" t="s">
        <v>17</v>
      </c>
      <c r="J8" s="5" t="s">
        <v>18</v>
      </c>
      <c r="K8" s="5" t="s">
        <v>39</v>
      </c>
      <c r="L8" s="84"/>
      <c r="M8" s="1"/>
      <c r="N8" s="1"/>
      <c r="O8" s="5" t="s">
        <v>19</v>
      </c>
      <c r="P8" s="5" t="s">
        <v>20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60" ht="48" customHeight="1">
      <c r="A9" s="7">
        <v>1</v>
      </c>
      <c r="B9" s="121" t="s">
        <v>92</v>
      </c>
      <c r="C9" s="122" t="s">
        <v>93</v>
      </c>
      <c r="D9" s="10"/>
      <c r="E9" s="4" t="s">
        <v>96</v>
      </c>
      <c r="F9" s="11"/>
      <c r="G9" s="123">
        <v>3.56</v>
      </c>
      <c r="H9" s="124">
        <v>0</v>
      </c>
      <c r="I9" s="11">
        <v>0</v>
      </c>
      <c r="J9" s="11" t="s">
        <v>97</v>
      </c>
      <c r="K9" s="123">
        <v>3.56</v>
      </c>
      <c r="L9" s="14"/>
      <c r="M9" s="15"/>
      <c r="N9" s="1"/>
      <c r="O9" s="11"/>
      <c r="P9" s="11"/>
      <c r="Q9" s="1"/>
      <c r="R9" s="39">
        <f>H9/50000</f>
        <v>0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</row>
    <row r="10" spans="1:260" ht="48" customHeight="1">
      <c r="A10" s="7">
        <v>2</v>
      </c>
      <c r="B10" s="121" t="s">
        <v>94</v>
      </c>
      <c r="C10" s="122" t="s">
        <v>95</v>
      </c>
      <c r="D10" s="10"/>
      <c r="E10" s="4" t="s">
        <v>96</v>
      </c>
      <c r="F10" s="11"/>
      <c r="G10" s="123">
        <v>3.56</v>
      </c>
      <c r="H10" s="124">
        <v>0</v>
      </c>
      <c r="I10" s="11">
        <v>0</v>
      </c>
      <c r="J10" s="11" t="s">
        <v>97</v>
      </c>
      <c r="K10" s="123">
        <v>3.56</v>
      </c>
      <c r="L10" s="14"/>
      <c r="M10" s="15"/>
      <c r="N10" s="1"/>
      <c r="O10" s="11"/>
      <c r="P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</row>
    <row r="11" spans="1:260" ht="51" customHeight="1">
      <c r="A11" s="7">
        <v>3</v>
      </c>
      <c r="B11" s="8"/>
      <c r="C11" s="9"/>
      <c r="D11" s="10"/>
      <c r="E11" s="4"/>
      <c r="F11" s="11"/>
      <c r="G11" s="11"/>
      <c r="H11" s="12"/>
      <c r="I11" s="11"/>
      <c r="J11" s="13"/>
      <c r="K11" s="11"/>
      <c r="L11" s="14"/>
      <c r="M11" s="15"/>
      <c r="N11" s="1"/>
      <c r="O11" s="11"/>
      <c r="P11" s="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</row>
    <row r="12" spans="1:260" ht="43.2" customHeight="1">
      <c r="A12" s="7">
        <v>4</v>
      </c>
      <c r="B12" s="8"/>
      <c r="C12" s="9"/>
      <c r="D12" s="10"/>
      <c r="E12" s="4"/>
      <c r="F12" s="11"/>
      <c r="G12" s="11"/>
      <c r="H12" s="12"/>
      <c r="I12" s="11"/>
      <c r="J12" s="13"/>
      <c r="K12" s="11"/>
      <c r="L12" s="14"/>
      <c r="M12" s="15"/>
      <c r="N12" s="1"/>
      <c r="O12" s="11"/>
      <c r="P12" s="1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</row>
    <row r="13" spans="1:260" s="20" customFormat="1" ht="41.4" customHeight="1">
      <c r="A13" s="7">
        <v>5</v>
      </c>
      <c r="B13" s="8"/>
      <c r="C13" s="9"/>
      <c r="D13" s="16"/>
      <c r="E13" s="4"/>
      <c r="F13" s="11"/>
      <c r="G13" s="11"/>
      <c r="H13" s="12"/>
      <c r="I13" s="11"/>
      <c r="J13" s="13"/>
      <c r="K13" s="11"/>
      <c r="L13" s="17"/>
      <c r="M13" s="1"/>
      <c r="N13" s="1"/>
      <c r="O13" s="18"/>
      <c r="P13" s="1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60" s="1" customFormat="1" ht="27.6" customHeight="1">
      <c r="A14" s="90" t="s">
        <v>34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260" s="1" customFormat="1" ht="27.6" customHeight="1">
      <c r="A15" s="80" t="s">
        <v>45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260" s="1" customFormat="1" ht="27.6" customHeight="1">
      <c r="A16" s="80" t="s">
        <v>40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1" customFormat="1" ht="27.6" customHeight="1">
      <c r="A17" s="80" t="s">
        <v>41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s="1" customFormat="1" ht="27.6" customHeight="1">
      <c r="A18" s="80" t="s">
        <v>42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s="1" customFormat="1" ht="40.200000000000003" customHeight="1">
      <c r="A19" s="80" t="s">
        <v>43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s="21" customFormat="1">
      <c r="A20" s="22"/>
      <c r="B20" s="23"/>
      <c r="C20" s="22"/>
      <c r="D20" s="22"/>
      <c r="E20" s="22"/>
      <c r="F20" s="24"/>
      <c r="G20" s="24"/>
      <c r="H20" s="24"/>
      <c r="I20" s="24"/>
      <c r="J20" s="24"/>
      <c r="K20" s="24"/>
      <c r="L20" s="25"/>
    </row>
    <row r="21" spans="1:12" s="21" customFormat="1" ht="19.2" customHeight="1">
      <c r="A21" s="26" t="s">
        <v>35</v>
      </c>
      <c r="B21" s="27"/>
      <c r="C21" s="3"/>
      <c r="D21" s="38"/>
      <c r="E21" s="3"/>
      <c r="F21" s="29"/>
      <c r="G21" s="29"/>
      <c r="H21" s="38" t="s">
        <v>36</v>
      </c>
      <c r="I21" s="29"/>
      <c r="J21" s="29"/>
      <c r="K21" s="29"/>
      <c r="L21" s="30"/>
    </row>
    <row r="22" spans="1:12" s="21" customFormat="1" ht="19.2" customHeight="1">
      <c r="A22" s="26"/>
      <c r="B22" s="27"/>
      <c r="C22" s="3"/>
      <c r="D22" s="28"/>
      <c r="E22" s="3"/>
      <c r="F22" s="29"/>
      <c r="G22" s="29"/>
      <c r="H22" s="28"/>
      <c r="I22" s="29"/>
      <c r="J22" s="29"/>
      <c r="K22" s="29"/>
      <c r="L22" s="30"/>
    </row>
    <row r="23" spans="1:12" s="1" customFormat="1" ht="19.2" customHeight="1">
      <c r="A23" s="26" t="s">
        <v>44</v>
      </c>
      <c r="B23" s="27"/>
      <c r="C23" s="3"/>
      <c r="D23" s="26"/>
      <c r="E23" s="3"/>
      <c r="F23" s="29"/>
      <c r="G23" s="29"/>
      <c r="H23" s="26" t="s">
        <v>44</v>
      </c>
    </row>
    <row r="24" spans="1:12" s="21" customFormat="1" ht="19.2" customHeight="1">
      <c r="A24" s="26"/>
      <c r="B24" s="27"/>
      <c r="C24" s="3"/>
      <c r="D24" s="28"/>
      <c r="E24" s="3"/>
      <c r="F24" s="29"/>
      <c r="G24" s="29"/>
      <c r="H24" s="28"/>
      <c r="I24" s="29"/>
      <c r="J24" s="29"/>
      <c r="K24" s="29"/>
      <c r="L24" s="30"/>
    </row>
    <row r="25" spans="1:12" s="21" customFormat="1" ht="19.2" customHeight="1">
      <c r="A25" s="26" t="s">
        <v>37</v>
      </c>
      <c r="B25" s="26"/>
      <c r="C25" s="22"/>
      <c r="D25" s="26"/>
      <c r="E25" s="22"/>
      <c r="F25" s="29"/>
      <c r="G25" s="29"/>
      <c r="H25" s="26" t="s">
        <v>37</v>
      </c>
      <c r="I25" s="29"/>
      <c r="J25" s="29"/>
      <c r="K25" s="29"/>
      <c r="L25" s="30"/>
    </row>
    <row r="26" spans="1:12" s="21" customFormat="1" ht="14.4">
      <c r="B26" s="31"/>
      <c r="F26" s="29"/>
      <c r="G26" s="29"/>
      <c r="H26" s="29"/>
      <c r="I26" s="29"/>
      <c r="J26" s="29"/>
      <c r="K26" s="29"/>
      <c r="L26" s="30"/>
    </row>
    <row r="27" spans="1:12">
      <c r="B27" s="32"/>
    </row>
    <row r="28" spans="1:12">
      <c r="B28" s="32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</sheetData>
  <mergeCells count="21">
    <mergeCell ref="A17:L17"/>
    <mergeCell ref="A18:L18"/>
    <mergeCell ref="A19:L19"/>
    <mergeCell ref="H7:J7"/>
    <mergeCell ref="L7:L8"/>
    <mergeCell ref="O7:P7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23">
    <cfRule type="duplicateValues" dxfId="5" priority="2"/>
  </conditionalFormatting>
  <conditionalFormatting sqref="D13">
    <cfRule type="duplicateValues" dxfId="4" priority="4"/>
  </conditionalFormatting>
  <conditionalFormatting sqref="D24:D25 D20:D22">
    <cfRule type="duplicateValues" dxfId="3" priority="3"/>
  </conditionalFormatting>
  <conditionalFormatting sqref="D26:D1048576 D1 D3:D8">
    <cfRule type="duplicateValues" dxfId="2" priority="6"/>
  </conditionalFormatting>
  <conditionalFormatting sqref="H24:H25 H21:H22">
    <cfRule type="duplicateValues" dxfId="1" priority="1"/>
  </conditionalFormatting>
  <conditionalFormatting sqref="M9:M12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40" t="s">
        <v>5</v>
      </c>
      <c r="B1" s="41" t="s">
        <v>46</v>
      </c>
      <c r="C1" s="41" t="s">
        <v>47</v>
      </c>
      <c r="D1" s="41" t="s">
        <v>48</v>
      </c>
      <c r="E1" s="41" t="s">
        <v>9</v>
      </c>
      <c r="F1" s="41" t="s">
        <v>66</v>
      </c>
      <c r="G1" s="41" t="s">
        <v>67</v>
      </c>
      <c r="H1" s="41" t="s">
        <v>68</v>
      </c>
    </row>
    <row r="2" spans="1:8" ht="24.6" thickBot="1">
      <c r="A2" s="42">
        <v>1</v>
      </c>
      <c r="B2" s="43" t="s">
        <v>49</v>
      </c>
      <c r="C2" s="43" t="s">
        <v>50</v>
      </c>
      <c r="D2" s="44">
        <v>1</v>
      </c>
      <c r="E2" s="44" t="s">
        <v>51</v>
      </c>
      <c r="F2" s="45">
        <v>3500</v>
      </c>
      <c r="G2" s="45">
        <f>F2*0.13</f>
        <v>455</v>
      </c>
      <c r="H2" s="45">
        <v>3955</v>
      </c>
    </row>
    <row r="3" spans="1:8" ht="24.6" thickBot="1">
      <c r="A3" s="42">
        <v>2</v>
      </c>
      <c r="B3" s="43" t="s">
        <v>52</v>
      </c>
      <c r="C3" s="43" t="s">
        <v>53</v>
      </c>
      <c r="D3" s="44">
        <v>1</v>
      </c>
      <c r="E3" s="44" t="s">
        <v>51</v>
      </c>
      <c r="F3" s="45">
        <v>6500</v>
      </c>
      <c r="G3" s="45">
        <f t="shared" ref="G3:G12" si="0">F3*0.13</f>
        <v>845</v>
      </c>
      <c r="H3" s="45">
        <v>7345</v>
      </c>
    </row>
    <row r="4" spans="1:8" ht="24.6" thickBot="1">
      <c r="A4" s="42">
        <v>3</v>
      </c>
      <c r="B4" s="43" t="s">
        <v>54</v>
      </c>
      <c r="C4" s="43" t="s">
        <v>55</v>
      </c>
      <c r="D4" s="44">
        <v>1</v>
      </c>
      <c r="E4" s="44" t="s">
        <v>51</v>
      </c>
      <c r="F4" s="45">
        <v>3000</v>
      </c>
      <c r="G4" s="45">
        <f t="shared" si="0"/>
        <v>390</v>
      </c>
      <c r="H4" s="45">
        <v>3390</v>
      </c>
    </row>
    <row r="5" spans="1:8" ht="24.6" thickBot="1">
      <c r="A5" s="42">
        <v>4</v>
      </c>
      <c r="B5" s="43" t="s">
        <v>56</v>
      </c>
      <c r="C5" s="43" t="s">
        <v>57</v>
      </c>
      <c r="D5" s="44">
        <v>1</v>
      </c>
      <c r="E5" s="44" t="s">
        <v>51</v>
      </c>
      <c r="F5" s="45">
        <v>6000</v>
      </c>
      <c r="G5" s="45">
        <f t="shared" si="0"/>
        <v>780</v>
      </c>
      <c r="H5" s="45">
        <v>6780</v>
      </c>
    </row>
    <row r="6" spans="1:8" ht="24.6" thickBot="1">
      <c r="A6" s="42">
        <v>5</v>
      </c>
      <c r="B6" s="43" t="s">
        <v>52</v>
      </c>
      <c r="C6" s="43" t="s">
        <v>58</v>
      </c>
      <c r="D6" s="44">
        <v>1</v>
      </c>
      <c r="E6" s="44" t="s">
        <v>51</v>
      </c>
      <c r="F6" s="45">
        <v>6500</v>
      </c>
      <c r="G6" s="45">
        <f t="shared" si="0"/>
        <v>845</v>
      </c>
      <c r="H6" s="45">
        <v>7345</v>
      </c>
    </row>
    <row r="7" spans="1:8" ht="24.6" thickBot="1">
      <c r="A7" s="42">
        <v>6</v>
      </c>
      <c r="B7" s="43" t="s">
        <v>54</v>
      </c>
      <c r="C7" s="43" t="s">
        <v>59</v>
      </c>
      <c r="D7" s="44">
        <v>1</v>
      </c>
      <c r="E7" s="44" t="s">
        <v>51</v>
      </c>
      <c r="F7" s="45">
        <v>3000</v>
      </c>
      <c r="G7" s="45">
        <f t="shared" si="0"/>
        <v>390</v>
      </c>
      <c r="H7" s="45">
        <v>3390</v>
      </c>
    </row>
    <row r="8" spans="1:8" ht="24.6" thickBot="1">
      <c r="A8" s="42">
        <v>7</v>
      </c>
      <c r="B8" s="43" t="s">
        <v>52</v>
      </c>
      <c r="C8" s="43" t="s">
        <v>60</v>
      </c>
      <c r="D8" s="44">
        <v>1</v>
      </c>
      <c r="E8" s="44" t="s">
        <v>51</v>
      </c>
      <c r="F8" s="45">
        <v>3500</v>
      </c>
      <c r="G8" s="45">
        <f t="shared" si="0"/>
        <v>455</v>
      </c>
      <c r="H8" s="45">
        <v>3955</v>
      </c>
    </row>
    <row r="9" spans="1:8" ht="24.6" thickBot="1">
      <c r="A9" s="42">
        <v>8</v>
      </c>
      <c r="B9" s="43" t="s">
        <v>56</v>
      </c>
      <c r="C9" s="43" t="s">
        <v>61</v>
      </c>
      <c r="D9" s="44">
        <v>1</v>
      </c>
      <c r="E9" s="44" t="s">
        <v>51</v>
      </c>
      <c r="F9" s="45">
        <v>3000</v>
      </c>
      <c r="G9" s="45">
        <f t="shared" si="0"/>
        <v>390</v>
      </c>
      <c r="H9" s="45">
        <v>3390</v>
      </c>
    </row>
    <row r="10" spans="1:8" ht="24.6" thickBot="1">
      <c r="A10" s="42">
        <v>9</v>
      </c>
      <c r="B10" s="43" t="s">
        <v>56</v>
      </c>
      <c r="C10" s="43" t="s">
        <v>62</v>
      </c>
      <c r="D10" s="44">
        <v>1</v>
      </c>
      <c r="E10" s="44" t="s">
        <v>51</v>
      </c>
      <c r="F10" s="45">
        <v>3000</v>
      </c>
      <c r="G10" s="45">
        <f t="shared" si="0"/>
        <v>390</v>
      </c>
      <c r="H10" s="45">
        <v>3390</v>
      </c>
    </row>
    <row r="11" spans="1:8" ht="24.6" thickBot="1">
      <c r="A11" s="42">
        <v>10</v>
      </c>
      <c r="B11" s="43" t="s">
        <v>52</v>
      </c>
      <c r="C11" s="43" t="s">
        <v>63</v>
      </c>
      <c r="D11" s="44">
        <v>1</v>
      </c>
      <c r="E11" s="44" t="s">
        <v>51</v>
      </c>
      <c r="F11" s="45">
        <v>5000</v>
      </c>
      <c r="G11" s="45">
        <f t="shared" si="0"/>
        <v>650</v>
      </c>
      <c r="H11" s="45">
        <v>5650</v>
      </c>
    </row>
    <row r="12" spans="1:8" ht="24.6" thickBot="1">
      <c r="A12" s="42">
        <v>11</v>
      </c>
      <c r="B12" s="43" t="s">
        <v>56</v>
      </c>
      <c r="C12" s="43" t="s">
        <v>64</v>
      </c>
      <c r="D12" s="44">
        <v>1</v>
      </c>
      <c r="E12" s="44" t="s">
        <v>51</v>
      </c>
      <c r="F12" s="45">
        <v>4500</v>
      </c>
      <c r="G12" s="45">
        <f t="shared" si="0"/>
        <v>585</v>
      </c>
      <c r="H12" s="45">
        <v>5085</v>
      </c>
    </row>
    <row r="13" spans="1:8" ht="14.4" thickBot="1">
      <c r="A13" s="91" t="s">
        <v>65</v>
      </c>
      <c r="B13" s="92"/>
      <c r="C13" s="93"/>
      <c r="D13" s="44">
        <v>11</v>
      </c>
      <c r="E13" s="44"/>
      <c r="F13" s="45"/>
      <c r="G13" s="45"/>
      <c r="H13" s="45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46" customWidth="1"/>
  </cols>
  <sheetData>
    <row r="1" spans="1:11" ht="30.6" customHeight="1">
      <c r="A1" s="115" t="s">
        <v>5</v>
      </c>
      <c r="B1" s="115" t="s">
        <v>82</v>
      </c>
      <c r="C1" s="115" t="s">
        <v>81</v>
      </c>
      <c r="D1" s="115" t="s">
        <v>69</v>
      </c>
      <c r="E1" s="115" t="s">
        <v>9</v>
      </c>
      <c r="F1" s="99" t="s">
        <v>70</v>
      </c>
      <c r="G1" s="120" t="s">
        <v>71</v>
      </c>
      <c r="H1" s="120"/>
      <c r="I1" s="120" t="s">
        <v>72</v>
      </c>
      <c r="J1" s="120"/>
      <c r="K1" s="116" t="s">
        <v>83</v>
      </c>
    </row>
    <row r="2" spans="1:11" ht="15.6">
      <c r="A2" s="115"/>
      <c r="B2" s="115"/>
      <c r="C2" s="115"/>
      <c r="D2" s="115"/>
      <c r="E2" s="115"/>
      <c r="F2" s="99"/>
      <c r="G2" s="58" t="s">
        <v>73</v>
      </c>
      <c r="H2" s="58" t="s">
        <v>74</v>
      </c>
      <c r="I2" s="58" t="s">
        <v>73</v>
      </c>
      <c r="J2" s="58" t="s">
        <v>74</v>
      </c>
      <c r="K2" s="117"/>
    </row>
    <row r="3" spans="1:11" ht="15.6">
      <c r="A3" s="98">
        <v>1</v>
      </c>
      <c r="B3" s="98" t="s">
        <v>77</v>
      </c>
      <c r="C3" s="99" t="s">
        <v>79</v>
      </c>
      <c r="D3" s="72" t="s">
        <v>49</v>
      </c>
      <c r="E3" s="120" t="s">
        <v>76</v>
      </c>
      <c r="F3" s="120">
        <v>30000</v>
      </c>
      <c r="G3" s="97">
        <f>I3/F3</f>
        <v>2.3333333333333334E-2</v>
      </c>
      <c r="H3" s="94">
        <f>G3*1.13</f>
        <v>2.6366666666666667E-2</v>
      </c>
      <c r="I3" s="95">
        <f>3500/5</f>
        <v>700</v>
      </c>
      <c r="J3" s="96">
        <f>I3*1.13</f>
        <v>790.99999999999989</v>
      </c>
      <c r="K3" s="109" t="s">
        <v>84</v>
      </c>
    </row>
    <row r="4" spans="1:11" ht="15.6">
      <c r="A4" s="98"/>
      <c r="B4" s="98"/>
      <c r="C4" s="99"/>
      <c r="D4" s="72" t="s">
        <v>50</v>
      </c>
      <c r="E4" s="120"/>
      <c r="F4" s="120"/>
      <c r="G4" s="97"/>
      <c r="H4" s="94"/>
      <c r="I4" s="95"/>
      <c r="J4" s="96"/>
      <c r="K4" s="109"/>
    </row>
    <row r="5" spans="1:11" ht="15.6">
      <c r="A5" s="98"/>
      <c r="B5" s="98"/>
      <c r="C5" s="99"/>
      <c r="D5" s="72" t="s">
        <v>52</v>
      </c>
      <c r="E5" s="120"/>
      <c r="F5" s="120"/>
      <c r="G5" s="94">
        <f>I5/F3</f>
        <v>0.21666666666666667</v>
      </c>
      <c r="H5" s="94">
        <f t="shared" ref="H5" si="0">G5*1.13</f>
        <v>0.24483333333333332</v>
      </c>
      <c r="I5" s="95">
        <v>6500</v>
      </c>
      <c r="J5" s="96">
        <f>I5*1.13</f>
        <v>7344.9999999999991</v>
      </c>
      <c r="K5" s="109"/>
    </row>
    <row r="6" spans="1:11" ht="15.6">
      <c r="A6" s="98"/>
      <c r="B6" s="98"/>
      <c r="C6" s="99"/>
      <c r="D6" s="72" t="s">
        <v>53</v>
      </c>
      <c r="E6" s="120"/>
      <c r="F6" s="120"/>
      <c r="G6" s="94"/>
      <c r="H6" s="94"/>
      <c r="I6" s="95"/>
      <c r="J6" s="96"/>
      <c r="K6" s="109"/>
    </row>
    <row r="7" spans="1:11" ht="15.6">
      <c r="A7" s="98"/>
      <c r="B7" s="98"/>
      <c r="C7" s="99"/>
      <c r="D7" s="72" t="s">
        <v>54</v>
      </c>
      <c r="E7" s="120"/>
      <c r="F7" s="120"/>
      <c r="G7" s="94">
        <f>I7/F3</f>
        <v>0.1</v>
      </c>
      <c r="H7" s="94">
        <f t="shared" ref="H7" si="1">G7*1.13</f>
        <v>0.11299999999999999</v>
      </c>
      <c r="I7" s="95">
        <v>3000</v>
      </c>
      <c r="J7" s="96">
        <f t="shared" ref="J7" si="2">I7*1.13</f>
        <v>3389.9999999999995</v>
      </c>
      <c r="K7" s="109"/>
    </row>
    <row r="8" spans="1:11" ht="15.6">
      <c r="A8" s="98"/>
      <c r="B8" s="98"/>
      <c r="C8" s="99"/>
      <c r="D8" s="72" t="s">
        <v>55</v>
      </c>
      <c r="E8" s="120"/>
      <c r="F8" s="120"/>
      <c r="G8" s="94"/>
      <c r="H8" s="94"/>
      <c r="I8" s="95"/>
      <c r="J8" s="96"/>
      <c r="K8" s="109"/>
    </row>
    <row r="9" spans="1:11" ht="15.6">
      <c r="A9" s="98"/>
      <c r="B9" s="98"/>
      <c r="C9" s="99"/>
      <c r="D9" s="72" t="s">
        <v>56</v>
      </c>
      <c r="E9" s="120"/>
      <c r="F9" s="120"/>
      <c r="G9" s="97">
        <f>I9/F3</f>
        <v>0.1</v>
      </c>
      <c r="H9" s="94">
        <f t="shared" ref="H9" si="3">G9*1.13</f>
        <v>0.11299999999999999</v>
      </c>
      <c r="I9" s="95">
        <f>6000/2</f>
        <v>3000</v>
      </c>
      <c r="J9" s="96">
        <f t="shared" ref="J9" si="4">I9*1.13</f>
        <v>3389.9999999999995</v>
      </c>
      <c r="K9" s="109" t="s">
        <v>85</v>
      </c>
    </row>
    <row r="10" spans="1:11" ht="15.6">
      <c r="A10" s="98"/>
      <c r="B10" s="98"/>
      <c r="C10" s="99"/>
      <c r="D10" s="72" t="s">
        <v>57</v>
      </c>
      <c r="E10" s="120"/>
      <c r="F10" s="120"/>
      <c r="G10" s="97"/>
      <c r="H10" s="94"/>
      <c r="I10" s="95"/>
      <c r="J10" s="96"/>
      <c r="K10" s="109"/>
    </row>
    <row r="11" spans="1:11" ht="15.6">
      <c r="A11" s="60"/>
      <c r="B11" s="66"/>
      <c r="C11" s="73"/>
      <c r="D11" s="72"/>
      <c r="E11" s="59"/>
      <c r="F11" s="59"/>
      <c r="G11" s="70">
        <f>SUM(G3:G10)</f>
        <v>0.44000000000000006</v>
      </c>
      <c r="H11" s="62"/>
      <c r="I11" s="63">
        <f>SUM(I3:I10)</f>
        <v>13200</v>
      </c>
      <c r="J11" s="64"/>
      <c r="K11" s="65"/>
    </row>
    <row r="12" spans="1:11" ht="15.6">
      <c r="A12" s="106">
        <v>2</v>
      </c>
      <c r="B12" s="106" t="s">
        <v>86</v>
      </c>
      <c r="C12" s="103" t="s">
        <v>75</v>
      </c>
      <c r="D12" s="72" t="s">
        <v>49</v>
      </c>
      <c r="E12" s="100" t="s">
        <v>76</v>
      </c>
      <c r="F12" s="100">
        <v>30000</v>
      </c>
      <c r="G12" s="97">
        <f>I12/F12</f>
        <v>2.3333333333333334E-2</v>
      </c>
      <c r="H12" s="94">
        <f>G12*1.13</f>
        <v>2.6366666666666667E-2</v>
      </c>
      <c r="I12" s="95">
        <f>3500/5</f>
        <v>700</v>
      </c>
      <c r="J12" s="96">
        <f>I12*1.13</f>
        <v>790.99999999999989</v>
      </c>
      <c r="K12" s="109" t="s">
        <v>84</v>
      </c>
    </row>
    <row r="13" spans="1:11" ht="15.6">
      <c r="A13" s="107"/>
      <c r="B13" s="107"/>
      <c r="C13" s="104"/>
      <c r="D13" s="72" t="s">
        <v>50</v>
      </c>
      <c r="E13" s="101"/>
      <c r="F13" s="101"/>
      <c r="G13" s="97"/>
      <c r="H13" s="94"/>
      <c r="I13" s="95"/>
      <c r="J13" s="96"/>
      <c r="K13" s="109"/>
    </row>
    <row r="14" spans="1:11" ht="15.6">
      <c r="A14" s="107"/>
      <c r="B14" s="107"/>
      <c r="C14" s="104"/>
      <c r="D14" s="72" t="s">
        <v>52</v>
      </c>
      <c r="E14" s="101"/>
      <c r="F14" s="101"/>
      <c r="G14" s="94">
        <f>I14/F12</f>
        <v>0.21666666666666667</v>
      </c>
      <c r="H14" s="94">
        <f t="shared" ref="H14" si="5">G14*1.13</f>
        <v>0.24483333333333332</v>
      </c>
      <c r="I14" s="95">
        <v>6500</v>
      </c>
      <c r="J14" s="96">
        <f t="shared" ref="J14" si="6">I14*1.13</f>
        <v>7344.9999999999991</v>
      </c>
      <c r="K14" s="109"/>
    </row>
    <row r="15" spans="1:11" ht="15.6">
      <c r="A15" s="107"/>
      <c r="B15" s="107"/>
      <c r="C15" s="104"/>
      <c r="D15" s="72" t="s">
        <v>58</v>
      </c>
      <c r="E15" s="101"/>
      <c r="F15" s="101"/>
      <c r="G15" s="94"/>
      <c r="H15" s="94"/>
      <c r="I15" s="95"/>
      <c r="J15" s="96"/>
      <c r="K15" s="109"/>
    </row>
    <row r="16" spans="1:11" ht="15.6">
      <c r="A16" s="107"/>
      <c r="B16" s="107"/>
      <c r="C16" s="104"/>
      <c r="D16" s="72" t="s">
        <v>54</v>
      </c>
      <c r="E16" s="101"/>
      <c r="F16" s="101"/>
      <c r="G16" s="94">
        <f>I16/F12</f>
        <v>0.1</v>
      </c>
      <c r="H16" s="94">
        <f t="shared" ref="H16" si="7">G16*1.13</f>
        <v>0.11299999999999999</v>
      </c>
      <c r="I16" s="95">
        <v>3000</v>
      </c>
      <c r="J16" s="96">
        <f t="shared" ref="J16" si="8">I16*1.13</f>
        <v>3389.9999999999995</v>
      </c>
      <c r="K16" s="109"/>
    </row>
    <row r="17" spans="1:11" ht="15.6">
      <c r="A17" s="107"/>
      <c r="B17" s="107"/>
      <c r="C17" s="104"/>
      <c r="D17" s="72" t="s">
        <v>59</v>
      </c>
      <c r="E17" s="101"/>
      <c r="F17" s="101"/>
      <c r="G17" s="94"/>
      <c r="H17" s="94"/>
      <c r="I17" s="95"/>
      <c r="J17" s="96"/>
      <c r="K17" s="109"/>
    </row>
    <row r="18" spans="1:11" ht="15.6">
      <c r="A18" s="107"/>
      <c r="B18" s="107"/>
      <c r="C18" s="104"/>
      <c r="D18" s="72" t="s">
        <v>56</v>
      </c>
      <c r="E18" s="101"/>
      <c r="F18" s="101"/>
      <c r="G18" s="97">
        <f>I18/F12</f>
        <v>0.1</v>
      </c>
      <c r="H18" s="94">
        <f t="shared" ref="H18" si="9">G18*1.13</f>
        <v>0.11299999999999999</v>
      </c>
      <c r="I18" s="95">
        <f>6000/2</f>
        <v>3000</v>
      </c>
      <c r="J18" s="96">
        <f t="shared" ref="J18" si="10">I18*1.13</f>
        <v>3389.9999999999995</v>
      </c>
      <c r="K18" s="109" t="s">
        <v>85</v>
      </c>
    </row>
    <row r="19" spans="1:11" ht="15.6">
      <c r="A19" s="107"/>
      <c r="B19" s="107"/>
      <c r="C19" s="104"/>
      <c r="D19" s="72" t="s">
        <v>57</v>
      </c>
      <c r="E19" s="102"/>
      <c r="F19" s="102"/>
      <c r="G19" s="97"/>
      <c r="H19" s="94"/>
      <c r="I19" s="95"/>
      <c r="J19" s="96"/>
      <c r="K19" s="109"/>
    </row>
    <row r="20" spans="1:11" ht="15.6">
      <c r="A20" s="108"/>
      <c r="B20" s="67"/>
      <c r="C20" s="105"/>
      <c r="D20" s="72"/>
      <c r="E20" s="59"/>
      <c r="F20" s="59"/>
      <c r="G20" s="62">
        <f>SUM(G12:G19)</f>
        <v>0.44000000000000006</v>
      </c>
      <c r="H20" s="62"/>
      <c r="I20" s="63">
        <f>SUM(I12:I19)</f>
        <v>13200</v>
      </c>
      <c r="J20" s="64"/>
      <c r="K20" s="65"/>
    </row>
    <row r="21" spans="1:11" ht="15.6">
      <c r="A21" s="106">
        <v>3</v>
      </c>
      <c r="B21" s="98" t="s">
        <v>87</v>
      </c>
      <c r="C21" s="103" t="s">
        <v>75</v>
      </c>
      <c r="D21" s="72" t="s">
        <v>49</v>
      </c>
      <c r="E21" s="100" t="s">
        <v>76</v>
      </c>
      <c r="F21" s="100">
        <v>30000</v>
      </c>
      <c r="G21" s="97">
        <f>I21/F21</f>
        <v>2.3333333333333334E-2</v>
      </c>
      <c r="H21" s="94">
        <f>G21*1.13</f>
        <v>2.6366666666666667E-2</v>
      </c>
      <c r="I21" s="95">
        <f>3500/5</f>
        <v>700</v>
      </c>
      <c r="J21" s="96">
        <f>I21*1.13</f>
        <v>790.99999999999989</v>
      </c>
      <c r="K21" s="109" t="s">
        <v>84</v>
      </c>
    </row>
    <row r="22" spans="1:11" ht="15.6">
      <c r="A22" s="107"/>
      <c r="B22" s="98"/>
      <c r="C22" s="104"/>
      <c r="D22" s="72" t="s">
        <v>50</v>
      </c>
      <c r="E22" s="101"/>
      <c r="F22" s="101"/>
      <c r="G22" s="97"/>
      <c r="H22" s="94"/>
      <c r="I22" s="95"/>
      <c r="J22" s="96"/>
      <c r="K22" s="109"/>
    </row>
    <row r="23" spans="1:11" ht="15.6">
      <c r="A23" s="107"/>
      <c r="B23" s="98"/>
      <c r="C23" s="104"/>
      <c r="D23" s="72" t="s">
        <v>52</v>
      </c>
      <c r="E23" s="101"/>
      <c r="F23" s="101"/>
      <c r="G23" s="97">
        <f>I23/F21</f>
        <v>5.8333333333333334E-2</v>
      </c>
      <c r="H23" s="94">
        <f t="shared" ref="H23" si="11">G23*1.13</f>
        <v>6.5916666666666665E-2</v>
      </c>
      <c r="I23" s="95">
        <f>3500/2</f>
        <v>1750</v>
      </c>
      <c r="J23" s="96">
        <f t="shared" ref="J23" si="12">I23*1.13</f>
        <v>1977.4999999999998</v>
      </c>
      <c r="K23" s="109" t="s">
        <v>85</v>
      </c>
    </row>
    <row r="24" spans="1:11" ht="15.6">
      <c r="A24" s="107"/>
      <c r="B24" s="98"/>
      <c r="C24" s="104"/>
      <c r="D24" s="72" t="s">
        <v>60</v>
      </c>
      <c r="E24" s="101"/>
      <c r="F24" s="101"/>
      <c r="G24" s="97"/>
      <c r="H24" s="94"/>
      <c r="I24" s="95"/>
      <c r="J24" s="96"/>
      <c r="K24" s="109"/>
    </row>
    <row r="25" spans="1:11" ht="15.6">
      <c r="A25" s="107"/>
      <c r="B25" s="98"/>
      <c r="C25" s="104"/>
      <c r="D25" s="72" t="s">
        <v>56</v>
      </c>
      <c r="E25" s="101"/>
      <c r="F25" s="101"/>
      <c r="G25" s="94">
        <f>I25/F21</f>
        <v>0.1</v>
      </c>
      <c r="H25" s="94">
        <f t="shared" ref="H25" si="13">G25*1.13</f>
        <v>0.11299999999999999</v>
      </c>
      <c r="I25" s="95">
        <v>3000</v>
      </c>
      <c r="J25" s="96">
        <f t="shared" ref="J25" si="14">I25*1.13</f>
        <v>3389.9999999999995</v>
      </c>
      <c r="K25" s="109"/>
    </row>
    <row r="26" spans="1:11" ht="15.6">
      <c r="A26" s="108"/>
      <c r="B26" s="98"/>
      <c r="C26" s="105"/>
      <c r="D26" s="72" t="s">
        <v>61</v>
      </c>
      <c r="E26" s="102"/>
      <c r="F26" s="102"/>
      <c r="G26" s="94"/>
      <c r="H26" s="94"/>
      <c r="I26" s="95"/>
      <c r="J26" s="96"/>
      <c r="K26" s="109"/>
    </row>
    <row r="27" spans="1:11" ht="15.6">
      <c r="A27" s="66"/>
      <c r="B27" s="67"/>
      <c r="C27" s="74"/>
      <c r="D27" s="72"/>
      <c r="E27" s="59"/>
      <c r="F27" s="59"/>
      <c r="G27" s="62">
        <f>SUM(G21:G26)</f>
        <v>0.18166666666666667</v>
      </c>
      <c r="H27" s="62"/>
      <c r="I27" s="63">
        <f>SUM(I21:I26)</f>
        <v>5450</v>
      </c>
      <c r="J27" s="64"/>
      <c r="K27" s="65"/>
    </row>
    <row r="28" spans="1:11" ht="15.6">
      <c r="A28" s="98">
        <v>4</v>
      </c>
      <c r="B28" s="98" t="s">
        <v>88</v>
      </c>
      <c r="C28" s="99" t="s">
        <v>75</v>
      </c>
      <c r="D28" s="72" t="s">
        <v>49</v>
      </c>
      <c r="E28" s="100" t="s">
        <v>76</v>
      </c>
      <c r="F28" s="100">
        <v>30000</v>
      </c>
      <c r="G28" s="97">
        <f>I28/F28</f>
        <v>2.3333333333333334E-2</v>
      </c>
      <c r="H28" s="94">
        <f>G28*1.13</f>
        <v>2.6366666666666667E-2</v>
      </c>
      <c r="I28" s="95">
        <f>3500/5</f>
        <v>700</v>
      </c>
      <c r="J28" s="96">
        <f>I28*1.13</f>
        <v>790.99999999999989</v>
      </c>
      <c r="K28" s="109" t="s">
        <v>84</v>
      </c>
    </row>
    <row r="29" spans="1:11" ht="15.6">
      <c r="A29" s="98"/>
      <c r="B29" s="98"/>
      <c r="C29" s="99"/>
      <c r="D29" s="72" t="s">
        <v>50</v>
      </c>
      <c r="E29" s="101"/>
      <c r="F29" s="101"/>
      <c r="G29" s="97"/>
      <c r="H29" s="94"/>
      <c r="I29" s="95"/>
      <c r="J29" s="96"/>
      <c r="K29" s="109"/>
    </row>
    <row r="30" spans="1:11" ht="15.6">
      <c r="A30" s="98"/>
      <c r="B30" s="98"/>
      <c r="C30" s="99"/>
      <c r="D30" s="72" t="s">
        <v>52</v>
      </c>
      <c r="E30" s="101"/>
      <c r="F30" s="101"/>
      <c r="G30" s="97">
        <f>I30/F28</f>
        <v>5.8333333333333334E-2</v>
      </c>
      <c r="H30" s="94">
        <f t="shared" ref="H30" si="15">G30*1.13</f>
        <v>6.5916666666666665E-2</v>
      </c>
      <c r="I30" s="95">
        <f>3500/2</f>
        <v>1750</v>
      </c>
      <c r="J30" s="96">
        <f t="shared" ref="J30" si="16">I30*1.13</f>
        <v>1977.4999999999998</v>
      </c>
      <c r="K30" s="109" t="s">
        <v>85</v>
      </c>
    </row>
    <row r="31" spans="1:11" ht="15.6">
      <c r="A31" s="98"/>
      <c r="B31" s="98"/>
      <c r="C31" s="99"/>
      <c r="D31" s="72" t="s">
        <v>60</v>
      </c>
      <c r="E31" s="101"/>
      <c r="F31" s="101"/>
      <c r="G31" s="97"/>
      <c r="H31" s="94"/>
      <c r="I31" s="95"/>
      <c r="J31" s="96"/>
      <c r="K31" s="109"/>
    </row>
    <row r="32" spans="1:11" ht="15.6">
      <c r="A32" s="98"/>
      <c r="B32" s="98"/>
      <c r="C32" s="99"/>
      <c r="D32" s="72" t="s">
        <v>56</v>
      </c>
      <c r="E32" s="101"/>
      <c r="F32" s="101"/>
      <c r="G32" s="94">
        <f>I32/F28</f>
        <v>0.1</v>
      </c>
      <c r="H32" s="94">
        <f t="shared" ref="H32" si="17">G32*1.13</f>
        <v>0.11299999999999999</v>
      </c>
      <c r="I32" s="95">
        <v>3000</v>
      </c>
      <c r="J32" s="96">
        <f t="shared" ref="J32" si="18">I32*1.13</f>
        <v>3389.9999999999995</v>
      </c>
      <c r="K32" s="109"/>
    </row>
    <row r="33" spans="1:12" ht="15.6">
      <c r="A33" s="98"/>
      <c r="B33" s="98"/>
      <c r="C33" s="99"/>
      <c r="D33" s="72" t="s">
        <v>62</v>
      </c>
      <c r="E33" s="102"/>
      <c r="F33" s="102"/>
      <c r="G33" s="94"/>
      <c r="H33" s="94"/>
      <c r="I33" s="95"/>
      <c r="J33" s="96"/>
      <c r="K33" s="109"/>
    </row>
    <row r="34" spans="1:12" ht="15.6">
      <c r="A34" s="71"/>
      <c r="B34" s="67"/>
      <c r="C34" s="74"/>
      <c r="D34" s="72"/>
      <c r="E34" s="59"/>
      <c r="F34" s="59"/>
      <c r="G34" s="62">
        <f>SUM(G28:G33)</f>
        <v>0.18166666666666667</v>
      </c>
      <c r="H34" s="62"/>
      <c r="I34" s="63">
        <f>SUM(I28:I33)</f>
        <v>5450</v>
      </c>
      <c r="J34" s="64"/>
      <c r="K34" s="65"/>
    </row>
    <row r="35" spans="1:12" ht="15.6">
      <c r="A35" s="98">
        <v>5</v>
      </c>
      <c r="B35" s="98" t="s">
        <v>89</v>
      </c>
      <c r="C35" s="99" t="s">
        <v>75</v>
      </c>
      <c r="D35" s="72" t="s">
        <v>49</v>
      </c>
      <c r="E35" s="100" t="s">
        <v>76</v>
      </c>
      <c r="F35" s="100">
        <v>30000</v>
      </c>
      <c r="G35" s="97">
        <f>I35/F35</f>
        <v>2.3333333333333334E-2</v>
      </c>
      <c r="H35" s="94">
        <f>G35*1.13</f>
        <v>2.6366666666666667E-2</v>
      </c>
      <c r="I35" s="95">
        <f>3500/5</f>
        <v>700</v>
      </c>
      <c r="J35" s="96">
        <f>I35*1.13</f>
        <v>790.99999999999989</v>
      </c>
      <c r="K35" s="109" t="s">
        <v>84</v>
      </c>
    </row>
    <row r="36" spans="1:12" ht="15.6">
      <c r="A36" s="98"/>
      <c r="B36" s="98"/>
      <c r="C36" s="99"/>
      <c r="D36" s="72" t="s">
        <v>50</v>
      </c>
      <c r="E36" s="101"/>
      <c r="F36" s="101"/>
      <c r="G36" s="97"/>
      <c r="H36" s="94"/>
      <c r="I36" s="95"/>
      <c r="J36" s="96"/>
      <c r="K36" s="109"/>
    </row>
    <row r="37" spans="1:12" ht="15.6">
      <c r="A37" s="98"/>
      <c r="B37" s="98"/>
      <c r="C37" s="99"/>
      <c r="D37" s="72" t="s">
        <v>52</v>
      </c>
      <c r="E37" s="101"/>
      <c r="F37" s="101"/>
      <c r="G37" s="94">
        <f>I37/F35</f>
        <v>0.16666666666666666</v>
      </c>
      <c r="H37" s="94">
        <f t="shared" ref="H37" si="19">G37*1.13</f>
        <v>0.1883333333333333</v>
      </c>
      <c r="I37" s="95">
        <v>5000</v>
      </c>
      <c r="J37" s="96">
        <f t="shared" ref="J37" si="20">I37*1.13</f>
        <v>5649.9999999999991</v>
      </c>
      <c r="K37" s="109"/>
    </row>
    <row r="38" spans="1:12" ht="15.6">
      <c r="A38" s="98"/>
      <c r="B38" s="98"/>
      <c r="C38" s="99"/>
      <c r="D38" s="72" t="s">
        <v>63</v>
      </c>
      <c r="E38" s="101"/>
      <c r="F38" s="101"/>
      <c r="G38" s="94"/>
      <c r="H38" s="94"/>
      <c r="I38" s="95"/>
      <c r="J38" s="96"/>
      <c r="K38" s="109"/>
    </row>
    <row r="39" spans="1:12" ht="15.6">
      <c r="A39" s="98"/>
      <c r="B39" s="98"/>
      <c r="C39" s="99"/>
      <c r="D39" s="72" t="s">
        <v>56</v>
      </c>
      <c r="E39" s="101"/>
      <c r="F39" s="101"/>
      <c r="G39" s="94">
        <f>I39/F35</f>
        <v>0.15</v>
      </c>
      <c r="H39" s="94">
        <f t="shared" ref="H39" si="21">G39*1.13</f>
        <v>0.16949999999999998</v>
      </c>
      <c r="I39" s="95">
        <v>4500</v>
      </c>
      <c r="J39" s="96">
        <f t="shared" ref="J39" si="22">I39*1.13</f>
        <v>5084.9999999999991</v>
      </c>
      <c r="K39" s="109"/>
    </row>
    <row r="40" spans="1:12" ht="15.6">
      <c r="A40" s="98"/>
      <c r="B40" s="98"/>
      <c r="C40" s="99"/>
      <c r="D40" s="72" t="s">
        <v>64</v>
      </c>
      <c r="E40" s="102"/>
      <c r="F40" s="102"/>
      <c r="G40" s="94"/>
      <c r="H40" s="94"/>
      <c r="I40" s="95"/>
      <c r="J40" s="96"/>
      <c r="K40" s="109"/>
    </row>
    <row r="41" spans="1:12" ht="15.6">
      <c r="A41" s="60"/>
      <c r="B41" s="68"/>
      <c r="C41" s="69"/>
      <c r="D41" s="59"/>
      <c r="E41" s="59"/>
      <c r="F41" s="59"/>
      <c r="G41" s="62">
        <f>SUM(G35:G40)</f>
        <v>0.33999999999999997</v>
      </c>
      <c r="H41" s="62"/>
      <c r="I41" s="63">
        <f>SUM(I35:I40)</f>
        <v>10200</v>
      </c>
      <c r="J41" s="64"/>
      <c r="K41" s="65"/>
    </row>
    <row r="42" spans="1:12">
      <c r="A42" s="118" t="s">
        <v>90</v>
      </c>
      <c r="B42" s="118"/>
      <c r="C42" s="118"/>
      <c r="D42" s="118"/>
      <c r="E42" s="118"/>
      <c r="F42" s="118"/>
      <c r="G42" s="118"/>
      <c r="H42" s="118"/>
      <c r="I42" s="75">
        <f>I11+I20+I27+I34+I41</f>
        <v>47500</v>
      </c>
      <c r="J42" s="57"/>
      <c r="K42" s="61"/>
    </row>
    <row r="45" spans="1:12" ht="14.4">
      <c r="A45" s="111" t="s">
        <v>5</v>
      </c>
      <c r="B45" s="49"/>
      <c r="C45" s="111" t="s">
        <v>82</v>
      </c>
      <c r="D45" s="111" t="s">
        <v>7</v>
      </c>
      <c r="E45" s="111" t="s">
        <v>46</v>
      </c>
      <c r="F45" s="111" t="s">
        <v>9</v>
      </c>
      <c r="G45" s="119" t="s">
        <v>70</v>
      </c>
      <c r="H45" s="110" t="s">
        <v>71</v>
      </c>
      <c r="I45" s="110"/>
      <c r="J45" s="110" t="s">
        <v>72</v>
      </c>
      <c r="K45" s="110"/>
      <c r="L45" s="111" t="s">
        <v>13</v>
      </c>
    </row>
    <row r="46" spans="1:12" ht="14.4">
      <c r="A46" s="111"/>
      <c r="B46" s="49"/>
      <c r="C46" s="111"/>
      <c r="D46" s="111"/>
      <c r="E46" s="111"/>
      <c r="F46" s="111"/>
      <c r="G46" s="119"/>
      <c r="H46" s="50" t="s">
        <v>73</v>
      </c>
      <c r="I46" s="50" t="s">
        <v>74</v>
      </c>
      <c r="J46" s="50" t="s">
        <v>73</v>
      </c>
      <c r="K46" s="50" t="s">
        <v>74</v>
      </c>
      <c r="L46" s="111"/>
    </row>
    <row r="47" spans="1:12" ht="144">
      <c r="A47" s="51">
        <v>1</v>
      </c>
      <c r="B47" s="51"/>
      <c r="C47" s="52" t="s">
        <v>77</v>
      </c>
      <c r="D47" s="53" t="s">
        <v>79</v>
      </c>
      <c r="E47" s="54" t="s">
        <v>80</v>
      </c>
      <c r="F47" s="55" t="s">
        <v>78</v>
      </c>
      <c r="G47" s="55">
        <v>30000</v>
      </c>
      <c r="H47" s="55">
        <v>0.1</v>
      </c>
      <c r="I47" s="55">
        <v>0.113</v>
      </c>
      <c r="J47" s="55">
        <v>2000</v>
      </c>
      <c r="K47" s="55">
        <v>2260</v>
      </c>
      <c r="L47" s="56"/>
    </row>
    <row r="48" spans="1:12" ht="14.4">
      <c r="A48" s="51"/>
      <c r="B48" s="51"/>
      <c r="C48" s="52"/>
      <c r="D48" s="53"/>
      <c r="E48" s="54"/>
      <c r="F48" s="55"/>
      <c r="G48" s="55"/>
      <c r="H48" s="55"/>
      <c r="I48" s="55"/>
      <c r="J48" s="55"/>
      <c r="K48" s="55"/>
      <c r="L48" s="56"/>
    </row>
    <row r="49" spans="1:12" ht="14.4">
      <c r="A49" s="51"/>
      <c r="B49" s="51"/>
      <c r="C49" s="52"/>
      <c r="D49" s="53"/>
      <c r="E49" s="54"/>
      <c r="F49" s="55"/>
      <c r="G49" s="55"/>
      <c r="H49" s="55"/>
      <c r="I49" s="55"/>
      <c r="J49" s="55"/>
      <c r="K49" s="55"/>
      <c r="L49" s="56"/>
    </row>
    <row r="50" spans="1:12" ht="14.4">
      <c r="A50" s="51"/>
      <c r="B50" s="51"/>
      <c r="C50" s="52"/>
      <c r="D50" s="53"/>
      <c r="E50" s="54"/>
      <c r="F50" s="55"/>
      <c r="G50" s="55"/>
      <c r="H50" s="55"/>
      <c r="I50" s="55"/>
      <c r="J50" s="55"/>
      <c r="K50" s="55"/>
      <c r="L50" s="56"/>
    </row>
    <row r="51" spans="1:12" ht="14.4">
      <c r="A51" s="51"/>
      <c r="B51" s="51"/>
      <c r="C51" s="52"/>
      <c r="D51" s="53"/>
      <c r="E51" s="54"/>
      <c r="F51" s="55"/>
      <c r="G51" s="55"/>
      <c r="H51" s="55"/>
      <c r="I51" s="55"/>
      <c r="J51" s="55"/>
      <c r="K51" s="55"/>
      <c r="L51" s="56"/>
    </row>
    <row r="52" spans="1:12" ht="14.4">
      <c r="A52" s="51"/>
      <c r="B52" s="51"/>
      <c r="C52" s="52"/>
      <c r="D52" s="53"/>
      <c r="E52" s="54"/>
      <c r="F52" s="55"/>
      <c r="G52" s="55"/>
      <c r="H52" s="55"/>
      <c r="I52" s="55"/>
      <c r="J52" s="55"/>
      <c r="K52" s="55"/>
      <c r="L52" s="56"/>
    </row>
    <row r="53" spans="1:12" ht="14.4">
      <c r="A53" s="51"/>
      <c r="B53" s="51"/>
      <c r="C53" s="52"/>
      <c r="D53" s="53"/>
      <c r="E53" s="54"/>
      <c r="F53" s="55"/>
      <c r="G53" s="55"/>
      <c r="H53" s="55"/>
      <c r="I53" s="55"/>
      <c r="J53" s="55"/>
      <c r="K53" s="55"/>
      <c r="L53" s="56"/>
    </row>
    <row r="54" spans="1:12" ht="14.4">
      <c r="A54" s="51"/>
      <c r="B54" s="51"/>
      <c r="C54" s="52"/>
      <c r="D54" s="53"/>
      <c r="E54" s="54"/>
      <c r="F54" s="55"/>
      <c r="G54" s="55"/>
      <c r="H54" s="55"/>
      <c r="I54" s="55"/>
      <c r="J54" s="55"/>
      <c r="K54" s="55"/>
      <c r="L54" s="56"/>
    </row>
    <row r="55" spans="1:12" ht="14.4">
      <c r="A55" s="51"/>
      <c r="B55" s="51"/>
      <c r="C55" s="52"/>
      <c r="D55" s="53"/>
      <c r="E55" s="54"/>
      <c r="F55" s="55"/>
      <c r="G55" s="55"/>
      <c r="H55" s="55"/>
      <c r="I55" s="55"/>
      <c r="J55" s="55"/>
      <c r="K55" s="55"/>
      <c r="L55" s="56"/>
    </row>
    <row r="56" spans="1:12" ht="14.4">
      <c r="A56" s="51"/>
      <c r="B56" s="51"/>
      <c r="C56" s="52"/>
      <c r="D56" s="53"/>
      <c r="E56" s="54"/>
      <c r="F56" s="55"/>
      <c r="G56" s="55"/>
      <c r="H56" s="55"/>
      <c r="I56" s="55"/>
      <c r="J56" s="55"/>
      <c r="K56" s="55"/>
      <c r="L56" s="56"/>
    </row>
    <row r="57" spans="1:12" ht="14.4">
      <c r="A57" s="51"/>
      <c r="B57" s="51"/>
      <c r="C57" s="52"/>
      <c r="D57" s="53"/>
      <c r="E57" s="54"/>
      <c r="F57" s="55"/>
      <c r="G57" s="55"/>
      <c r="H57" s="55"/>
      <c r="I57" s="55"/>
      <c r="J57" s="55"/>
      <c r="K57" s="55"/>
      <c r="L57" s="56"/>
    </row>
    <row r="58" spans="1:12" ht="14.4">
      <c r="A58" s="51"/>
      <c r="B58" s="51"/>
      <c r="C58" s="52"/>
      <c r="D58" s="53"/>
      <c r="E58" s="54"/>
      <c r="F58" s="55"/>
      <c r="G58" s="55"/>
      <c r="H58" s="55"/>
      <c r="I58" s="55"/>
      <c r="J58" s="55"/>
      <c r="K58" s="55"/>
      <c r="L58" s="56"/>
    </row>
    <row r="59" spans="1:12" ht="14.4">
      <c r="A59" s="51"/>
      <c r="B59" s="51"/>
      <c r="C59" s="52"/>
      <c r="D59" s="53"/>
      <c r="E59" s="54"/>
      <c r="F59" s="55"/>
      <c r="G59" s="55"/>
      <c r="H59" s="55"/>
      <c r="I59" s="55"/>
      <c r="J59" s="55"/>
      <c r="K59" s="55"/>
      <c r="L59" s="56"/>
    </row>
    <row r="60" spans="1:12" ht="15" thickBot="1">
      <c r="A60" s="112" t="s">
        <v>65</v>
      </c>
      <c r="B60" s="113"/>
      <c r="C60" s="113"/>
      <c r="D60" s="113"/>
      <c r="E60" s="113"/>
      <c r="F60" s="113"/>
      <c r="G60" s="113"/>
      <c r="H60" s="113"/>
      <c r="I60" s="114"/>
      <c r="J60" s="47">
        <v>2000</v>
      </c>
      <c r="K60" s="48">
        <v>2260</v>
      </c>
      <c r="L60" s="48"/>
    </row>
  </sheetData>
  <mergeCells count="130">
    <mergeCell ref="I9:I10"/>
    <mergeCell ref="J9:J10"/>
    <mergeCell ref="I5:I6"/>
    <mergeCell ref="J5:J6"/>
    <mergeCell ref="G7:G8"/>
    <mergeCell ref="H7:H8"/>
    <mergeCell ref="I7:I8"/>
    <mergeCell ref="J7:J8"/>
    <mergeCell ref="I1:J1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G39:G40"/>
    <mergeCell ref="H39:H40"/>
    <mergeCell ref="G32:G33"/>
    <mergeCell ref="H32:H33"/>
    <mergeCell ref="I32:I3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A35:A40"/>
    <mergeCell ref="B35:B40"/>
    <mergeCell ref="C35:C40"/>
    <mergeCell ref="E35:E40"/>
    <mergeCell ref="F35:F40"/>
    <mergeCell ref="J30:J31"/>
    <mergeCell ref="G35:G36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B12:B19"/>
    <mergeCell ref="E12:E19"/>
    <mergeCell ref="F12:F19"/>
    <mergeCell ref="C12:C20"/>
    <mergeCell ref="G12:G13"/>
    <mergeCell ref="H12:H13"/>
    <mergeCell ref="I12:I13"/>
    <mergeCell ref="J12:J13"/>
    <mergeCell ref="J14:J15"/>
    <mergeCell ref="G16:G17"/>
    <mergeCell ref="H16:H17"/>
    <mergeCell ref="I16:I17"/>
    <mergeCell ref="J16:J17"/>
    <mergeCell ref="G14:G15"/>
    <mergeCell ref="H14:H15"/>
    <mergeCell ref="I14:I15"/>
    <mergeCell ref="G21:G22"/>
    <mergeCell ref="H21:H22"/>
    <mergeCell ref="I21:I22"/>
    <mergeCell ref="J21:J22"/>
    <mergeCell ref="B21:B26"/>
    <mergeCell ref="C21:C26"/>
    <mergeCell ref="E21:E26"/>
    <mergeCell ref="F21:F26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G30:G3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鑫昌1</vt:lpstr>
      <vt:lpstr>鑫昌2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2023-09-18T06:46:33Z</dcterms:modified>
</cp:coreProperties>
</file>