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<sst xmlns="http://schemas.openxmlformats.org/spreadsheetml/2006/main" count="70" uniqueCount="44">
  <si>
    <t>序号</t>
  </si>
  <si>
    <t>QAD号</t>
  </si>
  <si>
    <t>产品名称</t>
  </si>
  <si>
    <t>未税/金达价格</t>
  </si>
  <si>
    <t>含税</t>
  </si>
  <si>
    <t>未税</t>
  </si>
  <si>
    <t>差价</t>
  </si>
  <si>
    <t>降幅</t>
  </si>
  <si>
    <t>SBS0010019</t>
  </si>
  <si>
    <t>SBS0010012</t>
  </si>
  <si>
    <t>SBS0010011</t>
  </si>
  <si>
    <t>SBS0010518</t>
  </si>
  <si>
    <t>SBS0010023</t>
  </si>
  <si>
    <t>SBS0010519</t>
  </si>
  <si>
    <t>SBS0010520</t>
  </si>
  <si>
    <t>k1窄车中间头枕布套</t>
  </si>
  <si>
    <t>SBS0010008</t>
  </si>
  <si>
    <t>SBS0010009</t>
  </si>
  <si>
    <t>SBS0010010</t>
  </si>
  <si>
    <t>SBS0010021</t>
  </si>
  <si>
    <t>SBS0010364</t>
  </si>
  <si>
    <t>SBS0010366</t>
  </si>
  <si>
    <t>SBS0010022</t>
  </si>
  <si>
    <t>SBS0010029</t>
  </si>
  <si>
    <t>SBS0010030</t>
  </si>
  <si>
    <t>SBS0010013</t>
  </si>
  <si>
    <t>前排中间座垫护面总成-中期</t>
  </si>
  <si>
    <t>SBS0010014</t>
  </si>
  <si>
    <t>前排中间靠背护面总成-中期</t>
  </si>
  <si>
    <t>SBS0010368</t>
  </si>
  <si>
    <t>单人靠背护面-中期</t>
  </si>
  <si>
    <t>SBS0010521</t>
  </si>
  <si>
    <t>K1跨背布套-中期</t>
  </si>
  <si>
    <t>SBS0010522</t>
  </si>
  <si>
    <t>K1跨座布套-中期</t>
  </si>
  <si>
    <t>昊烨第一版报价</t>
  </si>
  <si>
    <t>昊烨第二版报价</t>
  </si>
  <si>
    <t>昊烨第三版报价</t>
  </si>
  <si>
    <t>SBS0010024</t>
  </si>
  <si>
    <t>k1左舵二三排单人背布套-中期</t>
  </si>
  <si>
    <t>SBS0010251</t>
  </si>
  <si>
    <t>K1宽车中间靠背护面总成</t>
  </si>
  <si>
    <t>SBS0010252</t>
  </si>
  <si>
    <t>K1宽车中间座垫护面总成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</si>
</sst>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_);[Red]\(0.00\)"/>
  </numFmts>
  <fonts count="2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0" fillId="0" borderId="1" xfId="3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&#26446;&#26519;&#23792;\2023&#24180;&#20215;&#26684;&#21327;&#35758;\&#20215;&#26684;&#21327;&#35758;&#27719;&#24635;&#34920;\&#28493;&#22346;&#24037;&#21378;&#20379;&#24212;&#21830;&#24050;&#31614;&#35746;&#20215;&#26684;&#21327;&#35758;&#26126;&#32454;2023-L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潍坊供应商价格协议-已签订-2023"/>
      <sheetName val="Sheet2"/>
      <sheetName val="Sheet3"/>
      <sheetName val="Sheet1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发往昊烨样件明细</v>
          </cell>
        </row>
        <row r="2">
          <cell r="B2" t="str">
            <v>QAD号</v>
          </cell>
          <cell r="C2" t="str">
            <v>物料名称</v>
          </cell>
        </row>
        <row r="3">
          <cell r="B3" t="str">
            <v>SBS0010008</v>
          </cell>
          <cell r="C3" t="str">
            <v>侧翻右座椅座护面总成-中期 </v>
          </cell>
        </row>
        <row r="4">
          <cell r="B4" t="str">
            <v>SBS0010009</v>
          </cell>
          <cell r="C4" t="str">
            <v>侧翻右座椅背护面总成-中期 </v>
          </cell>
        </row>
        <row r="5">
          <cell r="B5" t="str">
            <v>SBS0010010</v>
          </cell>
          <cell r="C5" t="str">
            <v>k1头枕-中期</v>
          </cell>
        </row>
        <row r="6">
          <cell r="B6" t="str">
            <v>SBS0010011</v>
          </cell>
          <cell r="C6" t="str">
            <v>k1司机座布套（新面料）-中期 </v>
          </cell>
        </row>
        <row r="7">
          <cell r="B7" t="str">
            <v>SBS0010012</v>
          </cell>
          <cell r="C7" t="str">
            <v>k1正司机背布套(新面料）-中期 </v>
          </cell>
        </row>
        <row r="8">
          <cell r="B8" t="str">
            <v>SBS0010013</v>
          </cell>
          <cell r="C8" t="str">
            <v>前排中间座垫护面总成-中期 </v>
          </cell>
        </row>
        <row r="9">
          <cell r="B9" t="str">
            <v>SBS0010014</v>
          </cell>
          <cell r="C9" t="str">
            <v>前排中间靠背护面总成-中期 </v>
          </cell>
        </row>
        <row r="10">
          <cell r="B10" t="str">
            <v>SBS0010019</v>
          </cell>
          <cell r="C10" t="str">
            <v>一排三人座垫护面总成左舵-中期 </v>
          </cell>
        </row>
        <row r="11">
          <cell r="B11" t="str">
            <v>SBS0010366</v>
          </cell>
          <cell r="C11" t="str">
            <v>双人右靠背护面总成-中期</v>
          </cell>
        </row>
        <row r="12">
          <cell r="B12" t="str">
            <v>SBS0010021</v>
          </cell>
          <cell r="C12" t="str">
            <v>双人座布面-中期 </v>
          </cell>
        </row>
        <row r="13">
          <cell r="B13" t="str">
            <v>SBS0010022</v>
          </cell>
          <cell r="C13" t="str">
            <v>K1三排单人座-中期 </v>
          </cell>
        </row>
        <row r="14">
          <cell r="B14" t="str">
            <v>SBS0010023</v>
          </cell>
          <cell r="C14" t="str">
            <v>K1二排单人座-中期 </v>
          </cell>
        </row>
        <row r="15">
          <cell r="B15" t="str">
            <v>SBS0010368</v>
          </cell>
          <cell r="C15" t="str">
            <v>单人靠背护面-中期 </v>
          </cell>
        </row>
        <row r="16">
          <cell r="B16" t="str">
            <v>SBS0010029</v>
          </cell>
          <cell r="C16" t="str">
            <v>侧翻左座椅座护面总成-中期 </v>
          </cell>
        </row>
        <row r="17">
          <cell r="B17" t="str">
            <v>SBS0010030</v>
          </cell>
          <cell r="C17" t="str">
            <v>侧翻左座椅背护面总成-中期 </v>
          </cell>
        </row>
        <row r="18">
          <cell r="B18" t="str">
            <v>SBS0010364</v>
          </cell>
          <cell r="C18" t="str">
            <v>双人左靠背护面总成-中期</v>
          </cell>
        </row>
        <row r="19">
          <cell r="B19" t="str">
            <v>SBS0010518</v>
          </cell>
          <cell r="C19" t="str">
            <v>k1窄车中间背布套-中期</v>
          </cell>
        </row>
        <row r="20">
          <cell r="B20" t="str">
            <v>SBS0010519</v>
          </cell>
          <cell r="C20" t="str">
            <v>k1窄车中间座布套-中期</v>
          </cell>
        </row>
        <row r="21">
          <cell r="B21" t="str">
            <v>SBS0010520</v>
          </cell>
          <cell r="C21" t="str">
            <v>k1头枕布套-中期</v>
          </cell>
        </row>
        <row r="22">
          <cell r="B22" t="str">
            <v>SBS0010521</v>
          </cell>
          <cell r="C22" t="str">
            <v>K1跨背布套-中期</v>
          </cell>
        </row>
        <row r="23">
          <cell r="B23" t="str">
            <v>SBS0010522</v>
          </cell>
          <cell r="C23" t="str">
            <v>K1跨座布套-中期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2"/>
  <sheetViews>
    <sheetView tabSelected="1" workbookViewId="0">
      <selection activeCell="G14" sqref="G14"/>
    </sheetView>
  </sheetViews>
  <sheetFormatPr defaultColWidth="9" defaultRowHeight="13.5"/>
  <cols>
    <col min="1" max="1" width="2.25" customWidth="1"/>
    <col min="2" max="2" width="6.5" customWidth="1"/>
    <col min="3" max="3" width="13.375" customWidth="1"/>
    <col min="4" max="4" width="33.25" customWidth="1"/>
    <col min="5" max="5" width="15.375" customWidth="1"/>
    <col min="6" max="7" width="10.875" customWidth="1"/>
  </cols>
  <sheetData>
    <row r="1" ht="24" customHeight="1" spans="2:9"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11" t="s">
        <v>6</v>
      </c>
      <c r="I1" s="3" t="s">
        <v>7</v>
      </c>
    </row>
    <row r="2" ht="22" customHeight="1" spans="2:9">
      <c r="B2" s="2">
        <v>1</v>
      </c>
      <c r="C2" s="4" t="s">
        <v>8</v>
      </c>
      <c r="D2" s="5" t="str">
        <f>VLOOKUP(C2,[1]Sheet4!$B:$C,2,0)</f>
        <v>一排三人座垫护面总成左舵-中期 </v>
      </c>
      <c r="E2" s="6">
        <v>57</v>
      </c>
      <c r="F2" s="3">
        <v>44.82</v>
      </c>
      <c r="G2" s="3">
        <f>F2/1.13</f>
        <v>39.6637168141593</v>
      </c>
      <c r="H2" s="11">
        <f>E2-G2</f>
        <v>17.3362831858407</v>
      </c>
      <c r="I2" s="17">
        <f>H2/E2</f>
        <v>0.304145319049837</v>
      </c>
    </row>
    <row r="3" ht="22" customHeight="1" spans="2:9">
      <c r="B3" s="2">
        <v>2</v>
      </c>
      <c r="C3" s="4" t="s">
        <v>9</v>
      </c>
      <c r="D3" s="5" t="str">
        <f>VLOOKUP(C3,[1]Sheet4!$B:$C,2,0)</f>
        <v>k1正司机背布套(新面料）-中期 </v>
      </c>
      <c r="E3" s="6">
        <v>30</v>
      </c>
      <c r="F3" s="3">
        <v>24.9372</v>
      </c>
      <c r="G3" s="3">
        <f t="shared" ref="G3:G23" si="0">F3/1.13</f>
        <v>22.0683185840708</v>
      </c>
      <c r="H3" s="11">
        <f t="shared" ref="H3:H22" si="1">E3-G3</f>
        <v>7.9316814159292</v>
      </c>
      <c r="I3" s="17">
        <f t="shared" ref="I3:I23" si="2">H3/E3</f>
        <v>0.264389380530973</v>
      </c>
    </row>
    <row r="4" ht="22" customHeight="1" spans="2:9">
      <c r="B4" s="2">
        <v>3</v>
      </c>
      <c r="C4" s="4" t="s">
        <v>10</v>
      </c>
      <c r="D4" s="5" t="str">
        <f>VLOOKUP(C4,[1]Sheet4!$B:$C,2,0)</f>
        <v>k1司机座布套（新面料）-中期 </v>
      </c>
      <c r="E4" s="6">
        <v>21.33</v>
      </c>
      <c r="F4" s="3">
        <v>17.712</v>
      </c>
      <c r="G4" s="3">
        <f t="shared" si="0"/>
        <v>15.6743362831858</v>
      </c>
      <c r="H4" s="11">
        <f t="shared" si="1"/>
        <v>5.65566371681416</v>
      </c>
      <c r="I4" s="17">
        <f t="shared" si="2"/>
        <v>0.265150666517307</v>
      </c>
    </row>
    <row r="5" ht="22" customHeight="1" spans="2:9">
      <c r="B5" s="2">
        <v>4</v>
      </c>
      <c r="C5" s="4" t="s">
        <v>11</v>
      </c>
      <c r="D5" s="5" t="str">
        <f>VLOOKUP(C5,[1]Sheet4!$B:$C,2,0)</f>
        <v>k1窄车中间背布套-中期</v>
      </c>
      <c r="E5" s="6">
        <v>24.72</v>
      </c>
      <c r="F5" s="3">
        <v>15.228</v>
      </c>
      <c r="G5" s="3">
        <f t="shared" si="0"/>
        <v>13.4761061946903</v>
      </c>
      <c r="H5" s="11">
        <f t="shared" si="1"/>
        <v>11.2438938053097</v>
      </c>
      <c r="I5" s="17">
        <f t="shared" si="2"/>
        <v>0.454850073030329</v>
      </c>
    </row>
    <row r="6" ht="22" customHeight="1" spans="2:9">
      <c r="B6" s="2">
        <v>5</v>
      </c>
      <c r="C6" s="4" t="s">
        <v>12</v>
      </c>
      <c r="D6" s="5" t="str">
        <f>VLOOKUP(C6,[1]Sheet4!$B:$C,2,0)</f>
        <v>K1二排单人座-中期 </v>
      </c>
      <c r="E6" s="6">
        <v>21.82</v>
      </c>
      <c r="F6" s="3">
        <v>19.656</v>
      </c>
      <c r="G6" s="3">
        <f t="shared" si="0"/>
        <v>17.3946902654867</v>
      </c>
      <c r="H6" s="11">
        <f t="shared" si="1"/>
        <v>4.42530973451327</v>
      </c>
      <c r="I6" s="17">
        <f t="shared" si="2"/>
        <v>0.202809795348913</v>
      </c>
    </row>
    <row r="7" ht="22" customHeight="1" spans="2:9">
      <c r="B7" s="2">
        <v>6</v>
      </c>
      <c r="C7" s="4" t="s">
        <v>13</v>
      </c>
      <c r="D7" s="5" t="str">
        <f>VLOOKUP(C7,[1]Sheet4!$B:$C,2,0)</f>
        <v>k1窄车中间座布套-中期</v>
      </c>
      <c r="E7" s="6">
        <v>17.49</v>
      </c>
      <c r="F7" s="3">
        <v>16.416</v>
      </c>
      <c r="G7" s="3">
        <f t="shared" si="0"/>
        <v>14.5274336283186</v>
      </c>
      <c r="H7" s="11">
        <f t="shared" si="1"/>
        <v>2.96256637168141</v>
      </c>
      <c r="I7" s="17">
        <f t="shared" si="2"/>
        <v>0.169386299124152</v>
      </c>
    </row>
    <row r="8" ht="22" customHeight="1" spans="2:9">
      <c r="B8" s="2">
        <v>7</v>
      </c>
      <c r="C8" s="4" t="s">
        <v>14</v>
      </c>
      <c r="D8" s="5" t="s">
        <v>15</v>
      </c>
      <c r="E8" s="6">
        <v>7</v>
      </c>
      <c r="F8" s="3">
        <v>5.94</v>
      </c>
      <c r="G8" s="3">
        <f t="shared" si="0"/>
        <v>5.25663716814159</v>
      </c>
      <c r="H8" s="11">
        <f t="shared" si="1"/>
        <v>1.74336283185841</v>
      </c>
      <c r="I8" s="17">
        <f t="shared" si="2"/>
        <v>0.249051833122629</v>
      </c>
    </row>
    <row r="9" ht="22" customHeight="1" spans="2:9">
      <c r="B9" s="2">
        <v>8</v>
      </c>
      <c r="C9" s="4" t="s">
        <v>16</v>
      </c>
      <c r="D9" s="5" t="str">
        <f>VLOOKUP(C9,[1]Sheet4!$B:$C,2,0)</f>
        <v>侧翻右座椅座护面总成-中期 </v>
      </c>
      <c r="E9" s="6">
        <v>35.86</v>
      </c>
      <c r="F9" s="3">
        <v>39.8</v>
      </c>
      <c r="G9" s="3">
        <f t="shared" si="0"/>
        <v>35.2212389380531</v>
      </c>
      <c r="H9" s="11">
        <f t="shared" si="1"/>
        <v>0.638761061946902</v>
      </c>
      <c r="I9" s="17">
        <f t="shared" si="2"/>
        <v>0.0178126341870302</v>
      </c>
    </row>
    <row r="10" ht="22" customHeight="1" spans="2:9">
      <c r="B10" s="2">
        <v>9</v>
      </c>
      <c r="C10" s="4" t="s">
        <v>17</v>
      </c>
      <c r="D10" s="5" t="str">
        <f>VLOOKUP(C10,[1]Sheet4!$B:$C,2,0)</f>
        <v>侧翻右座椅背护面总成-中期 </v>
      </c>
      <c r="E10" s="6">
        <v>43.19</v>
      </c>
      <c r="F10" s="3">
        <v>41.04</v>
      </c>
      <c r="G10" s="3">
        <f t="shared" si="0"/>
        <v>36.3185840707965</v>
      </c>
      <c r="H10" s="11">
        <f t="shared" si="1"/>
        <v>6.87141592920354</v>
      </c>
      <c r="I10" s="17">
        <f t="shared" si="2"/>
        <v>0.159097382014437</v>
      </c>
    </row>
    <row r="11" ht="22" customHeight="1" spans="2:9">
      <c r="B11" s="2">
        <v>10</v>
      </c>
      <c r="C11" s="4" t="s">
        <v>18</v>
      </c>
      <c r="D11" s="5" t="str">
        <f>VLOOKUP(C11,[1]Sheet4!$B:$C,2,0)</f>
        <v>k1头枕-中期</v>
      </c>
      <c r="E11" s="6">
        <v>7.51</v>
      </c>
      <c r="F11" s="3">
        <v>5.5296</v>
      </c>
      <c r="G11" s="3">
        <f t="shared" si="0"/>
        <v>4.89345132743363</v>
      </c>
      <c r="H11" s="11">
        <f t="shared" si="1"/>
        <v>2.61654867256637</v>
      </c>
      <c r="I11" s="17">
        <f t="shared" si="2"/>
        <v>0.348408611526814</v>
      </c>
    </row>
    <row r="12" ht="22" customHeight="1" spans="2:9">
      <c r="B12" s="2">
        <v>11</v>
      </c>
      <c r="C12" s="4" t="s">
        <v>19</v>
      </c>
      <c r="D12" s="5" t="str">
        <f>VLOOKUP(C12,[1]Sheet4!$B:$C,2,0)</f>
        <v>双人座布面-中期 </v>
      </c>
      <c r="E12" s="6">
        <v>35.57</v>
      </c>
      <c r="F12" s="3">
        <v>31.428</v>
      </c>
      <c r="G12" s="3">
        <f t="shared" si="0"/>
        <v>27.812389380531</v>
      </c>
      <c r="H12" s="11">
        <f t="shared" si="1"/>
        <v>7.75761061946902</v>
      </c>
      <c r="I12" s="17">
        <f t="shared" si="2"/>
        <v>0.218094197904667</v>
      </c>
    </row>
    <row r="13" ht="22" customHeight="1" spans="2:9">
      <c r="B13" s="2">
        <v>12</v>
      </c>
      <c r="C13" s="4" t="s">
        <v>20</v>
      </c>
      <c r="D13" s="5" t="str">
        <f>VLOOKUP(C13,[1]Sheet4!$B:$C,2,0)</f>
        <v>双人左靠背护面总成-中期</v>
      </c>
      <c r="E13" s="6">
        <v>28.58</v>
      </c>
      <c r="F13" s="3">
        <v>21.492</v>
      </c>
      <c r="G13" s="3">
        <f t="shared" si="0"/>
        <v>19.0194690265487</v>
      </c>
      <c r="H13" s="11">
        <f t="shared" si="1"/>
        <v>9.56053097345132</v>
      </c>
      <c r="I13" s="17">
        <f t="shared" si="2"/>
        <v>0.334518228602216</v>
      </c>
    </row>
    <row r="14" ht="22" customHeight="1" spans="2:9">
      <c r="B14" s="2">
        <v>13</v>
      </c>
      <c r="C14" s="4" t="s">
        <v>21</v>
      </c>
      <c r="D14" s="5" t="str">
        <f>VLOOKUP(C14,[1]Sheet4!$B:$C,2,0)</f>
        <v>双人右靠背护面总成-中期</v>
      </c>
      <c r="E14" s="6">
        <v>28.58</v>
      </c>
      <c r="F14" s="3">
        <v>21.492</v>
      </c>
      <c r="G14" s="3">
        <f t="shared" si="0"/>
        <v>19.0194690265487</v>
      </c>
      <c r="H14" s="11">
        <f t="shared" si="1"/>
        <v>9.56053097345132</v>
      </c>
      <c r="I14" s="17">
        <f t="shared" si="2"/>
        <v>0.334518228602216</v>
      </c>
    </row>
    <row r="15" ht="22" customHeight="1" spans="2:9">
      <c r="B15" s="2">
        <v>14</v>
      </c>
      <c r="C15" s="4" t="s">
        <v>22</v>
      </c>
      <c r="D15" s="5" t="str">
        <f>VLOOKUP(C15,[1]Sheet4!$B:$C,2,0)</f>
        <v>K1三排单人座-中期 </v>
      </c>
      <c r="E15" s="6">
        <v>21.32</v>
      </c>
      <c r="F15" s="3">
        <v>19.656</v>
      </c>
      <c r="G15" s="3">
        <f>F15/1.13</f>
        <v>17.3946902654867</v>
      </c>
      <c r="H15" s="11">
        <f>E15-G15</f>
        <v>3.92530973451327</v>
      </c>
      <c r="I15" s="17">
        <f>H15/E15</f>
        <v>0.184113965033456</v>
      </c>
    </row>
    <row r="16" ht="22" customHeight="1" spans="2:9">
      <c r="B16" s="2">
        <v>15</v>
      </c>
      <c r="C16" s="4" t="s">
        <v>23</v>
      </c>
      <c r="D16" s="5" t="str">
        <f>VLOOKUP(C16,[1]Sheet4!$B:$C,2,0)</f>
        <v>侧翻左座椅座护面总成-中期 </v>
      </c>
      <c r="E16" s="6">
        <v>35.72</v>
      </c>
      <c r="F16" s="3">
        <v>39.8</v>
      </c>
      <c r="G16" s="3">
        <f>F16/1.13</f>
        <v>35.2212389380531</v>
      </c>
      <c r="H16" s="11">
        <f>E16-G16</f>
        <v>0.498761061946901</v>
      </c>
      <c r="I16" s="17">
        <f>H16/E16</f>
        <v>0.0139630756424104</v>
      </c>
    </row>
    <row r="17" ht="22" customHeight="1" spans="2:9">
      <c r="B17" s="2">
        <v>16</v>
      </c>
      <c r="C17" s="4" t="s">
        <v>24</v>
      </c>
      <c r="D17" s="5" t="str">
        <f>VLOOKUP(C17,[1]Sheet4!$B:$C,2,0)</f>
        <v>侧翻左座椅背护面总成-中期 </v>
      </c>
      <c r="E17" s="6">
        <v>43</v>
      </c>
      <c r="F17" s="3">
        <v>41.04</v>
      </c>
      <c r="G17" s="3">
        <f>F17/1.13</f>
        <v>36.3185840707965</v>
      </c>
      <c r="H17" s="11">
        <f>E17-G17</f>
        <v>6.68141592920354</v>
      </c>
      <c r="I17" s="17">
        <f>H17/E17</f>
        <v>0.155381765795431</v>
      </c>
    </row>
    <row r="18" ht="22" customHeight="1" spans="2:9">
      <c r="B18" s="2">
        <v>17</v>
      </c>
      <c r="C18" s="12" t="s">
        <v>25</v>
      </c>
      <c r="D18" s="13" t="s">
        <v>26</v>
      </c>
      <c r="E18" s="14">
        <v>23.47</v>
      </c>
      <c r="F18" s="15">
        <v>14.5152</v>
      </c>
      <c r="G18" s="3">
        <f>F18/1.13</f>
        <v>12.8453097345133</v>
      </c>
      <c r="H18" s="11">
        <f>E18-G18</f>
        <v>10.6246902654867</v>
      </c>
      <c r="I18" s="17">
        <f>H18/E18</f>
        <v>0.452692384554185</v>
      </c>
    </row>
    <row r="19" ht="22" customHeight="1" spans="2:9">
      <c r="B19" s="2">
        <v>18</v>
      </c>
      <c r="C19" s="12" t="s">
        <v>27</v>
      </c>
      <c r="D19" s="13" t="s">
        <v>28</v>
      </c>
      <c r="E19" s="14">
        <v>23.6</v>
      </c>
      <c r="F19" s="15">
        <v>16.956</v>
      </c>
      <c r="G19" s="3">
        <f>F19/1.13</f>
        <v>15.0053097345133</v>
      </c>
      <c r="H19" s="11">
        <f>E19-G19</f>
        <v>8.59469026548673</v>
      </c>
      <c r="I19" s="17">
        <f>H19/E19</f>
        <v>0.364181790910454</v>
      </c>
    </row>
    <row r="20" ht="22" customHeight="1" spans="2:9">
      <c r="B20" s="2">
        <v>19</v>
      </c>
      <c r="C20" s="2" t="s">
        <v>29</v>
      </c>
      <c r="D20" s="16" t="s">
        <v>30</v>
      </c>
      <c r="E20" s="2">
        <v>25.82</v>
      </c>
      <c r="F20" s="3">
        <v>20.4012</v>
      </c>
      <c r="G20" s="3">
        <f>F20/1.13</f>
        <v>18.0541592920354</v>
      </c>
      <c r="H20" s="11">
        <f>E20-G20</f>
        <v>7.7658407079646</v>
      </c>
      <c r="I20" s="17">
        <f>H20/E20</f>
        <v>0.300768424011022</v>
      </c>
    </row>
    <row r="21" ht="22" customHeight="1" spans="2:9">
      <c r="B21" s="2">
        <v>20</v>
      </c>
      <c r="C21" s="4" t="s">
        <v>31</v>
      </c>
      <c r="D21" s="9" t="s">
        <v>32</v>
      </c>
      <c r="E21" s="10">
        <v>14.15410344</v>
      </c>
      <c r="F21" s="3">
        <v>13.5</v>
      </c>
      <c r="G21" s="3">
        <f>F21/1.13</f>
        <v>11.9469026548673</v>
      </c>
      <c r="H21" s="11">
        <f>E21-G21</f>
        <v>2.20720078513274</v>
      </c>
      <c r="I21" s="17">
        <f>H21/E21</f>
        <v>0.155940699069297</v>
      </c>
    </row>
    <row r="22" ht="22" customHeight="1" spans="2:9">
      <c r="B22" s="2">
        <v>21</v>
      </c>
      <c r="C22" s="4" t="s">
        <v>33</v>
      </c>
      <c r="D22" s="9" t="s">
        <v>34</v>
      </c>
      <c r="E22" s="10">
        <v>15.24704262</v>
      </c>
      <c r="F22" s="3">
        <v>12.312</v>
      </c>
      <c r="G22" s="3">
        <f>F22/1.13</f>
        <v>10.8955752212389</v>
      </c>
      <c r="H22" s="11">
        <f>E22-G22</f>
        <v>4.35146739876106</v>
      </c>
      <c r="I22" s="17">
        <f>H22/E22</f>
        <v>0.285397470657891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A1" sqref="$A1:$XFD1048576"/>
    </sheetView>
  </sheetViews>
  <sheetFormatPr defaultColWidth="9" defaultRowHeight="13.5" outlineLevelCol="5"/>
  <cols>
    <col min="1" max="1" width="5.125" customWidth="1"/>
    <col min="2" max="2" width="16.25" customWidth="1"/>
    <col min="3" max="3" width="33.125" customWidth="1"/>
    <col min="4" max="4" width="17.875" customWidth="1"/>
    <col min="5" max="5" width="17.625" customWidth="1"/>
    <col min="6" max="6" width="16.75" customWidth="1"/>
  </cols>
  <sheetData>
    <row r="1" ht="21" customHeight="1" spans="1:6">
      <c r="A1" s="2" t="s">
        <v>0</v>
      </c>
      <c r="B1" s="2" t="s">
        <v>1</v>
      </c>
      <c r="C1" s="2" t="s">
        <v>2</v>
      </c>
      <c r="D1" s="2" t="s">
        <v>35</v>
      </c>
      <c r="E1" s="3" t="s">
        <v>36</v>
      </c>
      <c r="F1" s="3" t="s">
        <v>37</v>
      </c>
    </row>
    <row r="2" ht="21" customHeight="1" spans="1:6">
      <c r="A2" s="2">
        <v>1</v>
      </c>
      <c r="B2" s="4" t="s">
        <v>8</v>
      </c>
      <c r="C2" s="5" t="str">
        <f>VLOOKUP(B2,[1]Sheet4!$B:$C,2,0)</f>
        <v>一排三人座垫护面总成左舵-中期 </v>
      </c>
      <c r="D2" s="6">
        <v>46.895</v>
      </c>
      <c r="E2" s="3">
        <v>45.65</v>
      </c>
      <c r="F2" s="3">
        <v>44.82</v>
      </c>
    </row>
    <row r="3" ht="21" customHeight="1" spans="1:6">
      <c r="A3" s="2">
        <v>2</v>
      </c>
      <c r="B3" s="4" t="s">
        <v>9</v>
      </c>
      <c r="C3" s="5" t="str">
        <f>VLOOKUP(B3,[1]Sheet4!$B:$C,2,0)</f>
        <v>k1正司机背布套(新面料）-中期 </v>
      </c>
      <c r="D3" s="6">
        <v>26.0917</v>
      </c>
      <c r="E3" s="3">
        <v>25.399</v>
      </c>
      <c r="F3" s="3">
        <v>24.9372</v>
      </c>
    </row>
    <row r="4" ht="21" customHeight="1" spans="1:6">
      <c r="A4" s="2">
        <v>3</v>
      </c>
      <c r="B4" s="4" t="s">
        <v>10</v>
      </c>
      <c r="C4" s="5" t="str">
        <f>VLOOKUP(B4,[1]Sheet4!$B:$C,2,0)</f>
        <v>k1司机座布套（新面料）-中期 </v>
      </c>
      <c r="D4" s="6">
        <v>18.532</v>
      </c>
      <c r="E4" s="3">
        <v>18.04</v>
      </c>
      <c r="F4" s="3">
        <v>17.712</v>
      </c>
    </row>
    <row r="5" ht="21" customHeight="1" spans="1:6">
      <c r="A5" s="2">
        <v>4</v>
      </c>
      <c r="B5" s="4" t="s">
        <v>11</v>
      </c>
      <c r="C5" s="5" t="str">
        <f>VLOOKUP(B5,[1]Sheet4!$B:$C,2,0)</f>
        <v>k1窄车中间背布套-中期</v>
      </c>
      <c r="D5" s="6">
        <v>15.933</v>
      </c>
      <c r="E5" s="3">
        <v>15.51</v>
      </c>
      <c r="F5" s="3">
        <v>15.228</v>
      </c>
    </row>
    <row r="6" ht="21" customHeight="1" spans="1:6">
      <c r="A6" s="2">
        <v>5</v>
      </c>
      <c r="B6" s="4" t="s">
        <v>12</v>
      </c>
      <c r="C6" s="5" t="str">
        <f>VLOOKUP(B6,[1]Sheet4!$B:$C,2,0)</f>
        <v>K1二排单人座-中期 </v>
      </c>
      <c r="D6" s="6">
        <v>20.566</v>
      </c>
      <c r="E6" s="3">
        <v>20.02</v>
      </c>
      <c r="F6" s="3">
        <v>19.656</v>
      </c>
    </row>
    <row r="7" ht="21" customHeight="1" spans="1:6">
      <c r="A7" s="2">
        <v>6</v>
      </c>
      <c r="B7" s="4" t="s">
        <v>13</v>
      </c>
      <c r="C7" s="5" t="str">
        <f>VLOOKUP(B7,[1]Sheet4!$B:$C,2,0)</f>
        <v>k1窄车中间座布套-中期</v>
      </c>
      <c r="D7" s="6">
        <v>17.176</v>
      </c>
      <c r="E7" s="3">
        <v>16.72</v>
      </c>
      <c r="F7" s="3">
        <v>16.416</v>
      </c>
    </row>
    <row r="8" ht="21" customHeight="1" spans="1:6">
      <c r="A8" s="2">
        <v>7</v>
      </c>
      <c r="B8" s="4" t="s">
        <v>14</v>
      </c>
      <c r="C8" s="5" t="s">
        <v>15</v>
      </c>
      <c r="D8" s="6">
        <v>6.215</v>
      </c>
      <c r="E8" s="3">
        <v>6.05</v>
      </c>
      <c r="F8" s="3">
        <v>5.94</v>
      </c>
    </row>
    <row r="9" ht="21" customHeight="1" spans="1:6">
      <c r="A9" s="2">
        <v>8</v>
      </c>
      <c r="B9" s="4" t="s">
        <v>16</v>
      </c>
      <c r="C9" s="5" t="str">
        <f>VLOOKUP(B9,[1]Sheet4!$B:$C,2,0)</f>
        <v>侧翻右座椅座护面总成-中期 </v>
      </c>
      <c r="D9" s="6">
        <v>47.4148</v>
      </c>
      <c r="E9" s="3">
        <v>46.156</v>
      </c>
      <c r="F9" s="3">
        <v>34</v>
      </c>
    </row>
    <row r="10" ht="21" customHeight="1" spans="1:6">
      <c r="A10" s="2">
        <v>9</v>
      </c>
      <c r="B10" s="4" t="s">
        <v>17</v>
      </c>
      <c r="C10" s="5" t="str">
        <f>VLOOKUP(B10,[1]Sheet4!$B:$C,2,0)</f>
        <v>侧翻右座椅背护面总成-中期 </v>
      </c>
      <c r="D10" s="6">
        <v>42.94</v>
      </c>
      <c r="E10" s="3">
        <v>41.8</v>
      </c>
      <c r="F10" s="3">
        <v>41.04</v>
      </c>
    </row>
    <row r="11" ht="21" customHeight="1" spans="1:6">
      <c r="A11" s="2">
        <v>10</v>
      </c>
      <c r="B11" s="4" t="s">
        <v>18</v>
      </c>
      <c r="C11" s="5" t="str">
        <f>VLOOKUP(B11,[1]Sheet4!$B:$C,2,0)</f>
        <v>k1头枕-中期</v>
      </c>
      <c r="D11" s="6">
        <v>5.7856</v>
      </c>
      <c r="E11" s="3">
        <v>5.632</v>
      </c>
      <c r="F11" s="3">
        <v>5.5296</v>
      </c>
    </row>
    <row r="12" ht="21" customHeight="1" spans="1:6">
      <c r="A12" s="2">
        <v>11</v>
      </c>
      <c r="B12" s="4" t="s">
        <v>19</v>
      </c>
      <c r="C12" s="5" t="str">
        <f>VLOOKUP(B12,[1]Sheet4!$B:$C,2,0)</f>
        <v>双人座布面-中期 </v>
      </c>
      <c r="D12" s="6">
        <v>32.883</v>
      </c>
      <c r="E12" s="3">
        <v>32.01</v>
      </c>
      <c r="F12" s="3">
        <v>31.428</v>
      </c>
    </row>
    <row r="13" ht="21" customHeight="1" spans="1:6">
      <c r="A13" s="2">
        <v>12</v>
      </c>
      <c r="B13" s="4" t="s">
        <v>20</v>
      </c>
      <c r="C13" s="5" t="str">
        <f>VLOOKUP(B13,[1]Sheet4!$B:$C,2,0)</f>
        <v>双人左靠背护面总成-中期</v>
      </c>
      <c r="D13" s="6">
        <v>22.487</v>
      </c>
      <c r="E13" s="3">
        <v>21.89</v>
      </c>
      <c r="F13" s="3">
        <v>21.492</v>
      </c>
    </row>
    <row r="14" ht="21" customHeight="1" spans="1:6">
      <c r="A14" s="2">
        <v>13</v>
      </c>
      <c r="B14" s="4" t="s">
        <v>21</v>
      </c>
      <c r="C14" s="5" t="str">
        <f>VLOOKUP(B14,[1]Sheet4!$B:$C,2,0)</f>
        <v>双人右靠背护面总成-中期</v>
      </c>
      <c r="D14" s="6">
        <v>22.487</v>
      </c>
      <c r="E14" s="3">
        <v>21.89</v>
      </c>
      <c r="F14" s="3">
        <v>21.492</v>
      </c>
    </row>
    <row r="15" ht="21" customHeight="1" spans="1:6">
      <c r="A15" s="2">
        <v>14</v>
      </c>
      <c r="B15" s="4" t="s">
        <v>38</v>
      </c>
      <c r="C15" s="5" t="s">
        <v>39</v>
      </c>
      <c r="D15" s="6">
        <v>21.3457</v>
      </c>
      <c r="E15" s="3">
        <v>20.779</v>
      </c>
      <c r="F15" s="3">
        <v>20.4012</v>
      </c>
    </row>
    <row r="16" ht="21" customHeight="1" spans="1:6">
      <c r="A16" s="2">
        <v>15</v>
      </c>
      <c r="B16" s="4" t="s">
        <v>22</v>
      </c>
      <c r="C16" s="5" t="str">
        <f>VLOOKUP(B16,[1]Sheet4!$B:$C,2,0)</f>
        <v>K1三排单人座-中期 </v>
      </c>
      <c r="D16" s="6">
        <v>20.566</v>
      </c>
      <c r="E16" s="3">
        <v>20.02</v>
      </c>
      <c r="F16" s="3">
        <v>19.656</v>
      </c>
    </row>
    <row r="17" ht="21" customHeight="1" spans="1:6">
      <c r="A17" s="2">
        <v>16</v>
      </c>
      <c r="B17" s="4" t="s">
        <v>23</v>
      </c>
      <c r="C17" s="5" t="str">
        <f>VLOOKUP(B17,[1]Sheet4!$B:$C,2,0)</f>
        <v>侧翻左座椅座护面总成-中期 </v>
      </c>
      <c r="D17" s="6">
        <v>47.3583</v>
      </c>
      <c r="E17" s="3">
        <v>46.101</v>
      </c>
      <c r="F17" s="3">
        <v>34</v>
      </c>
    </row>
    <row r="18" ht="21" customHeight="1" spans="1:6">
      <c r="A18" s="2">
        <v>17</v>
      </c>
      <c r="B18" s="4" t="s">
        <v>24</v>
      </c>
      <c r="C18" s="5" t="str">
        <f>VLOOKUP(B18,[1]Sheet4!$B:$C,2,0)</f>
        <v>侧翻左座椅背护面总成-中期 </v>
      </c>
      <c r="D18" s="6">
        <v>42.94</v>
      </c>
      <c r="E18" s="3">
        <v>41.8</v>
      </c>
      <c r="F18" s="3">
        <v>41.04</v>
      </c>
    </row>
    <row r="19" s="1" customFormat="1" ht="21" customHeight="1" spans="1:6">
      <c r="A19" s="7">
        <v>18</v>
      </c>
      <c r="B19" s="4" t="s">
        <v>25</v>
      </c>
      <c r="C19" s="7" t="s">
        <v>26</v>
      </c>
      <c r="D19" s="7">
        <v>15.1872</v>
      </c>
      <c r="E19" s="8">
        <v>14.784</v>
      </c>
      <c r="F19" s="8">
        <v>14.5152</v>
      </c>
    </row>
    <row r="20" s="1" customFormat="1" ht="21" customHeight="1" spans="1:6">
      <c r="A20" s="7">
        <v>19</v>
      </c>
      <c r="B20" s="4" t="s">
        <v>27</v>
      </c>
      <c r="C20" s="7" t="s">
        <v>28</v>
      </c>
      <c r="D20" s="7">
        <v>17.741</v>
      </c>
      <c r="E20" s="8">
        <v>17.27</v>
      </c>
      <c r="F20" s="8">
        <v>16.956</v>
      </c>
    </row>
    <row r="21" ht="21" customHeight="1" spans="1:6">
      <c r="A21" s="2">
        <v>20</v>
      </c>
      <c r="B21" s="2" t="s">
        <v>29</v>
      </c>
      <c r="C21" s="2" t="s">
        <v>30</v>
      </c>
      <c r="D21" s="2">
        <v>21.3457</v>
      </c>
      <c r="E21" s="3">
        <v>20.779</v>
      </c>
      <c r="F21" s="3">
        <v>20.4012</v>
      </c>
    </row>
    <row r="22" ht="21" customHeight="1" spans="1:6">
      <c r="A22" s="2">
        <v>21</v>
      </c>
      <c r="B22" s="4" t="s">
        <v>40</v>
      </c>
      <c r="C22" s="9" t="s">
        <v>41</v>
      </c>
      <c r="D22" s="10">
        <v>14.125</v>
      </c>
      <c r="E22" s="3">
        <v>13.75</v>
      </c>
      <c r="F22" s="3">
        <v>13.5</v>
      </c>
    </row>
    <row r="23" ht="21" customHeight="1" spans="1:6">
      <c r="A23" s="2">
        <v>22</v>
      </c>
      <c r="B23" s="4" t="s">
        <v>42</v>
      </c>
      <c r="C23" s="9" t="s">
        <v>43</v>
      </c>
      <c r="D23" s="10">
        <v>12.882</v>
      </c>
      <c r="E23" s="3">
        <v>12.54</v>
      </c>
      <c r="F23" s="3">
        <v>12.312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2023-09-27T09:31:31Z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