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 xml:space="preserve">
系数1.3</t>
        </r>
      </text>
    </comment>
    <comment ref="M1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<sst xmlns="http://schemas.openxmlformats.org/spreadsheetml/2006/main" count="66" uniqueCount="41">
  <si>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</si>
  <si>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</si>
  <si>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</si>
  <si>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</si>
  <si>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</si>
  <si>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</si>
  <si>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</si>
  <si>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</si>
  <si>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</si>
  <si>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</si>
  <si>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</si>
  <si>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</si>
  <si>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</si>
  <si>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</si>
  <si>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</si>
  <si>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</si>
  <si>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</si>
  <si>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</si>
  <si>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</si>
  <si>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</si>
  <si>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</si>
  <si>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</si>
  <si>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长春</t>
  </si>
  <si>
    <t>J6G</t>
  </si>
  <si>
    <t>左侧副边调角器总成</t>
  </si>
  <si>
    <t>SHT0000161</t>
  </si>
  <si>
    <t>X3000副调角器</t>
  </si>
  <si>
    <t>SHT0001666</t>
  </si>
  <si>
    <t>——</t>
  </si>
  <si>
    <t>左旋气动转盘总成</t>
  </si>
  <si>
    <t>SHT0016140</t>
  </si>
  <si>
    <t>座框总成</t>
  </si>
  <si>
    <t>SHT0015953</t>
  </si>
  <si>
    <t>滑轨与转盘连接梁总成</t>
  </si>
  <si>
    <t>SHT0015957</t>
  </si>
  <si>
    <t>转盘与底支架连接梁总成</t>
  </si>
  <si>
    <t>SHT0015959</t>
  </si>
  <si>
    <t>副司机主边调角器总成 / J6G</t>
  </si>
  <si>
    <t>sht0016160</t>
  </si>
  <si>
    <t>副司机副边调角器总成 / J6G</t>
  </si>
  <si>
    <t>sht0016161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</si>
</sst>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b/>
      <sz val="11"/>
      <name val="微软雅黑"/>
      <family val="2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workbookViewId="0">
      <selection activeCell="B13" sqref="B13"/>
    </sheetView>
  </sheetViews>
  <sheetFormatPr defaultColWidth="9" defaultRowHeight="13.5"/>
  <cols>
    <col min="1" max="1" width="5.375" customWidth="1"/>
    <col min="2" max="2" width="4.75" customWidth="1"/>
    <col min="3" max="3" width="23.375" customWidth="1"/>
    <col min="4" max="4" width="13.375" customWidth="1"/>
    <col min="6" max="9" width="8.125" customWidth="1"/>
    <col min="10" max="10" width="6.25" customWidth="1"/>
    <col min="11" max="13" width="8.125" customWidth="1"/>
    <col min="14" max="14" width="8.875" customWidth="1"/>
    <col min="15" max="15" width="6.875" customWidth="1"/>
    <col min="16" max="16" width="8.875" customWidth="1"/>
    <col min="17" max="17" width="6.875" customWidth="1"/>
    <col min="18" max="18" width="8.875" customWidth="1"/>
    <col min="19" max="19" width="6.875" customWidth="1"/>
    <col min="20" max="20" width="8.875" customWidth="1"/>
    <col min="21" max="21" width="6.875" customWidth="1"/>
    <col min="22" max="22" width="7" customWidth="1"/>
    <col min="23" max="23" width="8.875" customWidth="1"/>
    <col min="24" max="24" width="5.875" customWidth="1"/>
    <col min="25" max="25" width="7" customWidth="1"/>
    <col min="26" max="26" width="8.25" customWidth="1"/>
    <col min="27" max="27" width="8.875" customWidth="1"/>
    <col min="28" max="28" width="7" customWidth="1"/>
    <col min="29" max="29" width="8.125" customWidth="1"/>
  </cols>
  <sheetData>
    <row r="1" ht="54" spans="1:29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5</v>
      </c>
      <c r="L1" s="1" t="s">
        <v>6</v>
      </c>
      <c r="M1" s="1" t="s">
        <v>9</v>
      </c>
      <c r="N1" s="17" t="s">
        <v>10</v>
      </c>
      <c r="O1" s="17" t="s">
        <v>11</v>
      </c>
      <c r="P1" s="17" t="s">
        <v>12</v>
      </c>
      <c r="Q1" s="17" t="s">
        <v>11</v>
      </c>
      <c r="R1" s="17" t="s">
        <v>13</v>
      </c>
      <c r="S1" s="17" t="s">
        <v>11</v>
      </c>
      <c r="T1" s="17" t="s">
        <v>14</v>
      </c>
      <c r="U1" s="17" t="s">
        <v>11</v>
      </c>
      <c r="V1" s="17" t="s">
        <v>15</v>
      </c>
      <c r="W1" s="17" t="s">
        <v>16</v>
      </c>
      <c r="X1" s="17" t="s">
        <v>17</v>
      </c>
      <c r="Y1" s="17" t="s">
        <v>18</v>
      </c>
      <c r="Z1" s="17" t="s">
        <v>19</v>
      </c>
      <c r="AA1" s="20" t="s">
        <v>20</v>
      </c>
      <c r="AB1" s="21" t="s">
        <v>8</v>
      </c>
      <c r="AC1" s="21" t="s">
        <v>21</v>
      </c>
    </row>
    <row r="2" ht="17.25" spans="1:29">
      <c r="A2" s="4" t="s">
        <v>22</v>
      </c>
      <c r="B2" s="5" t="s">
        <v>23</v>
      </c>
      <c r="C2" s="6" t="s">
        <v>24</v>
      </c>
      <c r="D2" s="7" t="s">
        <v>25</v>
      </c>
      <c r="E2" s="8"/>
      <c r="F2" s="9">
        <v>4.48</v>
      </c>
      <c r="G2" s="9">
        <v>4.5</v>
      </c>
      <c r="H2" s="9">
        <v>0.41</v>
      </c>
      <c r="I2" s="9">
        <v>9.39</v>
      </c>
      <c r="J2" s="9">
        <v>0.0794117647058822</v>
      </c>
      <c r="K2" s="18">
        <v>4.07</v>
      </c>
      <c r="L2" s="18">
        <v>14.51</v>
      </c>
      <c r="M2" s="9">
        <v>18.58</v>
      </c>
      <c r="N2" s="9">
        <v>0.77</v>
      </c>
      <c r="O2" s="9">
        <v>0.43</v>
      </c>
      <c r="P2" s="9">
        <v>0.77</v>
      </c>
      <c r="Q2" s="9">
        <v>0.43</v>
      </c>
      <c r="R2" s="9">
        <v>0</v>
      </c>
      <c r="S2" s="9">
        <v>0</v>
      </c>
      <c r="T2" s="9">
        <v>0.1455814252637</v>
      </c>
      <c r="U2" s="9">
        <v>0.3</v>
      </c>
      <c r="V2" s="9">
        <v>4.68</v>
      </c>
      <c r="W2" s="9">
        <f t="shared" ref="W2:W9" si="0">(L2+V2)*1.18</f>
        <v>22.6442</v>
      </c>
      <c r="X2" s="9">
        <v>0.07</v>
      </c>
      <c r="Y2" s="9">
        <v>0.66747572815534</v>
      </c>
      <c r="Z2" s="9">
        <f t="shared" ref="Z2:Z9" si="1">K2*1.03</f>
        <v>4.1921</v>
      </c>
      <c r="AA2" s="9">
        <f t="shared" ref="AA2:AA9" si="2">Z2+Y2+X2+W2</f>
        <v>27.5737757281553</v>
      </c>
      <c r="AB2" s="22">
        <f t="shared" ref="AB2:AB9" si="3">AA2-M2</f>
        <v>8.99377572815534</v>
      </c>
      <c r="AC2" s="23">
        <f t="shared" ref="AC2:AC9" si="4">AB2/AA2</f>
        <v>0.326171352694795</v>
      </c>
    </row>
    <row r="3" ht="17.25" spans="1:29">
      <c r="A3" s="4" t="s">
        <v>22</v>
      </c>
      <c r="B3" s="5"/>
      <c r="C3" s="6" t="s">
        <v>26</v>
      </c>
      <c r="D3" s="7" t="s">
        <v>27</v>
      </c>
      <c r="E3" s="8"/>
      <c r="F3" s="9"/>
      <c r="G3" s="9"/>
      <c r="H3" s="9"/>
      <c r="I3" s="9"/>
      <c r="J3" s="9"/>
      <c r="K3" s="18">
        <v>38.58</v>
      </c>
      <c r="L3" s="18">
        <v>13.55</v>
      </c>
      <c r="M3" s="9">
        <v>52.13</v>
      </c>
      <c r="N3" s="9" t="s">
        <v>28</v>
      </c>
      <c r="O3" s="9" t="s">
        <v>28</v>
      </c>
      <c r="P3" s="9" t="s">
        <v>28</v>
      </c>
      <c r="Q3" s="9" t="s">
        <v>28</v>
      </c>
      <c r="R3" s="9">
        <v>0</v>
      </c>
      <c r="S3" s="9">
        <v>0</v>
      </c>
      <c r="T3" s="9">
        <v>0.172756624646257</v>
      </c>
      <c r="U3" s="9">
        <v>0.358664755534321</v>
      </c>
      <c r="V3" s="9">
        <v>5.68</v>
      </c>
      <c r="W3" s="9">
        <f t="shared" si="0"/>
        <v>22.6914</v>
      </c>
      <c r="X3" s="9">
        <v>0.07</v>
      </c>
      <c r="Y3" s="9">
        <f>11000/1.03/40/400</f>
        <v>0.66747572815534</v>
      </c>
      <c r="Z3" s="9">
        <f t="shared" si="1"/>
        <v>39.7374</v>
      </c>
      <c r="AA3" s="9">
        <f t="shared" si="2"/>
        <v>63.1662757281553</v>
      </c>
      <c r="AB3" s="22">
        <f t="shared" si="3"/>
        <v>11.0362757281553</v>
      </c>
      <c r="AC3" s="23">
        <f t="shared" si="4"/>
        <v>0.174717847473729</v>
      </c>
    </row>
    <row r="4" ht="17.25" spans="1:29">
      <c r="A4" s="6" t="s">
        <v>22</v>
      </c>
      <c r="B4" s="5"/>
      <c r="C4" s="10" t="s">
        <v>29</v>
      </c>
      <c r="D4" s="11" t="s">
        <v>30</v>
      </c>
      <c r="E4" s="9"/>
      <c r="F4" s="8"/>
      <c r="G4" s="9"/>
      <c r="H4" s="9"/>
      <c r="I4" s="9"/>
      <c r="J4" s="9"/>
      <c r="K4" s="18">
        <v>64.8</v>
      </c>
      <c r="L4" s="18">
        <v>52.76</v>
      </c>
      <c r="M4" s="9">
        <f t="shared" ref="M4:M9" si="5">K4+L4</f>
        <v>117.56</v>
      </c>
      <c r="N4" s="9">
        <v>4.1</v>
      </c>
      <c r="O4" s="9">
        <v>2.36</v>
      </c>
      <c r="P4" s="9">
        <v>0</v>
      </c>
      <c r="Q4" s="9">
        <v>0</v>
      </c>
      <c r="R4" s="9">
        <v>18.2760890625</v>
      </c>
      <c r="S4" s="9">
        <v>5.99</v>
      </c>
      <c r="T4" s="9">
        <v>0.15</v>
      </c>
      <c r="U4" s="9">
        <v>0.32</v>
      </c>
      <c r="V4" s="9">
        <f t="shared" ref="V4:V9" si="6">SUM(N4:U4)</f>
        <v>31.1960890625</v>
      </c>
      <c r="W4" s="9">
        <f t="shared" si="0"/>
        <v>99.06818509375</v>
      </c>
      <c r="X4" s="9">
        <v>0.74</v>
      </c>
      <c r="Y4" s="9">
        <v>5.42</v>
      </c>
      <c r="Z4" s="9">
        <f t="shared" si="1"/>
        <v>66.744</v>
      </c>
      <c r="AA4" s="9">
        <f t="shared" si="2"/>
        <v>171.97218509375</v>
      </c>
      <c r="AB4" s="22">
        <f t="shared" si="3"/>
        <v>54.41218509375</v>
      </c>
      <c r="AC4" s="23">
        <f t="shared" si="4"/>
        <v>0.316401080000742</v>
      </c>
    </row>
    <row r="5" ht="17.25" spans="1:29">
      <c r="A5" s="6" t="s">
        <v>22</v>
      </c>
      <c r="B5" s="5"/>
      <c r="C5" s="10" t="s">
        <v>31</v>
      </c>
      <c r="D5" s="12" t="s">
        <v>32</v>
      </c>
      <c r="E5" s="9"/>
      <c r="F5" s="8"/>
      <c r="G5" s="9"/>
      <c r="H5" s="9"/>
      <c r="I5" s="9"/>
      <c r="J5" s="9"/>
      <c r="K5" s="18">
        <v>44.64</v>
      </c>
      <c r="L5" s="18">
        <v>7.97</v>
      </c>
      <c r="M5" s="9">
        <f t="shared" si="5"/>
        <v>52.61</v>
      </c>
      <c r="N5" s="9">
        <v>2.26</v>
      </c>
      <c r="O5" s="9">
        <v>1.08</v>
      </c>
      <c r="P5" s="9">
        <v>5.9</v>
      </c>
      <c r="Q5" s="9">
        <v>3.5</v>
      </c>
      <c r="R5" s="9">
        <v>1.33244444444444</v>
      </c>
      <c r="S5" s="9">
        <v>1.97</v>
      </c>
      <c r="T5" s="9">
        <v>0.44</v>
      </c>
      <c r="U5" s="9">
        <v>0.91</v>
      </c>
      <c r="V5" s="9">
        <f t="shared" si="6"/>
        <v>17.3924444444444</v>
      </c>
      <c r="W5" s="9">
        <f t="shared" si="0"/>
        <v>29.9276844444444</v>
      </c>
      <c r="X5" s="9">
        <v>0.7</v>
      </c>
      <c r="Y5" s="9">
        <v>10.83</v>
      </c>
      <c r="Z5" s="9">
        <f t="shared" si="1"/>
        <v>45.9792</v>
      </c>
      <c r="AA5" s="9">
        <f t="shared" si="2"/>
        <v>87.4368844444444</v>
      </c>
      <c r="AB5" s="22">
        <f t="shared" si="3"/>
        <v>34.8268844444444</v>
      </c>
      <c r="AC5" s="23">
        <f t="shared" si="4"/>
        <v>0.398308844896832</v>
      </c>
    </row>
    <row r="6" ht="17.25" spans="1:29">
      <c r="A6" s="6" t="s">
        <v>22</v>
      </c>
      <c r="B6" s="5"/>
      <c r="C6" s="10" t="s">
        <v>33</v>
      </c>
      <c r="D6" s="12" t="s">
        <v>34</v>
      </c>
      <c r="E6" s="9"/>
      <c r="F6" s="8"/>
      <c r="G6" s="9"/>
      <c r="H6" s="9"/>
      <c r="I6" s="9"/>
      <c r="J6" s="9"/>
      <c r="K6" s="18">
        <v>11.54</v>
      </c>
      <c r="L6" s="18">
        <v>0</v>
      </c>
      <c r="M6" s="9">
        <f t="shared" si="5"/>
        <v>11.54</v>
      </c>
      <c r="N6" s="9" t="s">
        <v>28</v>
      </c>
      <c r="O6" s="9" t="s">
        <v>28</v>
      </c>
      <c r="P6" s="9">
        <v>0.77</v>
      </c>
      <c r="Q6" s="9">
        <v>0.24</v>
      </c>
      <c r="R6" s="9" t="s">
        <v>28</v>
      </c>
      <c r="S6" s="9" t="s">
        <v>28</v>
      </c>
      <c r="T6" s="9">
        <v>0.12</v>
      </c>
      <c r="U6" s="9">
        <v>0.25</v>
      </c>
      <c r="V6" s="9">
        <f t="shared" si="6"/>
        <v>1.38</v>
      </c>
      <c r="W6" s="9">
        <f t="shared" si="0"/>
        <v>1.6284</v>
      </c>
      <c r="X6" s="9">
        <v>0.74</v>
      </c>
      <c r="Y6" s="9">
        <v>0.43</v>
      </c>
      <c r="Z6" s="9">
        <f t="shared" si="1"/>
        <v>11.8862</v>
      </c>
      <c r="AA6" s="9">
        <f t="shared" si="2"/>
        <v>14.6846</v>
      </c>
      <c r="AB6" s="22">
        <f t="shared" si="3"/>
        <v>3.1446</v>
      </c>
      <c r="AC6" s="23">
        <f t="shared" si="4"/>
        <v>0.214142707326042</v>
      </c>
    </row>
    <row r="7" ht="17.25" spans="1:29">
      <c r="A7" s="6" t="s">
        <v>22</v>
      </c>
      <c r="B7" s="5"/>
      <c r="C7" s="10" t="s">
        <v>35</v>
      </c>
      <c r="D7" s="12" t="s">
        <v>36</v>
      </c>
      <c r="E7" s="9"/>
      <c r="F7" s="8"/>
      <c r="G7" s="9"/>
      <c r="H7" s="9"/>
      <c r="I7" s="9"/>
      <c r="J7" s="9"/>
      <c r="K7" s="18">
        <v>11.75</v>
      </c>
      <c r="L7" s="18">
        <v>0</v>
      </c>
      <c r="M7" s="9">
        <f t="shared" si="5"/>
        <v>11.75</v>
      </c>
      <c r="N7" s="9" t="s">
        <v>28</v>
      </c>
      <c r="O7" s="9" t="s">
        <v>28</v>
      </c>
      <c r="P7" s="9">
        <v>0.75</v>
      </c>
      <c r="Q7" s="9">
        <v>0.23</v>
      </c>
      <c r="R7" s="9" t="s">
        <v>28</v>
      </c>
      <c r="S7" s="9" t="s">
        <v>28</v>
      </c>
      <c r="T7" s="9">
        <v>0.15</v>
      </c>
      <c r="U7" s="9">
        <v>0.32</v>
      </c>
      <c r="V7" s="9">
        <f t="shared" si="6"/>
        <v>1.45</v>
      </c>
      <c r="W7" s="9">
        <f t="shared" si="0"/>
        <v>1.711</v>
      </c>
      <c r="X7" s="9">
        <v>0.74</v>
      </c>
      <c r="Y7" s="9">
        <v>0.43</v>
      </c>
      <c r="Z7" s="9">
        <f t="shared" si="1"/>
        <v>12.1025</v>
      </c>
      <c r="AA7" s="9">
        <f t="shared" si="2"/>
        <v>14.9835</v>
      </c>
      <c r="AB7" s="22">
        <f t="shared" si="3"/>
        <v>3.2335</v>
      </c>
      <c r="AC7" s="23">
        <f t="shared" si="4"/>
        <v>0.215804051122902</v>
      </c>
    </row>
    <row r="8" ht="34.5" spans="1:29">
      <c r="A8" s="4" t="s">
        <v>22</v>
      </c>
      <c r="B8" s="13" t="s">
        <v>23</v>
      </c>
      <c r="C8" s="14" t="s">
        <v>37</v>
      </c>
      <c r="D8" s="15" t="s">
        <v>38</v>
      </c>
      <c r="E8" s="9"/>
      <c r="F8" s="8"/>
      <c r="G8" s="9"/>
      <c r="H8" s="9"/>
      <c r="I8" s="9"/>
      <c r="J8" s="9"/>
      <c r="K8" s="19">
        <v>26.02</v>
      </c>
      <c r="L8" s="19"/>
      <c r="M8" s="9">
        <f t="shared" si="5"/>
        <v>26.02</v>
      </c>
      <c r="N8" s="9">
        <v>0</v>
      </c>
      <c r="O8" s="9">
        <v>0</v>
      </c>
      <c r="P8" s="9">
        <v>1.39609166666667</v>
      </c>
      <c r="Q8" s="9">
        <v>0.588201759572072</v>
      </c>
      <c r="R8" s="9">
        <v>0</v>
      </c>
      <c r="S8" s="9">
        <v>0</v>
      </c>
      <c r="T8" s="9">
        <v>0.131993825572421</v>
      </c>
      <c r="U8" s="9">
        <v>0.274035992992515</v>
      </c>
      <c r="V8" s="9">
        <f t="shared" si="6"/>
        <v>2.39032324480367</v>
      </c>
      <c r="W8" s="9">
        <f t="shared" si="0"/>
        <v>2.82058142886834</v>
      </c>
      <c r="X8" s="9">
        <v>0.74</v>
      </c>
      <c r="Y8" s="9">
        <v>1.3</v>
      </c>
      <c r="Z8" s="9">
        <f t="shared" si="1"/>
        <v>26.8006</v>
      </c>
      <c r="AA8" s="9">
        <f t="shared" si="2"/>
        <v>31.6611814288683</v>
      </c>
      <c r="AB8" s="22">
        <f t="shared" si="3"/>
        <v>5.64118142886834</v>
      </c>
      <c r="AC8" s="23">
        <f t="shared" si="4"/>
        <v>0.178173434290256</v>
      </c>
    </row>
    <row r="9" ht="34.5" spans="1:29">
      <c r="A9" s="4" t="s">
        <v>22</v>
      </c>
      <c r="B9" s="16"/>
      <c r="C9" s="14" t="s">
        <v>39</v>
      </c>
      <c r="D9" s="15" t="s">
        <v>40</v>
      </c>
      <c r="E9" s="9"/>
      <c r="F9" s="8"/>
      <c r="G9" s="9"/>
      <c r="H9" s="9"/>
      <c r="I9" s="9"/>
      <c r="J9" s="9"/>
      <c r="K9" s="19">
        <v>45.13</v>
      </c>
      <c r="L9" s="19"/>
      <c r="M9" s="9">
        <f t="shared" si="5"/>
        <v>45.13</v>
      </c>
      <c r="N9" s="9">
        <v>0</v>
      </c>
      <c r="O9" s="9">
        <v>0</v>
      </c>
      <c r="P9" s="9">
        <v>0.607083333333333</v>
      </c>
      <c r="Q9" s="9">
        <v>0.0872916666666667</v>
      </c>
      <c r="R9" s="9">
        <v>0</v>
      </c>
      <c r="S9" s="9">
        <v>0</v>
      </c>
      <c r="T9" s="9">
        <v>0.0970542835091333</v>
      </c>
      <c r="U9" s="9">
        <v>0.201497053670967</v>
      </c>
      <c r="V9" s="9">
        <f t="shared" si="6"/>
        <v>0.9929263371801</v>
      </c>
      <c r="W9" s="9">
        <f t="shared" si="0"/>
        <v>1.17165307787252</v>
      </c>
      <c r="X9" s="9">
        <v>0.74</v>
      </c>
      <c r="Y9" s="9">
        <v>0.87</v>
      </c>
      <c r="Z9" s="9">
        <f t="shared" si="1"/>
        <v>46.4839</v>
      </c>
      <c r="AA9" s="9">
        <f t="shared" si="2"/>
        <v>49.2655530778725</v>
      </c>
      <c r="AB9" s="22">
        <f t="shared" si="3"/>
        <v>4.13555307787252</v>
      </c>
      <c r="AC9" s="23">
        <f t="shared" si="4"/>
        <v>0.083944111443052</v>
      </c>
    </row>
  </sheetData>
  <mergeCells count="2">
    <mergeCell ref="B2:B7"/>
    <mergeCell ref="B8:B9"/>
  </mergeCells>
  <conditionalFormatting sqref="D4">
    <cfRule type="duplicateValues" dxfId="0" priority="1"/>
  </conditionalFormatting>
  <conditionalFormatting sqref="D5:D7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2023-10-08T06:00:49Z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