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 activeTab="1"/>
  </bookViews>
  <sheets>
    <sheet name="目标价格汇总" sheetId="1" r:id="rId1"/>
    <sheet name="STL0010939" sheetId="2" r:id="rId2"/>
    <sheet name="STL0011290" sheetId="3" r:id="rId3"/>
    <sheet name="STL0011176" sheetId="4" r:id="rId4"/>
    <sheet name="STL0011134" sheetId="5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X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<sst xmlns="http://schemas.openxmlformats.org/spreadsheetml/2006/main" count="1231" uniqueCount="252">
  <si>
    <t>M4坐垫钢丝骨架焊接目标价格（元、未税）</t>
  </si>
  <si>
    <t>车型</t>
  </si>
  <si>
    <t>名称</t>
  </si>
  <si>
    <t>QAD号</t>
  </si>
  <si>
    <t>净重</t>
  </si>
  <si>
    <t>目标价格</t>
  </si>
  <si>
    <t>供应商报价</t>
  </si>
  <si>
    <t>折合每公斤单价</t>
  </si>
  <si>
    <t>备注</t>
  </si>
  <si>
    <t>海兴中盛弹簧有限公司</t>
  </si>
  <si>
    <r>
      <rPr>
        <sz val="9.75"/>
        <color rgb="FF333333"/>
        <rFont val="Helvetica"/>
        <charset val="134"/>
      </rPr>
      <t>十堰盈旭工贸有限公司</t>
    </r>
  </si>
  <si>
    <r>
      <rPr>
        <sz val="9.75"/>
        <color rgb="FF333333"/>
        <rFont val="Helvetica"/>
        <charset val="134"/>
      </rPr>
      <t>山东鼎昌智能科技有限公司</t>
    </r>
  </si>
  <si>
    <t>目标</t>
  </si>
  <si>
    <t>海兴</t>
  </si>
  <si>
    <t>十堰</t>
  </si>
  <si>
    <t>鼎昌</t>
  </si>
  <si>
    <t>基础款主驾</t>
  </si>
  <si>
    <t>座垫骨架焊接总成</t>
  </si>
  <si>
    <t>STL0010939</t>
  </si>
  <si>
    <t>山东鼎昌报价含了电泳费</t>
  </si>
  <si>
    <t>减震款主驾</t>
  </si>
  <si>
    <t>STL0011290</t>
  </si>
  <si>
    <t>1880副驾</t>
  </si>
  <si>
    <t>座垫支撑焊接总成</t>
  </si>
  <si>
    <t>STL0011176</t>
  </si>
  <si>
    <t>2060副驾</t>
  </si>
  <si>
    <r>
      <rPr>
        <sz val="9.75"/>
        <color rgb="FF333333"/>
        <rFont val="Helvetica"/>
        <charset val="134"/>
      </rPr>
      <t>STL0011134</t>
    </r>
  </si>
  <si>
    <t>序号</t>
  </si>
  <si>
    <t>QAD</t>
  </si>
  <si>
    <t>零件号</t>
  </si>
  <si>
    <t>中文名称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</si>
  <si>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</si>
  <si>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</si>
  <si>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</si>
  <si>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</si>
  <si>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</si>
  <si>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</si>
  <si>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</si>
  <si>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</si>
  <si>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</si>
  <si>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</si>
  <si>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</si>
  <si>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</si>
  <si>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</si>
  <si>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</si>
  <si>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</si>
  <si>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</si>
  <si>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</si>
  <si>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
（Kg）</t>
  </si>
  <si>
    <t>材料利用率</t>
  </si>
  <si>
    <t>焊接长度
（cm）</t>
  </si>
  <si>
    <r>
      <rPr>
        <sz val="12"/>
        <rFont val="微软雅黑"/>
        <charset val="134"/>
      </rPr>
      <t>涂装面积
（m</t>
    </r>
    <r>
      <rPr>
        <vertAlign val="superscript"/>
        <sz val="12"/>
        <rFont val="微软雅黑"/>
        <charset val="134"/>
      </rPr>
      <t>2</t>
    </r>
    <r>
      <rPr>
        <sz val="12"/>
        <rFont val="微软雅黑"/>
        <charset val="134"/>
      </rPr>
      <t>）</t>
    </r>
  </si>
  <si>
    <t>工时
（min）</t>
  </si>
  <si>
    <t>人数</t>
  </si>
  <si>
    <t>原材料价格</t>
  </si>
  <si>
    <t>材料成本</t>
  </si>
  <si>
    <t>材料利用率参考附加值</t>
  </si>
  <si>
    <t>系数</t>
  </si>
  <si>
    <t>未税目标价</t>
  </si>
  <si>
    <t>用量</t>
  </si>
  <si>
    <t>长</t>
  </si>
  <si>
    <t>宽</t>
  </si>
  <si>
    <t>高</t>
  </si>
  <si>
    <t>SLT0010939</t>
  </si>
  <si>
    <t>新开，非通风配置</t>
  </si>
  <si>
    <t>A</t>
  </si>
  <si>
    <t>个</t>
  </si>
  <si>
    <t>N/A</t>
  </si>
  <si>
    <t>— —</t>
  </si>
  <si>
    <t>Y</t>
  </si>
  <si>
    <t>N</t>
  </si>
  <si>
    <t>分总成</t>
  </si>
  <si>
    <t>ASSY</t>
  </si>
  <si>
    <t>焊接</t>
  </si>
  <si>
    <t>6801131X2001A</t>
  </si>
  <si>
    <t>驾驶员座垫框架左侧钢丝</t>
  </si>
  <si>
    <t>借用BA95</t>
  </si>
  <si>
    <t>线材</t>
  </si>
  <si>
    <t>Q235 φ8</t>
  </si>
  <si>
    <t>GB/T 342
GB/T 700</t>
  </si>
  <si>
    <t>423.5*426*91.5</t>
  </si>
  <si>
    <t>折弯</t>
  </si>
  <si>
    <t>100%</t>
  </si>
  <si>
    <t>SLT0010940</t>
  </si>
  <si>
    <t>驾驶员座垫框架右侧钢丝</t>
  </si>
  <si>
    <t>新开</t>
  </si>
  <si>
    <t>钢丝</t>
  </si>
  <si>
    <t>6801132X2001A</t>
  </si>
  <si>
    <t>驾驶员座垫框架前支撑钢丝</t>
  </si>
  <si>
    <t>34*425.5*38</t>
  </si>
  <si>
    <t>6801133X2001A</t>
  </si>
  <si>
    <t>驾驶员座垫框架侧翼钢丝</t>
  </si>
  <si>
    <t>Q235 φ5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</si>
  <si>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</si>
  <si>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</si>
  <si>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</si>
  <si>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</si>
  <si>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</si>
  <si>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</si>
  <si>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</si>
  <si>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</si>
  <si>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</si>
  <si>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</si>
  <si>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</si>
  <si>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</si>
  <si>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</si>
  <si>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</si>
  <si>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</si>
  <si>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6801664X2001A</t>
  </si>
  <si>
    <t>驾驶员靠背支撑钢丝D</t>
  </si>
  <si>
    <t>5*156*5</t>
  </si>
  <si>
    <t>SLT0010941</t>
  </si>
  <si>
    <t>驾驶员座垫框架补强钢丝</t>
  </si>
  <si>
    <t>Q235 φ6</t>
  </si>
  <si>
    <t>110*365*31</t>
  </si>
  <si>
    <t>6801105X2001A</t>
  </si>
  <si>
    <t>驾驶员座垫框架支架总成</t>
  </si>
  <si>
    <t>分总成
借用BA95</t>
  </si>
  <si>
    <t>6801102X2001A</t>
  </si>
  <si>
    <t>驾驶员座垫框架支架</t>
  </si>
  <si>
    <t>钣金件</t>
  </si>
  <si>
    <t>QStE420TM 2.0</t>
  </si>
  <si>
    <t>Q/BQB 301
Q/BQB 310</t>
  </si>
  <si>
    <t>32*27*12</t>
  </si>
  <si>
    <t>冲压</t>
  </si>
  <si>
    <t>Q1980820F</t>
  </si>
  <si>
    <t>承面凸焊螺栓</t>
  </si>
  <si>
    <t>紧固件</t>
  </si>
  <si>
    <t>M8</t>
  </si>
  <si>
    <t>工时</t>
  </si>
  <si>
    <t>SLT0011290</t>
  </si>
  <si>
    <t>36</t>
  </si>
  <si>
    <t>1.5</t>
  </si>
  <si>
    <t>SLT0010694</t>
  </si>
  <si>
    <t>座垫泡沫前段支撑钢丝</t>
  </si>
  <si>
    <t>借用轻卡减震</t>
  </si>
  <si>
    <t>4.6</t>
  </si>
  <si>
    <t xml:space="preserve">SLT0010655 </t>
  </si>
  <si>
    <t>座框护面固定钢丝C</t>
  </si>
  <si>
    <t>SLT0011291</t>
  </si>
  <si>
    <t>座框支撑钢丝A</t>
  </si>
  <si>
    <t>SLT0011292</t>
  </si>
  <si>
    <t>座框支撑钢丝B</t>
  </si>
  <si>
    <t>SLT0011293</t>
  </si>
  <si>
    <t>座框支撑钢丝C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</si>
  <si>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</si>
  <si>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</si>
  <si>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</si>
  <si>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</si>
  <si>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</si>
  <si>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</si>
  <si>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</si>
  <si>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</si>
  <si>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</si>
  <si>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</si>
  <si>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SLT0011731</t>
  </si>
  <si>
    <t>座框钢丝后端固定钣金总成电泳</t>
  </si>
  <si>
    <t>SLT0011299</t>
  </si>
  <si>
    <t>座框钢丝后端固定钣金总成</t>
  </si>
  <si>
    <t>BFA0000316</t>
  </si>
  <si>
    <t>焊接方螺母</t>
  </si>
  <si>
    <t>标准件</t>
  </si>
  <si>
    <t xml:space="preserve"> M6</t>
  </si>
  <si>
    <t>9*13*13</t>
  </si>
  <si>
    <t>0.033</t>
  </si>
  <si>
    <t>SLT0011300</t>
  </si>
  <si>
    <t>座框钢丝后端固定钣金</t>
  </si>
  <si>
    <t>Q235 3.0</t>
  </si>
  <si>
    <t>3.9</t>
  </si>
  <si>
    <t>SLT0011728</t>
  </si>
  <si>
    <t>座框钢丝前端固定钣金电泳</t>
  </si>
  <si>
    <t>SLT0010631</t>
  </si>
  <si>
    <t>座框钢丝前端固定钣金</t>
  </si>
  <si>
    <t>SPFH590 3.0</t>
  </si>
  <si>
    <t>5.13</t>
  </si>
  <si>
    <t>河北外购/ 河北自制</t>
  </si>
  <si>
    <t>供应商</t>
  </si>
  <si>
    <t>SLT0011176</t>
  </si>
  <si>
    <t>624*796*179</t>
  </si>
  <si>
    <t>29</t>
  </si>
  <si>
    <t>河北外购</t>
  </si>
  <si>
    <t>海兴中盛</t>
  </si>
  <si>
    <t>SLT0011135</t>
  </si>
  <si>
    <t>右前地脚</t>
  </si>
  <si>
    <t>借用</t>
  </si>
  <si>
    <t>QSTE420 3.0</t>
  </si>
  <si>
    <t>100*52*58</t>
  </si>
  <si>
    <t>SLT0011136</t>
  </si>
  <si>
    <t>左前地脚</t>
  </si>
  <si>
    <t>109*52*36</t>
  </si>
  <si>
    <t>座垫右后地脚</t>
  </si>
  <si>
    <t>借用老M4-2060</t>
  </si>
  <si>
    <t>Q235 2.0</t>
  </si>
  <si>
    <t>129*70*18</t>
  </si>
  <si>
    <t>座垫左后地脚</t>
  </si>
  <si>
    <t>118*30*20</t>
  </si>
  <si>
    <t>SLT0011137</t>
  </si>
  <si>
    <t>座垫支撑钢丝A</t>
  </si>
  <si>
    <t>422*15*5</t>
  </si>
  <si>
    <t>SLT0011138</t>
  </si>
  <si>
    <t>座垫支撑钢丝B</t>
  </si>
  <si>
    <t>455*39*5</t>
  </si>
  <si>
    <t>SLT0011180</t>
  </si>
  <si>
    <t>座垫支撑钢丝D</t>
  </si>
  <si>
    <t>172*85*35</t>
  </si>
  <si>
    <t>SLT0011181</t>
  </si>
  <si>
    <t>座垫支撑钢丝E</t>
  </si>
  <si>
    <t>455*7*35.5</t>
  </si>
  <si>
    <t>SLT0011182</t>
  </si>
  <si>
    <t>座垫支撑钢丝F</t>
  </si>
  <si>
    <t>409*108*35</t>
  </si>
  <si>
    <t>SLT0011183</t>
  </si>
  <si>
    <t>座垫支撑钢丝G</t>
  </si>
  <si>
    <t>5*665.5*80</t>
  </si>
  <si>
    <t>SLT0011184</t>
  </si>
  <si>
    <t>座垫支撑钢丝H</t>
  </si>
  <si>
    <t>5*665*97</t>
  </si>
  <si>
    <t>SLT0011145</t>
  </si>
  <si>
    <t>座垫支撑钢丝I</t>
  </si>
  <si>
    <t>5*385*45</t>
  </si>
  <si>
    <t>SLT0011186</t>
  </si>
  <si>
    <t>座垫支撑钢丝J</t>
  </si>
  <si>
    <t>5*330*57</t>
  </si>
  <si>
    <t>SLT0011187</t>
  </si>
  <si>
    <t>座垫支撑钢丝K</t>
  </si>
  <si>
    <t>59*597*98</t>
  </si>
  <si>
    <t>SLT0011188</t>
  </si>
  <si>
    <t>座垫支撑钢丝L</t>
  </si>
  <si>
    <t>5*180*5</t>
  </si>
  <si>
    <t>SLT0011189</t>
  </si>
  <si>
    <t>座垫支撑钢丝M</t>
  </si>
  <si>
    <t>168*61*28</t>
  </si>
  <si>
    <t>价格</t>
  </si>
  <si>
    <t>SLT0011134</t>
  </si>
  <si>
    <t>619*842*178</t>
  </si>
  <si>
    <t>30</t>
  </si>
  <si>
    <t>SLT0011140</t>
  </si>
  <si>
    <t>157*85*5</t>
  </si>
  <si>
    <t>SLT0011141</t>
  </si>
  <si>
    <t>455*32*30</t>
  </si>
  <si>
    <t>SLT0011142</t>
  </si>
  <si>
    <t>442*87*30</t>
  </si>
  <si>
    <t>SLT0011143</t>
  </si>
  <si>
    <t>5*781*95</t>
  </si>
  <si>
    <t>SLT0011144</t>
  </si>
  <si>
    <t>5*781*120</t>
  </si>
  <si>
    <t>SLT0011146</t>
  </si>
  <si>
    <t>5*302*57</t>
  </si>
  <si>
    <t>SLT0011147</t>
  </si>
  <si>
    <t>5*739*97</t>
  </si>
  <si>
    <t>SLT0011127</t>
  </si>
  <si>
    <t>SLT0011128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</si>
</sst>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0.000_);[Red]\(0.000\)"/>
    <numFmt numFmtId="179" formatCode="0.0000_ "/>
    <numFmt numFmtId="180" formatCode="0.00_);[Red]\(0.00\)"/>
    <numFmt numFmtId="181" formatCode="#,##0.00_ "/>
  </numFmts>
  <fonts count="38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name val="微软雅黑"/>
      <charset val="134"/>
    </font>
    <font>
      <sz val="10"/>
      <name val="微软雅黑"/>
      <charset val="134"/>
    </font>
    <font>
      <sz val="14"/>
      <name val="微软雅黑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9.7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vertAlign val="superscript"/>
      <sz val="12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0" borderId="0"/>
    <xf numFmtId="0" fontId="32" fillId="0" borderId="1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43" fontId="0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left" vertical="center" wrapText="1"/>
      <protection locked="0"/>
    </xf>
    <xf numFmtId="176" fontId="3" fillId="0" borderId="1" xfId="52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52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1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8" fontId="3" fillId="0" borderId="7" xfId="5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50" applyFont="1" applyFill="1" applyBorder="1" applyAlignment="1" applyProtection="1">
      <alignment horizontal="center" vertical="center" wrapText="1" shrinkToFit="1"/>
      <protection locked="0"/>
    </xf>
    <xf numFmtId="179" fontId="3" fillId="0" borderId="1" xfId="5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1" xfId="50" applyFont="1" applyFill="1" applyBorder="1" applyAlignment="1" applyProtection="1">
      <alignment horizontal="left" vertical="center" wrapText="1" shrinkToFit="1"/>
      <protection locked="0"/>
    </xf>
    <xf numFmtId="0" fontId="3" fillId="0" borderId="6" xfId="50" applyFont="1" applyFill="1" applyBorder="1" applyAlignment="1" applyProtection="1">
      <alignment horizontal="left" vertical="center" wrapText="1" shrinkToFit="1"/>
      <protection locked="0"/>
    </xf>
    <xf numFmtId="0" fontId="3" fillId="0" borderId="6" xfId="50" applyFont="1" applyFill="1" applyBorder="1" applyAlignment="1" applyProtection="1">
      <alignment horizontal="center" vertical="center" wrapText="1" shrinkToFit="1"/>
      <protection locked="0"/>
    </xf>
    <xf numFmtId="0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49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52" applyNumberFormat="1" applyFont="1" applyFill="1" applyBorder="1" applyAlignment="1">
      <alignment horizontal="left" vertical="center" wrapText="1"/>
    </xf>
    <xf numFmtId="18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3" fontId="6" fillId="0" borderId="1" xfId="1" applyFont="1" applyFill="1" applyBorder="1" applyAlignment="1" applyProtection="1">
      <alignment horizontal="center" vertical="center" wrapText="1"/>
      <protection locked="0"/>
    </xf>
    <xf numFmtId="180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43" fontId="6" fillId="0" borderId="2" xfId="1" applyFont="1" applyFill="1" applyBorder="1" applyAlignment="1" applyProtection="1">
      <alignment horizontal="center" vertical="center" wrapText="1"/>
      <protection locked="0"/>
    </xf>
    <xf numFmtId="180" fontId="7" fillId="0" borderId="6" xfId="3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50" applyFont="1" applyFill="1" applyBorder="1" applyAlignment="1" applyProtection="1">
      <alignment vertical="center" wrapText="1" shrinkToFi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1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43" fontId="6" fillId="2" borderId="1" xfId="1" applyFont="1" applyFill="1" applyBorder="1" applyAlignment="1" applyProtection="1">
      <alignment horizontal="center" vertical="center" wrapText="1"/>
      <protection locked="0"/>
    </xf>
    <xf numFmtId="180" fontId="6" fillId="0" borderId="2" xfId="49" applyNumberFormat="1" applyFont="1" applyFill="1" applyBorder="1" applyAlignment="1" applyProtection="1">
      <alignment horizontal="center" vertical="center" wrapText="1"/>
      <protection locked="0"/>
    </xf>
    <xf numFmtId="43" fontId="6" fillId="2" borderId="2" xfId="1" applyFont="1" applyFill="1" applyBorder="1" applyAlignment="1" applyProtection="1">
      <alignment horizontal="center" vertical="center" wrapText="1"/>
      <protection locked="0"/>
    </xf>
    <xf numFmtId="43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 shrinkToFit="1"/>
      <protection locked="0"/>
    </xf>
    <xf numFmtId="180" fontId="8" fillId="0" borderId="0" xfId="49" applyNumberFormat="1" applyFont="1" applyFill="1" applyBorder="1" applyAlignment="1" applyProtection="1">
      <alignment horizontal="center" vertical="center" wrapText="1"/>
      <protection locked="0"/>
    </xf>
    <xf numFmtId="180" fontId="8" fillId="2" borderId="0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vertical="center" wrapText="1"/>
    </xf>
    <xf numFmtId="178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49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180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80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180" fontId="10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81" fontId="12" fillId="2" borderId="6" xfId="0" applyNumberFormat="1" applyFont="1" applyFill="1" applyBorder="1" applyAlignment="1">
      <alignment horizontal="center" vertical="center"/>
    </xf>
    <xf numFmtId="181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1" fontId="12" fillId="2" borderId="1" xfId="0" applyNumberFormat="1" applyFont="1" applyFill="1" applyBorder="1" applyAlignment="1">
      <alignment horizontal="center" vertical="center"/>
    </xf>
    <xf numFmtId="181" fontId="12" fillId="0" borderId="1" xfId="0" applyNumberFormat="1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" xfId="50"/>
    <cellStyle name="BOM_Level_1" xfId="51"/>
    <cellStyle name="常规 5" xfId="52"/>
    <cellStyle name="千位分隔 2" xfId="53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.emf"/><Relationship Id="rId8" Type="http://schemas.openxmlformats.org/officeDocument/2006/relationships/image" Target="../media/image22.emf"/><Relationship Id="rId7" Type="http://schemas.openxmlformats.org/officeDocument/2006/relationships/image" Target="../media/image21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wmf"/><Relationship Id="rId3" Type="http://schemas.openxmlformats.org/officeDocument/2006/relationships/image" Target="../media/image17.wmf"/><Relationship Id="rId2" Type="http://schemas.openxmlformats.org/officeDocument/2006/relationships/image" Target="../media/image16.wmf"/><Relationship Id="rId15" Type="http://schemas.openxmlformats.org/officeDocument/2006/relationships/image" Target="../media/image29.emf"/><Relationship Id="rId14" Type="http://schemas.openxmlformats.org/officeDocument/2006/relationships/image" Target="../media/image28.emf"/><Relationship Id="rId13" Type="http://schemas.openxmlformats.org/officeDocument/2006/relationships/image" Target="../media/image27.emf"/><Relationship Id="rId12" Type="http://schemas.openxmlformats.org/officeDocument/2006/relationships/image" Target="../media/image26.emf"/><Relationship Id="rId11" Type="http://schemas.openxmlformats.org/officeDocument/2006/relationships/image" Target="../media/image25.emf"/><Relationship Id="rId10" Type="http://schemas.openxmlformats.org/officeDocument/2006/relationships/image" Target="../media/image24.emf"/><Relationship Id="rId1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8.emf"/><Relationship Id="rId8" Type="http://schemas.openxmlformats.org/officeDocument/2006/relationships/image" Target="../media/image37.emf"/><Relationship Id="rId7" Type="http://schemas.openxmlformats.org/officeDocument/2006/relationships/image" Target="../media/image36.emf"/><Relationship Id="rId6" Type="http://schemas.openxmlformats.org/officeDocument/2006/relationships/image" Target="../media/image35.emf"/><Relationship Id="rId5" Type="http://schemas.openxmlformats.org/officeDocument/2006/relationships/image" Target="../media/image34.emf"/><Relationship Id="rId4" Type="http://schemas.openxmlformats.org/officeDocument/2006/relationships/image" Target="../media/image33.emf"/><Relationship Id="rId3" Type="http://schemas.openxmlformats.org/officeDocument/2006/relationships/image" Target="../media/image32.emf"/><Relationship Id="rId2" Type="http://schemas.openxmlformats.org/officeDocument/2006/relationships/image" Target="../media/image31.emf"/><Relationship Id="rId17" Type="http://schemas.openxmlformats.org/officeDocument/2006/relationships/image" Target="../media/image46.emf"/><Relationship Id="rId16" Type="http://schemas.openxmlformats.org/officeDocument/2006/relationships/image" Target="../media/image45.emf"/><Relationship Id="rId15" Type="http://schemas.openxmlformats.org/officeDocument/2006/relationships/image" Target="../media/image44.emf"/><Relationship Id="rId14" Type="http://schemas.openxmlformats.org/officeDocument/2006/relationships/image" Target="../media/image43.emf"/><Relationship Id="rId13" Type="http://schemas.openxmlformats.org/officeDocument/2006/relationships/image" Target="../media/image42.emf"/><Relationship Id="rId12" Type="http://schemas.openxmlformats.org/officeDocument/2006/relationships/image" Target="../media/image41.emf"/><Relationship Id="rId11" Type="http://schemas.openxmlformats.org/officeDocument/2006/relationships/image" Target="../media/image40.emf"/><Relationship Id="rId10" Type="http://schemas.openxmlformats.org/officeDocument/2006/relationships/image" Target="../media/image39.emf"/><Relationship Id="rId1" Type="http://schemas.openxmlformats.org/officeDocument/2006/relationships/image" Target="../media/image30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emf"/><Relationship Id="rId8" Type="http://schemas.openxmlformats.org/officeDocument/2006/relationships/image" Target="../media/image31.emf"/><Relationship Id="rId7" Type="http://schemas.openxmlformats.org/officeDocument/2006/relationships/image" Target="../media/image49.emf"/><Relationship Id="rId6" Type="http://schemas.openxmlformats.org/officeDocument/2006/relationships/image" Target="../media/image46.emf"/><Relationship Id="rId5" Type="http://schemas.openxmlformats.org/officeDocument/2006/relationships/image" Target="../media/image45.emf"/><Relationship Id="rId4" Type="http://schemas.openxmlformats.org/officeDocument/2006/relationships/image" Target="../media/image44.emf"/><Relationship Id="rId3" Type="http://schemas.openxmlformats.org/officeDocument/2006/relationships/image" Target="../media/image43.emf"/><Relationship Id="rId2" Type="http://schemas.openxmlformats.org/officeDocument/2006/relationships/image" Target="../media/image48.emf"/><Relationship Id="rId18" Type="http://schemas.openxmlformats.org/officeDocument/2006/relationships/image" Target="../media/image56.emf"/><Relationship Id="rId17" Type="http://schemas.openxmlformats.org/officeDocument/2006/relationships/image" Target="../media/image41.emf"/><Relationship Id="rId16" Type="http://schemas.openxmlformats.org/officeDocument/2006/relationships/image" Target="../media/image55.emf"/><Relationship Id="rId15" Type="http://schemas.openxmlformats.org/officeDocument/2006/relationships/image" Target="../media/image54.emf"/><Relationship Id="rId14" Type="http://schemas.openxmlformats.org/officeDocument/2006/relationships/image" Target="../media/image53.emf"/><Relationship Id="rId13" Type="http://schemas.openxmlformats.org/officeDocument/2006/relationships/image" Target="../media/image52.emf"/><Relationship Id="rId12" Type="http://schemas.openxmlformats.org/officeDocument/2006/relationships/image" Target="../media/image51.emf"/><Relationship Id="rId11" Type="http://schemas.openxmlformats.org/officeDocument/2006/relationships/image" Target="../media/image50.emf"/><Relationship Id="rId10" Type="http://schemas.openxmlformats.org/officeDocument/2006/relationships/image" Target="../media/image33.emf"/><Relationship Id="rId1" Type="http://schemas.openxmlformats.org/officeDocument/2006/relationships/image" Target="../media/image4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88265</xdr:colOff>
      <xdr:row>5</xdr:row>
      <xdr:rowOff>127000</xdr:rowOff>
    </xdr:from>
    <xdr:to>
      <xdr:col>10</xdr:col>
      <xdr:colOff>475834</xdr:colOff>
      <xdr:row>5</xdr:row>
      <xdr:rowOff>290689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4488815" y="2282825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116205</xdr:colOff>
      <xdr:row>6</xdr:row>
      <xdr:rowOff>107950</xdr:rowOff>
    </xdr:from>
    <xdr:to>
      <xdr:col>10</xdr:col>
      <xdr:colOff>424531</xdr:colOff>
      <xdr:row>6</xdr:row>
      <xdr:rowOff>367425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4516755" y="2771140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69850</xdr:colOff>
      <xdr:row>15</xdr:row>
      <xdr:rowOff>98425</xdr:rowOff>
    </xdr:from>
    <xdr:to>
      <xdr:col>10</xdr:col>
      <xdr:colOff>441249</xdr:colOff>
      <xdr:row>15</xdr:row>
      <xdr:rowOff>361781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0400" y="7327900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83185</xdr:colOff>
      <xdr:row>16</xdr:row>
      <xdr:rowOff>88900</xdr:rowOff>
    </xdr:from>
    <xdr:to>
      <xdr:col>10</xdr:col>
      <xdr:colOff>420224</xdr:colOff>
      <xdr:row>16</xdr:row>
      <xdr:rowOff>392204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3735" y="782574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55245</xdr:colOff>
      <xdr:row>7</xdr:row>
      <xdr:rowOff>117475</xdr:rowOff>
    </xdr:from>
    <xdr:to>
      <xdr:col>10</xdr:col>
      <xdr:colOff>502187</xdr:colOff>
      <xdr:row>7</xdr:row>
      <xdr:rowOff>368880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4455795" y="3288030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153035</xdr:colOff>
      <xdr:row>8</xdr:row>
      <xdr:rowOff>107950</xdr:rowOff>
    </xdr:from>
    <xdr:to>
      <xdr:col>10</xdr:col>
      <xdr:colOff>471984</xdr:colOff>
      <xdr:row>8</xdr:row>
      <xdr:rowOff>335085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4553585" y="3785870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124460</xdr:colOff>
      <xdr:row>9</xdr:row>
      <xdr:rowOff>127000</xdr:rowOff>
    </xdr:from>
    <xdr:to>
      <xdr:col>10</xdr:col>
      <xdr:colOff>443409</xdr:colOff>
      <xdr:row>9</xdr:row>
      <xdr:rowOff>354135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4525010" y="4312285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73025</xdr:colOff>
      <xdr:row>10</xdr:row>
      <xdr:rowOff>98425</xdr:rowOff>
    </xdr:from>
    <xdr:to>
      <xdr:col>10</xdr:col>
      <xdr:colOff>492125</xdr:colOff>
      <xdr:row>10</xdr:row>
      <xdr:rowOff>356037</xdr:rowOff>
    </xdr:to>
    <xdr:pic>
      <xdr:nvPicPr>
        <xdr:cNvPr id="9" name="Picture 2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4473575" y="4791075"/>
          <a:ext cx="419100" cy="2571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160655</xdr:colOff>
      <xdr:row>3</xdr:row>
      <xdr:rowOff>88900</xdr:rowOff>
    </xdr:from>
    <xdr:to>
      <xdr:col>10</xdr:col>
      <xdr:colOff>386080</xdr:colOff>
      <xdr:row>3</xdr:row>
      <xdr:rowOff>387985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4561205" y="1229995"/>
          <a:ext cx="225425" cy="29908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134620</xdr:colOff>
      <xdr:row>14</xdr:row>
      <xdr:rowOff>69850</xdr:rowOff>
    </xdr:from>
    <xdr:to>
      <xdr:col>10</xdr:col>
      <xdr:colOff>393800</xdr:colOff>
      <xdr:row>14</xdr:row>
      <xdr:rowOff>384175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535170" y="6791960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124460</xdr:colOff>
      <xdr:row>12</xdr:row>
      <xdr:rowOff>165100</xdr:rowOff>
    </xdr:from>
    <xdr:to>
      <xdr:col>10</xdr:col>
      <xdr:colOff>409182</xdr:colOff>
      <xdr:row>12</xdr:row>
      <xdr:rowOff>371549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4525010" y="587248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90805</xdr:colOff>
      <xdr:row>11</xdr:row>
      <xdr:rowOff>155575</xdr:rowOff>
    </xdr:from>
    <xdr:to>
      <xdr:col>10</xdr:col>
      <xdr:colOff>501977</xdr:colOff>
      <xdr:row>11</xdr:row>
      <xdr:rowOff>373856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491355" y="5355590"/>
          <a:ext cx="410845" cy="21780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67235</xdr:colOff>
      <xdr:row>4</xdr:row>
      <xdr:rowOff>36325</xdr:rowOff>
    </xdr:from>
    <xdr:to>
      <xdr:col>10</xdr:col>
      <xdr:colOff>534939</xdr:colOff>
      <xdr:row>4</xdr:row>
      <xdr:rowOff>448236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684655"/>
          <a:ext cx="467995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100852</xdr:colOff>
      <xdr:row>13</xdr:row>
      <xdr:rowOff>128843</xdr:rowOff>
    </xdr:from>
    <xdr:to>
      <xdr:col>10</xdr:col>
      <xdr:colOff>448235</xdr:colOff>
      <xdr:row>13</xdr:row>
      <xdr:rowOff>434786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0880" y="6343015"/>
          <a:ext cx="34734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122464</xdr:colOff>
      <xdr:row>2</xdr:row>
      <xdr:rowOff>108858</xdr:rowOff>
    </xdr:from>
    <xdr:to>
      <xdr:col>10</xdr:col>
      <xdr:colOff>517071</xdr:colOff>
      <xdr:row>2</xdr:row>
      <xdr:rowOff>455726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2470" y="742315"/>
          <a:ext cx="394970" cy="34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107577</xdr:colOff>
      <xdr:row>2</xdr:row>
      <xdr:rowOff>110940</xdr:rowOff>
    </xdr:from>
    <xdr:to>
      <xdr:col>10</xdr:col>
      <xdr:colOff>438733</xdr:colOff>
      <xdr:row>2</xdr:row>
      <xdr:rowOff>390526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7865" y="744220"/>
          <a:ext cx="330835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12700</xdr:colOff>
      <xdr:row>3</xdr:row>
      <xdr:rowOff>167640</xdr:rowOff>
    </xdr:from>
    <xdr:to>
      <xdr:col>10</xdr:col>
      <xdr:colOff>482600</xdr:colOff>
      <xdr:row>3</xdr:row>
      <xdr:rowOff>349250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13250" y="1308735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38100</xdr:colOff>
      <xdr:row>4</xdr:row>
      <xdr:rowOff>184150</xdr:rowOff>
    </xdr:from>
    <xdr:to>
      <xdr:col>10</xdr:col>
      <xdr:colOff>467995</xdr:colOff>
      <xdr:row>4</xdr:row>
      <xdr:rowOff>325120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650" y="1832610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151765</xdr:colOff>
      <xdr:row>18</xdr:row>
      <xdr:rowOff>74295</xdr:rowOff>
    </xdr:from>
    <xdr:to>
      <xdr:col>10</xdr:col>
      <xdr:colOff>386080</xdr:colOff>
      <xdr:row>18</xdr:row>
      <xdr:rowOff>415290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52315" y="882586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140697</xdr:colOff>
      <xdr:row>15</xdr:row>
      <xdr:rowOff>105932</xdr:rowOff>
    </xdr:from>
    <xdr:to>
      <xdr:col>10</xdr:col>
      <xdr:colOff>436994</xdr:colOff>
      <xdr:row>15</xdr:row>
      <xdr:rowOff>391682</xdr:rowOff>
    </xdr:to>
    <xdr:pic>
      <xdr:nvPicPr>
        <xdr:cNvPr id="6" name="Picture 32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540885" y="7334885"/>
          <a:ext cx="296545" cy="28575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54428</xdr:colOff>
      <xdr:row>14</xdr:row>
      <xdr:rowOff>68037</xdr:rowOff>
    </xdr:from>
    <xdr:to>
      <xdr:col>10</xdr:col>
      <xdr:colOff>491926</xdr:colOff>
      <xdr:row>14</xdr:row>
      <xdr:rowOff>449035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4525" y="6790055"/>
          <a:ext cx="43751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95251</xdr:colOff>
      <xdr:row>16</xdr:row>
      <xdr:rowOff>27214</xdr:rowOff>
    </xdr:from>
    <xdr:to>
      <xdr:col>10</xdr:col>
      <xdr:colOff>489858</xdr:colOff>
      <xdr:row>16</xdr:row>
      <xdr:rowOff>488695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7763510"/>
          <a:ext cx="394335" cy="46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44823</xdr:colOff>
      <xdr:row>5</xdr:row>
      <xdr:rowOff>52729</xdr:rowOff>
    </xdr:from>
    <xdr:to>
      <xdr:col>10</xdr:col>
      <xdr:colOff>462070</xdr:colOff>
      <xdr:row>5</xdr:row>
      <xdr:rowOff>481852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00" y="2208530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78441</xdr:colOff>
      <xdr:row>6</xdr:row>
      <xdr:rowOff>37908</xdr:rowOff>
    </xdr:from>
    <xdr:to>
      <xdr:col>10</xdr:col>
      <xdr:colOff>491410</xdr:colOff>
      <xdr:row>6</xdr:row>
      <xdr:rowOff>462632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655" y="2700655"/>
          <a:ext cx="41275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123265</xdr:colOff>
      <xdr:row>7</xdr:row>
      <xdr:rowOff>164700</xdr:rowOff>
    </xdr:from>
    <xdr:to>
      <xdr:col>10</xdr:col>
      <xdr:colOff>493058</xdr:colOff>
      <xdr:row>7</xdr:row>
      <xdr:rowOff>336176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3740" y="3335020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112059</xdr:colOff>
      <xdr:row>8</xdr:row>
      <xdr:rowOff>94332</xdr:rowOff>
    </xdr:from>
    <xdr:to>
      <xdr:col>10</xdr:col>
      <xdr:colOff>448236</xdr:colOff>
      <xdr:row>8</xdr:row>
      <xdr:rowOff>463922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2310" y="3771900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89648</xdr:colOff>
      <xdr:row>9</xdr:row>
      <xdr:rowOff>30344</xdr:rowOff>
    </xdr:from>
    <xdr:to>
      <xdr:col>10</xdr:col>
      <xdr:colOff>423624</xdr:colOff>
      <xdr:row>9</xdr:row>
      <xdr:rowOff>403411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0085" y="4215130"/>
          <a:ext cx="33401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56030</xdr:colOff>
      <xdr:row>10</xdr:row>
      <xdr:rowOff>26016</xdr:rowOff>
    </xdr:from>
    <xdr:to>
      <xdr:col>10</xdr:col>
      <xdr:colOff>542665</xdr:colOff>
      <xdr:row>10</xdr:row>
      <xdr:rowOff>336177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6430" y="4718050"/>
          <a:ext cx="48641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44824</xdr:colOff>
      <xdr:row>11</xdr:row>
      <xdr:rowOff>56029</xdr:rowOff>
    </xdr:from>
    <xdr:to>
      <xdr:col>10</xdr:col>
      <xdr:colOff>527550</xdr:colOff>
      <xdr:row>11</xdr:row>
      <xdr:rowOff>425823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00" y="5255895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78443</xdr:colOff>
      <xdr:row>12</xdr:row>
      <xdr:rowOff>203595</xdr:rowOff>
    </xdr:from>
    <xdr:to>
      <xdr:col>10</xdr:col>
      <xdr:colOff>451689</xdr:colOff>
      <xdr:row>12</xdr:row>
      <xdr:rowOff>380999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655" y="5910580"/>
          <a:ext cx="3733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127000</xdr:colOff>
      <xdr:row>17</xdr:row>
      <xdr:rowOff>102870</xdr:rowOff>
    </xdr:from>
    <xdr:to>
      <xdr:col>10</xdr:col>
      <xdr:colOff>361315</xdr:colOff>
      <xdr:row>17</xdr:row>
      <xdr:rowOff>443865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27550" y="834707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104140</xdr:colOff>
      <xdr:row>13</xdr:row>
      <xdr:rowOff>55245</xdr:rowOff>
    </xdr:from>
    <xdr:to>
      <xdr:col>10</xdr:col>
      <xdr:colOff>465455</xdr:colOff>
      <xdr:row>13</xdr:row>
      <xdr:rowOff>367030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4690" y="6269990"/>
          <a:ext cx="36131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107577</xdr:colOff>
      <xdr:row>2</xdr:row>
      <xdr:rowOff>110940</xdr:rowOff>
    </xdr:from>
    <xdr:to>
      <xdr:col>10</xdr:col>
      <xdr:colOff>438733</xdr:colOff>
      <xdr:row>2</xdr:row>
      <xdr:rowOff>390526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7865" y="744220"/>
          <a:ext cx="330835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12700</xdr:colOff>
      <xdr:row>3</xdr:row>
      <xdr:rowOff>167640</xdr:rowOff>
    </xdr:from>
    <xdr:to>
      <xdr:col>10</xdr:col>
      <xdr:colOff>482600</xdr:colOff>
      <xdr:row>3</xdr:row>
      <xdr:rowOff>349250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13250" y="1308735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38100</xdr:colOff>
      <xdr:row>4</xdr:row>
      <xdr:rowOff>184150</xdr:rowOff>
    </xdr:from>
    <xdr:to>
      <xdr:col>10</xdr:col>
      <xdr:colOff>467995</xdr:colOff>
      <xdr:row>4</xdr:row>
      <xdr:rowOff>325120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650" y="1832610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151765</xdr:colOff>
      <xdr:row>18</xdr:row>
      <xdr:rowOff>74295</xdr:rowOff>
    </xdr:from>
    <xdr:to>
      <xdr:col>10</xdr:col>
      <xdr:colOff>386080</xdr:colOff>
      <xdr:row>18</xdr:row>
      <xdr:rowOff>415290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52315" y="882586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140697</xdr:colOff>
      <xdr:row>15</xdr:row>
      <xdr:rowOff>105932</xdr:rowOff>
    </xdr:from>
    <xdr:to>
      <xdr:col>10</xdr:col>
      <xdr:colOff>436994</xdr:colOff>
      <xdr:row>15</xdr:row>
      <xdr:rowOff>391682</xdr:rowOff>
    </xdr:to>
    <xdr:pic>
      <xdr:nvPicPr>
        <xdr:cNvPr id="23" name="Picture 32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540885" y="7334885"/>
          <a:ext cx="296545" cy="28575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54428</xdr:colOff>
      <xdr:row>14</xdr:row>
      <xdr:rowOff>68037</xdr:rowOff>
    </xdr:from>
    <xdr:to>
      <xdr:col>10</xdr:col>
      <xdr:colOff>491926</xdr:colOff>
      <xdr:row>14</xdr:row>
      <xdr:rowOff>449035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4525" y="6790055"/>
          <a:ext cx="43751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95251</xdr:colOff>
      <xdr:row>16</xdr:row>
      <xdr:rowOff>27214</xdr:rowOff>
    </xdr:from>
    <xdr:to>
      <xdr:col>10</xdr:col>
      <xdr:colOff>489858</xdr:colOff>
      <xdr:row>16</xdr:row>
      <xdr:rowOff>488695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7763510"/>
          <a:ext cx="394335" cy="46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44823</xdr:colOff>
      <xdr:row>5</xdr:row>
      <xdr:rowOff>52729</xdr:rowOff>
    </xdr:from>
    <xdr:to>
      <xdr:col>10</xdr:col>
      <xdr:colOff>462070</xdr:colOff>
      <xdr:row>5</xdr:row>
      <xdr:rowOff>481852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00" y="2208530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78441</xdr:colOff>
      <xdr:row>6</xdr:row>
      <xdr:rowOff>37908</xdr:rowOff>
    </xdr:from>
    <xdr:to>
      <xdr:col>10</xdr:col>
      <xdr:colOff>491410</xdr:colOff>
      <xdr:row>6</xdr:row>
      <xdr:rowOff>462632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655" y="2700655"/>
          <a:ext cx="41275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123265</xdr:colOff>
      <xdr:row>7</xdr:row>
      <xdr:rowOff>164700</xdr:rowOff>
    </xdr:from>
    <xdr:to>
      <xdr:col>10</xdr:col>
      <xdr:colOff>493058</xdr:colOff>
      <xdr:row>7</xdr:row>
      <xdr:rowOff>336176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3740" y="3335020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112059</xdr:colOff>
      <xdr:row>8</xdr:row>
      <xdr:rowOff>94332</xdr:rowOff>
    </xdr:from>
    <xdr:to>
      <xdr:col>10</xdr:col>
      <xdr:colOff>448236</xdr:colOff>
      <xdr:row>8</xdr:row>
      <xdr:rowOff>463922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2310" y="3771900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89648</xdr:colOff>
      <xdr:row>9</xdr:row>
      <xdr:rowOff>30344</xdr:rowOff>
    </xdr:from>
    <xdr:to>
      <xdr:col>10</xdr:col>
      <xdr:colOff>423624</xdr:colOff>
      <xdr:row>9</xdr:row>
      <xdr:rowOff>403411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0085" y="4215130"/>
          <a:ext cx="33401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56030</xdr:colOff>
      <xdr:row>10</xdr:row>
      <xdr:rowOff>26016</xdr:rowOff>
    </xdr:from>
    <xdr:to>
      <xdr:col>10</xdr:col>
      <xdr:colOff>542665</xdr:colOff>
      <xdr:row>10</xdr:row>
      <xdr:rowOff>336177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6430" y="4718050"/>
          <a:ext cx="48641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44824</xdr:colOff>
      <xdr:row>11</xdr:row>
      <xdr:rowOff>56029</xdr:rowOff>
    </xdr:from>
    <xdr:to>
      <xdr:col>10</xdr:col>
      <xdr:colOff>527550</xdr:colOff>
      <xdr:row>11</xdr:row>
      <xdr:rowOff>425823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00" y="5255895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78443</xdr:colOff>
      <xdr:row>12</xdr:row>
      <xdr:rowOff>203595</xdr:rowOff>
    </xdr:from>
    <xdr:to>
      <xdr:col>10</xdr:col>
      <xdr:colOff>451689</xdr:colOff>
      <xdr:row>12</xdr:row>
      <xdr:rowOff>380999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655" y="5910580"/>
          <a:ext cx="3733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127000</xdr:colOff>
      <xdr:row>17</xdr:row>
      <xdr:rowOff>102870</xdr:rowOff>
    </xdr:from>
    <xdr:to>
      <xdr:col>10</xdr:col>
      <xdr:colOff>361315</xdr:colOff>
      <xdr:row>17</xdr:row>
      <xdr:rowOff>443865</xdr:rowOff>
    </xdr:to>
    <xdr:pic>
      <xdr:nvPicPr>
        <xdr:cNvPr id="34" name="图片 3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27550" y="834707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104140</xdr:colOff>
      <xdr:row>13</xdr:row>
      <xdr:rowOff>55245</xdr:rowOff>
    </xdr:from>
    <xdr:to>
      <xdr:col>10</xdr:col>
      <xdr:colOff>465455</xdr:colOff>
      <xdr:row>13</xdr:row>
      <xdr:rowOff>367030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4690" y="6269990"/>
          <a:ext cx="36131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67235</xdr:colOff>
      <xdr:row>2</xdr:row>
      <xdr:rowOff>44823</xdr:rowOff>
    </xdr:from>
    <xdr:to>
      <xdr:col>8</xdr:col>
      <xdr:colOff>537904</xdr:colOff>
      <xdr:row>2</xdr:row>
      <xdr:rowOff>381000</xdr:rowOff>
    </xdr:to>
    <xdr:pic>
      <xdr:nvPicPr>
        <xdr:cNvPr id="2" name="Picture 2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806825" y="678180"/>
          <a:ext cx="471170" cy="3365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190500</xdr:colOff>
      <xdr:row>7</xdr:row>
      <xdr:rowOff>47626</xdr:rowOff>
    </xdr:from>
    <xdr:to>
      <xdr:col>8</xdr:col>
      <xdr:colOff>276225</xdr:colOff>
      <xdr:row>7</xdr:row>
      <xdr:rowOff>427476</xdr:rowOff>
    </xdr:to>
    <xdr:pic>
      <xdr:nvPicPr>
        <xdr:cNvPr id="3" name="Picture 10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930650" y="3218180"/>
          <a:ext cx="85725" cy="379730"/>
        </a:xfrm>
        <a:prstGeom prst="rect">
          <a:avLst/>
        </a:prstGeom>
        <a:noFill/>
      </xdr:spPr>
    </xdr:pic>
    <xdr:clientData/>
  </xdr:twoCellAnchor>
  <xdr:twoCellAnchor>
    <xdr:from>
      <xdr:col>8</xdr:col>
      <xdr:colOff>247650</xdr:colOff>
      <xdr:row>8</xdr:row>
      <xdr:rowOff>180975</xdr:rowOff>
    </xdr:from>
    <xdr:to>
      <xdr:col>8</xdr:col>
      <xdr:colOff>339667</xdr:colOff>
      <xdr:row>8</xdr:row>
      <xdr:rowOff>428625</xdr:rowOff>
    </xdr:to>
    <xdr:pic>
      <xdr:nvPicPr>
        <xdr:cNvPr id="4" name="Picture 10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3987800" y="3858895"/>
          <a:ext cx="91440" cy="2476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180975</xdr:colOff>
      <xdr:row>10</xdr:row>
      <xdr:rowOff>28575</xdr:rowOff>
    </xdr:from>
    <xdr:to>
      <xdr:col>8</xdr:col>
      <xdr:colOff>381000</xdr:colOff>
      <xdr:row>10</xdr:row>
      <xdr:rowOff>476907</xdr:rowOff>
    </xdr:to>
    <xdr:pic>
      <xdr:nvPicPr>
        <xdr:cNvPr id="5" name="Picture 108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921125" y="4721225"/>
          <a:ext cx="200025" cy="448310"/>
        </a:xfrm>
        <a:prstGeom prst="rect">
          <a:avLst/>
        </a:prstGeom>
        <a:noFill/>
      </xdr:spPr>
    </xdr:pic>
    <xdr:clientData/>
  </xdr:twoCellAnchor>
  <xdr:twoCellAnchor>
    <xdr:from>
      <xdr:col>8</xdr:col>
      <xdr:colOff>89647</xdr:colOff>
      <xdr:row>9</xdr:row>
      <xdr:rowOff>100853</xdr:rowOff>
    </xdr:from>
    <xdr:to>
      <xdr:col>8</xdr:col>
      <xdr:colOff>302559</xdr:colOff>
      <xdr:row>9</xdr:row>
      <xdr:rowOff>379886</xdr:rowOff>
    </xdr:to>
    <xdr:pic>
      <xdr:nvPicPr>
        <xdr:cNvPr id="6" name="Picture 116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829685" y="4285615"/>
          <a:ext cx="212725" cy="2794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268941</xdr:colOff>
      <xdr:row>11</xdr:row>
      <xdr:rowOff>100853</xdr:rowOff>
    </xdr:from>
    <xdr:to>
      <xdr:col>8</xdr:col>
      <xdr:colOff>414617</xdr:colOff>
      <xdr:row>11</xdr:row>
      <xdr:rowOff>365008</xdr:rowOff>
    </xdr:to>
    <xdr:pic>
      <xdr:nvPicPr>
        <xdr:cNvPr id="7" name="Picture 118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4008755" y="5300345"/>
          <a:ext cx="145415" cy="264160"/>
        </a:xfrm>
        <a:prstGeom prst="rect">
          <a:avLst/>
        </a:prstGeom>
        <a:noFill/>
      </xdr:spPr>
    </xdr:pic>
    <xdr:clientData/>
  </xdr:twoCellAnchor>
  <xdr:twoCellAnchor>
    <xdr:from>
      <xdr:col>8</xdr:col>
      <xdr:colOff>56029</xdr:colOff>
      <xdr:row>12</xdr:row>
      <xdr:rowOff>145677</xdr:rowOff>
    </xdr:from>
    <xdr:to>
      <xdr:col>8</xdr:col>
      <xdr:colOff>457940</xdr:colOff>
      <xdr:row>12</xdr:row>
      <xdr:rowOff>246530</xdr:rowOff>
    </xdr:to>
    <xdr:pic>
      <xdr:nvPicPr>
        <xdr:cNvPr id="8" name="Picture 119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3796030" y="5852795"/>
          <a:ext cx="401955" cy="100965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33618</xdr:colOff>
      <xdr:row>13</xdr:row>
      <xdr:rowOff>145677</xdr:rowOff>
    </xdr:from>
    <xdr:to>
      <xdr:col>8</xdr:col>
      <xdr:colOff>530102</xdr:colOff>
      <xdr:row>13</xdr:row>
      <xdr:rowOff>268942</xdr:rowOff>
    </xdr:to>
    <xdr:pic>
      <xdr:nvPicPr>
        <xdr:cNvPr id="9" name="Picture 120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3773170" y="6360160"/>
          <a:ext cx="496570" cy="123190"/>
        </a:xfrm>
        <a:prstGeom prst="rect">
          <a:avLst/>
        </a:prstGeom>
        <a:noFill/>
      </xdr:spPr>
    </xdr:pic>
    <xdr:clientData/>
  </xdr:twoCellAnchor>
  <xdr:twoCellAnchor>
    <xdr:from>
      <xdr:col>8</xdr:col>
      <xdr:colOff>56030</xdr:colOff>
      <xdr:row>14</xdr:row>
      <xdr:rowOff>145676</xdr:rowOff>
    </xdr:from>
    <xdr:to>
      <xdr:col>9</xdr:col>
      <xdr:colOff>19769</xdr:colOff>
      <xdr:row>14</xdr:row>
      <xdr:rowOff>302559</xdr:rowOff>
    </xdr:to>
    <xdr:pic>
      <xdr:nvPicPr>
        <xdr:cNvPr id="10" name="Picture 36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3796030" y="6867525"/>
          <a:ext cx="553720" cy="156845"/>
        </a:xfrm>
        <a:prstGeom prst="rect">
          <a:avLst/>
        </a:prstGeom>
        <a:noFill/>
      </xdr:spPr>
    </xdr:pic>
    <xdr:clientData/>
  </xdr:twoCellAnchor>
  <xdr:twoCellAnchor>
    <xdr:from>
      <xdr:col>7</xdr:col>
      <xdr:colOff>336177</xdr:colOff>
      <xdr:row>15</xdr:row>
      <xdr:rowOff>123265</xdr:rowOff>
    </xdr:from>
    <xdr:to>
      <xdr:col>8</xdr:col>
      <xdr:colOff>525565</xdr:colOff>
      <xdr:row>15</xdr:row>
      <xdr:rowOff>291353</xdr:rowOff>
    </xdr:to>
    <xdr:pic>
      <xdr:nvPicPr>
        <xdr:cNvPr id="11" name="Picture 37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3740150" y="7352665"/>
          <a:ext cx="525145" cy="167640"/>
        </a:xfrm>
        <a:prstGeom prst="rect">
          <a:avLst/>
        </a:prstGeom>
        <a:noFill/>
      </xdr:spPr>
    </xdr:pic>
    <xdr:clientData/>
  </xdr:twoCellAnchor>
  <xdr:twoCellAnchor>
    <xdr:from>
      <xdr:col>8</xdr:col>
      <xdr:colOff>56029</xdr:colOff>
      <xdr:row>16</xdr:row>
      <xdr:rowOff>190500</xdr:rowOff>
    </xdr:from>
    <xdr:to>
      <xdr:col>8</xdr:col>
      <xdr:colOff>419262</xdr:colOff>
      <xdr:row>16</xdr:row>
      <xdr:rowOff>302559</xdr:rowOff>
    </xdr:to>
    <xdr:pic>
      <xdr:nvPicPr>
        <xdr:cNvPr id="12" name="Picture 38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3796030" y="7927340"/>
          <a:ext cx="363220" cy="11176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11205</xdr:colOff>
      <xdr:row>17</xdr:row>
      <xdr:rowOff>168088</xdr:rowOff>
    </xdr:from>
    <xdr:to>
      <xdr:col>9</xdr:col>
      <xdr:colOff>35062</xdr:colOff>
      <xdr:row>17</xdr:row>
      <xdr:rowOff>302559</xdr:rowOff>
    </xdr:to>
    <xdr:pic>
      <xdr:nvPicPr>
        <xdr:cNvPr id="13" name="Picture 121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3750945" y="8411845"/>
          <a:ext cx="598805" cy="13462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168089</xdr:colOff>
      <xdr:row>18</xdr:row>
      <xdr:rowOff>67235</xdr:rowOff>
    </xdr:from>
    <xdr:to>
      <xdr:col>8</xdr:col>
      <xdr:colOff>347383</xdr:colOff>
      <xdr:row>18</xdr:row>
      <xdr:rowOff>407442</xdr:rowOff>
    </xdr:to>
    <xdr:pic>
      <xdr:nvPicPr>
        <xdr:cNvPr id="14" name="Picture 3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3907790" y="8818245"/>
          <a:ext cx="179705" cy="34036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104775</xdr:colOff>
      <xdr:row>3</xdr:row>
      <xdr:rowOff>114300</xdr:rowOff>
    </xdr:from>
    <xdr:to>
      <xdr:col>8</xdr:col>
      <xdr:colOff>415282</xdr:colOff>
      <xdr:row>3</xdr:row>
      <xdr:rowOff>466725</xdr:rowOff>
    </xdr:to>
    <xdr:pic>
      <xdr:nvPicPr>
        <xdr:cNvPr id="15" name="Picture 10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3844925" y="1255395"/>
          <a:ext cx="309880" cy="3524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142875</xdr:colOff>
      <xdr:row>4</xdr:row>
      <xdr:rowOff>152400</xdr:rowOff>
    </xdr:from>
    <xdr:to>
      <xdr:col>8</xdr:col>
      <xdr:colOff>457200</xdr:colOff>
      <xdr:row>4</xdr:row>
      <xdr:rowOff>466725</xdr:rowOff>
    </xdr:to>
    <xdr:pic>
      <xdr:nvPicPr>
        <xdr:cNvPr id="16" name="Picture 103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3883025" y="1800860"/>
          <a:ext cx="314325" cy="3143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47625</xdr:colOff>
      <xdr:row>5</xdr:row>
      <xdr:rowOff>104775</xdr:rowOff>
    </xdr:from>
    <xdr:to>
      <xdr:col>9</xdr:col>
      <xdr:colOff>21154</xdr:colOff>
      <xdr:row>5</xdr:row>
      <xdr:rowOff>381000</xdr:rowOff>
    </xdr:to>
    <xdr:pic>
      <xdr:nvPicPr>
        <xdr:cNvPr id="17" name="Picture 104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3787775" y="2260600"/>
          <a:ext cx="561975" cy="2762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95250</xdr:colOff>
      <xdr:row>6</xdr:row>
      <xdr:rowOff>95250</xdr:rowOff>
    </xdr:from>
    <xdr:to>
      <xdr:col>8</xdr:col>
      <xdr:colOff>504825</xdr:colOff>
      <xdr:row>6</xdr:row>
      <xdr:rowOff>382989</xdr:rowOff>
    </xdr:to>
    <xdr:pic>
      <xdr:nvPicPr>
        <xdr:cNvPr id="18" name="Picture 105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3835400" y="2758440"/>
          <a:ext cx="409575" cy="2876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133911</xdr:colOff>
      <xdr:row>2</xdr:row>
      <xdr:rowOff>0</xdr:rowOff>
    </xdr:from>
    <xdr:to>
      <xdr:col>7</xdr:col>
      <xdr:colOff>400611</xdr:colOff>
      <xdr:row>2</xdr:row>
      <xdr:rowOff>67070</xdr:rowOff>
    </xdr:to>
    <xdr:pic>
      <xdr:nvPicPr>
        <xdr:cNvPr id="2" name="Picture 1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63900" y="633730"/>
          <a:ext cx="266700" cy="666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57150</xdr:colOff>
      <xdr:row>2</xdr:row>
      <xdr:rowOff>114300</xdr:rowOff>
    </xdr:from>
    <xdr:to>
      <xdr:col>7</xdr:col>
      <xdr:colOff>525928</xdr:colOff>
      <xdr:row>2</xdr:row>
      <xdr:rowOff>428625</xdr:rowOff>
    </xdr:to>
    <xdr:pic>
      <xdr:nvPicPr>
        <xdr:cNvPr id="3" name="Picture 10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187700" y="748030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104775</xdr:colOff>
      <xdr:row>3</xdr:row>
      <xdr:rowOff>114300</xdr:rowOff>
    </xdr:from>
    <xdr:to>
      <xdr:col>7</xdr:col>
      <xdr:colOff>415282</xdr:colOff>
      <xdr:row>3</xdr:row>
      <xdr:rowOff>466725</xdr:rowOff>
    </xdr:to>
    <xdr:pic>
      <xdr:nvPicPr>
        <xdr:cNvPr id="4" name="Picture 1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3235325" y="1255395"/>
          <a:ext cx="309880" cy="3524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142875</xdr:colOff>
      <xdr:row>4</xdr:row>
      <xdr:rowOff>152400</xdr:rowOff>
    </xdr:from>
    <xdr:to>
      <xdr:col>7</xdr:col>
      <xdr:colOff>457200</xdr:colOff>
      <xdr:row>4</xdr:row>
      <xdr:rowOff>466725</xdr:rowOff>
    </xdr:to>
    <xdr:pic>
      <xdr:nvPicPr>
        <xdr:cNvPr id="5" name="Picture 103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273425" y="1800860"/>
          <a:ext cx="314325" cy="3143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47625</xdr:colOff>
      <xdr:row>5</xdr:row>
      <xdr:rowOff>104775</xdr:rowOff>
    </xdr:from>
    <xdr:to>
      <xdr:col>8</xdr:col>
      <xdr:colOff>21154</xdr:colOff>
      <xdr:row>5</xdr:row>
      <xdr:rowOff>381000</xdr:rowOff>
    </xdr:to>
    <xdr:pic>
      <xdr:nvPicPr>
        <xdr:cNvPr id="6" name="Picture 104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178175" y="2260600"/>
          <a:ext cx="561975" cy="2762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95250</xdr:colOff>
      <xdr:row>6</xdr:row>
      <xdr:rowOff>95250</xdr:rowOff>
    </xdr:from>
    <xdr:to>
      <xdr:col>7</xdr:col>
      <xdr:colOff>504825</xdr:colOff>
      <xdr:row>6</xdr:row>
      <xdr:rowOff>382989</xdr:rowOff>
    </xdr:to>
    <xdr:pic>
      <xdr:nvPicPr>
        <xdr:cNvPr id="7" name="Picture 105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3225800" y="2758440"/>
          <a:ext cx="409575" cy="287655"/>
        </a:xfrm>
        <a:prstGeom prst="rect">
          <a:avLst/>
        </a:prstGeom>
        <a:noFill/>
      </xdr:spPr>
    </xdr:pic>
    <xdr:clientData/>
  </xdr:twoCellAnchor>
  <xdr:twoCellAnchor>
    <xdr:from>
      <xdr:col>7</xdr:col>
      <xdr:colOff>180976</xdr:colOff>
      <xdr:row>9</xdr:row>
      <xdr:rowOff>109559</xdr:rowOff>
    </xdr:from>
    <xdr:to>
      <xdr:col>7</xdr:col>
      <xdr:colOff>366260</xdr:colOff>
      <xdr:row>9</xdr:row>
      <xdr:rowOff>457875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1525" y="4294505"/>
          <a:ext cx="18478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7</xdr:row>
      <xdr:rowOff>47626</xdr:rowOff>
    </xdr:from>
    <xdr:to>
      <xdr:col>7</xdr:col>
      <xdr:colOff>276225</xdr:colOff>
      <xdr:row>7</xdr:row>
      <xdr:rowOff>427476</xdr:rowOff>
    </xdr:to>
    <xdr:pic>
      <xdr:nvPicPr>
        <xdr:cNvPr id="9" name="Picture 106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3321050" y="3218180"/>
          <a:ext cx="85725" cy="379730"/>
        </a:xfrm>
        <a:prstGeom prst="rect">
          <a:avLst/>
        </a:prstGeom>
        <a:noFill/>
      </xdr:spPr>
    </xdr:pic>
    <xdr:clientData/>
  </xdr:twoCellAnchor>
  <xdr:twoCellAnchor>
    <xdr:from>
      <xdr:col>7</xdr:col>
      <xdr:colOff>247650</xdr:colOff>
      <xdr:row>8</xdr:row>
      <xdr:rowOff>180975</xdr:rowOff>
    </xdr:from>
    <xdr:to>
      <xdr:col>7</xdr:col>
      <xdr:colOff>339667</xdr:colOff>
      <xdr:row>8</xdr:row>
      <xdr:rowOff>428625</xdr:rowOff>
    </xdr:to>
    <xdr:pic>
      <xdr:nvPicPr>
        <xdr:cNvPr id="10" name="Picture 107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3378200" y="3858895"/>
          <a:ext cx="91440" cy="247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180975</xdr:colOff>
      <xdr:row>10</xdr:row>
      <xdr:rowOff>28575</xdr:rowOff>
    </xdr:from>
    <xdr:to>
      <xdr:col>7</xdr:col>
      <xdr:colOff>381000</xdr:colOff>
      <xdr:row>10</xdr:row>
      <xdr:rowOff>476907</xdr:rowOff>
    </xdr:to>
    <xdr:pic>
      <xdr:nvPicPr>
        <xdr:cNvPr id="11" name="Picture 108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3311525" y="4721225"/>
          <a:ext cx="200025" cy="44831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142875</xdr:colOff>
      <xdr:row>11</xdr:row>
      <xdr:rowOff>9525</xdr:rowOff>
    </xdr:from>
    <xdr:to>
      <xdr:col>7</xdr:col>
      <xdr:colOff>304800</xdr:colOff>
      <xdr:row>11</xdr:row>
      <xdr:rowOff>411608</xdr:rowOff>
    </xdr:to>
    <xdr:pic>
      <xdr:nvPicPr>
        <xdr:cNvPr id="12" name="Picture 109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3273425" y="5209540"/>
          <a:ext cx="161925" cy="401955"/>
        </a:xfrm>
        <a:prstGeom prst="rect">
          <a:avLst/>
        </a:prstGeom>
        <a:noFill/>
      </xdr:spPr>
    </xdr:pic>
    <xdr:clientData/>
  </xdr:twoCellAnchor>
  <xdr:twoCellAnchor>
    <xdr:from>
      <xdr:col>7</xdr:col>
      <xdr:colOff>0</xdr:colOff>
      <xdr:row>12</xdr:row>
      <xdr:rowOff>152401</xdr:rowOff>
    </xdr:from>
    <xdr:to>
      <xdr:col>7</xdr:col>
      <xdr:colOff>539827</xdr:colOff>
      <xdr:row>12</xdr:row>
      <xdr:rowOff>266701</xdr:rowOff>
    </xdr:to>
    <xdr:pic>
      <xdr:nvPicPr>
        <xdr:cNvPr id="13" name="Picture 110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3130550" y="5859780"/>
          <a:ext cx="539750" cy="11430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19050</xdr:colOff>
      <xdr:row>13</xdr:row>
      <xdr:rowOff>85725</xdr:rowOff>
    </xdr:from>
    <xdr:to>
      <xdr:col>7</xdr:col>
      <xdr:colOff>517525</xdr:colOff>
      <xdr:row>13</xdr:row>
      <xdr:rowOff>266700</xdr:rowOff>
    </xdr:to>
    <xdr:pic>
      <xdr:nvPicPr>
        <xdr:cNvPr id="14" name="Picture 111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3149600" y="6300470"/>
          <a:ext cx="498475" cy="1809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19050</xdr:colOff>
      <xdr:row>14</xdr:row>
      <xdr:rowOff>228601</xdr:rowOff>
    </xdr:from>
    <xdr:to>
      <xdr:col>7</xdr:col>
      <xdr:colOff>460011</xdr:colOff>
      <xdr:row>14</xdr:row>
      <xdr:rowOff>304801</xdr:rowOff>
    </xdr:to>
    <xdr:pic>
      <xdr:nvPicPr>
        <xdr:cNvPr id="15" name="Picture 11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3149600" y="6950710"/>
          <a:ext cx="440690" cy="76200"/>
        </a:xfrm>
        <a:prstGeom prst="rect">
          <a:avLst/>
        </a:prstGeom>
        <a:noFill/>
      </xdr:spPr>
    </xdr:pic>
    <xdr:clientData/>
  </xdr:twoCellAnchor>
  <xdr:twoCellAnchor>
    <xdr:from>
      <xdr:col>7</xdr:col>
      <xdr:colOff>57150</xdr:colOff>
      <xdr:row>15</xdr:row>
      <xdr:rowOff>171451</xdr:rowOff>
    </xdr:from>
    <xdr:to>
      <xdr:col>8</xdr:col>
      <xdr:colOff>1080</xdr:colOff>
      <xdr:row>15</xdr:row>
      <xdr:rowOff>304801</xdr:rowOff>
    </xdr:to>
    <xdr:pic>
      <xdr:nvPicPr>
        <xdr:cNvPr id="16" name="Picture 113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3187700" y="7400925"/>
          <a:ext cx="552450" cy="1333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352425</xdr:colOff>
      <xdr:row>16</xdr:row>
      <xdr:rowOff>171451</xdr:rowOff>
    </xdr:from>
    <xdr:to>
      <xdr:col>7</xdr:col>
      <xdr:colOff>526122</xdr:colOff>
      <xdr:row>16</xdr:row>
      <xdr:rowOff>304801</xdr:rowOff>
    </xdr:to>
    <xdr:pic>
      <xdr:nvPicPr>
        <xdr:cNvPr id="17" name="Picture 114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3130550" y="7908290"/>
          <a:ext cx="525780" cy="1333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11205</xdr:colOff>
      <xdr:row>17</xdr:row>
      <xdr:rowOff>168088</xdr:rowOff>
    </xdr:from>
    <xdr:to>
      <xdr:col>8</xdr:col>
      <xdr:colOff>35062</xdr:colOff>
      <xdr:row>17</xdr:row>
      <xdr:rowOff>302559</xdr:rowOff>
    </xdr:to>
    <xdr:pic>
      <xdr:nvPicPr>
        <xdr:cNvPr id="18" name="Picture 121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3141345" y="8411845"/>
          <a:ext cx="598805" cy="134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44823</xdr:colOff>
      <xdr:row>18</xdr:row>
      <xdr:rowOff>257734</xdr:rowOff>
    </xdr:from>
    <xdr:to>
      <xdr:col>7</xdr:col>
      <xdr:colOff>472178</xdr:colOff>
      <xdr:row>18</xdr:row>
      <xdr:rowOff>358064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00" y="9008745"/>
          <a:ext cx="427355" cy="100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7"/>
  <sheetViews>
    <sheetView workbookViewId="0">
      <selection activeCell="K12" sqref="K12"/>
    </sheetView>
  </sheetViews>
  <sheetFormatPr defaultColWidth="9" defaultRowHeight="14" outlineLevelRow="6"/>
  <cols>
    <col min="1" max="1" width="4" customWidth="1"/>
    <col min="2" max="2" width="17.2727272727273" customWidth="1"/>
    <col min="3" max="3" width="21.4545454545455" customWidth="1"/>
    <col min="4" max="4" width="13.1818181818182" customWidth="1"/>
    <col min="5" max="6" width="11.9090909090909" customWidth="1"/>
    <col min="7" max="9" width="15.3636363636364" customWidth="1"/>
    <col min="10" max="13" width="12.8181818181818"/>
  </cols>
  <sheetData>
    <row r="1" ht="38" customHeight="1" spans="2:9">
      <c r="B1" s="87" t="s">
        <v>0</v>
      </c>
      <c r="C1" s="88"/>
      <c r="D1" s="88"/>
      <c r="E1" s="88"/>
      <c r="F1" s="88"/>
      <c r="G1" s="88"/>
      <c r="H1" s="88"/>
      <c r="I1" s="88"/>
    </row>
    <row r="2" customFormat="1" ht="23" customHeight="1" spans="2:14"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91" t="s">
        <v>6</v>
      </c>
      <c r="H2" s="92"/>
      <c r="I2" s="92"/>
      <c r="J2" s="89" t="s">
        <v>7</v>
      </c>
      <c r="K2" s="89"/>
      <c r="L2" s="89"/>
      <c r="M2" s="89"/>
      <c r="N2" s="89" t="s">
        <v>8</v>
      </c>
    </row>
    <row r="3" s="86" customFormat="1" ht="24" customHeight="1" spans="2:14">
      <c r="B3" s="89"/>
      <c r="C3" s="89"/>
      <c r="D3" s="89"/>
      <c r="E3" s="89"/>
      <c r="F3" s="90"/>
      <c r="G3" s="93" t="s">
        <v>9</v>
      </c>
      <c r="H3" s="93" t="s">
        <v>10</v>
      </c>
      <c r="I3" s="93" t="s">
        <v>11</v>
      </c>
      <c r="J3" s="89" t="s">
        <v>12</v>
      </c>
      <c r="K3" s="89" t="s">
        <v>13</v>
      </c>
      <c r="L3" s="89" t="s">
        <v>14</v>
      </c>
      <c r="M3" s="89" t="s">
        <v>15</v>
      </c>
      <c r="N3" s="89"/>
    </row>
    <row r="4" s="86" customFormat="1" ht="24" customHeight="1" spans="2:14">
      <c r="B4" s="94" t="s">
        <v>16</v>
      </c>
      <c r="C4" s="94" t="s">
        <v>17</v>
      </c>
      <c r="D4" s="95" t="s">
        <v>18</v>
      </c>
      <c r="E4" s="95">
        <f>'STL0010939'!U3</f>
        <v>1.469</v>
      </c>
      <c r="F4" s="96">
        <f>'STL0010939'!AK3</f>
        <v>15.02815764048</v>
      </c>
      <c r="G4" s="97">
        <v>19.72</v>
      </c>
      <c r="H4" s="97">
        <v>17</v>
      </c>
      <c r="I4" s="97">
        <v>35.05</v>
      </c>
      <c r="J4" s="101">
        <f>F4/E4</f>
        <v>10.230195806998</v>
      </c>
      <c r="K4" s="101">
        <f>G4/E4</f>
        <v>13.4240980258679</v>
      </c>
      <c r="L4" s="101">
        <f>H4/E4</f>
        <v>11.572498298162</v>
      </c>
      <c r="M4" s="101">
        <f>I4/E4</f>
        <v>23.859768550034</v>
      </c>
      <c r="N4" s="102" t="s">
        <v>19</v>
      </c>
    </row>
    <row r="5" s="86" customFormat="1" ht="24" customHeight="1" spans="2:14">
      <c r="B5" s="89" t="s">
        <v>20</v>
      </c>
      <c r="C5" s="89" t="s">
        <v>17</v>
      </c>
      <c r="D5" s="98" t="s">
        <v>21</v>
      </c>
      <c r="E5" s="98">
        <f>'STL0011290'!U3</f>
        <v>1.3916</v>
      </c>
      <c r="F5" s="99">
        <f>'STL0011290'!AK3</f>
        <v>13.136638815</v>
      </c>
      <c r="G5" s="100">
        <v>17.14</v>
      </c>
      <c r="H5" s="100">
        <v>14.54</v>
      </c>
      <c r="I5" s="100">
        <v>24.88</v>
      </c>
      <c r="J5" s="101">
        <f>F5/E5</f>
        <v>9.43995315823512</v>
      </c>
      <c r="K5" s="101">
        <f>G5/E5</f>
        <v>12.3167576889911</v>
      </c>
      <c r="L5" s="101">
        <f>H5/E5</f>
        <v>10.4484047139983</v>
      </c>
      <c r="M5" s="101">
        <f>I5/E5</f>
        <v>17.8787007760851</v>
      </c>
      <c r="N5" s="93"/>
    </row>
    <row r="6" s="86" customFormat="1" ht="24" customHeight="1" spans="2:14">
      <c r="B6" s="89" t="s">
        <v>22</v>
      </c>
      <c r="C6" s="89" t="s">
        <v>23</v>
      </c>
      <c r="D6" s="98" t="s">
        <v>24</v>
      </c>
      <c r="E6" s="98">
        <f>'STL0011176'!S3</f>
        <v>1.442</v>
      </c>
      <c r="F6" s="99">
        <f>'STL0011176'!AK3</f>
        <v>12.341535234858</v>
      </c>
      <c r="G6" s="100">
        <v>17.275</v>
      </c>
      <c r="H6" s="100">
        <v>14.57</v>
      </c>
      <c r="I6" s="100">
        <v>32.75</v>
      </c>
      <c r="J6" s="101">
        <f>F6/E6</f>
        <v>8.55862360253675</v>
      </c>
      <c r="K6" s="101">
        <f>G6/E6</f>
        <v>11.9798890429958</v>
      </c>
      <c r="L6" s="101">
        <f>H6/E6</f>
        <v>10.1040221914008</v>
      </c>
      <c r="M6" s="101">
        <f>I6/E6</f>
        <v>22.7115117891817</v>
      </c>
      <c r="N6" s="93"/>
    </row>
    <row r="7" s="86" customFormat="1" ht="24" customHeight="1" spans="2:14">
      <c r="B7" s="89" t="s">
        <v>25</v>
      </c>
      <c r="C7" s="89" t="s">
        <v>23</v>
      </c>
      <c r="D7" s="98" t="s">
        <v>26</v>
      </c>
      <c r="E7" s="98">
        <f>'STL0011134'!R3</f>
        <v>1.532</v>
      </c>
      <c r="F7" s="99">
        <f>'STL0011134'!AL3</f>
        <v>12.778785234858</v>
      </c>
      <c r="G7" s="100">
        <v>18.64</v>
      </c>
      <c r="H7" s="100">
        <v>15.67</v>
      </c>
      <c r="I7" s="100">
        <v>32.75</v>
      </c>
      <c r="J7" s="101">
        <f>F7/E7</f>
        <v>8.34124362588642</v>
      </c>
      <c r="K7" s="101">
        <f>G7/E7</f>
        <v>12.1671018276762</v>
      </c>
      <c r="L7" s="101">
        <f>H7/E7</f>
        <v>10.2284595300261</v>
      </c>
      <c r="M7" s="101">
        <f>I7/E7</f>
        <v>21.3772845953003</v>
      </c>
      <c r="N7" s="93"/>
    </row>
  </sheetData>
  <mergeCells count="10">
    <mergeCell ref="B1:I1"/>
    <mergeCell ref="G2:I2"/>
    <mergeCell ref="J2:M2"/>
    <mergeCell ref="B2:B3"/>
    <mergeCell ref="C2:C3"/>
    <mergeCell ref="D2:D3"/>
    <mergeCell ref="E2:E3"/>
    <mergeCell ref="F2:F3"/>
    <mergeCell ref="N2:N3"/>
    <mergeCell ref="N4:N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"/>
  <sheetViews>
    <sheetView tabSelected="1" zoomScale="55" zoomScaleNormal="55" workbookViewId="0">
      <selection activeCell="AG10" sqref="AG10"/>
    </sheetView>
  </sheetViews>
  <sheetFormatPr defaultColWidth="9" defaultRowHeight="16.5"/>
  <cols>
    <col min="8" max="10" width="9" hidden="1" customWidth="1"/>
    <col min="12" max="16" width="9" hidden="1" customWidth="1"/>
    <col min="22" max="22" width="9" hidden="1" customWidth="1"/>
    <col min="24" max="26" width="9" hidden="1" customWidth="1"/>
    <col min="27" max="27" width="16.3636363636364"/>
    <col min="28" max="28" width="9.27272727272727"/>
    <col min="33" max="33" width="9.12727272727273" style="74" customWidth="1"/>
    <col min="34" max="34" width="9.37272727272727" style="74" customWidth="1"/>
    <col min="35" max="36" width="7.25454545454545" style="74" customWidth="1"/>
    <col min="37" max="37" width="9.5" style="75" customWidth="1"/>
    <col min="40" max="40" width="15.2727272727273"/>
  </cols>
  <sheetData>
    <row r="1" s="1" customFormat="1" ht="24.95" customHeight="1" spans="1:38">
      <c r="A1" s="76" t="s">
        <v>27</v>
      </c>
      <c r="B1" s="5"/>
      <c r="C1" s="5"/>
      <c r="D1" s="5"/>
      <c r="E1" s="44" t="s">
        <v>28</v>
      </c>
      <c r="F1" s="6" t="s">
        <v>29</v>
      </c>
      <c r="G1" s="7" t="s">
        <v>30</v>
      </c>
      <c r="H1" s="8" t="s">
        <v>31</v>
      </c>
      <c r="I1" s="7" t="s">
        <v>32</v>
      </c>
      <c r="J1" s="7" t="s">
        <v>33</v>
      </c>
      <c r="K1" s="7" t="s">
        <v>34</v>
      </c>
      <c r="L1" s="6" t="s">
        <v>35</v>
      </c>
      <c r="M1" s="6" t="s">
        <v>36</v>
      </c>
      <c r="N1" s="6" t="s">
        <v>37</v>
      </c>
      <c r="O1" s="18" t="s">
        <v>38</v>
      </c>
      <c r="P1" s="19" t="s">
        <v>39</v>
      </c>
      <c r="Q1" s="19" t="s">
        <v>40</v>
      </c>
      <c r="R1" s="19" t="s">
        <v>41</v>
      </c>
      <c r="S1" s="19" t="s">
        <v>42</v>
      </c>
      <c r="T1" s="7" t="s">
        <v>43</v>
      </c>
      <c r="U1" s="78" t="s">
        <v>44</v>
      </c>
      <c r="V1" s="7" t="s">
        <v>45</v>
      </c>
      <c r="W1" s="24" t="s">
        <v>46</v>
      </c>
      <c r="X1" s="25" t="s">
        <v>47</v>
      </c>
      <c r="Y1" s="26"/>
      <c r="Z1" s="27"/>
      <c r="AA1" s="10" t="s">
        <v>48</v>
      </c>
      <c r="AB1" s="81" t="s">
        <v>49</v>
      </c>
      <c r="AC1" s="10" t="s">
        <v>50</v>
      </c>
      <c r="AD1" s="10" t="s">
        <v>51</v>
      </c>
      <c r="AE1" s="32" t="s">
        <v>52</v>
      </c>
      <c r="AF1" s="32" t="s">
        <v>53</v>
      </c>
      <c r="AG1" s="48" t="s">
        <v>54</v>
      </c>
      <c r="AH1" s="68" t="s">
        <v>55</v>
      </c>
      <c r="AI1" s="49" t="s">
        <v>56</v>
      </c>
      <c r="AJ1" s="68" t="s">
        <v>57</v>
      </c>
      <c r="AK1" s="69" t="s">
        <v>58</v>
      </c>
      <c r="AL1" s="7" t="s">
        <v>59</v>
      </c>
    </row>
    <row r="2" s="2" customFormat="1" ht="24.95" customHeight="1" spans="1:38">
      <c r="A2" s="76"/>
      <c r="B2" s="9">
        <v>4</v>
      </c>
      <c r="C2" s="9">
        <v>5</v>
      </c>
      <c r="D2" s="9">
        <v>6</v>
      </c>
      <c r="E2" s="45"/>
      <c r="F2" s="6"/>
      <c r="G2" s="7"/>
      <c r="H2" s="8"/>
      <c r="I2" s="7"/>
      <c r="J2" s="7"/>
      <c r="K2" s="7"/>
      <c r="L2" s="6"/>
      <c r="M2" s="6"/>
      <c r="N2" s="6"/>
      <c r="O2" s="18"/>
      <c r="P2" s="19"/>
      <c r="Q2" s="19"/>
      <c r="R2" s="19"/>
      <c r="S2" s="19"/>
      <c r="T2" s="7"/>
      <c r="U2" s="79"/>
      <c r="V2" s="7"/>
      <c r="W2" s="29"/>
      <c r="X2" s="10" t="s">
        <v>60</v>
      </c>
      <c r="Y2" s="10" t="s">
        <v>61</v>
      </c>
      <c r="Z2" s="10" t="s">
        <v>62</v>
      </c>
      <c r="AA2" s="10"/>
      <c r="AB2" s="82"/>
      <c r="AC2" s="10"/>
      <c r="AD2" s="10"/>
      <c r="AE2" s="34"/>
      <c r="AF2" s="34"/>
      <c r="AG2" s="50"/>
      <c r="AH2" s="70"/>
      <c r="AI2" s="51"/>
      <c r="AJ2" s="70"/>
      <c r="AK2" s="71"/>
      <c r="AL2" s="7"/>
    </row>
    <row r="3" s="1" customFormat="1" ht="39.95" customHeight="1" spans="1:40">
      <c r="A3" s="14">
        <f t="shared" ref="A3:A17" si="0">ROW(3:3)-8</f>
        <v>-5</v>
      </c>
      <c r="B3" s="10">
        <v>4</v>
      </c>
      <c r="C3" s="10"/>
      <c r="D3" s="10"/>
      <c r="E3" s="20" t="s">
        <v>63</v>
      </c>
      <c r="F3" s="20" t="s">
        <v>63</v>
      </c>
      <c r="G3" s="52" t="s">
        <v>17</v>
      </c>
      <c r="H3" s="77" t="s">
        <v>64</v>
      </c>
      <c r="I3" s="14" t="s">
        <v>65</v>
      </c>
      <c r="J3" s="15" t="s">
        <v>66</v>
      </c>
      <c r="K3" s="19"/>
      <c r="L3" s="6" t="s">
        <v>65</v>
      </c>
      <c r="M3" s="20" t="s">
        <v>67</v>
      </c>
      <c r="N3" s="6" t="s">
        <v>68</v>
      </c>
      <c r="O3" s="6" t="s">
        <v>69</v>
      </c>
      <c r="P3" s="6" t="s">
        <v>70</v>
      </c>
      <c r="Q3" s="21" t="s">
        <v>71</v>
      </c>
      <c r="R3" s="10" t="s">
        <v>72</v>
      </c>
      <c r="S3" s="10" t="s">
        <v>68</v>
      </c>
      <c r="T3" s="15" t="s">
        <v>68</v>
      </c>
      <c r="U3" s="80">
        <v>1.469</v>
      </c>
      <c r="V3" s="6" t="s">
        <v>68</v>
      </c>
      <c r="W3" s="6" t="s">
        <v>73</v>
      </c>
      <c r="X3" s="14"/>
      <c r="Y3" s="14"/>
      <c r="Z3" s="14"/>
      <c r="AA3" s="14"/>
      <c r="AB3" s="36"/>
      <c r="AC3" s="14">
        <v>43</v>
      </c>
      <c r="AD3" s="14"/>
      <c r="AE3" s="14"/>
      <c r="AF3" s="14"/>
      <c r="AG3" s="83"/>
      <c r="AH3" s="84">
        <f>SUMPRODUCT(AH4:AH15,AL4:AL15)+AC3*0.05</f>
        <v>10.01877176032</v>
      </c>
      <c r="AI3" s="83"/>
      <c r="AJ3" s="84">
        <v>1.5</v>
      </c>
      <c r="AK3" s="85">
        <f>AH3*AJ3</f>
        <v>15.02815764048</v>
      </c>
      <c r="AL3" s="7">
        <v>1</v>
      </c>
      <c r="AN3" s="1">
        <f>AK3/U3</f>
        <v>10.230195806998</v>
      </c>
    </row>
    <row r="4" s="1" customFormat="1" ht="39.95" customHeight="1" spans="1:38">
      <c r="A4" s="14">
        <f t="shared" si="0"/>
        <v>-4</v>
      </c>
      <c r="B4" s="10"/>
      <c r="C4" s="10">
        <v>5</v>
      </c>
      <c r="D4" s="10"/>
      <c r="E4" s="20"/>
      <c r="F4" s="20" t="s">
        <v>74</v>
      </c>
      <c r="G4" s="52" t="s">
        <v>75</v>
      </c>
      <c r="H4" s="77" t="s">
        <v>76</v>
      </c>
      <c r="I4" s="14" t="s">
        <v>65</v>
      </c>
      <c r="J4" s="15" t="s">
        <v>66</v>
      </c>
      <c r="K4" s="19"/>
      <c r="L4" s="6" t="s">
        <v>65</v>
      </c>
      <c r="M4" s="20" t="s">
        <v>67</v>
      </c>
      <c r="N4" s="6" t="s">
        <v>68</v>
      </c>
      <c r="O4" s="6" t="s">
        <v>70</v>
      </c>
      <c r="P4" s="6" t="s">
        <v>69</v>
      </c>
      <c r="Q4" s="21" t="s">
        <v>77</v>
      </c>
      <c r="R4" s="10" t="s">
        <v>78</v>
      </c>
      <c r="S4" s="10" t="s">
        <v>79</v>
      </c>
      <c r="T4" s="15" t="s">
        <v>80</v>
      </c>
      <c r="U4" s="80">
        <v>0.3204</v>
      </c>
      <c r="V4" s="6" t="s">
        <v>68</v>
      </c>
      <c r="W4" s="6" t="s">
        <v>81</v>
      </c>
      <c r="X4" s="14">
        <f t="shared" ref="X4:X6" si="1">U4/0.395*1000</f>
        <v>811.139240506329</v>
      </c>
      <c r="Y4" s="14">
        <v>8</v>
      </c>
      <c r="Z4" s="14">
        <v>8</v>
      </c>
      <c r="AA4" s="14">
        <v>0.3204</v>
      </c>
      <c r="AB4" s="36" t="s">
        <v>82</v>
      </c>
      <c r="AC4" s="14"/>
      <c r="AD4" s="14"/>
      <c r="AE4" s="14"/>
      <c r="AF4" s="14"/>
      <c r="AG4" s="84">
        <v>4.6</v>
      </c>
      <c r="AH4" s="84">
        <f t="shared" ref="AH4:AH15" si="2">AA4*AG4</f>
        <v>1.47384</v>
      </c>
      <c r="AI4" s="84"/>
      <c r="AJ4" s="84"/>
      <c r="AK4" s="85"/>
      <c r="AL4" s="7">
        <v>1</v>
      </c>
    </row>
    <row r="5" s="1" customFormat="1" ht="39.95" customHeight="1" spans="1:38">
      <c r="A5" s="14">
        <f t="shared" si="0"/>
        <v>-3</v>
      </c>
      <c r="B5" s="10"/>
      <c r="C5" s="10">
        <v>5</v>
      </c>
      <c r="D5" s="10"/>
      <c r="E5" s="20"/>
      <c r="F5" s="20" t="s">
        <v>83</v>
      </c>
      <c r="G5" s="52" t="s">
        <v>84</v>
      </c>
      <c r="H5" s="77" t="s">
        <v>85</v>
      </c>
      <c r="I5" s="14" t="s">
        <v>65</v>
      </c>
      <c r="J5" s="15" t="s">
        <v>66</v>
      </c>
      <c r="K5" s="19"/>
      <c r="L5" s="6" t="s">
        <v>65</v>
      </c>
      <c r="M5" s="20" t="s">
        <v>67</v>
      </c>
      <c r="N5" s="6" t="s">
        <v>68</v>
      </c>
      <c r="O5" s="6" t="s">
        <v>69</v>
      </c>
      <c r="P5" s="6" t="s">
        <v>70</v>
      </c>
      <c r="Q5" s="21" t="s">
        <v>86</v>
      </c>
      <c r="R5" s="10" t="s">
        <v>78</v>
      </c>
      <c r="S5" s="10" t="s">
        <v>79</v>
      </c>
      <c r="T5" s="15" t="s">
        <v>80</v>
      </c>
      <c r="U5" s="80">
        <v>0.304</v>
      </c>
      <c r="V5" s="6" t="s">
        <v>68</v>
      </c>
      <c r="W5" s="6" t="s">
        <v>81</v>
      </c>
      <c r="X5" s="14">
        <f t="shared" si="1"/>
        <v>769.620253164557</v>
      </c>
      <c r="Y5" s="14">
        <v>8</v>
      </c>
      <c r="Z5" s="14">
        <v>8</v>
      </c>
      <c r="AA5" s="14">
        <v>0.304</v>
      </c>
      <c r="AB5" s="36" t="s">
        <v>82</v>
      </c>
      <c r="AC5" s="14"/>
      <c r="AD5" s="14"/>
      <c r="AE5" s="14"/>
      <c r="AF5" s="14"/>
      <c r="AG5" s="84">
        <v>4.6</v>
      </c>
      <c r="AH5" s="84">
        <f t="shared" si="2"/>
        <v>1.3984</v>
      </c>
      <c r="AI5" s="84"/>
      <c r="AJ5" s="84"/>
      <c r="AK5" s="85"/>
      <c r="AL5" s="7">
        <v>1</v>
      </c>
    </row>
    <row r="6" s="1" customFormat="1" ht="39.95" customHeight="1" spans="1:38">
      <c r="A6" s="14">
        <f t="shared" si="0"/>
        <v>-2</v>
      </c>
      <c r="B6" s="10"/>
      <c r="C6" s="10">
        <v>5</v>
      </c>
      <c r="D6" s="10"/>
      <c r="E6" s="20"/>
      <c r="F6" s="20" t="s">
        <v>87</v>
      </c>
      <c r="G6" s="52" t="s">
        <v>88</v>
      </c>
      <c r="H6" s="77" t="s">
        <v>76</v>
      </c>
      <c r="I6" s="14" t="s">
        <v>65</v>
      </c>
      <c r="J6" s="15" t="s">
        <v>66</v>
      </c>
      <c r="K6" s="19"/>
      <c r="L6" s="6" t="s">
        <v>65</v>
      </c>
      <c r="M6" s="20" t="s">
        <v>67</v>
      </c>
      <c r="N6" s="6" t="s">
        <v>68</v>
      </c>
      <c r="O6" s="6" t="s">
        <v>70</v>
      </c>
      <c r="P6" s="6" t="s">
        <v>69</v>
      </c>
      <c r="Q6" s="21" t="s">
        <v>77</v>
      </c>
      <c r="R6" s="10" t="s">
        <v>78</v>
      </c>
      <c r="S6" s="10" t="s">
        <v>79</v>
      </c>
      <c r="T6" s="15" t="s">
        <v>89</v>
      </c>
      <c r="U6" s="80">
        <v>0.1886</v>
      </c>
      <c r="V6" s="6" t="s">
        <v>68</v>
      </c>
      <c r="W6" s="6" t="s">
        <v>81</v>
      </c>
      <c r="X6" s="14">
        <f t="shared" si="1"/>
        <v>477.46835443038</v>
      </c>
      <c r="Y6" s="14">
        <v>8</v>
      </c>
      <c r="Z6" s="14">
        <v>8</v>
      </c>
      <c r="AA6" s="14">
        <v>0.1886</v>
      </c>
      <c r="AB6" s="36" t="s">
        <v>82</v>
      </c>
      <c r="AC6" s="14"/>
      <c r="AD6" s="14"/>
      <c r="AE6" s="14"/>
      <c r="AF6" s="14"/>
      <c r="AG6" s="84">
        <v>4.6</v>
      </c>
      <c r="AH6" s="84">
        <f t="shared" si="2"/>
        <v>0.86756</v>
      </c>
      <c r="AI6" s="84"/>
      <c r="AJ6" s="84"/>
      <c r="AK6" s="85"/>
      <c r="AL6" s="7">
        <v>1</v>
      </c>
    </row>
    <row r="7" s="1" customFormat="1" ht="39.95" customHeight="1" spans="1:38">
      <c r="A7" s="14">
        <f t="shared" si="0"/>
        <v>-1</v>
      </c>
      <c r="B7" s="10"/>
      <c r="C7" s="10">
        <v>5</v>
      </c>
      <c r="D7" s="10"/>
      <c r="E7" s="20"/>
      <c r="F7" s="20" t="s">
        <v>90</v>
      </c>
      <c r="G7" s="52" t="s">
        <v>91</v>
      </c>
      <c r="H7" s="77" t="s">
        <v>76</v>
      </c>
      <c r="I7" s="14" t="s">
        <v>65</v>
      </c>
      <c r="J7" s="15" t="s">
        <v>66</v>
      </c>
      <c r="K7" s="19"/>
      <c r="L7" s="6" t="s">
        <v>65</v>
      </c>
      <c r="M7" s="20" t="s">
        <v>67</v>
      </c>
      <c r="N7" s="6" t="s">
        <v>68</v>
      </c>
      <c r="O7" s="6" t="s">
        <v>70</v>
      </c>
      <c r="P7" s="6" t="s">
        <v>69</v>
      </c>
      <c r="Q7" s="21" t="s">
        <v>77</v>
      </c>
      <c r="R7" s="10" t="s">
        <v>92</v>
      </c>
      <c r="S7" s="10" t="s">
        <v>79</v>
      </c>
      <c r="T7" s="15" t="s">
        <v>93</v>
      </c>
      <c r="U7" s="80">
        <v>0.0779</v>
      </c>
      <c r="V7" s="6" t="s">
        <v>68</v>
      </c>
      <c r="W7" s="6" t="s">
        <v>81</v>
      </c>
      <c r="X7" s="14">
        <f t="shared" ref="X7:X13" si="3">U7/0.154*1000</f>
        <v>505.844155844156</v>
      </c>
      <c r="Y7" s="14">
        <v>5</v>
      </c>
      <c r="Z7" s="14">
        <v>5</v>
      </c>
      <c r="AA7" s="14">
        <v>0.0779</v>
      </c>
      <c r="AB7" s="36" t="s">
        <v>82</v>
      </c>
      <c r="AC7" s="14"/>
      <c r="AD7" s="14"/>
      <c r="AE7" s="14"/>
      <c r="AF7" s="14"/>
      <c r="AG7" s="84">
        <v>4.6</v>
      </c>
      <c r="AH7" s="84">
        <f t="shared" si="2"/>
        <v>0.35834</v>
      </c>
      <c r="AI7" s="84"/>
      <c r="AJ7" s="84"/>
      <c r="AK7" s="85"/>
      <c r="AL7" s="7">
        <v>1</v>
      </c>
    </row>
    <row r="8" s="1" customFormat="1" ht="39.95" customHeight="1" spans="1:38">
      <c r="A8" s="14">
        <f t="shared" si="0"/>
        <v>0</v>
      </c>
      <c r="B8" s="10"/>
      <c r="C8" s="10">
        <v>5</v>
      </c>
      <c r="D8" s="10"/>
      <c r="E8" s="20"/>
      <c r="F8" s="20" t="s">
        <v>94</v>
      </c>
      <c r="G8" s="52" t="s">
        <v>95</v>
      </c>
      <c r="H8" s="77" t="s">
        <v>76</v>
      </c>
      <c r="I8" s="14" t="s">
        <v>65</v>
      </c>
      <c r="J8" s="15" t="s">
        <v>66</v>
      </c>
      <c r="K8" s="19"/>
      <c r="L8" s="6" t="s">
        <v>65</v>
      </c>
      <c r="M8" s="20" t="s">
        <v>67</v>
      </c>
      <c r="N8" s="6" t="s">
        <v>68</v>
      </c>
      <c r="O8" s="6" t="s">
        <v>70</v>
      </c>
      <c r="P8" s="6" t="s">
        <v>69</v>
      </c>
      <c r="Q8" s="21" t="s">
        <v>77</v>
      </c>
      <c r="R8" s="10" t="s">
        <v>92</v>
      </c>
      <c r="S8" s="10" t="s">
        <v>79</v>
      </c>
      <c r="T8" s="15" t="s">
        <v>96</v>
      </c>
      <c r="U8" s="80">
        <v>0.0801</v>
      </c>
      <c r="V8" s="6" t="s">
        <v>68</v>
      </c>
      <c r="W8" s="6" t="s">
        <v>81</v>
      </c>
      <c r="X8" s="14">
        <f t="shared" si="3"/>
        <v>520.12987012987</v>
      </c>
      <c r="Y8" s="14">
        <v>5</v>
      </c>
      <c r="Z8" s="14">
        <v>5</v>
      </c>
      <c r="AA8" s="14">
        <v>0.0801</v>
      </c>
      <c r="AB8" s="36" t="s">
        <v>82</v>
      </c>
      <c r="AC8" s="14"/>
      <c r="AD8" s="14"/>
      <c r="AE8" s="14"/>
      <c r="AF8" s="14"/>
      <c r="AG8" s="84">
        <v>4.6</v>
      </c>
      <c r="AH8" s="84">
        <f t="shared" si="2"/>
        <v>0.36846</v>
      </c>
      <c r="AI8" s="84"/>
      <c r="AJ8" s="84"/>
      <c r="AK8" s="85"/>
      <c r="AL8" s="7">
        <v>1</v>
      </c>
    </row>
    <row r="9" s="1" customFormat="1" ht="39.95" customHeight="1" spans="1:38">
      <c r="A9" s="14">
        <f t="shared" si="0"/>
        <v>1</v>
      </c>
      <c r="B9" s="10"/>
      <c r="C9" s="10">
        <v>5</v>
      </c>
      <c r="D9" s="10"/>
      <c r="E9" s="20"/>
      <c r="F9" s="20" t="s">
        <v>97</v>
      </c>
      <c r="G9" s="52" t="s">
        <v>98</v>
      </c>
      <c r="H9" s="77" t="s">
        <v>76</v>
      </c>
      <c r="I9" s="14" t="s">
        <v>65</v>
      </c>
      <c r="J9" s="15" t="s">
        <v>66</v>
      </c>
      <c r="K9" s="19"/>
      <c r="L9" s="6" t="s">
        <v>65</v>
      </c>
      <c r="M9" s="20" t="s">
        <v>67</v>
      </c>
      <c r="N9" s="6" t="s">
        <v>68</v>
      </c>
      <c r="O9" s="6" t="s">
        <v>70</v>
      </c>
      <c r="P9" s="6" t="s">
        <v>69</v>
      </c>
      <c r="Q9" s="21" t="s">
        <v>77</v>
      </c>
      <c r="R9" s="10" t="s">
        <v>92</v>
      </c>
      <c r="S9" s="10" t="s">
        <v>79</v>
      </c>
      <c r="T9" s="15" t="s">
        <v>99</v>
      </c>
      <c r="U9" s="80">
        <v>0.0505</v>
      </c>
      <c r="V9" s="6" t="s">
        <v>68</v>
      </c>
      <c r="W9" s="6" t="s">
        <v>81</v>
      </c>
      <c r="X9" s="14">
        <f t="shared" si="3"/>
        <v>327.922077922078</v>
      </c>
      <c r="Y9" s="14">
        <v>5</v>
      </c>
      <c r="Z9" s="14">
        <v>5</v>
      </c>
      <c r="AA9" s="14">
        <v>0.0505</v>
      </c>
      <c r="AB9" s="36" t="s">
        <v>82</v>
      </c>
      <c r="AC9" s="14"/>
      <c r="AD9" s="14"/>
      <c r="AE9" s="14"/>
      <c r="AF9" s="14"/>
      <c r="AG9" s="84">
        <v>4.6</v>
      </c>
      <c r="AH9" s="84">
        <f t="shared" si="2"/>
        <v>0.2323</v>
      </c>
      <c r="AI9" s="84"/>
      <c r="AJ9" s="84"/>
      <c r="AK9" s="85"/>
      <c r="AL9" s="7">
        <v>1</v>
      </c>
    </row>
    <row r="10" s="1" customFormat="1" ht="39.95" customHeight="1" spans="1:38">
      <c r="A10" s="14">
        <f t="shared" si="0"/>
        <v>2</v>
      </c>
      <c r="B10" s="10"/>
      <c r="C10" s="10">
        <v>5</v>
      </c>
      <c r="D10" s="10"/>
      <c r="E10" s="20"/>
      <c r="F10" s="20" t="s">
        <v>100</v>
      </c>
      <c r="G10" s="52" t="s">
        <v>101</v>
      </c>
      <c r="H10" s="77" t="s">
        <v>76</v>
      </c>
      <c r="I10" s="14" t="s">
        <v>65</v>
      </c>
      <c r="J10" s="15" t="s">
        <v>66</v>
      </c>
      <c r="K10" s="19"/>
      <c r="L10" s="6" t="s">
        <v>65</v>
      </c>
      <c r="M10" s="20" t="s">
        <v>67</v>
      </c>
      <c r="N10" s="6" t="s">
        <v>68</v>
      </c>
      <c r="O10" s="6" t="s">
        <v>70</v>
      </c>
      <c r="P10" s="6" t="s">
        <v>69</v>
      </c>
      <c r="Q10" s="21" t="s">
        <v>77</v>
      </c>
      <c r="R10" s="10" t="s">
        <v>92</v>
      </c>
      <c r="S10" s="10" t="s">
        <v>79</v>
      </c>
      <c r="T10" s="15" t="s">
        <v>99</v>
      </c>
      <c r="U10" s="80">
        <v>0.0505</v>
      </c>
      <c r="V10" s="6" t="s">
        <v>68</v>
      </c>
      <c r="W10" s="6" t="s">
        <v>81</v>
      </c>
      <c r="X10" s="14">
        <f t="shared" si="3"/>
        <v>327.922077922078</v>
      </c>
      <c r="Y10" s="14">
        <v>5</v>
      </c>
      <c r="Z10" s="14">
        <v>5</v>
      </c>
      <c r="AA10" s="14">
        <v>0.0505</v>
      </c>
      <c r="AB10" s="36" t="s">
        <v>82</v>
      </c>
      <c r="AC10" s="14"/>
      <c r="AD10" s="14"/>
      <c r="AE10" s="14"/>
      <c r="AF10" s="14"/>
      <c r="AG10" s="84">
        <v>4.6</v>
      </c>
      <c r="AH10" s="84">
        <f t="shared" si="2"/>
        <v>0.2323</v>
      </c>
      <c r="AI10" s="84"/>
      <c r="AJ10" s="84"/>
      <c r="AK10" s="85"/>
      <c r="AL10" s="7">
        <v>1</v>
      </c>
    </row>
    <row r="11" s="1" customFormat="1" ht="39.95" customHeight="1" spans="1:38">
      <c r="A11" s="14">
        <f t="shared" si="0"/>
        <v>3</v>
      </c>
      <c r="B11" s="10"/>
      <c r="C11" s="10">
        <v>5</v>
      </c>
      <c r="D11" s="10"/>
      <c r="E11" s="20"/>
      <c r="F11" s="20" t="s">
        <v>102</v>
      </c>
      <c r="G11" s="52" t="s">
        <v>103</v>
      </c>
      <c r="H11" s="77" t="s">
        <v>76</v>
      </c>
      <c r="I11" s="14" t="s">
        <v>65</v>
      </c>
      <c r="J11" s="15" t="s">
        <v>66</v>
      </c>
      <c r="K11" s="19"/>
      <c r="L11" s="6" t="s">
        <v>65</v>
      </c>
      <c r="M11" s="20" t="s">
        <v>67</v>
      </c>
      <c r="N11" s="6" t="s">
        <v>68</v>
      </c>
      <c r="O11" s="6" t="s">
        <v>70</v>
      </c>
      <c r="P11" s="6" t="s">
        <v>69</v>
      </c>
      <c r="Q11" s="21" t="s">
        <v>77</v>
      </c>
      <c r="R11" s="10" t="s">
        <v>92</v>
      </c>
      <c r="S11" s="10" t="s">
        <v>79</v>
      </c>
      <c r="T11" s="15" t="s">
        <v>104</v>
      </c>
      <c r="U11" s="80">
        <v>0.0653</v>
      </c>
      <c r="V11" s="6" t="s">
        <v>68</v>
      </c>
      <c r="W11" s="6" t="s">
        <v>81</v>
      </c>
      <c r="X11" s="14">
        <f t="shared" si="3"/>
        <v>424.025974025974</v>
      </c>
      <c r="Y11" s="14">
        <v>5</v>
      </c>
      <c r="Z11" s="14">
        <v>5</v>
      </c>
      <c r="AA11" s="14">
        <v>0.0653</v>
      </c>
      <c r="AB11" s="36" t="s">
        <v>82</v>
      </c>
      <c r="AC11" s="14"/>
      <c r="AD11" s="14"/>
      <c r="AE11" s="14"/>
      <c r="AF11" s="14"/>
      <c r="AG11" s="84">
        <v>4.6</v>
      </c>
      <c r="AH11" s="84">
        <f t="shared" si="2"/>
        <v>0.30038</v>
      </c>
      <c r="AI11" s="84"/>
      <c r="AJ11" s="84"/>
      <c r="AK11" s="85"/>
      <c r="AL11" s="7">
        <v>1</v>
      </c>
    </row>
    <row r="12" s="1" customFormat="1" ht="39.95" customHeight="1" spans="1:38">
      <c r="A12" s="14">
        <f t="shared" si="0"/>
        <v>4</v>
      </c>
      <c r="B12" s="10"/>
      <c r="C12" s="10">
        <v>5</v>
      </c>
      <c r="D12" s="10"/>
      <c r="E12" s="20"/>
      <c r="F12" s="20" t="s">
        <v>105</v>
      </c>
      <c r="G12" s="52" t="s">
        <v>106</v>
      </c>
      <c r="H12" s="77" t="s">
        <v>76</v>
      </c>
      <c r="I12" s="14" t="s">
        <v>65</v>
      </c>
      <c r="J12" s="15" t="s">
        <v>66</v>
      </c>
      <c r="K12" s="19"/>
      <c r="L12" s="6" t="s">
        <v>65</v>
      </c>
      <c r="M12" s="20" t="s">
        <v>67</v>
      </c>
      <c r="N12" s="6" t="s">
        <v>68</v>
      </c>
      <c r="O12" s="6" t="s">
        <v>70</v>
      </c>
      <c r="P12" s="6" t="s">
        <v>69</v>
      </c>
      <c r="Q12" s="21" t="s">
        <v>77</v>
      </c>
      <c r="R12" s="10" t="s">
        <v>92</v>
      </c>
      <c r="S12" s="10" t="s">
        <v>79</v>
      </c>
      <c r="T12" s="15" t="s">
        <v>107</v>
      </c>
      <c r="U12" s="80">
        <v>0.041</v>
      </c>
      <c r="V12" s="6" t="s">
        <v>68</v>
      </c>
      <c r="W12" s="6" t="s">
        <v>81</v>
      </c>
      <c r="X12" s="14">
        <f t="shared" si="3"/>
        <v>266.233766233766</v>
      </c>
      <c r="Y12" s="14">
        <v>5</v>
      </c>
      <c r="Z12" s="14">
        <v>5</v>
      </c>
      <c r="AA12" s="14">
        <v>0.041</v>
      </c>
      <c r="AB12" s="36" t="s">
        <v>82</v>
      </c>
      <c r="AC12" s="14"/>
      <c r="AD12" s="14"/>
      <c r="AE12" s="14"/>
      <c r="AF12" s="14"/>
      <c r="AG12" s="84">
        <v>4.6</v>
      </c>
      <c r="AH12" s="84">
        <f t="shared" si="2"/>
        <v>0.1886</v>
      </c>
      <c r="AI12" s="84"/>
      <c r="AJ12" s="84"/>
      <c r="AK12" s="85"/>
      <c r="AL12" s="7">
        <v>1</v>
      </c>
    </row>
    <row r="13" s="1" customFormat="1" ht="39.95" customHeight="1" spans="1:38">
      <c r="A13" s="14">
        <f t="shared" si="0"/>
        <v>5</v>
      </c>
      <c r="B13" s="10"/>
      <c r="C13" s="10">
        <v>5</v>
      </c>
      <c r="D13" s="10"/>
      <c r="E13" s="20"/>
      <c r="F13" s="20" t="s">
        <v>108</v>
      </c>
      <c r="G13" s="52" t="s">
        <v>109</v>
      </c>
      <c r="H13" s="77" t="s">
        <v>76</v>
      </c>
      <c r="I13" s="14" t="s">
        <v>65</v>
      </c>
      <c r="J13" s="15" t="s">
        <v>66</v>
      </c>
      <c r="K13" s="19"/>
      <c r="L13" s="6" t="s">
        <v>65</v>
      </c>
      <c r="M13" s="20" t="s">
        <v>67</v>
      </c>
      <c r="N13" s="6" t="s">
        <v>68</v>
      </c>
      <c r="O13" s="6" t="s">
        <v>70</v>
      </c>
      <c r="P13" s="6" t="s">
        <v>69</v>
      </c>
      <c r="Q13" s="21" t="s">
        <v>77</v>
      </c>
      <c r="R13" s="10" t="s">
        <v>92</v>
      </c>
      <c r="S13" s="10" t="s">
        <v>79</v>
      </c>
      <c r="T13" s="15" t="s">
        <v>110</v>
      </c>
      <c r="U13" s="80">
        <v>0.0241</v>
      </c>
      <c r="V13" s="6" t="s">
        <v>68</v>
      </c>
      <c r="W13" s="6" t="s">
        <v>81</v>
      </c>
      <c r="X13" s="14">
        <f t="shared" si="3"/>
        <v>156.493506493506</v>
      </c>
      <c r="Y13" s="14">
        <v>5</v>
      </c>
      <c r="Z13" s="14">
        <v>5</v>
      </c>
      <c r="AA13" s="14">
        <v>0.0241</v>
      </c>
      <c r="AB13" s="36" t="s">
        <v>82</v>
      </c>
      <c r="AC13" s="14"/>
      <c r="AD13" s="14"/>
      <c r="AE13" s="14"/>
      <c r="AF13" s="14"/>
      <c r="AG13" s="84">
        <v>4.6</v>
      </c>
      <c r="AH13" s="84">
        <f t="shared" si="2"/>
        <v>0.11086</v>
      </c>
      <c r="AI13" s="84"/>
      <c r="AJ13" s="84"/>
      <c r="AK13" s="85"/>
      <c r="AL13" s="7">
        <v>2</v>
      </c>
    </row>
    <row r="14" s="1" customFormat="1" ht="39.95" customHeight="1" spans="1:38">
      <c r="A14" s="14">
        <f t="shared" si="0"/>
        <v>6</v>
      </c>
      <c r="B14" s="10"/>
      <c r="C14" s="10">
        <v>5</v>
      </c>
      <c r="D14" s="10"/>
      <c r="E14" s="20"/>
      <c r="F14" s="20" t="s">
        <v>111</v>
      </c>
      <c r="G14" s="52" t="s">
        <v>112</v>
      </c>
      <c r="H14" s="77" t="s">
        <v>85</v>
      </c>
      <c r="I14" s="14" t="s">
        <v>65</v>
      </c>
      <c r="J14" s="15" t="s">
        <v>66</v>
      </c>
      <c r="K14" s="19"/>
      <c r="L14" s="6" t="s">
        <v>65</v>
      </c>
      <c r="M14" s="20" t="s">
        <v>67</v>
      </c>
      <c r="N14" s="6" t="s">
        <v>68</v>
      </c>
      <c r="O14" s="6" t="s">
        <v>69</v>
      </c>
      <c r="P14" s="6" t="s">
        <v>70</v>
      </c>
      <c r="Q14" s="21" t="s">
        <v>86</v>
      </c>
      <c r="R14" s="10" t="s">
        <v>113</v>
      </c>
      <c r="S14" s="10" t="s">
        <v>79</v>
      </c>
      <c r="T14" s="15" t="s">
        <v>114</v>
      </c>
      <c r="U14" s="80">
        <v>0.133</v>
      </c>
      <c r="V14" s="6"/>
      <c r="W14" s="6" t="s">
        <v>81</v>
      </c>
      <c r="X14" s="14">
        <f>U14/0.2219*1000</f>
        <v>599.369085173502</v>
      </c>
      <c r="Y14" s="14">
        <v>6</v>
      </c>
      <c r="Z14" s="14">
        <v>6</v>
      </c>
      <c r="AA14" s="14">
        <v>0.133</v>
      </c>
      <c r="AB14" s="36" t="s">
        <v>82</v>
      </c>
      <c r="AC14" s="14"/>
      <c r="AD14" s="14"/>
      <c r="AE14" s="14"/>
      <c r="AF14" s="14"/>
      <c r="AG14" s="84">
        <v>4.6</v>
      </c>
      <c r="AH14" s="84">
        <f t="shared" si="2"/>
        <v>0.6118</v>
      </c>
      <c r="AI14" s="84"/>
      <c r="AJ14" s="84"/>
      <c r="AK14" s="85"/>
      <c r="AL14" s="7">
        <v>1</v>
      </c>
    </row>
    <row r="15" s="1" customFormat="1" ht="39.95" customHeight="1" spans="1:38">
      <c r="A15" s="14">
        <f t="shared" si="0"/>
        <v>7</v>
      </c>
      <c r="B15" s="10"/>
      <c r="C15" s="10">
        <v>5</v>
      </c>
      <c r="D15" s="10"/>
      <c r="E15" s="20"/>
      <c r="F15" s="20" t="s">
        <v>115</v>
      </c>
      <c r="G15" s="52" t="s">
        <v>116</v>
      </c>
      <c r="H15" s="77" t="s">
        <v>117</v>
      </c>
      <c r="I15" s="14" t="s">
        <v>65</v>
      </c>
      <c r="J15" s="15" t="s">
        <v>66</v>
      </c>
      <c r="K15" s="19"/>
      <c r="L15" s="6" t="s">
        <v>65</v>
      </c>
      <c r="M15" s="20" t="s">
        <v>67</v>
      </c>
      <c r="N15" s="6" t="s">
        <v>68</v>
      </c>
      <c r="O15" s="6" t="s">
        <v>70</v>
      </c>
      <c r="P15" s="6" t="s">
        <v>69</v>
      </c>
      <c r="Q15" s="21" t="s">
        <v>71</v>
      </c>
      <c r="R15" s="10" t="s">
        <v>72</v>
      </c>
      <c r="S15" s="10" t="s">
        <v>68</v>
      </c>
      <c r="T15" s="15" t="s">
        <v>68</v>
      </c>
      <c r="U15" s="80">
        <f>U16+U17</f>
        <v>0.0299</v>
      </c>
      <c r="V15" s="6" t="s">
        <v>68</v>
      </c>
      <c r="W15" s="6"/>
      <c r="X15" s="14"/>
      <c r="Y15" s="14"/>
      <c r="Z15" s="14"/>
      <c r="AA15" s="14"/>
      <c r="AB15" s="36"/>
      <c r="AC15" s="14"/>
      <c r="AD15" s="14"/>
      <c r="AE15" s="14"/>
      <c r="AF15" s="14"/>
      <c r="AG15" s="84"/>
      <c r="AH15" s="84">
        <f>AG16*AA16+AG17</f>
        <v>0.40376794008</v>
      </c>
      <c r="AI15" s="84"/>
      <c r="AJ15" s="84"/>
      <c r="AK15" s="85"/>
      <c r="AL15" s="7">
        <v>4</v>
      </c>
    </row>
    <row r="16" s="1" customFormat="1" ht="39.95" customHeight="1" spans="1:38">
      <c r="A16" s="14">
        <f t="shared" si="0"/>
        <v>8</v>
      </c>
      <c r="B16" s="10"/>
      <c r="C16" s="10"/>
      <c r="D16" s="10">
        <v>6</v>
      </c>
      <c r="E16" s="20"/>
      <c r="F16" s="20" t="s">
        <v>118</v>
      </c>
      <c r="G16" s="52" t="s">
        <v>119</v>
      </c>
      <c r="H16" s="77" t="s">
        <v>76</v>
      </c>
      <c r="I16" s="14" t="s">
        <v>65</v>
      </c>
      <c r="J16" s="15" t="s">
        <v>66</v>
      </c>
      <c r="K16" s="19"/>
      <c r="L16" s="6" t="s">
        <v>65</v>
      </c>
      <c r="M16" s="20" t="s">
        <v>67</v>
      </c>
      <c r="N16" s="6" t="s">
        <v>68</v>
      </c>
      <c r="O16" s="6" t="s">
        <v>70</v>
      </c>
      <c r="P16" s="6" t="s">
        <v>69</v>
      </c>
      <c r="Q16" s="21" t="s">
        <v>120</v>
      </c>
      <c r="R16" s="10" t="s">
        <v>121</v>
      </c>
      <c r="S16" s="10" t="s">
        <v>122</v>
      </c>
      <c r="T16" s="15" t="s">
        <v>123</v>
      </c>
      <c r="U16" s="80">
        <v>0.0161</v>
      </c>
      <c r="V16" s="6" t="s">
        <v>68</v>
      </c>
      <c r="W16" s="6" t="s">
        <v>124</v>
      </c>
      <c r="X16" s="14">
        <v>42</v>
      </c>
      <c r="Y16" s="14">
        <v>30</v>
      </c>
      <c r="Z16" s="14">
        <v>2</v>
      </c>
      <c r="AA16" s="14">
        <v>0.0198072</v>
      </c>
      <c r="AB16" s="36">
        <v>0.812835736499859</v>
      </c>
      <c r="AC16" s="14"/>
      <c r="AD16" s="14"/>
      <c r="AE16" s="14"/>
      <c r="AF16" s="14"/>
      <c r="AG16" s="84">
        <v>5.2389</v>
      </c>
      <c r="AH16" s="84"/>
      <c r="AI16" s="84"/>
      <c r="AJ16" s="84"/>
      <c r="AK16" s="85"/>
      <c r="AL16" s="7">
        <v>1</v>
      </c>
    </row>
    <row r="17" s="1" customFormat="1" ht="39.95" customHeight="1" spans="1:38">
      <c r="A17" s="14">
        <f t="shared" si="0"/>
        <v>9</v>
      </c>
      <c r="B17" s="10"/>
      <c r="C17" s="10"/>
      <c r="D17" s="10">
        <v>6</v>
      </c>
      <c r="E17" s="20"/>
      <c r="F17" s="20" t="s">
        <v>125</v>
      </c>
      <c r="G17" s="52" t="s">
        <v>126</v>
      </c>
      <c r="H17" s="77" t="s">
        <v>76</v>
      </c>
      <c r="I17" s="14" t="s">
        <v>65</v>
      </c>
      <c r="J17" s="15" t="s">
        <v>66</v>
      </c>
      <c r="K17" s="19"/>
      <c r="L17" s="6" t="s">
        <v>65</v>
      </c>
      <c r="M17" s="20" t="s">
        <v>67</v>
      </c>
      <c r="N17" s="6" t="s">
        <v>68</v>
      </c>
      <c r="O17" s="6" t="s">
        <v>70</v>
      </c>
      <c r="P17" s="6" t="s">
        <v>69</v>
      </c>
      <c r="Q17" s="21" t="s">
        <v>127</v>
      </c>
      <c r="R17" s="10" t="s">
        <v>128</v>
      </c>
      <c r="S17" s="10" t="s">
        <v>68</v>
      </c>
      <c r="T17" s="15" t="s">
        <v>68</v>
      </c>
      <c r="U17" s="80">
        <v>0.0138</v>
      </c>
      <c r="V17" s="6" t="s">
        <v>68</v>
      </c>
      <c r="W17" s="6"/>
      <c r="X17" s="14">
        <v>38</v>
      </c>
      <c r="Y17" s="14">
        <v>8</v>
      </c>
      <c r="Z17" s="14"/>
      <c r="AA17" s="14">
        <v>0.0150056832</v>
      </c>
      <c r="AB17" s="36">
        <v>0.919651562416032</v>
      </c>
      <c r="AC17" s="14"/>
      <c r="AD17" s="14"/>
      <c r="AE17" s="14"/>
      <c r="AF17" s="14"/>
      <c r="AG17" s="84">
        <v>0.3</v>
      </c>
      <c r="AH17" s="84"/>
      <c r="AI17" s="84"/>
      <c r="AJ17" s="84"/>
      <c r="AK17" s="85"/>
      <c r="AL17" s="7">
        <v>1</v>
      </c>
    </row>
  </sheetData>
  <mergeCells count="34">
    <mergeCell ref="B1:D1"/>
    <mergeCell ref="X1:Z1"/>
    <mergeCell ref="A1:A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</mergeCells>
  <conditionalFormatting sqref="F3">
    <cfRule type="duplicateValues" dxfId="0" priority="31"/>
    <cfRule type="duplicateValues" dxfId="0" priority="32"/>
  </conditionalFormatting>
  <conditionalFormatting sqref="F4">
    <cfRule type="duplicateValues" dxfId="0" priority="28"/>
    <cfRule type="duplicateValues" dxfId="0" priority="14"/>
  </conditionalFormatting>
  <conditionalFormatting sqref="F5">
    <cfRule type="duplicateValues" dxfId="0" priority="27"/>
    <cfRule type="duplicateValues" dxfId="0" priority="13"/>
  </conditionalFormatting>
  <conditionalFormatting sqref="F6">
    <cfRule type="duplicateValues" dxfId="0" priority="26"/>
    <cfRule type="duplicateValues" dxfId="0" priority="12"/>
  </conditionalFormatting>
  <conditionalFormatting sqref="F7">
    <cfRule type="duplicateValues" dxfId="0" priority="25"/>
    <cfRule type="duplicateValues" dxfId="0" priority="11"/>
  </conditionalFormatting>
  <conditionalFormatting sqref="F8">
    <cfRule type="duplicateValues" dxfId="0" priority="24"/>
    <cfRule type="duplicateValues" dxfId="0" priority="10"/>
  </conditionalFormatting>
  <conditionalFormatting sqref="F9">
    <cfRule type="duplicateValues" dxfId="0" priority="23"/>
    <cfRule type="duplicateValues" dxfId="0" priority="9"/>
  </conditionalFormatting>
  <conditionalFormatting sqref="F10">
    <cfRule type="duplicateValues" dxfId="0" priority="22"/>
    <cfRule type="duplicateValues" dxfId="0" priority="8"/>
  </conditionalFormatting>
  <conditionalFormatting sqref="F11">
    <cfRule type="duplicateValues" dxfId="0" priority="21"/>
    <cfRule type="duplicateValues" dxfId="0" priority="7"/>
  </conditionalFormatting>
  <conditionalFormatting sqref="F12">
    <cfRule type="duplicateValues" dxfId="0" priority="20"/>
    <cfRule type="duplicateValues" dxfId="0" priority="6"/>
  </conditionalFormatting>
  <conditionalFormatting sqref="F13">
    <cfRule type="duplicateValues" dxfId="0" priority="19"/>
    <cfRule type="duplicateValues" dxfId="0" priority="5"/>
  </conditionalFormatting>
  <conditionalFormatting sqref="F14">
    <cfRule type="duplicateValues" dxfId="0" priority="18"/>
    <cfRule type="duplicateValues" dxfId="0" priority="4"/>
  </conditionalFormatting>
  <conditionalFormatting sqref="F15">
    <cfRule type="duplicateValues" dxfId="0" priority="17"/>
    <cfRule type="duplicateValues" dxfId="0" priority="3"/>
  </conditionalFormatting>
  <conditionalFormatting sqref="F16">
    <cfRule type="duplicateValues" dxfId="0" priority="16"/>
    <cfRule type="duplicateValues" dxfId="0" priority="2"/>
  </conditionalFormatting>
  <conditionalFormatting sqref="F17">
    <cfRule type="duplicateValues" dxfId="0" priority="15"/>
    <cfRule type="duplicateValues" dxfId="0" priority="1"/>
  </conditionalFormatting>
  <conditionalFormatting sqref="F1:F2">
    <cfRule type="duplicateValues" dxfId="0" priority="29"/>
    <cfRule type="duplicateValues" dxfId="0" priority="30"/>
  </conditionalFormatting>
  <dataValidations count="1">
    <dataValidation type="list" allowBlank="1" showInputMessage="1" showErrorMessage="1" sqref="O3:P17">
      <formula1>"Y,N"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9"/>
  <sheetViews>
    <sheetView zoomScale="55" zoomScaleNormal="55" workbookViewId="0">
      <selection activeCell="AN3" sqref="AN3"/>
    </sheetView>
  </sheetViews>
  <sheetFormatPr defaultColWidth="9" defaultRowHeight="14"/>
  <cols>
    <col min="8" max="10" width="9" hidden="1" customWidth="1"/>
    <col min="12" max="16" width="9" hidden="1" customWidth="1"/>
    <col min="20" max="20" width="9" hidden="1" customWidth="1"/>
    <col min="22" max="22" width="9" hidden="1" customWidth="1"/>
    <col min="24" max="26" width="9" hidden="1" customWidth="1"/>
    <col min="39" max="40" width="15.2727272727273"/>
  </cols>
  <sheetData>
    <row r="1" s="1" customFormat="1" ht="24.95" customHeight="1" spans="1:38">
      <c r="A1" s="5"/>
      <c r="B1" s="5"/>
      <c r="C1" s="5"/>
      <c r="D1" s="5"/>
      <c r="E1" s="44" t="s">
        <v>28</v>
      </c>
      <c r="F1" s="6" t="s">
        <v>29</v>
      </c>
      <c r="G1" s="7" t="s">
        <v>30</v>
      </c>
      <c r="H1" s="8" t="s">
        <v>31</v>
      </c>
      <c r="I1" s="7" t="s">
        <v>32</v>
      </c>
      <c r="J1" s="7" t="s">
        <v>33</v>
      </c>
      <c r="K1" s="7" t="s">
        <v>34</v>
      </c>
      <c r="L1" s="6" t="s">
        <v>35</v>
      </c>
      <c r="M1" s="6" t="s">
        <v>36</v>
      </c>
      <c r="N1" s="6" t="s">
        <v>37</v>
      </c>
      <c r="O1" s="18" t="s">
        <v>38</v>
      </c>
      <c r="P1" s="19" t="s">
        <v>39</v>
      </c>
      <c r="Q1" s="19" t="s">
        <v>40</v>
      </c>
      <c r="R1" s="19" t="s">
        <v>41</v>
      </c>
      <c r="S1" s="19" t="s">
        <v>42</v>
      </c>
      <c r="T1" s="7" t="s">
        <v>43</v>
      </c>
      <c r="U1" s="23" t="s">
        <v>44</v>
      </c>
      <c r="V1" s="7" t="s">
        <v>45</v>
      </c>
      <c r="W1" s="24" t="s">
        <v>46</v>
      </c>
      <c r="X1" s="25" t="s">
        <v>47</v>
      </c>
      <c r="Y1" s="26"/>
      <c r="Z1" s="27"/>
      <c r="AA1" s="10" t="s">
        <v>48</v>
      </c>
      <c r="AB1" s="32" t="s">
        <v>49</v>
      </c>
      <c r="AC1" s="10" t="s">
        <v>50</v>
      </c>
      <c r="AD1" s="10" t="s">
        <v>51</v>
      </c>
      <c r="AE1" s="32" t="s">
        <v>129</v>
      </c>
      <c r="AF1" s="32" t="s">
        <v>53</v>
      </c>
      <c r="AG1" s="48" t="s">
        <v>54</v>
      </c>
      <c r="AH1" s="48" t="s">
        <v>55</v>
      </c>
      <c r="AI1" s="49" t="s">
        <v>56</v>
      </c>
      <c r="AJ1" s="68" t="s">
        <v>57</v>
      </c>
      <c r="AK1" s="69" t="s">
        <v>58</v>
      </c>
      <c r="AL1" s="7" t="s">
        <v>59</v>
      </c>
    </row>
    <row r="2" s="2" customFormat="1" ht="24.95" customHeight="1" spans="1:38">
      <c r="A2" s="9">
        <v>3</v>
      </c>
      <c r="B2" s="9">
        <v>4</v>
      </c>
      <c r="C2" s="9">
        <v>5</v>
      </c>
      <c r="D2" s="9">
        <v>6</v>
      </c>
      <c r="E2" s="45"/>
      <c r="F2" s="6"/>
      <c r="G2" s="7"/>
      <c r="H2" s="8"/>
      <c r="I2" s="7"/>
      <c r="J2" s="7"/>
      <c r="K2" s="7"/>
      <c r="L2" s="6"/>
      <c r="M2" s="6"/>
      <c r="N2" s="6"/>
      <c r="O2" s="18"/>
      <c r="P2" s="19"/>
      <c r="Q2" s="19"/>
      <c r="R2" s="19"/>
      <c r="S2" s="19"/>
      <c r="T2" s="7"/>
      <c r="U2" s="28"/>
      <c r="V2" s="7"/>
      <c r="W2" s="29"/>
      <c r="X2" s="10" t="s">
        <v>60</v>
      </c>
      <c r="Y2" s="10" t="s">
        <v>61</v>
      </c>
      <c r="Z2" s="10" t="s">
        <v>62</v>
      </c>
      <c r="AA2" s="10"/>
      <c r="AB2" s="34"/>
      <c r="AC2" s="10"/>
      <c r="AD2" s="10"/>
      <c r="AE2" s="34"/>
      <c r="AF2" s="34"/>
      <c r="AG2" s="50"/>
      <c r="AH2" s="50"/>
      <c r="AI2" s="51"/>
      <c r="AJ2" s="70"/>
      <c r="AK2" s="71"/>
      <c r="AL2" s="7"/>
    </row>
    <row r="3" s="1" customFormat="1" ht="39.95" customHeight="1" spans="1:39">
      <c r="A3" s="10">
        <v>3</v>
      </c>
      <c r="B3" s="10"/>
      <c r="C3" s="10"/>
      <c r="D3" s="10"/>
      <c r="E3" s="10" t="s">
        <v>130</v>
      </c>
      <c r="F3" s="10" t="s">
        <v>130</v>
      </c>
      <c r="G3" s="52" t="s">
        <v>17</v>
      </c>
      <c r="H3" s="53" t="s">
        <v>85</v>
      </c>
      <c r="I3" s="14" t="s">
        <v>65</v>
      </c>
      <c r="J3" s="15" t="s">
        <v>66</v>
      </c>
      <c r="K3" s="6"/>
      <c r="L3" s="6" t="s">
        <v>65</v>
      </c>
      <c r="M3" s="20" t="s">
        <v>67</v>
      </c>
      <c r="N3" s="54" t="s">
        <v>65</v>
      </c>
      <c r="O3" s="6" t="s">
        <v>69</v>
      </c>
      <c r="P3" s="6" t="s">
        <v>70</v>
      </c>
      <c r="Q3" s="15" t="s">
        <v>71</v>
      </c>
      <c r="R3" s="10" t="s">
        <v>72</v>
      </c>
      <c r="S3" s="10" t="s">
        <v>68</v>
      </c>
      <c r="T3" s="10"/>
      <c r="U3" s="61">
        <f>U4+U5+U6+U7+U8*AL8+U9+U10+U11+U12+U13+U15*AL15+U19*AL19</f>
        <v>1.3916</v>
      </c>
      <c r="V3" s="6"/>
      <c r="W3" s="6" t="s">
        <v>73</v>
      </c>
      <c r="X3" s="19"/>
      <c r="Y3" s="19"/>
      <c r="Z3" s="19"/>
      <c r="AA3" s="19"/>
      <c r="AB3" s="19"/>
      <c r="AC3" s="19" t="s">
        <v>131</v>
      </c>
      <c r="AD3" s="19"/>
      <c r="AE3" s="19"/>
      <c r="AF3" s="19"/>
      <c r="AG3" s="19"/>
      <c r="AH3" s="72">
        <f>SUMPRODUCT(AH4:AH19,AL4:AL19)+0.05*AC3</f>
        <v>8.75775921</v>
      </c>
      <c r="AI3" s="19"/>
      <c r="AJ3" s="19" t="s">
        <v>132</v>
      </c>
      <c r="AK3" s="72">
        <f>AH3*AJ3</f>
        <v>13.136638815</v>
      </c>
      <c r="AL3" s="10">
        <v>1</v>
      </c>
      <c r="AM3" s="1">
        <f>AK3/U3</f>
        <v>9.43995315823512</v>
      </c>
    </row>
    <row r="4" s="1" customFormat="1" ht="39.95" customHeight="1" spans="1:38">
      <c r="A4" s="10"/>
      <c r="B4" s="10">
        <v>4</v>
      </c>
      <c r="C4" s="10"/>
      <c r="D4" s="10"/>
      <c r="E4" s="54" t="s">
        <v>133</v>
      </c>
      <c r="F4" s="54" t="s">
        <v>133</v>
      </c>
      <c r="G4" s="52" t="s">
        <v>134</v>
      </c>
      <c r="H4" s="55" t="s">
        <v>135</v>
      </c>
      <c r="I4" s="14" t="s">
        <v>65</v>
      </c>
      <c r="J4" s="58" t="s">
        <v>66</v>
      </c>
      <c r="K4" s="5"/>
      <c r="L4" s="18" t="s">
        <v>65</v>
      </c>
      <c r="M4" s="54" t="s">
        <v>67</v>
      </c>
      <c r="N4" s="54" t="s">
        <v>65</v>
      </c>
      <c r="O4" s="6" t="s">
        <v>70</v>
      </c>
      <c r="P4" s="6" t="s">
        <v>69</v>
      </c>
      <c r="Q4" s="15" t="s">
        <v>86</v>
      </c>
      <c r="R4" s="59" t="s">
        <v>92</v>
      </c>
      <c r="S4" s="54" t="s">
        <v>79</v>
      </c>
      <c r="T4" s="54" t="s">
        <v>68</v>
      </c>
      <c r="U4" s="62">
        <v>0.0685</v>
      </c>
      <c r="V4" s="5" t="s">
        <v>68</v>
      </c>
      <c r="W4" s="5" t="s">
        <v>81</v>
      </c>
      <c r="X4" s="7">
        <f>U4/0.154*1000</f>
        <v>444.805194805195</v>
      </c>
      <c r="Y4" s="66">
        <v>5</v>
      </c>
      <c r="Z4" s="66">
        <v>5</v>
      </c>
      <c r="AA4" s="66">
        <v>0.0685</v>
      </c>
      <c r="AB4" s="67">
        <v>1</v>
      </c>
      <c r="AC4" s="66"/>
      <c r="AD4" s="66"/>
      <c r="AE4" s="66"/>
      <c r="AF4" s="66"/>
      <c r="AG4" s="66" t="s">
        <v>136</v>
      </c>
      <c r="AH4" s="72">
        <f t="shared" ref="AH4:AH13" si="0">AG4*AA4</f>
        <v>0.3151</v>
      </c>
      <c r="AI4" s="66"/>
      <c r="AJ4" s="66"/>
      <c r="AK4" s="66"/>
      <c r="AL4" s="73">
        <v>1</v>
      </c>
    </row>
    <row r="5" s="1" customFormat="1" ht="39.95" customHeight="1" spans="1:38">
      <c r="A5" s="10"/>
      <c r="B5" s="10">
        <v>4</v>
      </c>
      <c r="C5" s="10"/>
      <c r="D5" s="10"/>
      <c r="E5" s="54" t="s">
        <v>137</v>
      </c>
      <c r="F5" s="54" t="s">
        <v>137</v>
      </c>
      <c r="G5" s="56" t="s">
        <v>138</v>
      </c>
      <c r="H5" s="55" t="s">
        <v>135</v>
      </c>
      <c r="I5" s="14" t="s">
        <v>65</v>
      </c>
      <c r="J5" s="58" t="s">
        <v>66</v>
      </c>
      <c r="K5" s="59"/>
      <c r="L5" s="18" t="s">
        <v>65</v>
      </c>
      <c r="M5" s="54" t="s">
        <v>67</v>
      </c>
      <c r="N5" s="54" t="s">
        <v>65</v>
      </c>
      <c r="O5" s="6" t="s">
        <v>70</v>
      </c>
      <c r="P5" s="6" t="s">
        <v>69</v>
      </c>
      <c r="Q5" s="15" t="s">
        <v>86</v>
      </c>
      <c r="R5" s="59" t="s">
        <v>92</v>
      </c>
      <c r="S5" s="54" t="s">
        <v>79</v>
      </c>
      <c r="T5" s="54" t="s">
        <v>68</v>
      </c>
      <c r="U5" s="62">
        <v>0.0431</v>
      </c>
      <c r="V5" s="5" t="s">
        <v>68</v>
      </c>
      <c r="W5" s="5" t="s">
        <v>81</v>
      </c>
      <c r="X5" s="7">
        <f>U5/0.154*1000</f>
        <v>279.87012987013</v>
      </c>
      <c r="Y5" s="66">
        <v>5</v>
      </c>
      <c r="Z5" s="66">
        <v>5</v>
      </c>
      <c r="AA5" s="66">
        <v>0.0431</v>
      </c>
      <c r="AB5" s="67">
        <v>1</v>
      </c>
      <c r="AC5" s="66"/>
      <c r="AD5" s="66"/>
      <c r="AE5" s="66"/>
      <c r="AF5" s="66"/>
      <c r="AG5" s="66" t="s">
        <v>136</v>
      </c>
      <c r="AH5" s="72">
        <f t="shared" si="0"/>
        <v>0.19826</v>
      </c>
      <c r="AI5" s="66"/>
      <c r="AJ5" s="66"/>
      <c r="AK5" s="66"/>
      <c r="AL5" s="73">
        <v>1</v>
      </c>
    </row>
    <row r="6" s="1" customFormat="1" ht="39.95" customHeight="1" spans="1:38">
      <c r="A6" s="10"/>
      <c r="B6" s="10">
        <v>4</v>
      </c>
      <c r="C6" s="10"/>
      <c r="D6" s="10"/>
      <c r="E6" s="54" t="s">
        <v>139</v>
      </c>
      <c r="F6" s="54" t="s">
        <v>139</v>
      </c>
      <c r="G6" s="56" t="s">
        <v>140</v>
      </c>
      <c r="H6" s="55" t="s">
        <v>85</v>
      </c>
      <c r="I6" s="14" t="s">
        <v>65</v>
      </c>
      <c r="J6" s="58" t="s">
        <v>66</v>
      </c>
      <c r="K6" s="59"/>
      <c r="L6" s="18" t="s">
        <v>65</v>
      </c>
      <c r="M6" s="54" t="s">
        <v>67</v>
      </c>
      <c r="N6" s="54" t="s">
        <v>65</v>
      </c>
      <c r="O6" s="6" t="s">
        <v>69</v>
      </c>
      <c r="P6" s="6" t="s">
        <v>70</v>
      </c>
      <c r="Q6" s="15" t="s">
        <v>86</v>
      </c>
      <c r="R6" s="59" t="s">
        <v>78</v>
      </c>
      <c r="S6" s="54" t="s">
        <v>79</v>
      </c>
      <c r="T6" s="54" t="s">
        <v>68</v>
      </c>
      <c r="U6" s="62">
        <v>0.32</v>
      </c>
      <c r="V6" s="5"/>
      <c r="W6" s="5" t="s">
        <v>81</v>
      </c>
      <c r="X6" s="63">
        <f>U6/0.395*1000</f>
        <v>810.126582278481</v>
      </c>
      <c r="Y6" s="66">
        <v>8</v>
      </c>
      <c r="Z6" s="66">
        <v>8</v>
      </c>
      <c r="AA6" s="66">
        <v>0.32</v>
      </c>
      <c r="AB6" s="67">
        <v>1</v>
      </c>
      <c r="AC6" s="66"/>
      <c r="AD6" s="66"/>
      <c r="AE6" s="66"/>
      <c r="AF6" s="66"/>
      <c r="AG6" s="66" t="s">
        <v>136</v>
      </c>
      <c r="AH6" s="72">
        <f t="shared" si="0"/>
        <v>1.472</v>
      </c>
      <c r="AI6" s="66"/>
      <c r="AJ6" s="66"/>
      <c r="AK6" s="66"/>
      <c r="AL6" s="73">
        <v>1</v>
      </c>
    </row>
    <row r="7" s="1" customFormat="1" ht="39.95" customHeight="1" spans="1:38">
      <c r="A7" s="10"/>
      <c r="B7" s="10">
        <v>4</v>
      </c>
      <c r="C7" s="10"/>
      <c r="D7" s="10"/>
      <c r="E7" s="54" t="s">
        <v>141</v>
      </c>
      <c r="F7" s="54" t="s">
        <v>141</v>
      </c>
      <c r="G7" s="56" t="s">
        <v>142</v>
      </c>
      <c r="H7" s="55" t="s">
        <v>85</v>
      </c>
      <c r="I7" s="14" t="s">
        <v>65</v>
      </c>
      <c r="J7" s="58" t="s">
        <v>66</v>
      </c>
      <c r="K7" s="59"/>
      <c r="L7" s="18" t="s">
        <v>65</v>
      </c>
      <c r="M7" s="54" t="s">
        <v>67</v>
      </c>
      <c r="N7" s="54" t="s">
        <v>65</v>
      </c>
      <c r="O7" s="6" t="s">
        <v>69</v>
      </c>
      <c r="P7" s="6" t="s">
        <v>70</v>
      </c>
      <c r="Q7" s="15" t="s">
        <v>86</v>
      </c>
      <c r="R7" s="59" t="s">
        <v>78</v>
      </c>
      <c r="S7" s="54" t="s">
        <v>79</v>
      </c>
      <c r="T7" s="54" t="s">
        <v>68</v>
      </c>
      <c r="U7" s="62">
        <v>0.306</v>
      </c>
      <c r="V7" s="5"/>
      <c r="W7" s="5" t="s">
        <v>81</v>
      </c>
      <c r="X7" s="63">
        <f>U7/0.395*1000</f>
        <v>774.683544303797</v>
      </c>
      <c r="Y7" s="66">
        <v>8</v>
      </c>
      <c r="Z7" s="66">
        <v>8</v>
      </c>
      <c r="AA7" s="66">
        <v>0.306</v>
      </c>
      <c r="AB7" s="67">
        <v>1</v>
      </c>
      <c r="AC7" s="66"/>
      <c r="AD7" s="66"/>
      <c r="AE7" s="66"/>
      <c r="AF7" s="66"/>
      <c r="AG7" s="66" t="s">
        <v>136</v>
      </c>
      <c r="AH7" s="72">
        <f t="shared" si="0"/>
        <v>1.4076</v>
      </c>
      <c r="AI7" s="66"/>
      <c r="AJ7" s="66"/>
      <c r="AK7" s="66"/>
      <c r="AL7" s="73">
        <v>1</v>
      </c>
    </row>
    <row r="8" s="1" customFormat="1" ht="39.95" customHeight="1" spans="1:38">
      <c r="A8" s="10"/>
      <c r="B8" s="10">
        <v>4</v>
      </c>
      <c r="C8" s="10"/>
      <c r="D8" s="10"/>
      <c r="E8" s="54" t="s">
        <v>143</v>
      </c>
      <c r="F8" s="54" t="s">
        <v>143</v>
      </c>
      <c r="G8" s="56" t="s">
        <v>144</v>
      </c>
      <c r="H8" s="55" t="s">
        <v>85</v>
      </c>
      <c r="I8" s="14" t="s">
        <v>65</v>
      </c>
      <c r="J8" s="58" t="s">
        <v>66</v>
      </c>
      <c r="K8" s="59"/>
      <c r="L8" s="18" t="s">
        <v>65</v>
      </c>
      <c r="M8" s="54" t="s">
        <v>67</v>
      </c>
      <c r="N8" s="54" t="s">
        <v>65</v>
      </c>
      <c r="O8" s="6" t="s">
        <v>69</v>
      </c>
      <c r="P8" s="6" t="s">
        <v>70</v>
      </c>
      <c r="Q8" s="15" t="s">
        <v>86</v>
      </c>
      <c r="R8" s="59" t="s">
        <v>113</v>
      </c>
      <c r="S8" s="54" t="s">
        <v>79</v>
      </c>
      <c r="T8" s="54" t="s">
        <v>68</v>
      </c>
      <c r="U8" s="62">
        <v>0.106</v>
      </c>
      <c r="V8" s="5"/>
      <c r="W8" s="5" t="s">
        <v>81</v>
      </c>
      <c r="X8" s="7">
        <f t="shared" ref="X8:X11" si="1">U8/0.2219*1000</f>
        <v>477.692654348806</v>
      </c>
      <c r="Y8" s="66">
        <v>6</v>
      </c>
      <c r="Z8" s="19">
        <v>6</v>
      </c>
      <c r="AA8" s="66">
        <v>0.106</v>
      </c>
      <c r="AB8" s="67">
        <v>1</v>
      </c>
      <c r="AC8" s="66"/>
      <c r="AD8" s="66"/>
      <c r="AE8" s="66"/>
      <c r="AF8" s="66"/>
      <c r="AG8" s="66" t="s">
        <v>136</v>
      </c>
      <c r="AH8" s="72">
        <f t="shared" si="0"/>
        <v>0.4876</v>
      </c>
      <c r="AI8" s="66"/>
      <c r="AJ8" s="66"/>
      <c r="AK8" s="66"/>
      <c r="AL8" s="73">
        <v>1</v>
      </c>
    </row>
    <row r="9" s="1" customFormat="1" ht="39.95" customHeight="1" spans="1:38">
      <c r="A9" s="10"/>
      <c r="B9" s="10">
        <v>4</v>
      </c>
      <c r="C9" s="10"/>
      <c r="D9" s="10"/>
      <c r="E9" s="54" t="s">
        <v>145</v>
      </c>
      <c r="F9" s="54" t="s">
        <v>145</v>
      </c>
      <c r="G9" s="56" t="s">
        <v>146</v>
      </c>
      <c r="H9" s="55" t="s">
        <v>85</v>
      </c>
      <c r="I9" s="14" t="s">
        <v>65</v>
      </c>
      <c r="J9" s="58" t="s">
        <v>66</v>
      </c>
      <c r="K9" s="59"/>
      <c r="L9" s="18" t="s">
        <v>65</v>
      </c>
      <c r="M9" s="54" t="s">
        <v>67</v>
      </c>
      <c r="N9" s="54" t="s">
        <v>65</v>
      </c>
      <c r="O9" s="6" t="s">
        <v>69</v>
      </c>
      <c r="P9" s="6" t="s">
        <v>70</v>
      </c>
      <c r="Q9" s="15" t="s">
        <v>86</v>
      </c>
      <c r="R9" s="59" t="s">
        <v>113</v>
      </c>
      <c r="S9" s="54" t="s">
        <v>79</v>
      </c>
      <c r="T9" s="54" t="s">
        <v>68</v>
      </c>
      <c r="U9" s="62">
        <v>0.048</v>
      </c>
      <c r="V9" s="5"/>
      <c r="W9" s="5" t="s">
        <v>81</v>
      </c>
      <c r="X9" s="7">
        <f t="shared" si="1"/>
        <v>216.313654799459</v>
      </c>
      <c r="Y9" s="66">
        <v>6</v>
      </c>
      <c r="Z9" s="19">
        <v>6</v>
      </c>
      <c r="AA9" s="66">
        <v>0.048</v>
      </c>
      <c r="AB9" s="67">
        <v>1</v>
      </c>
      <c r="AC9" s="66"/>
      <c r="AD9" s="66"/>
      <c r="AE9" s="66"/>
      <c r="AF9" s="66"/>
      <c r="AG9" s="66" t="s">
        <v>136</v>
      </c>
      <c r="AH9" s="72">
        <f t="shared" si="0"/>
        <v>0.2208</v>
      </c>
      <c r="AI9" s="66"/>
      <c r="AJ9" s="66"/>
      <c r="AK9" s="66"/>
      <c r="AL9" s="73">
        <v>1</v>
      </c>
    </row>
    <row r="10" s="1" customFormat="1" ht="39.95" customHeight="1" spans="1:38">
      <c r="A10" s="10"/>
      <c r="B10" s="10">
        <v>4</v>
      </c>
      <c r="C10" s="10"/>
      <c r="D10" s="10"/>
      <c r="E10" s="54" t="s">
        <v>147</v>
      </c>
      <c r="F10" s="54" t="s">
        <v>147</v>
      </c>
      <c r="G10" s="56" t="s">
        <v>148</v>
      </c>
      <c r="H10" s="55" t="s">
        <v>85</v>
      </c>
      <c r="I10" s="14" t="s">
        <v>65</v>
      </c>
      <c r="J10" s="58" t="s">
        <v>66</v>
      </c>
      <c r="K10" s="59"/>
      <c r="L10" s="18" t="s">
        <v>65</v>
      </c>
      <c r="M10" s="54" t="s">
        <v>67</v>
      </c>
      <c r="N10" s="54" t="s">
        <v>65</v>
      </c>
      <c r="O10" s="6" t="s">
        <v>69</v>
      </c>
      <c r="P10" s="6" t="s">
        <v>70</v>
      </c>
      <c r="Q10" s="15" t="s">
        <v>86</v>
      </c>
      <c r="R10" s="59" t="s">
        <v>92</v>
      </c>
      <c r="S10" s="54" t="s">
        <v>79</v>
      </c>
      <c r="T10" s="54" t="s">
        <v>68</v>
      </c>
      <c r="U10" s="62">
        <v>0.055</v>
      </c>
      <c r="V10" s="5"/>
      <c r="W10" s="5" t="s">
        <v>81</v>
      </c>
      <c r="X10" s="7">
        <f>U10/0.154*1000</f>
        <v>357.142857142857</v>
      </c>
      <c r="Y10" s="66">
        <v>5</v>
      </c>
      <c r="Z10" s="66">
        <v>5</v>
      </c>
      <c r="AA10" s="66">
        <v>0.055</v>
      </c>
      <c r="AB10" s="67">
        <v>1</v>
      </c>
      <c r="AC10" s="66"/>
      <c r="AD10" s="66"/>
      <c r="AE10" s="66"/>
      <c r="AF10" s="66"/>
      <c r="AG10" s="66" t="s">
        <v>136</v>
      </c>
      <c r="AH10" s="72">
        <f t="shared" si="0"/>
        <v>0.253</v>
      </c>
      <c r="AI10" s="66"/>
      <c r="AJ10" s="66"/>
      <c r="AK10" s="66"/>
      <c r="AL10" s="73">
        <v>1</v>
      </c>
    </row>
    <row r="11" s="1" customFormat="1" ht="39.95" customHeight="1" spans="1:38">
      <c r="A11" s="10"/>
      <c r="B11" s="10">
        <v>4</v>
      </c>
      <c r="C11" s="10"/>
      <c r="D11" s="10"/>
      <c r="E11" s="54" t="s">
        <v>149</v>
      </c>
      <c r="F11" s="54" t="s">
        <v>149</v>
      </c>
      <c r="G11" s="56" t="s">
        <v>150</v>
      </c>
      <c r="H11" s="55" t="s">
        <v>85</v>
      </c>
      <c r="I11" s="14" t="s">
        <v>65</v>
      </c>
      <c r="J11" s="58" t="s">
        <v>66</v>
      </c>
      <c r="K11" s="59"/>
      <c r="L11" s="18" t="s">
        <v>65</v>
      </c>
      <c r="M11" s="54" t="s">
        <v>67</v>
      </c>
      <c r="N11" s="54" t="s">
        <v>65</v>
      </c>
      <c r="O11" s="6" t="s">
        <v>69</v>
      </c>
      <c r="P11" s="6" t="s">
        <v>70</v>
      </c>
      <c r="Q11" s="15" t="s">
        <v>86</v>
      </c>
      <c r="R11" s="59" t="s">
        <v>113</v>
      </c>
      <c r="S11" s="54" t="s">
        <v>79</v>
      </c>
      <c r="T11" s="54" t="s">
        <v>68</v>
      </c>
      <c r="U11" s="62">
        <v>0.127</v>
      </c>
      <c r="V11" s="5"/>
      <c r="W11" s="5" t="s">
        <v>81</v>
      </c>
      <c r="X11" s="7">
        <f t="shared" si="1"/>
        <v>572.329878323569</v>
      </c>
      <c r="Y11" s="66">
        <v>6</v>
      </c>
      <c r="Z11" s="19">
        <v>6</v>
      </c>
      <c r="AA11" s="66">
        <v>0.127</v>
      </c>
      <c r="AB11" s="67">
        <v>1</v>
      </c>
      <c r="AC11" s="66"/>
      <c r="AD11" s="66"/>
      <c r="AE11" s="66"/>
      <c r="AF11" s="66"/>
      <c r="AG11" s="66" t="s">
        <v>136</v>
      </c>
      <c r="AH11" s="72">
        <f t="shared" si="0"/>
        <v>0.5842</v>
      </c>
      <c r="AI11" s="66"/>
      <c r="AJ11" s="66"/>
      <c r="AK11" s="66"/>
      <c r="AL11" s="73">
        <v>1</v>
      </c>
    </row>
    <row r="12" s="1" customFormat="1" ht="39.95" customHeight="1" spans="1:38">
      <c r="A12" s="10"/>
      <c r="B12" s="10">
        <v>4</v>
      </c>
      <c r="C12" s="10"/>
      <c r="D12" s="10"/>
      <c r="E12" s="54" t="s">
        <v>151</v>
      </c>
      <c r="F12" s="54" t="s">
        <v>151</v>
      </c>
      <c r="G12" s="56" t="s">
        <v>152</v>
      </c>
      <c r="H12" s="55" t="s">
        <v>85</v>
      </c>
      <c r="I12" s="14" t="s">
        <v>65</v>
      </c>
      <c r="J12" s="58" t="s">
        <v>66</v>
      </c>
      <c r="K12" s="6"/>
      <c r="L12" s="18" t="s">
        <v>65</v>
      </c>
      <c r="M12" s="54" t="s">
        <v>67</v>
      </c>
      <c r="N12" s="54" t="s">
        <v>65</v>
      </c>
      <c r="O12" s="6" t="s">
        <v>69</v>
      </c>
      <c r="P12" s="6" t="s">
        <v>70</v>
      </c>
      <c r="Q12" s="15" t="s">
        <v>86</v>
      </c>
      <c r="R12" s="59" t="s">
        <v>92</v>
      </c>
      <c r="S12" s="54" t="s">
        <v>79</v>
      </c>
      <c r="T12" s="54" t="s">
        <v>68</v>
      </c>
      <c r="U12" s="61">
        <v>0.039</v>
      </c>
      <c r="V12" s="6"/>
      <c r="W12" s="6" t="s">
        <v>81</v>
      </c>
      <c r="X12" s="7">
        <f>U12/0.154*1000</f>
        <v>253.246753246753</v>
      </c>
      <c r="Y12" s="19">
        <v>5</v>
      </c>
      <c r="Z12" s="66">
        <v>5</v>
      </c>
      <c r="AA12" s="19">
        <v>0.039</v>
      </c>
      <c r="AB12" s="36">
        <v>1</v>
      </c>
      <c r="AC12" s="19"/>
      <c r="AD12" s="19"/>
      <c r="AE12" s="19"/>
      <c r="AF12" s="19"/>
      <c r="AG12" s="66" t="s">
        <v>136</v>
      </c>
      <c r="AH12" s="72">
        <f t="shared" si="0"/>
        <v>0.1794</v>
      </c>
      <c r="AI12" s="19"/>
      <c r="AJ12" s="19"/>
      <c r="AK12" s="19"/>
      <c r="AL12" s="73">
        <v>1</v>
      </c>
    </row>
    <row r="13" s="1" customFormat="1" ht="39.95" customHeight="1" spans="1:38">
      <c r="A13" s="10"/>
      <c r="B13" s="10">
        <v>4</v>
      </c>
      <c r="C13" s="10"/>
      <c r="D13" s="10"/>
      <c r="E13" s="54" t="s">
        <v>153</v>
      </c>
      <c r="F13" s="54" t="s">
        <v>153</v>
      </c>
      <c r="G13" s="56" t="s">
        <v>154</v>
      </c>
      <c r="H13" s="55" t="s">
        <v>85</v>
      </c>
      <c r="I13" s="14" t="s">
        <v>65</v>
      </c>
      <c r="J13" s="58" t="s">
        <v>66</v>
      </c>
      <c r="K13" s="6"/>
      <c r="L13" s="18" t="s">
        <v>65</v>
      </c>
      <c r="M13" s="54" t="s">
        <v>67</v>
      </c>
      <c r="N13" s="54" t="s">
        <v>65</v>
      </c>
      <c r="O13" s="6" t="s">
        <v>69</v>
      </c>
      <c r="P13" s="6" t="s">
        <v>70</v>
      </c>
      <c r="Q13" s="15" t="s">
        <v>86</v>
      </c>
      <c r="R13" s="59" t="s">
        <v>113</v>
      </c>
      <c r="S13" s="54" t="s">
        <v>79</v>
      </c>
      <c r="T13" s="54" t="s">
        <v>68</v>
      </c>
      <c r="U13" s="61">
        <v>0.127</v>
      </c>
      <c r="V13" s="6"/>
      <c r="W13" s="6" t="s">
        <v>81</v>
      </c>
      <c r="X13" s="7">
        <f>U13/0.2219*1000</f>
        <v>572.329878323569</v>
      </c>
      <c r="Y13" s="19">
        <v>6</v>
      </c>
      <c r="Z13" s="19">
        <v>6</v>
      </c>
      <c r="AA13" s="19">
        <v>0.127</v>
      </c>
      <c r="AB13" s="36">
        <v>1</v>
      </c>
      <c r="AC13" s="19"/>
      <c r="AD13" s="19"/>
      <c r="AE13" s="19"/>
      <c r="AF13" s="19"/>
      <c r="AG13" s="66" t="s">
        <v>136</v>
      </c>
      <c r="AH13" s="72">
        <f t="shared" si="0"/>
        <v>0.5842</v>
      </c>
      <c r="AI13" s="19"/>
      <c r="AJ13" s="19"/>
      <c r="AK13" s="19"/>
      <c r="AL13" s="73">
        <v>1</v>
      </c>
    </row>
    <row r="14" s="1" customFormat="1" ht="39.95" customHeight="1" spans="1:38">
      <c r="A14" s="10"/>
      <c r="B14" s="10">
        <v>4</v>
      </c>
      <c r="C14" s="10"/>
      <c r="D14" s="10"/>
      <c r="E14" s="54" t="s">
        <v>155</v>
      </c>
      <c r="F14" s="54" t="s">
        <v>155</v>
      </c>
      <c r="G14" s="56" t="s">
        <v>156</v>
      </c>
      <c r="H14" s="55"/>
      <c r="I14" s="14"/>
      <c r="J14" s="58"/>
      <c r="K14" s="6"/>
      <c r="L14" s="18"/>
      <c r="M14" s="54"/>
      <c r="N14" s="54"/>
      <c r="O14" s="6"/>
      <c r="P14" s="6"/>
      <c r="Q14" s="15"/>
      <c r="R14" s="59"/>
      <c r="S14" s="54"/>
      <c r="T14" s="54"/>
      <c r="U14" s="61"/>
      <c r="V14" s="6"/>
      <c r="W14" s="6"/>
      <c r="X14" s="7"/>
      <c r="Y14" s="19"/>
      <c r="Z14" s="19"/>
      <c r="AA14" s="19"/>
      <c r="AB14" s="36"/>
      <c r="AC14" s="19"/>
      <c r="AD14" s="19"/>
      <c r="AE14" s="19"/>
      <c r="AF14" s="19"/>
      <c r="AG14" s="19"/>
      <c r="AH14" s="72"/>
      <c r="AI14" s="19"/>
      <c r="AJ14" s="19"/>
      <c r="AK14" s="19"/>
      <c r="AL14" s="10">
        <v>2</v>
      </c>
    </row>
    <row r="15" s="1" customFormat="1" ht="39.95" customHeight="1" spans="1:38">
      <c r="A15" s="10"/>
      <c r="B15" s="10"/>
      <c r="C15" s="10">
        <v>5</v>
      </c>
      <c r="D15" s="10"/>
      <c r="E15" s="54" t="s">
        <v>157</v>
      </c>
      <c r="F15" s="54" t="s">
        <v>157</v>
      </c>
      <c r="G15" s="56" t="s">
        <v>158</v>
      </c>
      <c r="H15" s="55" t="s">
        <v>85</v>
      </c>
      <c r="I15" s="14" t="s">
        <v>65</v>
      </c>
      <c r="J15" s="58" t="s">
        <v>66</v>
      </c>
      <c r="K15" s="6"/>
      <c r="L15" s="18" t="s">
        <v>65</v>
      </c>
      <c r="M15" s="54" t="s">
        <v>67</v>
      </c>
      <c r="N15" s="54" t="s">
        <v>65</v>
      </c>
      <c r="O15" s="6" t="s">
        <v>69</v>
      </c>
      <c r="P15" s="6" t="s">
        <v>70</v>
      </c>
      <c r="Q15" s="21" t="s">
        <v>71</v>
      </c>
      <c r="R15" s="10" t="s">
        <v>72</v>
      </c>
      <c r="S15" s="10" t="s">
        <v>68</v>
      </c>
      <c r="T15" s="10" t="s">
        <v>68</v>
      </c>
      <c r="U15" s="61">
        <v>0.037</v>
      </c>
      <c r="V15" s="6"/>
      <c r="W15" s="6"/>
      <c r="X15" s="19"/>
      <c r="Y15" s="19"/>
      <c r="Z15" s="19"/>
      <c r="AA15" s="19"/>
      <c r="AB15" s="36"/>
      <c r="AC15" s="19"/>
      <c r="AD15" s="19"/>
      <c r="AE15" s="19"/>
      <c r="AF15" s="19"/>
      <c r="AG15" s="19"/>
      <c r="AH15" s="72">
        <f>AG16+AG17*AA17</f>
        <v>0.31026543</v>
      </c>
      <c r="AI15" s="19"/>
      <c r="AJ15" s="19"/>
      <c r="AK15" s="19"/>
      <c r="AL15" s="10">
        <v>2</v>
      </c>
    </row>
    <row r="16" s="1" customFormat="1" ht="39.95" customHeight="1" spans="1:38">
      <c r="A16" s="10"/>
      <c r="B16" s="10"/>
      <c r="C16" s="10"/>
      <c r="D16" s="10">
        <v>6</v>
      </c>
      <c r="E16" s="20" t="s">
        <v>159</v>
      </c>
      <c r="F16" s="20" t="s">
        <v>159</v>
      </c>
      <c r="G16" s="12" t="s">
        <v>160</v>
      </c>
      <c r="H16" s="57" t="s">
        <v>161</v>
      </c>
      <c r="I16" s="14" t="s">
        <v>65</v>
      </c>
      <c r="J16" s="15" t="s">
        <v>66</v>
      </c>
      <c r="K16" s="60"/>
      <c r="L16" s="6" t="s">
        <v>65</v>
      </c>
      <c r="M16" s="20" t="s">
        <v>67</v>
      </c>
      <c r="N16" s="10" t="s">
        <v>68</v>
      </c>
      <c r="O16" s="6" t="s">
        <v>70</v>
      </c>
      <c r="P16" s="6" t="s">
        <v>69</v>
      </c>
      <c r="Q16" s="15" t="s">
        <v>161</v>
      </c>
      <c r="R16" s="10" t="s">
        <v>162</v>
      </c>
      <c r="S16" s="15" t="s">
        <v>68</v>
      </c>
      <c r="T16" s="20" t="s">
        <v>163</v>
      </c>
      <c r="U16" s="61">
        <v>0.0032</v>
      </c>
      <c r="V16" s="6"/>
      <c r="W16" s="6"/>
      <c r="X16" s="19"/>
      <c r="Y16" s="19"/>
      <c r="Z16" s="19"/>
      <c r="AA16" s="19"/>
      <c r="AB16" s="36"/>
      <c r="AC16" s="19"/>
      <c r="AD16" s="19"/>
      <c r="AE16" s="19"/>
      <c r="AF16" s="19"/>
      <c r="AG16" s="19" t="s">
        <v>164</v>
      </c>
      <c r="AH16" s="19"/>
      <c r="AI16" s="19"/>
      <c r="AJ16" s="19"/>
      <c r="AK16" s="19"/>
      <c r="AL16" s="10">
        <v>1</v>
      </c>
    </row>
    <row r="17" s="1" customFormat="1" ht="39.95" customHeight="1" spans="1:38">
      <c r="A17" s="10"/>
      <c r="B17" s="10"/>
      <c r="C17" s="10"/>
      <c r="D17" s="10">
        <v>6</v>
      </c>
      <c r="E17" s="54" t="s">
        <v>165</v>
      </c>
      <c r="F17" s="54" t="s">
        <v>165</v>
      </c>
      <c r="G17" s="56" t="s">
        <v>166</v>
      </c>
      <c r="H17" s="55" t="s">
        <v>85</v>
      </c>
      <c r="I17" s="14" t="s">
        <v>65</v>
      </c>
      <c r="J17" s="58" t="s">
        <v>66</v>
      </c>
      <c r="K17" s="59"/>
      <c r="L17" s="18" t="s">
        <v>65</v>
      </c>
      <c r="M17" s="20" t="s">
        <v>67</v>
      </c>
      <c r="N17" s="54" t="s">
        <v>65</v>
      </c>
      <c r="O17" s="18" t="s">
        <v>69</v>
      </c>
      <c r="P17" s="18" t="s">
        <v>70</v>
      </c>
      <c r="Q17" s="64" t="s">
        <v>120</v>
      </c>
      <c r="R17" s="59" t="s">
        <v>167</v>
      </c>
      <c r="S17" s="65" t="s">
        <v>122</v>
      </c>
      <c r="T17" s="54" t="s">
        <v>68</v>
      </c>
      <c r="U17" s="62">
        <v>0.034</v>
      </c>
      <c r="V17" s="5" t="s">
        <v>68</v>
      </c>
      <c r="W17" s="5" t="s">
        <v>124</v>
      </c>
      <c r="X17" s="66">
        <v>67</v>
      </c>
      <c r="Y17" s="66">
        <v>45</v>
      </c>
      <c r="Z17" s="66">
        <v>3</v>
      </c>
      <c r="AA17" s="66">
        <v>0.0710937</v>
      </c>
      <c r="AB17" s="67">
        <v>0.478242094587847</v>
      </c>
      <c r="AC17" s="66"/>
      <c r="AD17" s="66"/>
      <c r="AE17" s="66"/>
      <c r="AF17" s="66"/>
      <c r="AG17" s="66" t="s">
        <v>168</v>
      </c>
      <c r="AH17" s="66"/>
      <c r="AI17" s="66"/>
      <c r="AJ17" s="66"/>
      <c r="AK17" s="66"/>
      <c r="AL17" s="73">
        <v>1</v>
      </c>
    </row>
    <row r="18" s="1" customFormat="1" ht="39.95" customHeight="1" spans="1:38">
      <c r="A18" s="10"/>
      <c r="B18" s="10">
        <v>4</v>
      </c>
      <c r="C18" s="10"/>
      <c r="D18" s="10"/>
      <c r="E18" s="7" t="s">
        <v>169</v>
      </c>
      <c r="F18" s="7" t="s">
        <v>169</v>
      </c>
      <c r="G18" s="56" t="s">
        <v>170</v>
      </c>
      <c r="H18" s="55"/>
      <c r="I18" s="14"/>
      <c r="J18" s="58"/>
      <c r="K18" s="59"/>
      <c r="L18" s="18"/>
      <c r="M18" s="20"/>
      <c r="N18" s="54"/>
      <c r="O18" s="18"/>
      <c r="P18" s="18"/>
      <c r="Q18" s="64"/>
      <c r="R18" s="59"/>
      <c r="S18" s="65"/>
      <c r="T18" s="54"/>
      <c r="U18" s="62"/>
      <c r="V18" s="5"/>
      <c r="W18" s="5"/>
      <c r="X18" s="66"/>
      <c r="Y18" s="66"/>
      <c r="Z18" s="66"/>
      <c r="AA18" s="66"/>
      <c r="AB18" s="67"/>
      <c r="AC18" s="66"/>
      <c r="AD18" s="66"/>
      <c r="AE18" s="66"/>
      <c r="AF18" s="66"/>
      <c r="AG18" s="66"/>
      <c r="AH18" s="66"/>
      <c r="AI18" s="66"/>
      <c r="AJ18" s="66"/>
      <c r="AK18" s="66"/>
      <c r="AL18" s="73">
        <v>2</v>
      </c>
    </row>
    <row r="19" s="1" customFormat="1" ht="39.95" customHeight="1" spans="1:38">
      <c r="A19" s="10"/>
      <c r="B19" s="10"/>
      <c r="C19" s="10">
        <v>5</v>
      </c>
      <c r="D19" s="10"/>
      <c r="E19" s="54" t="s">
        <v>171</v>
      </c>
      <c r="F19" s="54" t="s">
        <v>171</v>
      </c>
      <c r="G19" s="56" t="s">
        <v>172</v>
      </c>
      <c r="H19" s="55" t="s">
        <v>85</v>
      </c>
      <c r="I19" s="14" t="s">
        <v>65</v>
      </c>
      <c r="J19" s="58" t="s">
        <v>66</v>
      </c>
      <c r="K19" s="59"/>
      <c r="L19" s="18" t="s">
        <v>65</v>
      </c>
      <c r="M19" s="54" t="s">
        <v>171</v>
      </c>
      <c r="N19" s="54" t="s">
        <v>65</v>
      </c>
      <c r="O19" s="6" t="s">
        <v>70</v>
      </c>
      <c r="P19" s="6" t="s">
        <v>69</v>
      </c>
      <c r="Q19" s="64" t="s">
        <v>120</v>
      </c>
      <c r="R19" s="59" t="s">
        <v>173</v>
      </c>
      <c r="S19" s="65" t="s">
        <v>122</v>
      </c>
      <c r="T19" s="54" t="s">
        <v>68</v>
      </c>
      <c r="U19" s="62">
        <v>0.039</v>
      </c>
      <c r="V19" s="5" t="s">
        <v>68</v>
      </c>
      <c r="W19" s="5" t="s">
        <v>124</v>
      </c>
      <c r="X19" s="66">
        <v>75</v>
      </c>
      <c r="Y19" s="66">
        <v>35</v>
      </c>
      <c r="Z19" s="66">
        <v>3</v>
      </c>
      <c r="AA19" s="66">
        <v>0.0618975</v>
      </c>
      <c r="AB19" s="67">
        <v>0.630073912516661</v>
      </c>
      <c r="AC19" s="66"/>
      <c r="AD19" s="66"/>
      <c r="AE19" s="66"/>
      <c r="AF19" s="66"/>
      <c r="AG19" s="66" t="s">
        <v>174</v>
      </c>
      <c r="AH19" s="72">
        <f>AG19*AA19</f>
        <v>0.317534175</v>
      </c>
      <c r="AI19" s="66"/>
      <c r="AJ19" s="66"/>
      <c r="AK19" s="66"/>
      <c r="AL19" s="73">
        <v>2</v>
      </c>
    </row>
  </sheetData>
  <mergeCells count="33">
    <mergeCell ref="A1:D1"/>
    <mergeCell ref="X1:Z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</mergeCells>
  <conditionalFormatting sqref="E14">
    <cfRule type="duplicateValues" dxfId="0" priority="5"/>
  </conditionalFormatting>
  <conditionalFormatting sqref="E19">
    <cfRule type="duplicateValues" dxfId="0" priority="4"/>
  </conditionalFormatting>
  <conditionalFormatting sqref="E4:E13">
    <cfRule type="duplicateValues" dxfId="0" priority="3"/>
  </conditionalFormatting>
  <conditionalFormatting sqref="E15:E17">
    <cfRule type="duplicateValues" dxfId="0" priority="2"/>
  </conditionalFormatting>
  <conditionalFormatting sqref="F1:F2">
    <cfRule type="duplicateValues" dxfId="0" priority="1"/>
  </conditionalFormatting>
  <conditionalFormatting sqref="F3:F17 F19">
    <cfRule type="duplicateValues" dxfId="0" priority="6"/>
  </conditionalFormatting>
  <dataValidations count="1">
    <dataValidation type="list" allowBlank="1" showInputMessage="1" showErrorMessage="1" sqref="O14:P14 O18:P18 O19:P19 O3:P13 O15:P17">
      <formula1>"Y,N"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0"/>
  <sheetViews>
    <sheetView zoomScale="55" zoomScaleNormal="55" workbookViewId="0">
      <selection activeCell="AO3" sqref="AO3"/>
    </sheetView>
  </sheetViews>
  <sheetFormatPr defaultColWidth="8.72727272727273" defaultRowHeight="14"/>
  <cols>
    <col min="4" max="4" width="18.6363636363636"/>
    <col min="6" max="8" width="8.72727272727273" hidden="1" customWidth="1"/>
    <col min="10" max="14" width="8.72727272727273" hidden="1" customWidth="1"/>
    <col min="20" max="20" width="8.72727272727273" hidden="1" customWidth="1"/>
    <col min="22" max="24" width="8.72727272727273" hidden="1" customWidth="1"/>
    <col min="39" max="39" width="15.2727272727273"/>
    <col min="41" max="41" width="15.2727272727273"/>
  </cols>
  <sheetData>
    <row r="1" s="1" customFormat="1" ht="24.95" customHeight="1" spans="1:38">
      <c r="A1" s="5"/>
      <c r="B1" s="5"/>
      <c r="C1" s="44" t="s">
        <v>28</v>
      </c>
      <c r="D1" s="6" t="s">
        <v>29</v>
      </c>
      <c r="E1" s="7" t="s">
        <v>30</v>
      </c>
      <c r="F1" s="8" t="s">
        <v>31</v>
      </c>
      <c r="G1" s="7" t="s">
        <v>32</v>
      </c>
      <c r="H1" s="7" t="s">
        <v>33</v>
      </c>
      <c r="I1" s="7" t="s">
        <v>34</v>
      </c>
      <c r="J1" s="6" t="s">
        <v>35</v>
      </c>
      <c r="K1" s="6" t="s">
        <v>36</v>
      </c>
      <c r="L1" s="6" t="s">
        <v>37</v>
      </c>
      <c r="M1" s="18" t="s">
        <v>38</v>
      </c>
      <c r="N1" s="19" t="s">
        <v>39</v>
      </c>
      <c r="O1" s="19" t="s">
        <v>40</v>
      </c>
      <c r="P1" s="19" t="s">
        <v>41</v>
      </c>
      <c r="Q1" s="19" t="s">
        <v>42</v>
      </c>
      <c r="R1" s="7" t="s">
        <v>43</v>
      </c>
      <c r="S1" s="23" t="s">
        <v>44</v>
      </c>
      <c r="T1" s="7" t="s">
        <v>45</v>
      </c>
      <c r="U1" s="24" t="s">
        <v>46</v>
      </c>
      <c r="V1" s="25" t="s">
        <v>47</v>
      </c>
      <c r="W1" s="26"/>
      <c r="X1" s="27"/>
      <c r="Y1" s="10" t="s">
        <v>48</v>
      </c>
      <c r="Z1" s="32" t="s">
        <v>49</v>
      </c>
      <c r="AA1" s="10" t="s">
        <v>50</v>
      </c>
      <c r="AB1" s="10" t="s">
        <v>51</v>
      </c>
      <c r="AC1" s="32" t="s">
        <v>129</v>
      </c>
      <c r="AD1" s="32" t="s">
        <v>53</v>
      </c>
      <c r="AE1" s="15" t="s">
        <v>175</v>
      </c>
      <c r="AF1" s="33" t="s">
        <v>176</v>
      </c>
      <c r="AG1" s="48" t="s">
        <v>54</v>
      </c>
      <c r="AH1" s="48" t="s">
        <v>55</v>
      </c>
      <c r="AI1" s="49" t="s">
        <v>56</v>
      </c>
      <c r="AJ1" s="48" t="s">
        <v>57</v>
      </c>
      <c r="AK1" s="48" t="s">
        <v>58</v>
      </c>
      <c r="AL1" s="7" t="s">
        <v>59</v>
      </c>
    </row>
    <row r="2" s="2" customFormat="1" ht="24.95" customHeight="1" spans="1:38">
      <c r="A2" s="9">
        <v>4</v>
      </c>
      <c r="B2" s="9">
        <v>5</v>
      </c>
      <c r="C2" s="45"/>
      <c r="D2" s="6"/>
      <c r="E2" s="7"/>
      <c r="F2" s="8"/>
      <c r="G2" s="7"/>
      <c r="H2" s="7"/>
      <c r="I2" s="7"/>
      <c r="J2" s="6"/>
      <c r="K2" s="6"/>
      <c r="L2" s="6"/>
      <c r="M2" s="18"/>
      <c r="N2" s="19"/>
      <c r="O2" s="19"/>
      <c r="P2" s="19"/>
      <c r="Q2" s="19"/>
      <c r="R2" s="7"/>
      <c r="S2" s="28"/>
      <c r="T2" s="7"/>
      <c r="U2" s="29"/>
      <c r="V2" s="10" t="s">
        <v>60</v>
      </c>
      <c r="W2" s="10" t="s">
        <v>61</v>
      </c>
      <c r="X2" s="10" t="s">
        <v>62</v>
      </c>
      <c r="Y2" s="10"/>
      <c r="Z2" s="34"/>
      <c r="AA2" s="10"/>
      <c r="AB2" s="10"/>
      <c r="AC2" s="34"/>
      <c r="AD2" s="34"/>
      <c r="AE2" s="15"/>
      <c r="AF2" s="35"/>
      <c r="AG2" s="50"/>
      <c r="AH2" s="50"/>
      <c r="AI2" s="51"/>
      <c r="AJ2" s="50"/>
      <c r="AK2" s="50"/>
      <c r="AL2" s="7"/>
    </row>
    <row r="3" s="1" customFormat="1" ht="39.95" customHeight="1" spans="1:39">
      <c r="A3" s="10">
        <v>4</v>
      </c>
      <c r="B3" s="10"/>
      <c r="C3" s="10" t="s">
        <v>177</v>
      </c>
      <c r="D3" s="10" t="s">
        <v>177</v>
      </c>
      <c r="E3" s="12" t="s">
        <v>23</v>
      </c>
      <c r="F3" s="13" t="s">
        <v>85</v>
      </c>
      <c r="G3" s="14" t="s">
        <v>65</v>
      </c>
      <c r="H3" s="15" t="s">
        <v>66</v>
      </c>
      <c r="I3" s="6"/>
      <c r="J3" s="6" t="s">
        <v>65</v>
      </c>
      <c r="K3" s="20" t="s">
        <v>67</v>
      </c>
      <c r="L3" s="6" t="s">
        <v>65</v>
      </c>
      <c r="M3" s="6" t="s">
        <v>69</v>
      </c>
      <c r="N3" s="6" t="s">
        <v>70</v>
      </c>
      <c r="O3" s="21" t="s">
        <v>71</v>
      </c>
      <c r="P3" s="10" t="s">
        <v>72</v>
      </c>
      <c r="Q3" s="20" t="s">
        <v>68</v>
      </c>
      <c r="R3" s="20" t="s">
        <v>178</v>
      </c>
      <c r="S3" s="46">
        <v>1.442</v>
      </c>
      <c r="T3" s="7" t="s">
        <v>68</v>
      </c>
      <c r="U3" s="19" t="s">
        <v>73</v>
      </c>
      <c r="V3" s="19"/>
      <c r="W3" s="19"/>
      <c r="X3" s="19"/>
      <c r="Y3" s="19"/>
      <c r="Z3" s="36"/>
      <c r="AA3" s="19" t="s">
        <v>179</v>
      </c>
      <c r="AB3" s="19"/>
      <c r="AC3" s="19"/>
      <c r="AD3" s="19"/>
      <c r="AE3" s="38" t="s">
        <v>180</v>
      </c>
      <c r="AF3" s="38" t="s">
        <v>181</v>
      </c>
      <c r="AG3" s="38"/>
      <c r="AH3" s="41">
        <f>SUMPRODUCT(AH4:AH19,AL4:AL19)+AA3*0.05</f>
        <v>8.227690156572</v>
      </c>
      <c r="AI3" s="10"/>
      <c r="AJ3" s="41">
        <v>1.5</v>
      </c>
      <c r="AK3" s="41">
        <f>AH3*AJ3</f>
        <v>12.341535234858</v>
      </c>
      <c r="AL3" s="10">
        <v>1</v>
      </c>
      <c r="AM3" s="1">
        <f>AK3/S3</f>
        <v>8.55862360253675</v>
      </c>
    </row>
    <row r="4" s="1" customFormat="1" ht="39.95" customHeight="1" spans="1:38">
      <c r="A4" s="10"/>
      <c r="B4" s="10">
        <v>5</v>
      </c>
      <c r="C4" s="7"/>
      <c r="D4" s="11" t="s">
        <v>182</v>
      </c>
      <c r="E4" s="12" t="s">
        <v>183</v>
      </c>
      <c r="F4" s="13" t="s">
        <v>184</v>
      </c>
      <c r="G4" s="14" t="s">
        <v>65</v>
      </c>
      <c r="H4" s="15" t="s">
        <v>66</v>
      </c>
      <c r="I4" s="6"/>
      <c r="J4" s="6" t="s">
        <v>65</v>
      </c>
      <c r="K4" s="20" t="s">
        <v>67</v>
      </c>
      <c r="L4" s="6" t="s">
        <v>65</v>
      </c>
      <c r="M4" s="6" t="s">
        <v>69</v>
      </c>
      <c r="N4" s="6" t="s">
        <v>70</v>
      </c>
      <c r="O4" s="21" t="s">
        <v>120</v>
      </c>
      <c r="P4" s="20" t="s">
        <v>185</v>
      </c>
      <c r="Q4" s="20" t="s">
        <v>122</v>
      </c>
      <c r="R4" s="20" t="s">
        <v>186</v>
      </c>
      <c r="S4" s="31">
        <v>0.2047</v>
      </c>
      <c r="T4" s="7" t="s">
        <v>68</v>
      </c>
      <c r="U4" s="19" t="s">
        <v>124</v>
      </c>
      <c r="V4" s="19">
        <v>128</v>
      </c>
      <c r="W4" s="19">
        <v>84</v>
      </c>
      <c r="X4" s="19">
        <v>3</v>
      </c>
      <c r="Y4" s="19">
        <v>0.25353216</v>
      </c>
      <c r="Z4" s="36">
        <v>0.808575921886991</v>
      </c>
      <c r="AA4" s="19"/>
      <c r="AB4" s="19"/>
      <c r="AC4" s="19"/>
      <c r="AD4" s="19"/>
      <c r="AE4" s="37"/>
      <c r="AF4" s="37"/>
      <c r="AG4" s="38">
        <v>4.69027</v>
      </c>
      <c r="AH4" s="41">
        <f t="shared" ref="AH4:AH19" si="0">AG4*Y4</f>
        <v>1.1891342840832</v>
      </c>
      <c r="AI4" s="10"/>
      <c r="AJ4" s="41"/>
      <c r="AK4" s="41"/>
      <c r="AL4" s="10">
        <v>1</v>
      </c>
    </row>
    <row r="5" s="1" customFormat="1" ht="39.95" customHeight="1" spans="1:38">
      <c r="A5" s="10"/>
      <c r="B5" s="10">
        <v>5</v>
      </c>
      <c r="C5" s="7"/>
      <c r="D5" s="11" t="s">
        <v>187</v>
      </c>
      <c r="E5" s="12" t="s">
        <v>188</v>
      </c>
      <c r="F5" s="13" t="s">
        <v>184</v>
      </c>
      <c r="G5" s="14" t="s">
        <v>65</v>
      </c>
      <c r="H5" s="15" t="s">
        <v>66</v>
      </c>
      <c r="I5" s="6"/>
      <c r="J5" s="6" t="s">
        <v>65</v>
      </c>
      <c r="K5" s="20" t="s">
        <v>67</v>
      </c>
      <c r="L5" s="6" t="s">
        <v>65</v>
      </c>
      <c r="M5" s="6" t="s">
        <v>69</v>
      </c>
      <c r="N5" s="6" t="s">
        <v>70</v>
      </c>
      <c r="O5" s="21" t="s">
        <v>120</v>
      </c>
      <c r="P5" s="20" t="s">
        <v>185</v>
      </c>
      <c r="Q5" s="20" t="s">
        <v>122</v>
      </c>
      <c r="R5" s="20" t="s">
        <v>189</v>
      </c>
      <c r="S5" s="31">
        <v>0.2086</v>
      </c>
      <c r="T5" s="7" t="s">
        <v>68</v>
      </c>
      <c r="U5" s="19" t="s">
        <v>124</v>
      </c>
      <c r="V5" s="19">
        <v>127</v>
      </c>
      <c r="W5" s="19">
        <v>84</v>
      </c>
      <c r="X5" s="19">
        <v>3</v>
      </c>
      <c r="Y5" s="19">
        <v>0.25155144</v>
      </c>
      <c r="Z5" s="36">
        <v>0.822893321540914</v>
      </c>
      <c r="AA5" s="19"/>
      <c r="AB5" s="19"/>
      <c r="AC5" s="19"/>
      <c r="AD5" s="19"/>
      <c r="AE5" s="37"/>
      <c r="AF5" s="37"/>
      <c r="AG5" s="38">
        <v>4.69027</v>
      </c>
      <c r="AH5" s="41">
        <f t="shared" si="0"/>
        <v>1.1798441724888</v>
      </c>
      <c r="AI5" s="10"/>
      <c r="AJ5" s="40"/>
      <c r="AK5" s="40"/>
      <c r="AL5" s="10">
        <v>1</v>
      </c>
    </row>
    <row r="6" s="4" customFormat="1" ht="39.95" customHeight="1" spans="1:38">
      <c r="A6" s="10"/>
      <c r="B6" s="10">
        <v>5</v>
      </c>
      <c r="C6" s="7"/>
      <c r="D6" s="17">
        <v>330102401100</v>
      </c>
      <c r="E6" s="12" t="s">
        <v>190</v>
      </c>
      <c r="F6" s="13" t="s">
        <v>191</v>
      </c>
      <c r="G6" s="14" t="s">
        <v>65</v>
      </c>
      <c r="H6" s="15" t="s">
        <v>66</v>
      </c>
      <c r="I6" s="6"/>
      <c r="J6" s="6" t="s">
        <v>65</v>
      </c>
      <c r="K6" s="20" t="s">
        <v>67</v>
      </c>
      <c r="L6" s="20" t="s">
        <v>68</v>
      </c>
      <c r="M6" s="6" t="s">
        <v>70</v>
      </c>
      <c r="N6" s="6" t="s">
        <v>69</v>
      </c>
      <c r="O6" s="21" t="s">
        <v>120</v>
      </c>
      <c r="P6" s="22" t="s">
        <v>192</v>
      </c>
      <c r="Q6" s="20" t="s">
        <v>122</v>
      </c>
      <c r="R6" s="15" t="s">
        <v>193</v>
      </c>
      <c r="S6" s="31">
        <v>0.063</v>
      </c>
      <c r="T6" s="7" t="s">
        <v>68</v>
      </c>
      <c r="U6" s="19" t="s">
        <v>124</v>
      </c>
      <c r="V6" s="19">
        <v>138</v>
      </c>
      <c r="W6" s="19">
        <v>35</v>
      </c>
      <c r="X6" s="19">
        <v>2</v>
      </c>
      <c r="Y6" s="19">
        <v>0.0759276</v>
      </c>
      <c r="Z6" s="36">
        <v>0.829737802854298</v>
      </c>
      <c r="AA6" s="19"/>
      <c r="AB6" s="19"/>
      <c r="AC6" s="19"/>
      <c r="AD6" s="19"/>
      <c r="AE6" s="37"/>
      <c r="AF6" s="37"/>
      <c r="AG6" s="38">
        <v>3.9</v>
      </c>
      <c r="AH6" s="41">
        <f t="shared" si="0"/>
        <v>0.29611764</v>
      </c>
      <c r="AI6" s="10"/>
      <c r="AJ6" s="41"/>
      <c r="AK6" s="41"/>
      <c r="AL6" s="10">
        <v>1</v>
      </c>
    </row>
    <row r="7" s="4" customFormat="1" ht="39.95" customHeight="1" spans="1:38">
      <c r="A7" s="10"/>
      <c r="B7" s="10">
        <v>5</v>
      </c>
      <c r="C7" s="7"/>
      <c r="D7" s="17">
        <v>330102401000</v>
      </c>
      <c r="E7" s="12" t="s">
        <v>194</v>
      </c>
      <c r="F7" s="13" t="s">
        <v>191</v>
      </c>
      <c r="G7" s="14" t="s">
        <v>65</v>
      </c>
      <c r="H7" s="15" t="s">
        <v>66</v>
      </c>
      <c r="I7" s="6"/>
      <c r="J7" s="6" t="s">
        <v>65</v>
      </c>
      <c r="K7" s="20" t="s">
        <v>67</v>
      </c>
      <c r="L7" s="20" t="s">
        <v>68</v>
      </c>
      <c r="M7" s="6" t="s">
        <v>70</v>
      </c>
      <c r="N7" s="6" t="s">
        <v>69</v>
      </c>
      <c r="O7" s="21" t="s">
        <v>120</v>
      </c>
      <c r="P7" s="22" t="s">
        <v>192</v>
      </c>
      <c r="Q7" s="20" t="s">
        <v>122</v>
      </c>
      <c r="R7" s="15" t="s">
        <v>195</v>
      </c>
      <c r="S7" s="31">
        <v>0.058</v>
      </c>
      <c r="T7" s="7" t="s">
        <v>68</v>
      </c>
      <c r="U7" s="19" t="s">
        <v>124</v>
      </c>
      <c r="V7" s="19">
        <v>127</v>
      </c>
      <c r="W7" s="19">
        <v>35</v>
      </c>
      <c r="X7" s="19">
        <v>2</v>
      </c>
      <c r="Y7" s="19">
        <v>0.0698754</v>
      </c>
      <c r="Z7" s="36">
        <v>0.83004891564127</v>
      </c>
      <c r="AA7" s="19"/>
      <c r="AB7" s="19"/>
      <c r="AC7" s="19"/>
      <c r="AD7" s="19"/>
      <c r="AE7" s="37"/>
      <c r="AF7" s="37"/>
      <c r="AG7" s="38">
        <v>3.9</v>
      </c>
      <c r="AH7" s="41">
        <f t="shared" si="0"/>
        <v>0.27251406</v>
      </c>
      <c r="AI7" s="10"/>
      <c r="AJ7" s="42"/>
      <c r="AK7" s="42"/>
      <c r="AL7" s="10">
        <v>1</v>
      </c>
    </row>
    <row r="8" s="1" customFormat="1" ht="39.95" customHeight="1" spans="1:38">
      <c r="A8" s="10"/>
      <c r="B8" s="10">
        <v>5</v>
      </c>
      <c r="C8" s="7"/>
      <c r="D8" s="11" t="s">
        <v>196</v>
      </c>
      <c r="E8" s="12" t="s">
        <v>197</v>
      </c>
      <c r="F8" s="13" t="s">
        <v>85</v>
      </c>
      <c r="G8" s="14" t="s">
        <v>65</v>
      </c>
      <c r="H8" s="15" t="s">
        <v>66</v>
      </c>
      <c r="I8" s="6"/>
      <c r="J8" s="6" t="s">
        <v>65</v>
      </c>
      <c r="K8" s="20" t="s">
        <v>67</v>
      </c>
      <c r="L8" s="6" t="s">
        <v>65</v>
      </c>
      <c r="M8" s="6" t="s">
        <v>69</v>
      </c>
      <c r="N8" s="6" t="s">
        <v>70</v>
      </c>
      <c r="O8" s="15" t="s">
        <v>77</v>
      </c>
      <c r="P8" s="10" t="s">
        <v>92</v>
      </c>
      <c r="Q8" s="20" t="s">
        <v>79</v>
      </c>
      <c r="R8" s="20" t="s">
        <v>198</v>
      </c>
      <c r="S8" s="31">
        <v>0.0684</v>
      </c>
      <c r="T8" s="29" t="s">
        <v>68</v>
      </c>
      <c r="U8" s="19" t="s">
        <v>81</v>
      </c>
      <c r="V8" s="47">
        <f t="shared" ref="V8:V19" si="1">S8/0.154*1000</f>
        <v>444.155844155844</v>
      </c>
      <c r="W8" s="19">
        <v>5</v>
      </c>
      <c r="X8" s="19">
        <v>5</v>
      </c>
      <c r="Y8" s="19">
        <v>0.0684</v>
      </c>
      <c r="Z8" s="36">
        <v>1</v>
      </c>
      <c r="AA8" s="19"/>
      <c r="AB8" s="19"/>
      <c r="AC8" s="19"/>
      <c r="AD8" s="19"/>
      <c r="AE8" s="37"/>
      <c r="AF8" s="37"/>
      <c r="AG8" s="38">
        <v>4.6</v>
      </c>
      <c r="AH8" s="41">
        <f t="shared" si="0"/>
        <v>0.31464</v>
      </c>
      <c r="AI8" s="10"/>
      <c r="AJ8" s="43"/>
      <c r="AK8" s="43"/>
      <c r="AL8" s="10">
        <v>1</v>
      </c>
    </row>
    <row r="9" s="1" customFormat="1" ht="39.95" customHeight="1" spans="1:38">
      <c r="A9" s="10"/>
      <c r="B9" s="10">
        <v>5</v>
      </c>
      <c r="C9" s="7"/>
      <c r="D9" s="11" t="s">
        <v>199</v>
      </c>
      <c r="E9" s="12" t="s">
        <v>200</v>
      </c>
      <c r="F9" s="13" t="s">
        <v>85</v>
      </c>
      <c r="G9" s="14" t="s">
        <v>65</v>
      </c>
      <c r="H9" s="15" t="s">
        <v>66</v>
      </c>
      <c r="I9" s="7"/>
      <c r="J9" s="6" t="s">
        <v>65</v>
      </c>
      <c r="K9" s="20" t="s">
        <v>67</v>
      </c>
      <c r="L9" s="6" t="s">
        <v>65</v>
      </c>
      <c r="M9" s="6" t="s">
        <v>69</v>
      </c>
      <c r="N9" s="6" t="s">
        <v>70</v>
      </c>
      <c r="O9" s="15" t="s">
        <v>77</v>
      </c>
      <c r="P9" s="10" t="s">
        <v>92</v>
      </c>
      <c r="Q9" s="20" t="s">
        <v>79</v>
      </c>
      <c r="R9" s="20" t="s">
        <v>201</v>
      </c>
      <c r="S9" s="31">
        <v>0.071</v>
      </c>
      <c r="T9" s="7" t="s">
        <v>68</v>
      </c>
      <c r="U9" s="19" t="s">
        <v>81</v>
      </c>
      <c r="V9" s="47">
        <f t="shared" si="1"/>
        <v>461.038961038961</v>
      </c>
      <c r="W9" s="19">
        <v>5</v>
      </c>
      <c r="X9" s="19">
        <v>5</v>
      </c>
      <c r="Y9" s="19">
        <v>0.071</v>
      </c>
      <c r="Z9" s="36">
        <v>1</v>
      </c>
      <c r="AA9" s="19"/>
      <c r="AB9" s="19"/>
      <c r="AC9" s="19"/>
      <c r="AD9" s="19"/>
      <c r="AE9" s="37"/>
      <c r="AF9" s="37"/>
      <c r="AG9" s="38">
        <v>4.6</v>
      </c>
      <c r="AH9" s="41">
        <f t="shared" si="0"/>
        <v>0.3266</v>
      </c>
      <c r="AI9" s="10"/>
      <c r="AJ9" s="41"/>
      <c r="AK9" s="41"/>
      <c r="AL9" s="10">
        <v>1</v>
      </c>
    </row>
    <row r="10" s="1" customFormat="1" ht="39.95" customHeight="1" spans="1:38">
      <c r="A10" s="10"/>
      <c r="B10" s="10">
        <v>5</v>
      </c>
      <c r="C10" s="7"/>
      <c r="D10" s="10" t="s">
        <v>202</v>
      </c>
      <c r="E10" s="12" t="s">
        <v>203</v>
      </c>
      <c r="F10" s="13" t="s">
        <v>85</v>
      </c>
      <c r="G10" s="14" t="s">
        <v>65</v>
      </c>
      <c r="H10" s="15" t="s">
        <v>66</v>
      </c>
      <c r="I10" s="6"/>
      <c r="J10" s="6" t="s">
        <v>65</v>
      </c>
      <c r="K10" s="20" t="s">
        <v>67</v>
      </c>
      <c r="L10" s="6" t="s">
        <v>65</v>
      </c>
      <c r="M10" s="6" t="s">
        <v>69</v>
      </c>
      <c r="N10" s="6" t="s">
        <v>70</v>
      </c>
      <c r="O10" s="15" t="s">
        <v>77</v>
      </c>
      <c r="P10" s="10" t="s">
        <v>92</v>
      </c>
      <c r="Q10" s="20" t="s">
        <v>79</v>
      </c>
      <c r="R10" s="20" t="s">
        <v>204</v>
      </c>
      <c r="S10" s="31">
        <v>0.058</v>
      </c>
      <c r="T10" s="7" t="s">
        <v>68</v>
      </c>
      <c r="U10" s="19" t="s">
        <v>81</v>
      </c>
      <c r="V10" s="47">
        <f t="shared" si="1"/>
        <v>376.623376623377</v>
      </c>
      <c r="W10" s="19">
        <v>5</v>
      </c>
      <c r="X10" s="19">
        <v>5</v>
      </c>
      <c r="Y10" s="19">
        <v>0.058</v>
      </c>
      <c r="Z10" s="36">
        <v>1</v>
      </c>
      <c r="AA10" s="19"/>
      <c r="AB10" s="19"/>
      <c r="AC10" s="19"/>
      <c r="AD10" s="19"/>
      <c r="AE10" s="37"/>
      <c r="AF10" s="37"/>
      <c r="AG10" s="38">
        <v>4.6</v>
      </c>
      <c r="AH10" s="41">
        <f t="shared" si="0"/>
        <v>0.2668</v>
      </c>
      <c r="AI10" s="10"/>
      <c r="AJ10" s="41"/>
      <c r="AK10" s="41"/>
      <c r="AL10" s="10">
        <v>1</v>
      </c>
    </row>
    <row r="11" s="1" customFormat="1" ht="39.95" customHeight="1" spans="1:38">
      <c r="A11" s="10"/>
      <c r="B11" s="10">
        <v>5</v>
      </c>
      <c r="C11" s="7"/>
      <c r="D11" s="10" t="s">
        <v>205</v>
      </c>
      <c r="E11" s="12" t="s">
        <v>206</v>
      </c>
      <c r="F11" s="13" t="s">
        <v>85</v>
      </c>
      <c r="G11" s="14" t="s">
        <v>65</v>
      </c>
      <c r="H11" s="15" t="s">
        <v>66</v>
      </c>
      <c r="I11" s="6"/>
      <c r="J11" s="6" t="s">
        <v>65</v>
      </c>
      <c r="K11" s="20" t="s">
        <v>67</v>
      </c>
      <c r="L11" s="6" t="s">
        <v>65</v>
      </c>
      <c r="M11" s="6" t="s">
        <v>69</v>
      </c>
      <c r="N11" s="6" t="s">
        <v>70</v>
      </c>
      <c r="O11" s="15" t="s">
        <v>77</v>
      </c>
      <c r="P11" s="10" t="s">
        <v>92</v>
      </c>
      <c r="Q11" s="20" t="s">
        <v>79</v>
      </c>
      <c r="R11" s="20" t="s">
        <v>207</v>
      </c>
      <c r="S11" s="31">
        <v>0.0722</v>
      </c>
      <c r="T11" s="7" t="s">
        <v>68</v>
      </c>
      <c r="U11" s="19" t="s">
        <v>81</v>
      </c>
      <c r="V11" s="47">
        <f t="shared" si="1"/>
        <v>468.831168831169</v>
      </c>
      <c r="W11" s="19">
        <v>5</v>
      </c>
      <c r="X11" s="19">
        <v>5</v>
      </c>
      <c r="Y11" s="38">
        <f t="shared" ref="Y11:Y19" si="2">S11</f>
        <v>0.0722</v>
      </c>
      <c r="Z11" s="36">
        <v>1</v>
      </c>
      <c r="AA11" s="19"/>
      <c r="AB11" s="19"/>
      <c r="AC11" s="19"/>
      <c r="AD11" s="19"/>
      <c r="AE11" s="37"/>
      <c r="AF11" s="37"/>
      <c r="AG11" s="38">
        <v>4.6</v>
      </c>
      <c r="AH11" s="41">
        <f t="shared" si="0"/>
        <v>0.33212</v>
      </c>
      <c r="AI11" s="10"/>
      <c r="AJ11" s="41"/>
      <c r="AK11" s="41"/>
      <c r="AL11" s="10">
        <v>1</v>
      </c>
    </row>
    <row r="12" s="1" customFormat="1" ht="39.95" customHeight="1" spans="1:38">
      <c r="A12" s="10"/>
      <c r="B12" s="10">
        <v>5</v>
      </c>
      <c r="C12" s="7"/>
      <c r="D12" s="10" t="s">
        <v>208</v>
      </c>
      <c r="E12" s="12" t="s">
        <v>209</v>
      </c>
      <c r="F12" s="13" t="s">
        <v>85</v>
      </c>
      <c r="G12" s="14" t="s">
        <v>65</v>
      </c>
      <c r="H12" s="15" t="s">
        <v>66</v>
      </c>
      <c r="I12" s="6"/>
      <c r="J12" s="6" t="s">
        <v>65</v>
      </c>
      <c r="K12" s="20" t="s">
        <v>67</v>
      </c>
      <c r="L12" s="6" t="s">
        <v>65</v>
      </c>
      <c r="M12" s="6" t="s">
        <v>69</v>
      </c>
      <c r="N12" s="6" t="s">
        <v>70</v>
      </c>
      <c r="O12" s="15" t="s">
        <v>77</v>
      </c>
      <c r="P12" s="10" t="s">
        <v>92</v>
      </c>
      <c r="Q12" s="20" t="s">
        <v>79</v>
      </c>
      <c r="R12" s="20" t="s">
        <v>210</v>
      </c>
      <c r="S12" s="31">
        <v>0.0717</v>
      </c>
      <c r="T12" s="7" t="s">
        <v>68</v>
      </c>
      <c r="U12" s="19" t="s">
        <v>81</v>
      </c>
      <c r="V12" s="47">
        <f t="shared" si="1"/>
        <v>465.584415584416</v>
      </c>
      <c r="W12" s="19">
        <v>5</v>
      </c>
      <c r="X12" s="19">
        <v>5</v>
      </c>
      <c r="Y12" s="38">
        <f t="shared" si="2"/>
        <v>0.0717</v>
      </c>
      <c r="Z12" s="36">
        <v>1</v>
      </c>
      <c r="AA12" s="19"/>
      <c r="AB12" s="19"/>
      <c r="AC12" s="19"/>
      <c r="AD12" s="19"/>
      <c r="AE12" s="37"/>
      <c r="AF12" s="37"/>
      <c r="AG12" s="38">
        <v>4.6</v>
      </c>
      <c r="AH12" s="41">
        <f t="shared" si="0"/>
        <v>0.32982</v>
      </c>
      <c r="AI12" s="10"/>
      <c r="AJ12" s="41"/>
      <c r="AK12" s="41"/>
      <c r="AL12" s="10">
        <v>1</v>
      </c>
    </row>
    <row r="13" s="1" customFormat="1" ht="39.95" customHeight="1" spans="1:38">
      <c r="A13" s="10"/>
      <c r="B13" s="10">
        <v>5</v>
      </c>
      <c r="C13" s="7"/>
      <c r="D13" s="10" t="s">
        <v>211</v>
      </c>
      <c r="E13" s="12" t="s">
        <v>212</v>
      </c>
      <c r="F13" s="13" t="s">
        <v>85</v>
      </c>
      <c r="G13" s="14" t="s">
        <v>65</v>
      </c>
      <c r="H13" s="15" t="s">
        <v>66</v>
      </c>
      <c r="I13" s="6"/>
      <c r="J13" s="6" t="s">
        <v>65</v>
      </c>
      <c r="K13" s="20" t="s">
        <v>67</v>
      </c>
      <c r="L13" s="6" t="s">
        <v>65</v>
      </c>
      <c r="M13" s="6" t="s">
        <v>69</v>
      </c>
      <c r="N13" s="6" t="s">
        <v>70</v>
      </c>
      <c r="O13" s="15" t="s">
        <v>77</v>
      </c>
      <c r="P13" s="10" t="s">
        <v>92</v>
      </c>
      <c r="Q13" s="20" t="s">
        <v>79</v>
      </c>
      <c r="R13" s="20" t="s">
        <v>213</v>
      </c>
      <c r="S13" s="31">
        <v>0.1059</v>
      </c>
      <c r="T13" s="7" t="s">
        <v>68</v>
      </c>
      <c r="U13" s="19" t="s">
        <v>81</v>
      </c>
      <c r="V13" s="47">
        <f t="shared" si="1"/>
        <v>687.662337662338</v>
      </c>
      <c r="W13" s="19">
        <v>5</v>
      </c>
      <c r="X13" s="19">
        <v>5</v>
      </c>
      <c r="Y13" s="38">
        <f t="shared" si="2"/>
        <v>0.1059</v>
      </c>
      <c r="Z13" s="36">
        <v>1</v>
      </c>
      <c r="AA13" s="19"/>
      <c r="AB13" s="19"/>
      <c r="AC13" s="19"/>
      <c r="AD13" s="19"/>
      <c r="AE13" s="37"/>
      <c r="AF13" s="37"/>
      <c r="AG13" s="38">
        <v>4.6</v>
      </c>
      <c r="AH13" s="41">
        <f t="shared" si="0"/>
        <v>0.48714</v>
      </c>
      <c r="AI13" s="10"/>
      <c r="AJ13" s="41"/>
      <c r="AK13" s="41"/>
      <c r="AL13" s="10">
        <v>1</v>
      </c>
    </row>
    <row r="14" s="1" customFormat="1" ht="39.95" customHeight="1" spans="1:38">
      <c r="A14" s="10"/>
      <c r="B14" s="10">
        <v>5</v>
      </c>
      <c r="C14" s="7"/>
      <c r="D14" s="10" t="s">
        <v>214</v>
      </c>
      <c r="E14" s="12" t="s">
        <v>215</v>
      </c>
      <c r="F14" s="13" t="s">
        <v>85</v>
      </c>
      <c r="G14" s="14" t="s">
        <v>65</v>
      </c>
      <c r="H14" s="15" t="s">
        <v>66</v>
      </c>
      <c r="I14" s="6"/>
      <c r="J14" s="6" t="s">
        <v>65</v>
      </c>
      <c r="K14" s="20" t="s">
        <v>67</v>
      </c>
      <c r="L14" s="6" t="s">
        <v>65</v>
      </c>
      <c r="M14" s="6" t="s">
        <v>69</v>
      </c>
      <c r="N14" s="6" t="s">
        <v>70</v>
      </c>
      <c r="O14" s="15" t="s">
        <v>77</v>
      </c>
      <c r="P14" s="10" t="s">
        <v>92</v>
      </c>
      <c r="Q14" s="20" t="s">
        <v>79</v>
      </c>
      <c r="R14" s="20" t="s">
        <v>216</v>
      </c>
      <c r="S14" s="31">
        <v>0.1061</v>
      </c>
      <c r="T14" s="7" t="s">
        <v>68</v>
      </c>
      <c r="U14" s="19" t="s">
        <v>81</v>
      </c>
      <c r="V14" s="47">
        <f t="shared" si="1"/>
        <v>688.961038961039</v>
      </c>
      <c r="W14" s="19">
        <v>5</v>
      </c>
      <c r="X14" s="19">
        <v>5</v>
      </c>
      <c r="Y14" s="38">
        <f t="shared" si="2"/>
        <v>0.1061</v>
      </c>
      <c r="Z14" s="36">
        <v>1</v>
      </c>
      <c r="AA14" s="19"/>
      <c r="AB14" s="19"/>
      <c r="AC14" s="19"/>
      <c r="AD14" s="19"/>
      <c r="AE14" s="37"/>
      <c r="AF14" s="37"/>
      <c r="AG14" s="38">
        <v>4.6</v>
      </c>
      <c r="AH14" s="41">
        <f t="shared" si="0"/>
        <v>0.48806</v>
      </c>
      <c r="AI14" s="10"/>
      <c r="AJ14" s="41"/>
      <c r="AK14" s="41"/>
      <c r="AL14" s="10">
        <v>1</v>
      </c>
    </row>
    <row r="15" s="1" customFormat="1" ht="39.95" customHeight="1" spans="1:38">
      <c r="A15" s="10"/>
      <c r="B15" s="10">
        <v>5</v>
      </c>
      <c r="C15" s="7"/>
      <c r="D15" s="11" t="s">
        <v>217</v>
      </c>
      <c r="E15" s="12" t="s">
        <v>218</v>
      </c>
      <c r="F15" s="13" t="s">
        <v>85</v>
      </c>
      <c r="G15" s="14" t="s">
        <v>65</v>
      </c>
      <c r="H15" s="15" t="s">
        <v>66</v>
      </c>
      <c r="I15" s="6"/>
      <c r="J15" s="6" t="s">
        <v>65</v>
      </c>
      <c r="K15" s="20" t="s">
        <v>67</v>
      </c>
      <c r="L15" s="6" t="s">
        <v>65</v>
      </c>
      <c r="M15" s="6" t="s">
        <v>69</v>
      </c>
      <c r="N15" s="6" t="s">
        <v>70</v>
      </c>
      <c r="O15" s="15" t="s">
        <v>77</v>
      </c>
      <c r="P15" s="10" t="s">
        <v>92</v>
      </c>
      <c r="Q15" s="20" t="s">
        <v>79</v>
      </c>
      <c r="R15" s="20" t="s">
        <v>219</v>
      </c>
      <c r="S15" s="31">
        <v>0.06</v>
      </c>
      <c r="T15" s="7" t="s">
        <v>68</v>
      </c>
      <c r="U15" s="19" t="s">
        <v>81</v>
      </c>
      <c r="V15" s="47">
        <f t="shared" si="1"/>
        <v>389.61038961039</v>
      </c>
      <c r="W15" s="19">
        <v>5</v>
      </c>
      <c r="X15" s="19">
        <v>5</v>
      </c>
      <c r="Y15" s="38">
        <f t="shared" si="2"/>
        <v>0.06</v>
      </c>
      <c r="Z15" s="36">
        <v>1</v>
      </c>
      <c r="AA15" s="19"/>
      <c r="AB15" s="19"/>
      <c r="AC15" s="19"/>
      <c r="AD15" s="19"/>
      <c r="AE15" s="37"/>
      <c r="AF15" s="37"/>
      <c r="AG15" s="38">
        <v>4.6</v>
      </c>
      <c r="AH15" s="41">
        <f t="shared" si="0"/>
        <v>0.276</v>
      </c>
      <c r="AI15" s="10"/>
      <c r="AJ15" s="41"/>
      <c r="AK15" s="41"/>
      <c r="AL15" s="10">
        <v>1</v>
      </c>
    </row>
    <row r="16" s="1" customFormat="1" ht="39.95" customHeight="1" spans="1:38">
      <c r="A16" s="10"/>
      <c r="B16" s="10">
        <v>5</v>
      </c>
      <c r="C16" s="7"/>
      <c r="D16" s="10" t="s">
        <v>220</v>
      </c>
      <c r="E16" s="12" t="s">
        <v>221</v>
      </c>
      <c r="F16" s="13" t="s">
        <v>85</v>
      </c>
      <c r="G16" s="14" t="s">
        <v>65</v>
      </c>
      <c r="H16" s="15" t="s">
        <v>66</v>
      </c>
      <c r="I16" s="6"/>
      <c r="J16" s="6" t="s">
        <v>65</v>
      </c>
      <c r="K16" s="20" t="s">
        <v>67</v>
      </c>
      <c r="L16" s="6" t="s">
        <v>65</v>
      </c>
      <c r="M16" s="6" t="s">
        <v>69</v>
      </c>
      <c r="N16" s="6" t="s">
        <v>70</v>
      </c>
      <c r="O16" s="15" t="s">
        <v>77</v>
      </c>
      <c r="P16" s="10" t="s">
        <v>92</v>
      </c>
      <c r="Q16" s="20" t="s">
        <v>79</v>
      </c>
      <c r="R16" s="20" t="s">
        <v>222</v>
      </c>
      <c r="S16" s="31">
        <v>0.0528</v>
      </c>
      <c r="T16" s="7" t="s">
        <v>68</v>
      </c>
      <c r="U16" s="19" t="s">
        <v>81</v>
      </c>
      <c r="V16" s="47">
        <f t="shared" si="1"/>
        <v>342.857142857143</v>
      </c>
      <c r="W16" s="19">
        <v>5</v>
      </c>
      <c r="X16" s="19">
        <v>5</v>
      </c>
      <c r="Y16" s="38">
        <f t="shared" si="2"/>
        <v>0.0528</v>
      </c>
      <c r="Z16" s="36">
        <v>1</v>
      </c>
      <c r="AA16" s="19"/>
      <c r="AB16" s="19"/>
      <c r="AC16" s="19"/>
      <c r="AD16" s="19"/>
      <c r="AE16" s="37"/>
      <c r="AF16" s="37"/>
      <c r="AG16" s="38">
        <v>4.6</v>
      </c>
      <c r="AH16" s="41">
        <f t="shared" si="0"/>
        <v>0.24288</v>
      </c>
      <c r="AI16" s="10"/>
      <c r="AJ16" s="41"/>
      <c r="AK16" s="41"/>
      <c r="AL16" s="10">
        <v>1</v>
      </c>
    </row>
    <row r="17" s="1" customFormat="1" ht="39.95" customHeight="1" spans="1:38">
      <c r="A17" s="10"/>
      <c r="B17" s="10">
        <v>5</v>
      </c>
      <c r="C17" s="7"/>
      <c r="D17" s="10" t="s">
        <v>223</v>
      </c>
      <c r="E17" s="12" t="s">
        <v>224</v>
      </c>
      <c r="F17" s="13" t="s">
        <v>85</v>
      </c>
      <c r="G17" s="14" t="s">
        <v>65</v>
      </c>
      <c r="H17" s="15" t="s">
        <v>66</v>
      </c>
      <c r="I17" s="6"/>
      <c r="J17" s="6" t="s">
        <v>65</v>
      </c>
      <c r="K17" s="20" t="s">
        <v>67</v>
      </c>
      <c r="L17" s="6" t="s">
        <v>65</v>
      </c>
      <c r="M17" s="6" t="s">
        <v>69</v>
      </c>
      <c r="N17" s="6" t="s">
        <v>70</v>
      </c>
      <c r="O17" s="15" t="s">
        <v>77</v>
      </c>
      <c r="P17" s="10" t="s">
        <v>92</v>
      </c>
      <c r="Q17" s="20" t="s">
        <v>79</v>
      </c>
      <c r="R17" s="20" t="s">
        <v>225</v>
      </c>
      <c r="S17" s="31">
        <v>0.1015</v>
      </c>
      <c r="T17" s="7" t="s">
        <v>68</v>
      </c>
      <c r="U17" s="19" t="s">
        <v>81</v>
      </c>
      <c r="V17" s="47">
        <f t="shared" si="1"/>
        <v>659.090909090909</v>
      </c>
      <c r="W17" s="19">
        <v>5</v>
      </c>
      <c r="X17" s="19">
        <v>5</v>
      </c>
      <c r="Y17" s="38">
        <f t="shared" si="2"/>
        <v>0.1015</v>
      </c>
      <c r="Z17" s="36">
        <v>1</v>
      </c>
      <c r="AA17" s="19"/>
      <c r="AB17" s="19"/>
      <c r="AC17" s="19"/>
      <c r="AD17" s="19"/>
      <c r="AE17" s="37"/>
      <c r="AF17" s="37"/>
      <c r="AG17" s="38">
        <v>4.6</v>
      </c>
      <c r="AH17" s="41">
        <f t="shared" si="0"/>
        <v>0.4669</v>
      </c>
      <c r="AI17" s="10"/>
      <c r="AJ17" s="41"/>
      <c r="AK17" s="41"/>
      <c r="AL17" s="10">
        <v>1</v>
      </c>
    </row>
    <row r="18" s="1" customFormat="1" ht="39.95" customHeight="1" spans="1:38">
      <c r="A18" s="10"/>
      <c r="B18" s="10">
        <v>5</v>
      </c>
      <c r="C18" s="7"/>
      <c r="D18" s="10" t="s">
        <v>226</v>
      </c>
      <c r="E18" s="12" t="s">
        <v>227</v>
      </c>
      <c r="F18" s="13" t="s">
        <v>85</v>
      </c>
      <c r="G18" s="14" t="s">
        <v>65</v>
      </c>
      <c r="H18" s="15" t="s">
        <v>66</v>
      </c>
      <c r="I18" s="6"/>
      <c r="J18" s="6" t="s">
        <v>65</v>
      </c>
      <c r="K18" s="20" t="s">
        <v>67</v>
      </c>
      <c r="L18" s="6" t="s">
        <v>65</v>
      </c>
      <c r="M18" s="6" t="s">
        <v>69</v>
      </c>
      <c r="N18" s="6" t="s">
        <v>70</v>
      </c>
      <c r="O18" s="15" t="s">
        <v>77</v>
      </c>
      <c r="P18" s="10" t="s">
        <v>92</v>
      </c>
      <c r="Q18" s="20" t="s">
        <v>79</v>
      </c>
      <c r="R18" s="20" t="s">
        <v>228</v>
      </c>
      <c r="S18" s="31">
        <v>0.0278</v>
      </c>
      <c r="T18" s="7" t="s">
        <v>68</v>
      </c>
      <c r="U18" s="19" t="s">
        <v>81</v>
      </c>
      <c r="V18" s="47">
        <f t="shared" si="1"/>
        <v>180.519480519481</v>
      </c>
      <c r="W18" s="19">
        <v>5</v>
      </c>
      <c r="X18" s="19">
        <v>5</v>
      </c>
      <c r="Y18" s="38">
        <f t="shared" si="2"/>
        <v>0.0278</v>
      </c>
      <c r="Z18" s="36">
        <v>1</v>
      </c>
      <c r="AA18" s="19"/>
      <c r="AB18" s="19"/>
      <c r="AC18" s="19"/>
      <c r="AD18" s="19"/>
      <c r="AE18" s="37"/>
      <c r="AF18" s="37"/>
      <c r="AG18" s="38">
        <v>4.6</v>
      </c>
      <c r="AH18" s="41">
        <f t="shared" si="0"/>
        <v>0.12788</v>
      </c>
      <c r="AI18" s="10"/>
      <c r="AJ18" s="41"/>
      <c r="AK18" s="41"/>
      <c r="AL18" s="10">
        <v>1</v>
      </c>
    </row>
    <row r="19" s="1" customFormat="1" ht="39.95" customHeight="1" spans="1:38">
      <c r="A19" s="10"/>
      <c r="B19" s="10">
        <v>5</v>
      </c>
      <c r="C19" s="7"/>
      <c r="D19" s="10" t="s">
        <v>229</v>
      </c>
      <c r="E19" s="12" t="s">
        <v>230</v>
      </c>
      <c r="F19" s="13" t="s">
        <v>85</v>
      </c>
      <c r="G19" s="14" t="s">
        <v>65</v>
      </c>
      <c r="H19" s="15" t="s">
        <v>66</v>
      </c>
      <c r="I19" s="6"/>
      <c r="J19" s="6" t="s">
        <v>65</v>
      </c>
      <c r="K19" s="20" t="s">
        <v>67</v>
      </c>
      <c r="L19" s="6" t="s">
        <v>65</v>
      </c>
      <c r="M19" s="6" t="s">
        <v>69</v>
      </c>
      <c r="N19" s="6" t="s">
        <v>70</v>
      </c>
      <c r="O19" s="15" t="s">
        <v>77</v>
      </c>
      <c r="P19" s="10" t="s">
        <v>92</v>
      </c>
      <c r="Q19" s="20" t="s">
        <v>79</v>
      </c>
      <c r="R19" s="20" t="s">
        <v>231</v>
      </c>
      <c r="S19" s="31">
        <v>0.0394</v>
      </c>
      <c r="T19" s="7" t="s">
        <v>68</v>
      </c>
      <c r="U19" s="19" t="s">
        <v>81</v>
      </c>
      <c r="V19" s="47">
        <f t="shared" si="1"/>
        <v>255.844155844156</v>
      </c>
      <c r="W19" s="19">
        <v>5</v>
      </c>
      <c r="X19" s="19">
        <v>5</v>
      </c>
      <c r="Y19" s="38">
        <f t="shared" si="2"/>
        <v>0.0394</v>
      </c>
      <c r="Z19" s="36">
        <v>1</v>
      </c>
      <c r="AA19" s="19"/>
      <c r="AB19" s="19"/>
      <c r="AC19" s="19"/>
      <c r="AD19" s="19"/>
      <c r="AE19" s="37"/>
      <c r="AF19" s="37"/>
      <c r="AG19" s="38">
        <v>4.6</v>
      </c>
      <c r="AH19" s="41">
        <f t="shared" si="0"/>
        <v>0.18124</v>
      </c>
      <c r="AI19" s="10"/>
      <c r="AJ19" s="41"/>
      <c r="AK19" s="41"/>
      <c r="AL19" s="10">
        <v>1</v>
      </c>
    </row>
    <row r="20" ht="16.5" spans="33:33">
      <c r="AG20" s="38"/>
    </row>
  </sheetData>
  <mergeCells count="35">
    <mergeCell ref="A1:B1"/>
    <mergeCell ref="V1:X1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</mergeCells>
  <conditionalFormatting sqref="C3">
    <cfRule type="duplicateValues" dxfId="0" priority="6"/>
    <cfRule type="duplicateValues" dxfId="0" priority="7"/>
  </conditionalFormatting>
  <conditionalFormatting sqref="C13">
    <cfRule type="duplicateValues" dxfId="0" priority="14"/>
    <cfRule type="duplicateValues" dxfId="0" priority="17"/>
    <cfRule type="duplicateValues" dxfId="0" priority="22"/>
  </conditionalFormatting>
  <conditionalFormatting sqref="D1:D2">
    <cfRule type="duplicateValues" dxfId="0" priority="1"/>
  </conditionalFormatting>
  <conditionalFormatting sqref="D3:D19">
    <cfRule type="duplicateValues" dxfId="0" priority="4"/>
    <cfRule type="duplicateValues" dxfId="0" priority="5"/>
    <cfRule type="duplicateValues" dxfId="0" priority="8"/>
    <cfRule type="duplicateValues" dxfId="0" priority="9"/>
  </conditionalFormatting>
  <conditionalFormatting sqref="M3:N3 M8:N19">
    <cfRule type="cellIs" dxfId="1" priority="20" operator="equal">
      <formula>"N"</formula>
    </cfRule>
    <cfRule type="cellIs" dxfId="2" priority="21" operator="equal">
      <formula>"Y"</formula>
    </cfRule>
  </conditionalFormatting>
  <conditionalFormatting sqref="M4:N7">
    <cfRule type="cellIs" dxfId="1" priority="10" operator="equal">
      <formula>"N"</formula>
    </cfRule>
    <cfRule type="cellIs" dxfId="2" priority="11" operator="equal">
      <formula>"Y"</formula>
    </cfRule>
  </conditionalFormatting>
  <conditionalFormatting sqref="M8:N19">
    <cfRule type="cellIs" dxfId="1" priority="18" operator="equal">
      <formula>"N"</formula>
    </cfRule>
    <cfRule type="cellIs" dxfId="2" priority="19" operator="equal">
      <formula>"Y"</formula>
    </cfRule>
  </conditionalFormatting>
  <conditionalFormatting sqref="M8:N14">
    <cfRule type="cellIs" dxfId="1" priority="15" operator="equal">
      <formula>"N"</formula>
    </cfRule>
    <cfRule type="cellIs" dxfId="2" priority="16" operator="equal">
      <formula>"Y"</formula>
    </cfRule>
  </conditionalFormatting>
  <conditionalFormatting sqref="M18:N19">
    <cfRule type="cellIs" dxfId="1" priority="12" operator="equal">
      <formula>"N"</formula>
    </cfRule>
    <cfRule type="cellIs" dxfId="2" priority="13" operator="equal">
      <formula>"Y"</formula>
    </cfRule>
  </conditionalFormatting>
  <dataValidations count="1">
    <dataValidation type="list" allowBlank="1" showInputMessage="1" showErrorMessage="1" sqref="M10:N19 M3:N9">
      <formula1>"Y,N"</formula1>
    </dataValidation>
  </dataValidation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"/>
  <sheetViews>
    <sheetView zoomScale="55" zoomScaleNormal="55" workbookViewId="0">
      <selection activeCell="AO3" sqref="AO3"/>
    </sheetView>
  </sheetViews>
  <sheetFormatPr defaultColWidth="8.72727272727273" defaultRowHeight="14"/>
  <cols>
    <col min="3" max="3" width="18.6363636363636"/>
    <col min="5" max="7" width="8.72727272727273" hidden="1" customWidth="1"/>
    <col min="9" max="13" width="8.72727272727273" hidden="1" customWidth="1"/>
    <col min="19" max="19" width="8.72727272727273" hidden="1" customWidth="1"/>
    <col min="21" max="23" width="8.72727272727273" hidden="1" customWidth="1"/>
    <col min="40" max="41" width="15.2727272727273"/>
  </cols>
  <sheetData>
    <row r="1" s="1" customFormat="1" ht="24.95" customHeight="1" spans="1:39">
      <c r="A1" s="5"/>
      <c r="B1" s="5"/>
      <c r="C1" s="6" t="s">
        <v>29</v>
      </c>
      <c r="D1" s="7" t="s">
        <v>30</v>
      </c>
      <c r="E1" s="8" t="s">
        <v>31</v>
      </c>
      <c r="F1" s="7" t="s">
        <v>32</v>
      </c>
      <c r="G1" s="7" t="s">
        <v>33</v>
      </c>
      <c r="H1" s="7" t="s">
        <v>34</v>
      </c>
      <c r="I1" s="6" t="s">
        <v>35</v>
      </c>
      <c r="J1" s="6" t="s">
        <v>36</v>
      </c>
      <c r="K1" s="6" t="s">
        <v>37</v>
      </c>
      <c r="L1" s="18" t="s">
        <v>38</v>
      </c>
      <c r="M1" s="19" t="s">
        <v>39</v>
      </c>
      <c r="N1" s="19" t="s">
        <v>40</v>
      </c>
      <c r="O1" s="19" t="s">
        <v>41</v>
      </c>
      <c r="P1" s="19" t="s">
        <v>42</v>
      </c>
      <c r="Q1" s="7" t="s">
        <v>43</v>
      </c>
      <c r="R1" s="23" t="s">
        <v>44</v>
      </c>
      <c r="S1" s="7" t="s">
        <v>45</v>
      </c>
      <c r="T1" s="24" t="s">
        <v>46</v>
      </c>
      <c r="U1" s="25" t="s">
        <v>47</v>
      </c>
      <c r="V1" s="26"/>
      <c r="W1" s="27"/>
      <c r="X1" s="10" t="s">
        <v>48</v>
      </c>
      <c r="Y1" s="32" t="s">
        <v>49</v>
      </c>
      <c r="Z1" s="10" t="s">
        <v>50</v>
      </c>
      <c r="AA1" s="10" t="s">
        <v>51</v>
      </c>
      <c r="AB1" s="32" t="s">
        <v>129</v>
      </c>
      <c r="AC1" s="32" t="s">
        <v>53</v>
      </c>
      <c r="AD1" s="15" t="s">
        <v>175</v>
      </c>
      <c r="AE1" s="33" t="s">
        <v>176</v>
      </c>
      <c r="AF1" s="15" t="s">
        <v>232</v>
      </c>
      <c r="AG1" s="39" t="s">
        <v>8</v>
      </c>
      <c r="AH1" s="39" t="s">
        <v>54</v>
      </c>
      <c r="AI1" s="39" t="s">
        <v>55</v>
      </c>
      <c r="AJ1" s="39" t="s">
        <v>56</v>
      </c>
      <c r="AK1" s="39" t="s">
        <v>57</v>
      </c>
      <c r="AL1" s="39" t="s">
        <v>58</v>
      </c>
      <c r="AM1" s="7" t="s">
        <v>59</v>
      </c>
    </row>
    <row r="2" s="2" customFormat="1" ht="24.95" customHeight="1" spans="1:39">
      <c r="A2" s="9">
        <v>4</v>
      </c>
      <c r="B2" s="9">
        <v>5</v>
      </c>
      <c r="C2" s="6"/>
      <c r="D2" s="7"/>
      <c r="E2" s="8"/>
      <c r="F2" s="7"/>
      <c r="G2" s="7"/>
      <c r="H2" s="7"/>
      <c r="I2" s="6"/>
      <c r="J2" s="6"/>
      <c r="K2" s="6"/>
      <c r="L2" s="18"/>
      <c r="M2" s="19"/>
      <c r="N2" s="19"/>
      <c r="O2" s="19"/>
      <c r="P2" s="19"/>
      <c r="Q2" s="7"/>
      <c r="R2" s="28"/>
      <c r="S2" s="7"/>
      <c r="T2" s="29"/>
      <c r="U2" s="10" t="s">
        <v>60</v>
      </c>
      <c r="V2" s="10" t="s">
        <v>61</v>
      </c>
      <c r="W2" s="10" t="s">
        <v>62</v>
      </c>
      <c r="X2" s="10"/>
      <c r="Y2" s="34"/>
      <c r="Z2" s="10"/>
      <c r="AA2" s="10"/>
      <c r="AB2" s="34"/>
      <c r="AC2" s="34"/>
      <c r="AD2" s="15"/>
      <c r="AE2" s="35"/>
      <c r="AF2" s="15"/>
      <c r="AG2" s="39"/>
      <c r="AH2" s="39"/>
      <c r="AI2" s="39"/>
      <c r="AJ2" s="39"/>
      <c r="AK2" s="39"/>
      <c r="AL2" s="39"/>
      <c r="AM2" s="7"/>
    </row>
    <row r="3" s="1" customFormat="1" ht="39.95" customHeight="1" spans="1:40">
      <c r="A3" s="10">
        <v>4</v>
      </c>
      <c r="B3" s="10"/>
      <c r="C3" s="11" t="s">
        <v>233</v>
      </c>
      <c r="D3" s="12" t="s">
        <v>23</v>
      </c>
      <c r="E3" s="13" t="s">
        <v>85</v>
      </c>
      <c r="F3" s="14" t="s">
        <v>65</v>
      </c>
      <c r="G3" s="15" t="s">
        <v>66</v>
      </c>
      <c r="H3" s="6"/>
      <c r="I3" s="6" t="s">
        <v>65</v>
      </c>
      <c r="J3" s="20" t="s">
        <v>67</v>
      </c>
      <c r="K3" s="6" t="s">
        <v>65</v>
      </c>
      <c r="L3" s="6" t="s">
        <v>69</v>
      </c>
      <c r="M3" s="6" t="s">
        <v>70</v>
      </c>
      <c r="N3" s="21" t="s">
        <v>71</v>
      </c>
      <c r="O3" s="10" t="s">
        <v>72</v>
      </c>
      <c r="P3" s="20" t="s">
        <v>68</v>
      </c>
      <c r="Q3" s="20" t="s">
        <v>234</v>
      </c>
      <c r="R3" s="30">
        <v>1.532</v>
      </c>
      <c r="S3" s="7" t="s">
        <v>68</v>
      </c>
      <c r="T3" s="19" t="s">
        <v>73</v>
      </c>
      <c r="U3" s="19"/>
      <c r="V3" s="19"/>
      <c r="W3" s="19"/>
      <c r="X3" s="19"/>
      <c r="Y3" s="36"/>
      <c r="Z3" s="19" t="s">
        <v>235</v>
      </c>
      <c r="AA3" s="19"/>
      <c r="AB3" s="19"/>
      <c r="AC3" s="19"/>
      <c r="AD3" s="37"/>
      <c r="AE3" s="37"/>
      <c r="AF3" s="38"/>
      <c r="AG3" s="40"/>
      <c r="AH3" s="40"/>
      <c r="AI3" s="40">
        <f>SUMPRODUCT(AI4:AI19,AM4:AM19)+0.05*Z3</f>
        <v>8.519190156572</v>
      </c>
      <c r="AJ3" s="40"/>
      <c r="AK3" s="40">
        <v>1.5</v>
      </c>
      <c r="AL3" s="40">
        <f>AI3*AK3</f>
        <v>12.778785234858</v>
      </c>
      <c r="AM3" s="10">
        <v>1</v>
      </c>
      <c r="AN3" s="1">
        <f>AL3/R3</f>
        <v>8.34124362588642</v>
      </c>
    </row>
    <row r="4" s="1" customFormat="1" ht="39.95" customHeight="1" spans="1:39">
      <c r="A4" s="10"/>
      <c r="B4" s="10">
        <v>5</v>
      </c>
      <c r="C4" s="11" t="s">
        <v>182</v>
      </c>
      <c r="D4" s="12" t="s">
        <v>183</v>
      </c>
      <c r="E4" s="16" t="s">
        <v>85</v>
      </c>
      <c r="F4" s="14" t="s">
        <v>65</v>
      </c>
      <c r="G4" s="15" t="s">
        <v>66</v>
      </c>
      <c r="H4" s="6"/>
      <c r="I4" s="6" t="s">
        <v>65</v>
      </c>
      <c r="J4" s="20" t="s">
        <v>67</v>
      </c>
      <c r="K4" s="6" t="s">
        <v>65</v>
      </c>
      <c r="L4" s="6" t="s">
        <v>69</v>
      </c>
      <c r="M4" s="6" t="s">
        <v>70</v>
      </c>
      <c r="N4" s="21" t="s">
        <v>120</v>
      </c>
      <c r="O4" s="20" t="s">
        <v>185</v>
      </c>
      <c r="P4" s="20" t="s">
        <v>122</v>
      </c>
      <c r="Q4" s="20" t="s">
        <v>186</v>
      </c>
      <c r="R4" s="31">
        <v>0.205</v>
      </c>
      <c r="S4" s="7" t="s">
        <v>68</v>
      </c>
      <c r="T4" s="19" t="s">
        <v>124</v>
      </c>
      <c r="U4" s="19">
        <v>128</v>
      </c>
      <c r="V4" s="19">
        <v>84</v>
      </c>
      <c r="W4" s="19">
        <v>3</v>
      </c>
      <c r="X4" s="19">
        <v>0.25353216</v>
      </c>
      <c r="Y4" s="36">
        <v>0.808575921886991</v>
      </c>
      <c r="Z4" s="19"/>
      <c r="AA4" s="19"/>
      <c r="AB4" s="19"/>
      <c r="AC4" s="19"/>
      <c r="AD4" s="37"/>
      <c r="AE4" s="37"/>
      <c r="AF4" s="38"/>
      <c r="AG4" s="41"/>
      <c r="AH4" s="38">
        <v>4.69027</v>
      </c>
      <c r="AI4" s="41">
        <f t="shared" ref="AI4:AI19" si="0">AH4*X4</f>
        <v>1.1891342840832</v>
      </c>
      <c r="AJ4" s="41"/>
      <c r="AK4" s="41"/>
      <c r="AL4" s="41"/>
      <c r="AM4" s="10">
        <v>1</v>
      </c>
    </row>
    <row r="5" s="3" customFormat="1" ht="39.95" customHeight="1" spans="1:39">
      <c r="A5" s="10"/>
      <c r="B5" s="10">
        <v>5</v>
      </c>
      <c r="C5" s="11" t="s">
        <v>187</v>
      </c>
      <c r="D5" s="12" t="s">
        <v>188</v>
      </c>
      <c r="E5" s="16" t="s">
        <v>85</v>
      </c>
      <c r="F5" s="14" t="s">
        <v>65</v>
      </c>
      <c r="G5" s="15" t="s">
        <v>66</v>
      </c>
      <c r="H5" s="6"/>
      <c r="I5" s="6" t="s">
        <v>65</v>
      </c>
      <c r="J5" s="20" t="s">
        <v>67</v>
      </c>
      <c r="K5" s="6" t="s">
        <v>65</v>
      </c>
      <c r="L5" s="6" t="s">
        <v>69</v>
      </c>
      <c r="M5" s="6" t="s">
        <v>70</v>
      </c>
      <c r="N5" s="21" t="s">
        <v>120</v>
      </c>
      <c r="O5" s="20" t="s">
        <v>185</v>
      </c>
      <c r="P5" s="20" t="s">
        <v>122</v>
      </c>
      <c r="Q5" s="20" t="s">
        <v>189</v>
      </c>
      <c r="R5" s="31">
        <v>0.207</v>
      </c>
      <c r="S5" s="7" t="s">
        <v>68</v>
      </c>
      <c r="T5" s="19" t="s">
        <v>124</v>
      </c>
      <c r="U5" s="19">
        <v>127</v>
      </c>
      <c r="V5" s="19">
        <v>84</v>
      </c>
      <c r="W5" s="19">
        <v>3</v>
      </c>
      <c r="X5" s="19">
        <v>0.25155144</v>
      </c>
      <c r="Y5" s="36">
        <v>0.822893321540914</v>
      </c>
      <c r="Z5" s="19"/>
      <c r="AA5" s="19"/>
      <c r="AB5" s="19"/>
      <c r="AC5" s="19"/>
      <c r="AD5" s="37"/>
      <c r="AE5" s="37"/>
      <c r="AF5" s="38"/>
      <c r="AG5" s="40"/>
      <c r="AH5" s="38">
        <v>4.69027</v>
      </c>
      <c r="AI5" s="41">
        <f t="shared" si="0"/>
        <v>1.1798441724888</v>
      </c>
      <c r="AJ5" s="40"/>
      <c r="AK5" s="40"/>
      <c r="AL5" s="40"/>
      <c r="AM5" s="10">
        <v>1</v>
      </c>
    </row>
    <row r="6" s="4" customFormat="1" ht="39.95" customHeight="1" spans="1:39">
      <c r="A6" s="10"/>
      <c r="B6" s="10">
        <v>5</v>
      </c>
      <c r="C6" s="17">
        <v>330102401100</v>
      </c>
      <c r="D6" s="12" t="s">
        <v>190</v>
      </c>
      <c r="E6" s="13" t="s">
        <v>191</v>
      </c>
      <c r="F6" s="14" t="s">
        <v>65</v>
      </c>
      <c r="G6" s="15" t="s">
        <v>66</v>
      </c>
      <c r="H6" s="6"/>
      <c r="I6" s="6" t="s">
        <v>65</v>
      </c>
      <c r="J6" s="20" t="s">
        <v>67</v>
      </c>
      <c r="K6" s="20" t="s">
        <v>68</v>
      </c>
      <c r="L6" s="6" t="s">
        <v>70</v>
      </c>
      <c r="M6" s="6" t="s">
        <v>69</v>
      </c>
      <c r="N6" s="21" t="s">
        <v>120</v>
      </c>
      <c r="O6" s="22" t="s">
        <v>192</v>
      </c>
      <c r="P6" s="20" t="s">
        <v>122</v>
      </c>
      <c r="Q6" s="15" t="s">
        <v>193</v>
      </c>
      <c r="R6" s="31">
        <v>0.063</v>
      </c>
      <c r="S6" s="7" t="s">
        <v>68</v>
      </c>
      <c r="T6" s="19" t="s">
        <v>124</v>
      </c>
      <c r="U6" s="19">
        <v>138</v>
      </c>
      <c r="V6" s="19">
        <v>35</v>
      </c>
      <c r="W6" s="19">
        <v>2</v>
      </c>
      <c r="X6" s="19">
        <v>0.0759276</v>
      </c>
      <c r="Y6" s="36">
        <v>0.829737802854298</v>
      </c>
      <c r="Z6" s="19"/>
      <c r="AA6" s="19"/>
      <c r="AB6" s="19"/>
      <c r="AC6" s="19"/>
      <c r="AD6" s="37"/>
      <c r="AE6" s="37"/>
      <c r="AF6" s="38"/>
      <c r="AG6" s="41"/>
      <c r="AH6" s="38">
        <v>3.9</v>
      </c>
      <c r="AI6" s="41">
        <f t="shared" si="0"/>
        <v>0.29611764</v>
      </c>
      <c r="AJ6" s="41"/>
      <c r="AK6" s="41"/>
      <c r="AL6" s="41"/>
      <c r="AM6" s="10">
        <v>1</v>
      </c>
    </row>
    <row r="7" s="4" customFormat="1" ht="39.95" customHeight="1" spans="1:39">
      <c r="A7" s="10"/>
      <c r="B7" s="10">
        <v>5</v>
      </c>
      <c r="C7" s="17">
        <v>330102401000</v>
      </c>
      <c r="D7" s="12" t="s">
        <v>194</v>
      </c>
      <c r="E7" s="13" t="s">
        <v>191</v>
      </c>
      <c r="F7" s="14" t="s">
        <v>65</v>
      </c>
      <c r="G7" s="15" t="s">
        <v>66</v>
      </c>
      <c r="H7" s="6"/>
      <c r="I7" s="6" t="s">
        <v>65</v>
      </c>
      <c r="J7" s="20" t="s">
        <v>67</v>
      </c>
      <c r="K7" s="20" t="s">
        <v>68</v>
      </c>
      <c r="L7" s="6" t="s">
        <v>70</v>
      </c>
      <c r="M7" s="6" t="s">
        <v>69</v>
      </c>
      <c r="N7" s="21" t="s">
        <v>120</v>
      </c>
      <c r="O7" s="22" t="s">
        <v>192</v>
      </c>
      <c r="P7" s="20" t="s">
        <v>122</v>
      </c>
      <c r="Q7" s="15" t="s">
        <v>195</v>
      </c>
      <c r="R7" s="31">
        <v>0.058</v>
      </c>
      <c r="S7" s="7" t="s">
        <v>68</v>
      </c>
      <c r="T7" s="19" t="s">
        <v>124</v>
      </c>
      <c r="U7" s="19">
        <v>127</v>
      </c>
      <c r="V7" s="19">
        <v>35</v>
      </c>
      <c r="W7" s="19">
        <v>2</v>
      </c>
      <c r="X7" s="19">
        <v>0.0698754</v>
      </c>
      <c r="Y7" s="36">
        <v>0.83004891564127</v>
      </c>
      <c r="Z7" s="19"/>
      <c r="AA7" s="19"/>
      <c r="AB7" s="19"/>
      <c r="AC7" s="19"/>
      <c r="AD7" s="37"/>
      <c r="AE7" s="37"/>
      <c r="AF7" s="38"/>
      <c r="AG7" s="42"/>
      <c r="AH7" s="38">
        <v>3.9</v>
      </c>
      <c r="AI7" s="41">
        <f t="shared" si="0"/>
        <v>0.27251406</v>
      </c>
      <c r="AJ7" s="42"/>
      <c r="AK7" s="42"/>
      <c r="AL7" s="42"/>
      <c r="AM7" s="10">
        <v>1</v>
      </c>
    </row>
    <row r="8" s="1" customFormat="1" ht="39.95" customHeight="1" spans="1:39">
      <c r="A8" s="10"/>
      <c r="B8" s="10">
        <v>5</v>
      </c>
      <c r="C8" s="11" t="s">
        <v>196</v>
      </c>
      <c r="D8" s="12" t="s">
        <v>197</v>
      </c>
      <c r="E8" s="13" t="s">
        <v>85</v>
      </c>
      <c r="F8" s="14" t="s">
        <v>65</v>
      </c>
      <c r="G8" s="15" t="s">
        <v>66</v>
      </c>
      <c r="H8" s="6"/>
      <c r="I8" s="6" t="s">
        <v>65</v>
      </c>
      <c r="J8" s="20" t="s">
        <v>67</v>
      </c>
      <c r="K8" s="6" t="s">
        <v>65</v>
      </c>
      <c r="L8" s="6" t="s">
        <v>69</v>
      </c>
      <c r="M8" s="6" t="s">
        <v>70</v>
      </c>
      <c r="N8" s="15" t="s">
        <v>77</v>
      </c>
      <c r="O8" s="10" t="s">
        <v>92</v>
      </c>
      <c r="P8" s="20" t="s">
        <v>79</v>
      </c>
      <c r="Q8" s="20" t="s">
        <v>198</v>
      </c>
      <c r="R8" s="31">
        <v>0.0684</v>
      </c>
      <c r="S8" s="29" t="s">
        <v>68</v>
      </c>
      <c r="T8" s="19" t="s">
        <v>81</v>
      </c>
      <c r="U8" s="7">
        <f t="shared" ref="U8:U19" si="1">R8/0.154*1000</f>
        <v>444.155844155844</v>
      </c>
      <c r="V8" s="19">
        <v>5</v>
      </c>
      <c r="W8" s="19">
        <v>5</v>
      </c>
      <c r="X8" s="19">
        <v>0.0684</v>
      </c>
      <c r="Y8" s="36">
        <v>1</v>
      </c>
      <c r="Z8" s="19"/>
      <c r="AA8" s="19"/>
      <c r="AB8" s="19"/>
      <c r="AC8" s="19"/>
      <c r="AD8" s="37"/>
      <c r="AE8" s="37"/>
      <c r="AF8" s="38"/>
      <c r="AG8" s="43"/>
      <c r="AH8" s="38">
        <v>4.6</v>
      </c>
      <c r="AI8" s="41">
        <f t="shared" si="0"/>
        <v>0.31464</v>
      </c>
      <c r="AJ8" s="43"/>
      <c r="AK8" s="43"/>
      <c r="AL8" s="43"/>
      <c r="AM8" s="10">
        <v>1</v>
      </c>
    </row>
    <row r="9" s="1" customFormat="1" ht="39.95" customHeight="1" spans="1:39">
      <c r="A9" s="10"/>
      <c r="B9" s="10">
        <v>5</v>
      </c>
      <c r="C9" s="11" t="s">
        <v>199</v>
      </c>
      <c r="D9" s="12" t="s">
        <v>200</v>
      </c>
      <c r="E9" s="13" t="s">
        <v>85</v>
      </c>
      <c r="F9" s="14" t="s">
        <v>65</v>
      </c>
      <c r="G9" s="15" t="s">
        <v>66</v>
      </c>
      <c r="H9" s="7"/>
      <c r="I9" s="6" t="s">
        <v>65</v>
      </c>
      <c r="J9" s="20" t="s">
        <v>67</v>
      </c>
      <c r="K9" s="6" t="s">
        <v>65</v>
      </c>
      <c r="L9" s="6" t="s">
        <v>69</v>
      </c>
      <c r="M9" s="6" t="s">
        <v>70</v>
      </c>
      <c r="N9" s="15" t="s">
        <v>77</v>
      </c>
      <c r="O9" s="10" t="s">
        <v>92</v>
      </c>
      <c r="P9" s="20" t="s">
        <v>79</v>
      </c>
      <c r="Q9" s="20" t="s">
        <v>201</v>
      </c>
      <c r="R9" s="31">
        <v>0.071</v>
      </c>
      <c r="S9" s="7" t="s">
        <v>68</v>
      </c>
      <c r="T9" s="19" t="s">
        <v>81</v>
      </c>
      <c r="U9" s="7">
        <f t="shared" si="1"/>
        <v>461.038961038961</v>
      </c>
      <c r="V9" s="19">
        <v>5</v>
      </c>
      <c r="W9" s="19">
        <v>5</v>
      </c>
      <c r="X9" s="19">
        <v>0.071</v>
      </c>
      <c r="Y9" s="36">
        <v>1</v>
      </c>
      <c r="Z9" s="19"/>
      <c r="AA9" s="19"/>
      <c r="AB9" s="19"/>
      <c r="AC9" s="19"/>
      <c r="AD9" s="37"/>
      <c r="AE9" s="37"/>
      <c r="AF9" s="38"/>
      <c r="AG9" s="41"/>
      <c r="AH9" s="38">
        <v>4.6</v>
      </c>
      <c r="AI9" s="41">
        <f t="shared" si="0"/>
        <v>0.3266</v>
      </c>
      <c r="AJ9" s="41"/>
      <c r="AK9" s="41"/>
      <c r="AL9" s="41"/>
      <c r="AM9" s="10">
        <v>1</v>
      </c>
    </row>
    <row r="10" s="1" customFormat="1" ht="39.95" customHeight="1" spans="1:39">
      <c r="A10" s="10"/>
      <c r="B10" s="10">
        <v>5</v>
      </c>
      <c r="C10" s="11" t="s">
        <v>236</v>
      </c>
      <c r="D10" s="12" t="s">
        <v>203</v>
      </c>
      <c r="E10" s="13" t="s">
        <v>85</v>
      </c>
      <c r="F10" s="14" t="s">
        <v>65</v>
      </c>
      <c r="G10" s="15" t="s">
        <v>66</v>
      </c>
      <c r="H10" s="6"/>
      <c r="I10" s="6" t="s">
        <v>65</v>
      </c>
      <c r="J10" s="20" t="s">
        <v>67</v>
      </c>
      <c r="K10" s="6" t="s">
        <v>65</v>
      </c>
      <c r="L10" s="6" t="s">
        <v>69</v>
      </c>
      <c r="M10" s="6" t="s">
        <v>70</v>
      </c>
      <c r="N10" s="15" t="s">
        <v>77</v>
      </c>
      <c r="O10" s="10" t="s">
        <v>92</v>
      </c>
      <c r="P10" s="20" t="s">
        <v>79</v>
      </c>
      <c r="Q10" s="20" t="s">
        <v>237</v>
      </c>
      <c r="R10" s="31">
        <v>0.058</v>
      </c>
      <c r="S10" s="7" t="s">
        <v>68</v>
      </c>
      <c r="T10" s="19" t="s">
        <v>81</v>
      </c>
      <c r="U10" s="7">
        <f t="shared" si="1"/>
        <v>376.623376623377</v>
      </c>
      <c r="V10" s="19">
        <v>5</v>
      </c>
      <c r="W10" s="19">
        <v>5</v>
      </c>
      <c r="X10" s="19">
        <v>0.058</v>
      </c>
      <c r="Y10" s="36">
        <v>1</v>
      </c>
      <c r="Z10" s="19"/>
      <c r="AA10" s="19"/>
      <c r="AB10" s="19"/>
      <c r="AC10" s="19"/>
      <c r="AD10" s="37"/>
      <c r="AE10" s="37"/>
      <c r="AF10" s="38"/>
      <c r="AG10" s="41"/>
      <c r="AH10" s="38">
        <v>4.6</v>
      </c>
      <c r="AI10" s="41">
        <f t="shared" si="0"/>
        <v>0.2668</v>
      </c>
      <c r="AJ10" s="41"/>
      <c r="AK10" s="41"/>
      <c r="AL10" s="41"/>
      <c r="AM10" s="10">
        <v>1</v>
      </c>
    </row>
    <row r="11" s="1" customFormat="1" ht="39.95" customHeight="1" spans="1:39">
      <c r="A11" s="10"/>
      <c r="B11" s="10">
        <v>5</v>
      </c>
      <c r="C11" s="11" t="s">
        <v>238</v>
      </c>
      <c r="D11" s="12" t="s">
        <v>206</v>
      </c>
      <c r="E11" s="13" t="s">
        <v>85</v>
      </c>
      <c r="F11" s="14" t="s">
        <v>65</v>
      </c>
      <c r="G11" s="15" t="s">
        <v>66</v>
      </c>
      <c r="H11" s="6"/>
      <c r="I11" s="6" t="s">
        <v>65</v>
      </c>
      <c r="J11" s="20" t="s">
        <v>67</v>
      </c>
      <c r="K11" s="6" t="s">
        <v>65</v>
      </c>
      <c r="L11" s="6" t="s">
        <v>69</v>
      </c>
      <c r="M11" s="6" t="s">
        <v>70</v>
      </c>
      <c r="N11" s="15" t="s">
        <v>77</v>
      </c>
      <c r="O11" s="10" t="s">
        <v>92</v>
      </c>
      <c r="P11" s="20" t="s">
        <v>79</v>
      </c>
      <c r="Q11" s="20" t="s">
        <v>239</v>
      </c>
      <c r="R11" s="31">
        <v>0.074</v>
      </c>
      <c r="S11" s="7" t="s">
        <v>68</v>
      </c>
      <c r="T11" s="19" t="s">
        <v>81</v>
      </c>
      <c r="U11" s="7">
        <f t="shared" si="1"/>
        <v>480.519480519481</v>
      </c>
      <c r="V11" s="19">
        <v>5</v>
      </c>
      <c r="W11" s="19">
        <v>5</v>
      </c>
      <c r="X11" s="19">
        <v>0.074</v>
      </c>
      <c r="Y11" s="36">
        <v>1</v>
      </c>
      <c r="Z11" s="19"/>
      <c r="AA11" s="19"/>
      <c r="AB11" s="19"/>
      <c r="AC11" s="19"/>
      <c r="AD11" s="37"/>
      <c r="AE11" s="37"/>
      <c r="AF11" s="38"/>
      <c r="AG11" s="41"/>
      <c r="AH11" s="38">
        <v>4.6</v>
      </c>
      <c r="AI11" s="41">
        <f t="shared" si="0"/>
        <v>0.3404</v>
      </c>
      <c r="AJ11" s="41"/>
      <c r="AK11" s="41"/>
      <c r="AL11" s="41"/>
      <c r="AM11" s="10">
        <v>1</v>
      </c>
    </row>
    <row r="12" s="1" customFormat="1" ht="39.95" customHeight="1" spans="1:39">
      <c r="A12" s="10"/>
      <c r="B12" s="10">
        <v>5</v>
      </c>
      <c r="C12" s="11" t="s">
        <v>240</v>
      </c>
      <c r="D12" s="12" t="s">
        <v>209</v>
      </c>
      <c r="E12" s="13" t="s">
        <v>85</v>
      </c>
      <c r="F12" s="14" t="s">
        <v>65</v>
      </c>
      <c r="G12" s="15" t="s">
        <v>66</v>
      </c>
      <c r="H12" s="6"/>
      <c r="I12" s="6" t="s">
        <v>65</v>
      </c>
      <c r="J12" s="20" t="s">
        <v>67</v>
      </c>
      <c r="K12" s="6" t="s">
        <v>65</v>
      </c>
      <c r="L12" s="6" t="s">
        <v>69</v>
      </c>
      <c r="M12" s="6" t="s">
        <v>70</v>
      </c>
      <c r="N12" s="15" t="s">
        <v>77</v>
      </c>
      <c r="O12" s="10" t="s">
        <v>92</v>
      </c>
      <c r="P12" s="20" t="s">
        <v>79</v>
      </c>
      <c r="Q12" s="20" t="s">
        <v>241</v>
      </c>
      <c r="R12" s="31">
        <v>0.0881</v>
      </c>
      <c r="S12" s="7" t="s">
        <v>68</v>
      </c>
      <c r="T12" s="19" t="s">
        <v>81</v>
      </c>
      <c r="U12" s="7">
        <f t="shared" si="1"/>
        <v>572.077922077922</v>
      </c>
      <c r="V12" s="19">
        <v>5</v>
      </c>
      <c r="W12" s="19">
        <v>5</v>
      </c>
      <c r="X12" s="19">
        <v>0.0881</v>
      </c>
      <c r="Y12" s="36">
        <v>1</v>
      </c>
      <c r="Z12" s="19"/>
      <c r="AA12" s="19"/>
      <c r="AB12" s="19"/>
      <c r="AC12" s="19"/>
      <c r="AD12" s="37"/>
      <c r="AE12" s="37"/>
      <c r="AF12" s="38"/>
      <c r="AG12" s="41"/>
      <c r="AH12" s="38">
        <v>4.6</v>
      </c>
      <c r="AI12" s="41">
        <f t="shared" si="0"/>
        <v>0.40526</v>
      </c>
      <c r="AJ12" s="41"/>
      <c r="AK12" s="41"/>
      <c r="AL12" s="41"/>
      <c r="AM12" s="10">
        <v>1</v>
      </c>
    </row>
    <row r="13" s="1" customFormat="1" ht="39.95" customHeight="1" spans="1:39">
      <c r="A13" s="10"/>
      <c r="B13" s="10">
        <v>5</v>
      </c>
      <c r="C13" s="11" t="s">
        <v>242</v>
      </c>
      <c r="D13" s="12" t="s">
        <v>212</v>
      </c>
      <c r="E13" s="13" t="s">
        <v>85</v>
      </c>
      <c r="F13" s="14" t="s">
        <v>65</v>
      </c>
      <c r="G13" s="15" t="s">
        <v>66</v>
      </c>
      <c r="H13" s="6"/>
      <c r="I13" s="6" t="s">
        <v>65</v>
      </c>
      <c r="J13" s="20" t="s">
        <v>67</v>
      </c>
      <c r="K13" s="6" t="s">
        <v>65</v>
      </c>
      <c r="L13" s="6" t="s">
        <v>69</v>
      </c>
      <c r="M13" s="6" t="s">
        <v>70</v>
      </c>
      <c r="N13" s="15" t="s">
        <v>77</v>
      </c>
      <c r="O13" s="10" t="s">
        <v>92</v>
      </c>
      <c r="P13" s="20" t="s">
        <v>79</v>
      </c>
      <c r="Q13" s="20" t="s">
        <v>243</v>
      </c>
      <c r="R13" s="31">
        <v>0.1245</v>
      </c>
      <c r="S13" s="7" t="s">
        <v>68</v>
      </c>
      <c r="T13" s="19" t="s">
        <v>81</v>
      </c>
      <c r="U13" s="7">
        <f t="shared" si="1"/>
        <v>808.441558441558</v>
      </c>
      <c r="V13" s="19">
        <v>5</v>
      </c>
      <c r="W13" s="19">
        <v>5</v>
      </c>
      <c r="X13" s="19">
        <v>0.1245</v>
      </c>
      <c r="Y13" s="36">
        <v>1</v>
      </c>
      <c r="Z13" s="19"/>
      <c r="AA13" s="19"/>
      <c r="AB13" s="19"/>
      <c r="AC13" s="19"/>
      <c r="AD13" s="37"/>
      <c r="AE13" s="37"/>
      <c r="AF13" s="38"/>
      <c r="AG13" s="41"/>
      <c r="AH13" s="38">
        <v>4.6</v>
      </c>
      <c r="AI13" s="41">
        <f t="shared" si="0"/>
        <v>0.5727</v>
      </c>
      <c r="AJ13" s="41"/>
      <c r="AK13" s="41"/>
      <c r="AL13" s="41"/>
      <c r="AM13" s="10">
        <v>1</v>
      </c>
    </row>
    <row r="14" s="1" customFormat="1" ht="39.95" customHeight="1" spans="1:39">
      <c r="A14" s="10"/>
      <c r="B14" s="10">
        <v>5</v>
      </c>
      <c r="C14" s="11" t="s">
        <v>244</v>
      </c>
      <c r="D14" s="12" t="s">
        <v>215</v>
      </c>
      <c r="E14" s="13" t="s">
        <v>85</v>
      </c>
      <c r="F14" s="14" t="s">
        <v>65</v>
      </c>
      <c r="G14" s="15" t="s">
        <v>66</v>
      </c>
      <c r="H14" s="6"/>
      <c r="I14" s="6" t="s">
        <v>65</v>
      </c>
      <c r="J14" s="20" t="s">
        <v>67</v>
      </c>
      <c r="K14" s="6" t="s">
        <v>65</v>
      </c>
      <c r="L14" s="6" t="s">
        <v>69</v>
      </c>
      <c r="M14" s="6" t="s">
        <v>70</v>
      </c>
      <c r="N14" s="15" t="s">
        <v>77</v>
      </c>
      <c r="O14" s="10" t="s">
        <v>92</v>
      </c>
      <c r="P14" s="20" t="s">
        <v>79</v>
      </c>
      <c r="Q14" s="20" t="s">
        <v>245</v>
      </c>
      <c r="R14" s="31">
        <v>0.124</v>
      </c>
      <c r="S14" s="7" t="s">
        <v>68</v>
      </c>
      <c r="T14" s="19" t="s">
        <v>81</v>
      </c>
      <c r="U14" s="7">
        <f t="shared" si="1"/>
        <v>805.194805194805</v>
      </c>
      <c r="V14" s="19">
        <v>5</v>
      </c>
      <c r="W14" s="19">
        <v>5</v>
      </c>
      <c r="X14" s="19">
        <v>0.124</v>
      </c>
      <c r="Y14" s="36">
        <v>1</v>
      </c>
      <c r="Z14" s="19"/>
      <c r="AA14" s="19"/>
      <c r="AB14" s="19"/>
      <c r="AC14" s="19"/>
      <c r="AD14" s="37"/>
      <c r="AE14" s="37"/>
      <c r="AF14" s="38"/>
      <c r="AG14" s="41"/>
      <c r="AH14" s="38">
        <v>4.6</v>
      </c>
      <c r="AI14" s="41">
        <f t="shared" si="0"/>
        <v>0.5704</v>
      </c>
      <c r="AJ14" s="41"/>
      <c r="AK14" s="41"/>
      <c r="AL14" s="41"/>
      <c r="AM14" s="10">
        <v>1</v>
      </c>
    </row>
    <row r="15" s="1" customFormat="1" ht="39.95" customHeight="1" spans="1:39">
      <c r="A15" s="10"/>
      <c r="B15" s="10">
        <v>5</v>
      </c>
      <c r="C15" s="11" t="s">
        <v>217</v>
      </c>
      <c r="D15" s="12" t="s">
        <v>218</v>
      </c>
      <c r="E15" s="13" t="s">
        <v>85</v>
      </c>
      <c r="F15" s="14" t="s">
        <v>65</v>
      </c>
      <c r="G15" s="15" t="s">
        <v>66</v>
      </c>
      <c r="H15" s="6"/>
      <c r="I15" s="6" t="s">
        <v>65</v>
      </c>
      <c r="J15" s="20" t="s">
        <v>67</v>
      </c>
      <c r="K15" s="6" t="s">
        <v>65</v>
      </c>
      <c r="L15" s="6" t="s">
        <v>69</v>
      </c>
      <c r="M15" s="6" t="s">
        <v>70</v>
      </c>
      <c r="N15" s="15" t="s">
        <v>77</v>
      </c>
      <c r="O15" s="10" t="s">
        <v>92</v>
      </c>
      <c r="P15" s="20" t="s">
        <v>79</v>
      </c>
      <c r="Q15" s="20" t="s">
        <v>219</v>
      </c>
      <c r="R15" s="31">
        <v>0.06</v>
      </c>
      <c r="S15" s="7" t="s">
        <v>68</v>
      </c>
      <c r="T15" s="19" t="s">
        <v>81</v>
      </c>
      <c r="U15" s="7">
        <f t="shared" si="1"/>
        <v>389.61038961039</v>
      </c>
      <c r="V15" s="19">
        <v>5</v>
      </c>
      <c r="W15" s="19">
        <v>5</v>
      </c>
      <c r="X15" s="19">
        <v>0.06</v>
      </c>
      <c r="Y15" s="36">
        <v>1</v>
      </c>
      <c r="Z15" s="19"/>
      <c r="AA15" s="19"/>
      <c r="AB15" s="19"/>
      <c r="AC15" s="19"/>
      <c r="AD15" s="37"/>
      <c r="AE15" s="37"/>
      <c r="AF15" s="38"/>
      <c r="AG15" s="41"/>
      <c r="AH15" s="38">
        <v>4.6</v>
      </c>
      <c r="AI15" s="41">
        <f t="shared" si="0"/>
        <v>0.276</v>
      </c>
      <c r="AJ15" s="41"/>
      <c r="AK15" s="41"/>
      <c r="AL15" s="41"/>
      <c r="AM15" s="10">
        <v>1</v>
      </c>
    </row>
    <row r="16" s="1" customFormat="1" ht="39.95" customHeight="1" spans="1:39">
      <c r="A16" s="10"/>
      <c r="B16" s="10">
        <v>5</v>
      </c>
      <c r="C16" s="11" t="s">
        <v>246</v>
      </c>
      <c r="D16" s="12" t="s">
        <v>221</v>
      </c>
      <c r="E16" s="13" t="s">
        <v>85</v>
      </c>
      <c r="F16" s="14" t="s">
        <v>65</v>
      </c>
      <c r="G16" s="15" t="s">
        <v>66</v>
      </c>
      <c r="H16" s="6"/>
      <c r="I16" s="6" t="s">
        <v>65</v>
      </c>
      <c r="J16" s="20" t="s">
        <v>67</v>
      </c>
      <c r="K16" s="6" t="s">
        <v>65</v>
      </c>
      <c r="L16" s="6" t="s">
        <v>69</v>
      </c>
      <c r="M16" s="6" t="s">
        <v>70</v>
      </c>
      <c r="N16" s="15" t="s">
        <v>77</v>
      </c>
      <c r="O16" s="10" t="s">
        <v>92</v>
      </c>
      <c r="P16" s="20" t="s">
        <v>79</v>
      </c>
      <c r="Q16" s="20" t="s">
        <v>247</v>
      </c>
      <c r="R16" s="31">
        <v>0.0485</v>
      </c>
      <c r="S16" s="7" t="s">
        <v>68</v>
      </c>
      <c r="T16" s="19" t="s">
        <v>81</v>
      </c>
      <c r="U16" s="7">
        <f t="shared" si="1"/>
        <v>314.935064935065</v>
      </c>
      <c r="V16" s="19">
        <v>5</v>
      </c>
      <c r="W16" s="19">
        <v>5</v>
      </c>
      <c r="X16" s="19">
        <v>0.0485</v>
      </c>
      <c r="Y16" s="36">
        <v>1</v>
      </c>
      <c r="Z16" s="19"/>
      <c r="AA16" s="19"/>
      <c r="AB16" s="19"/>
      <c r="AC16" s="19"/>
      <c r="AD16" s="37"/>
      <c r="AE16" s="37"/>
      <c r="AF16" s="38"/>
      <c r="AG16" s="41"/>
      <c r="AH16" s="38">
        <v>4.6</v>
      </c>
      <c r="AI16" s="41">
        <f t="shared" si="0"/>
        <v>0.2231</v>
      </c>
      <c r="AJ16" s="41"/>
      <c r="AK16" s="41"/>
      <c r="AL16" s="41"/>
      <c r="AM16" s="10">
        <v>1</v>
      </c>
    </row>
    <row r="17" s="1" customFormat="1" ht="39.95" customHeight="1" spans="1:39">
      <c r="A17" s="10"/>
      <c r="B17" s="10">
        <v>5</v>
      </c>
      <c r="C17" s="11" t="s">
        <v>248</v>
      </c>
      <c r="D17" s="12" t="s">
        <v>224</v>
      </c>
      <c r="E17" s="13" t="s">
        <v>85</v>
      </c>
      <c r="F17" s="14" t="s">
        <v>65</v>
      </c>
      <c r="G17" s="15" t="s">
        <v>66</v>
      </c>
      <c r="H17" s="6"/>
      <c r="I17" s="6" t="s">
        <v>65</v>
      </c>
      <c r="J17" s="20" t="s">
        <v>67</v>
      </c>
      <c r="K17" s="6" t="s">
        <v>65</v>
      </c>
      <c r="L17" s="6" t="s">
        <v>69</v>
      </c>
      <c r="M17" s="6" t="s">
        <v>70</v>
      </c>
      <c r="N17" s="15" t="s">
        <v>77</v>
      </c>
      <c r="O17" s="10" t="s">
        <v>92</v>
      </c>
      <c r="P17" s="20" t="s">
        <v>79</v>
      </c>
      <c r="Q17" s="20" t="s">
        <v>249</v>
      </c>
      <c r="R17" s="31">
        <v>0.118</v>
      </c>
      <c r="S17" s="7" t="s">
        <v>68</v>
      </c>
      <c r="T17" s="19" t="s">
        <v>81</v>
      </c>
      <c r="U17" s="7">
        <f t="shared" si="1"/>
        <v>766.233766233766</v>
      </c>
      <c r="V17" s="19">
        <v>5</v>
      </c>
      <c r="W17" s="19">
        <v>5</v>
      </c>
      <c r="X17" s="19">
        <v>0.118</v>
      </c>
      <c r="Y17" s="36">
        <v>1</v>
      </c>
      <c r="Z17" s="19"/>
      <c r="AA17" s="19"/>
      <c r="AB17" s="19"/>
      <c r="AC17" s="19"/>
      <c r="AD17" s="37"/>
      <c r="AE17" s="37"/>
      <c r="AF17" s="38"/>
      <c r="AG17" s="41"/>
      <c r="AH17" s="38">
        <v>4.6</v>
      </c>
      <c r="AI17" s="41">
        <f t="shared" si="0"/>
        <v>0.5428</v>
      </c>
      <c r="AJ17" s="41"/>
      <c r="AK17" s="41"/>
      <c r="AL17" s="41"/>
      <c r="AM17" s="10">
        <v>1</v>
      </c>
    </row>
    <row r="18" s="1" customFormat="1" ht="39.95" customHeight="1" spans="1:39">
      <c r="A18" s="10"/>
      <c r="B18" s="10">
        <v>5</v>
      </c>
      <c r="C18" s="11" t="s">
        <v>250</v>
      </c>
      <c r="D18" s="12" t="s">
        <v>227</v>
      </c>
      <c r="E18" s="13" t="s">
        <v>85</v>
      </c>
      <c r="F18" s="14" t="s">
        <v>65</v>
      </c>
      <c r="G18" s="15" t="s">
        <v>66</v>
      </c>
      <c r="H18" s="6"/>
      <c r="I18" s="6" t="s">
        <v>65</v>
      </c>
      <c r="J18" s="20" t="s">
        <v>67</v>
      </c>
      <c r="K18" s="6" t="s">
        <v>65</v>
      </c>
      <c r="L18" s="6" t="s">
        <v>69</v>
      </c>
      <c r="M18" s="6" t="s">
        <v>70</v>
      </c>
      <c r="N18" s="15" t="s">
        <v>77</v>
      </c>
      <c r="O18" s="10" t="s">
        <v>92</v>
      </c>
      <c r="P18" s="20" t="s">
        <v>79</v>
      </c>
      <c r="Q18" s="20" t="s">
        <v>228</v>
      </c>
      <c r="R18" s="31">
        <v>0.0278</v>
      </c>
      <c r="S18" s="7" t="s">
        <v>68</v>
      </c>
      <c r="T18" s="19" t="s">
        <v>81</v>
      </c>
      <c r="U18" s="7">
        <f t="shared" si="1"/>
        <v>180.519480519481</v>
      </c>
      <c r="V18" s="19">
        <v>5</v>
      </c>
      <c r="W18" s="19">
        <v>5</v>
      </c>
      <c r="X18" s="19">
        <v>0.0278</v>
      </c>
      <c r="Y18" s="36">
        <v>1</v>
      </c>
      <c r="Z18" s="19"/>
      <c r="AA18" s="19"/>
      <c r="AB18" s="19"/>
      <c r="AC18" s="19"/>
      <c r="AD18" s="37"/>
      <c r="AE18" s="37"/>
      <c r="AF18" s="38"/>
      <c r="AG18" s="41"/>
      <c r="AH18" s="38">
        <v>4.6</v>
      </c>
      <c r="AI18" s="41">
        <f t="shared" si="0"/>
        <v>0.12788</v>
      </c>
      <c r="AJ18" s="41"/>
      <c r="AK18" s="41"/>
      <c r="AL18" s="41"/>
      <c r="AM18" s="10">
        <v>1</v>
      </c>
    </row>
    <row r="19" s="1" customFormat="1" ht="39.95" customHeight="1" spans="1:39">
      <c r="A19" s="10"/>
      <c r="B19" s="10">
        <v>5</v>
      </c>
      <c r="C19" s="11" t="s">
        <v>251</v>
      </c>
      <c r="D19" s="12" t="s">
        <v>230</v>
      </c>
      <c r="E19" s="13" t="s">
        <v>85</v>
      </c>
      <c r="F19" s="14" t="s">
        <v>65</v>
      </c>
      <c r="G19" s="15" t="s">
        <v>66</v>
      </c>
      <c r="H19" s="6"/>
      <c r="I19" s="6" t="s">
        <v>65</v>
      </c>
      <c r="J19" s="20" t="s">
        <v>67</v>
      </c>
      <c r="K19" s="6" t="s">
        <v>65</v>
      </c>
      <c r="L19" s="6" t="s">
        <v>69</v>
      </c>
      <c r="M19" s="6" t="s">
        <v>70</v>
      </c>
      <c r="N19" s="15" t="s">
        <v>77</v>
      </c>
      <c r="O19" s="10" t="s">
        <v>92</v>
      </c>
      <c r="P19" s="20" t="s">
        <v>79</v>
      </c>
      <c r="Q19" s="20" t="s">
        <v>231</v>
      </c>
      <c r="R19" s="31">
        <v>0.025</v>
      </c>
      <c r="S19" s="7" t="s">
        <v>68</v>
      </c>
      <c r="T19" s="19" t="s">
        <v>81</v>
      </c>
      <c r="U19" s="7">
        <f t="shared" si="1"/>
        <v>162.337662337662</v>
      </c>
      <c r="V19" s="19">
        <v>5</v>
      </c>
      <c r="W19" s="19">
        <v>5</v>
      </c>
      <c r="X19" s="19">
        <v>0.025</v>
      </c>
      <c r="Y19" s="36">
        <v>1</v>
      </c>
      <c r="Z19" s="19"/>
      <c r="AA19" s="19"/>
      <c r="AB19" s="19"/>
      <c r="AC19" s="19"/>
      <c r="AD19" s="37"/>
      <c r="AE19" s="37"/>
      <c r="AF19" s="38"/>
      <c r="AG19" s="41"/>
      <c r="AH19" s="38">
        <v>4.6</v>
      </c>
      <c r="AI19" s="41">
        <f t="shared" si="0"/>
        <v>0.115</v>
      </c>
      <c r="AJ19" s="41"/>
      <c r="AK19" s="41"/>
      <c r="AL19" s="41"/>
      <c r="AM19" s="10">
        <v>1</v>
      </c>
    </row>
  </sheetData>
  <mergeCells count="36">
    <mergeCell ref="A1:B1"/>
    <mergeCell ref="U1:W1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</mergeCells>
  <conditionalFormatting sqref="C1:C2">
    <cfRule type="duplicateValues" dxfId="0" priority="1"/>
  </conditionalFormatting>
  <conditionalFormatting sqref="C3:C19">
    <cfRule type="duplicateValues" dxfId="0" priority="4"/>
  </conditionalFormatting>
  <conditionalFormatting sqref="L3:M17">
    <cfRule type="cellIs" dxfId="1" priority="11" operator="equal">
      <formula>"N"</formula>
    </cfRule>
    <cfRule type="cellIs" dxfId="2" priority="12" operator="equal">
      <formula>"Y"</formula>
    </cfRule>
  </conditionalFormatting>
  <conditionalFormatting sqref="L18:M19">
    <cfRule type="cellIs" dxfId="1" priority="5" operator="equal">
      <formula>"N"</formula>
    </cfRule>
    <cfRule type="cellIs" dxfId="2" priority="6" operator="equal">
      <formula>"Y"</formula>
    </cfRule>
    <cfRule type="cellIs" dxfId="1" priority="7" operator="equal">
      <formula>"N"</formula>
    </cfRule>
    <cfRule type="cellIs" dxfId="2" priority="8" operator="equal">
      <formula>"Y"</formula>
    </cfRule>
    <cfRule type="cellIs" dxfId="1" priority="9" operator="equal">
      <formula>"N"</formula>
    </cfRule>
    <cfRule type="cellIs" dxfId="2" priority="10" operator="equal">
      <formula>"Y"</formula>
    </cfRule>
  </conditionalFormatting>
  <dataValidations count="1">
    <dataValidation type="list" allowBlank="1" showInputMessage="1" showErrorMessage="1" sqref="L10:M19 L3:M9">
      <formula1>"Y,N"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目标价格汇总</vt:lpstr>
      <vt:lpstr>STL0010939</vt:lpstr>
      <vt:lpstr>STL0011290</vt:lpstr>
      <vt:lpstr>STL0011176</vt:lpstr>
      <vt:lpstr>STL0011134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哿 偉</cp:lastModifiedBy>
  <dcterms:created xsi:type="dcterms:W3CDTF">2023-05-12T11:15:00Z</dcterms:created>
  <dcterms:modified xsi:type="dcterms:W3CDTF">2023-10-10T08:11:20Z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