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77" activeTab="1"/>
  </bookViews>
  <sheets>
    <sheet name="报价明细" sheetId="59" r:id="rId1"/>
    <sheet name="Sheet1" sheetId="60" r:id="rId2"/>
  </sheets>
  <definedNames>
    <definedName name="_xlnm._FilterDatabase" localSheetId="0" hidden="1">报价明细!$A$2:$R$30</definedName>
  </definedNames>
  <calcPr calcId="144525"/>
</workbook>
</file>

<file path=xl/sharedStrings.xml><?xml version="1.0" encoding="utf-8"?>
<sst xmlns="http://schemas.openxmlformats.org/spreadsheetml/2006/main" count="186" uniqueCount="110">
  <si>
    <t>面套总成信息</t>
  </si>
  <si>
    <t>材料费用</t>
  </si>
  <si>
    <t>加工费用</t>
  </si>
  <si>
    <t>成本合计</t>
  </si>
  <si>
    <t>其它费用</t>
  </si>
  <si>
    <t>增加项</t>
  </si>
  <si>
    <t>状态相似，借用现在QAD号价格</t>
  </si>
  <si>
    <t>未税价</t>
  </si>
  <si>
    <t>材料价格</t>
  </si>
  <si>
    <t>辅材</t>
  </si>
  <si>
    <t>合计</t>
  </si>
  <si>
    <t>工时</t>
  </si>
  <si>
    <t>裁剪     &amp;缝纫</t>
  </si>
  <si>
    <t>包装    &amp;运费</t>
  </si>
  <si>
    <t>管理2%</t>
  </si>
  <si>
    <t>扣点3%</t>
  </si>
  <si>
    <t>资金占压3%</t>
  </si>
  <si>
    <t>利润5%</t>
  </si>
  <si>
    <t>SLT0000573</t>
  </si>
  <si>
    <t>1 右舵一排三人座布套(新面料)分体背出口泰国</t>
  </si>
  <si>
    <t>一排三人座布套</t>
  </si>
  <si>
    <t>SLT0001033</t>
  </si>
  <si>
    <t>k1一排三人座布套新面料</t>
  </si>
  <si>
    <t>SLT0002607</t>
  </si>
  <si>
    <t>k1窄车一排三人座布套（新面料）</t>
  </si>
  <si>
    <t>SLT0001055</t>
  </si>
  <si>
    <t>k1正司机背布套(新面料)宽车</t>
  </si>
  <si>
    <t>SLT0002571</t>
  </si>
  <si>
    <t>k1正司机背布套新面料宽车</t>
  </si>
  <si>
    <t>SLT0001059</t>
  </si>
  <si>
    <t>k1司机座布套(新面料)</t>
  </si>
  <si>
    <t>SLT0002572</t>
  </si>
  <si>
    <t>k1司机座布套（新面料）</t>
  </si>
  <si>
    <t>SLT0001064</t>
  </si>
  <si>
    <t>k1窄车460司机座布套(新面料)左舵</t>
  </si>
  <si>
    <t>SLT0002599</t>
  </si>
  <si>
    <t>k1窄车460司机座布套（新面料）左舵</t>
  </si>
  <si>
    <t>SLT0002616</t>
  </si>
  <si>
    <t>k1窄车中间背布套新面料</t>
  </si>
  <si>
    <t>SLT0002585</t>
  </si>
  <si>
    <t>SLT0002621</t>
  </si>
  <si>
    <r>
      <rPr>
        <sz val="12"/>
        <color theme="1"/>
        <rFont val="仿宋"/>
        <charset val="134"/>
      </rPr>
      <t>k1宽车左一排三人座布套(新面料)新状态（</t>
    </r>
    <r>
      <rPr>
        <sz val="12"/>
        <color rgb="FFFF0000"/>
        <rFont val="仿宋"/>
        <charset val="134"/>
      </rPr>
      <t>宽车右</t>
    </r>
    <r>
      <rPr>
        <sz val="12"/>
        <color theme="1"/>
        <rFont val="仿宋"/>
        <charset val="134"/>
      </rPr>
      <t>）</t>
    </r>
  </si>
  <si>
    <t>SLT0002612</t>
  </si>
  <si>
    <t>一排三人背</t>
  </si>
  <si>
    <t>SLT0001034</t>
  </si>
  <si>
    <t>k1一排三人背布套（用的窄车老面料）</t>
  </si>
  <si>
    <t>SLT0001728</t>
  </si>
  <si>
    <r>
      <rPr>
        <sz val="12"/>
        <color theme="1"/>
        <rFont val="仿宋"/>
        <charset val="134"/>
      </rPr>
      <t>K1窄车右舵单人三排座（</t>
    </r>
    <r>
      <rPr>
        <sz val="12"/>
        <color rgb="FFFF0000"/>
        <rFont val="仿宋"/>
        <charset val="134"/>
      </rPr>
      <t>无</t>
    </r>
    <r>
      <rPr>
        <sz val="12"/>
        <color theme="1"/>
        <rFont val="仿宋"/>
        <charset val="134"/>
      </rPr>
      <t>）</t>
    </r>
  </si>
  <si>
    <t>SLT0002617</t>
  </si>
  <si>
    <t>k11.5右侧翻背布套(新面料)</t>
  </si>
  <si>
    <t>SLT0002618</t>
  </si>
  <si>
    <t>k11.5右侧翻背布套（新面料）</t>
  </si>
  <si>
    <t>k11.5右侧翻座布套(新面料)</t>
  </si>
  <si>
    <t>SLT0002619</t>
  </si>
  <si>
    <t>k11.5右侧翻座布套（新面料）</t>
  </si>
  <si>
    <t>SLT0002656</t>
  </si>
  <si>
    <t>k1窄车中间座布套新</t>
  </si>
  <si>
    <t>SLT0002586</t>
  </si>
  <si>
    <t>SLT0002657</t>
  </si>
  <si>
    <t>k1窄车中间头枕布套新</t>
  </si>
  <si>
    <t>SLT0002587</t>
  </si>
  <si>
    <t>SLT0000540</t>
  </si>
  <si>
    <t>K1宽车标准侧翻右座布套</t>
  </si>
  <si>
    <t>SLT0000541</t>
  </si>
  <si>
    <t>K1宽车标准侧翻右背布套</t>
  </si>
  <si>
    <t>SLT0001046</t>
  </si>
  <si>
    <t>K1标准宽车司机座布套</t>
  </si>
  <si>
    <t>SLT0002645</t>
  </si>
  <si>
    <t>SLT0001047</t>
  </si>
  <si>
    <t>K1标准宽车司机背布套</t>
  </si>
  <si>
    <t>SLT0002646</t>
  </si>
  <si>
    <t>SLT0001048</t>
  </si>
  <si>
    <t>K1标准头枕布套</t>
  </si>
  <si>
    <t>SLT0002647</t>
  </si>
  <si>
    <t>k1窄车中间背布套(标准面料)</t>
  </si>
  <si>
    <t>k1窄车中间背布套(标准面料）</t>
  </si>
  <si>
    <t>SLTO002620</t>
  </si>
  <si>
    <t>k1窄车中间座布套(标准面料)</t>
  </si>
  <si>
    <t>k1窄车中间座布套（标准面料）</t>
  </si>
  <si>
    <t>SLTO002654</t>
  </si>
  <si>
    <t>K1宽车标准侧翻左座布套</t>
  </si>
  <si>
    <t>SLT0002654</t>
  </si>
  <si>
    <t>SLTO002655</t>
  </si>
  <si>
    <t>K1宽车标准侧翻左背布套</t>
  </si>
  <si>
    <t>SLT0002655</t>
  </si>
  <si>
    <t>SLT0002658</t>
  </si>
  <si>
    <t>k1窄车中间头枕布套(标准面料)</t>
  </si>
  <si>
    <t>k1窄车中间头枕布套（标准面料）</t>
  </si>
  <si>
    <t>SLT0002720</t>
  </si>
  <si>
    <t>K1左舵四人联体右背部套(标准)</t>
  </si>
  <si>
    <t>SLT0002722</t>
  </si>
  <si>
    <t>K1左舵四人联体右座部套(标准)</t>
  </si>
  <si>
    <t>SLT0002624</t>
  </si>
  <si>
    <t>K1窄车乘客第四排双人侧翻右靠背护面总成</t>
  </si>
  <si>
    <t>SBS0010251</t>
  </si>
  <si>
    <t>K1宽车中间靠背护面总成</t>
  </si>
  <si>
    <t>SBS0010252</t>
  </si>
  <si>
    <t>K1宽车中间座垫护面总成</t>
  </si>
  <si>
    <t>核算版</t>
  </si>
  <si>
    <t>序号</t>
  </si>
  <si>
    <t>QAD号码</t>
  </si>
  <si>
    <t>物料名称</t>
  </si>
  <si>
    <t>报价</t>
  </si>
  <si>
    <t>未税价格</t>
  </si>
  <si>
    <t>差价</t>
  </si>
  <si>
    <t>降幅</t>
  </si>
  <si>
    <t>K1 右舵一排三人座布套(新面料)分体背出口泰国</t>
  </si>
  <si>
    <t>已签订</t>
  </si>
  <si>
    <t>k1宽车左一排三人座布套(新面料)新状态（宽车右）</t>
  </si>
  <si>
    <t>K1窄车右舵单人三排座（无）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</si>
</sst>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\(0\)"/>
    <numFmt numFmtId="178" formatCode="#,##0.0000_ "/>
    <numFmt numFmtId="179" formatCode="0.00_ "/>
    <numFmt numFmtId="180" formatCode="0.000_ "/>
    <numFmt numFmtId="181" formatCode="0.0_ "/>
  </numFmts>
  <fonts count="3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楷体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1"/>
      <color indexed="8"/>
      <name val="宋体"/>
      <charset val="134"/>
    </font>
    <font>
      <sz val="10"/>
      <name val="MS Sans Serif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1" applyNumberFormat="0" applyFill="0" applyBorder="0" applyAlignment="0" applyProtection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 applyFill="0" applyBorder="0"/>
    <xf numFmtId="0" fontId="28" fillId="0" borderId="0" applyFill="0" applyBorder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7" fillId="5" borderId="1" xfId="0" applyFont="1" applyFill="1" applyBorder="1" applyAlignment="1">
      <alignment horizontal="center" vertical="center"/>
    </xf>
    <xf numFmtId="178" fontId="7" fillId="5" borderId="1" xfId="0" applyNumberFormat="1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8" fontId="0" fillId="3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 wrapText="1"/>
    </xf>
    <xf numFmtId="181" fontId="5" fillId="2" borderId="1" xfId="0" applyNumberFormat="1" applyFont="1" applyFill="1" applyBorder="1" applyAlignment="1">
      <alignment horizontal="center" vertical="center"/>
    </xf>
    <xf numFmtId="181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176" fontId="1" fillId="5" borderId="1" xfId="0" applyNumberFormat="1" applyFont="1" applyFill="1" applyBorder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BOM_Level_Below3" xfId="50"/>
    <cellStyle name="常规 6" xfId="51"/>
    <cellStyle name="常规 5 2" xfId="52"/>
    <cellStyle name="常规 12" xfId="53"/>
    <cellStyle name="常规 2 2 2" xfId="54"/>
    <cellStyle name="常规 2 2" xfId="55"/>
    <cellStyle name="常规 2 3" xfId="56"/>
    <cellStyle name="常规 10" xfId="57"/>
    <cellStyle name="常规 10 2" xfId="58"/>
    <cellStyle name="常规 2 4" xfId="59"/>
    <cellStyle name="常规 11" xfId="60"/>
    <cellStyle name="常规 13" xfId="61"/>
    <cellStyle name="常规 11 2" xfId="62"/>
    <cellStyle name="常规 12 2" xfId="63"/>
    <cellStyle name="常规 14" xfId="64"/>
    <cellStyle name="常规 14 2" xfId="65"/>
    <cellStyle name="常规 15" xfId="66"/>
    <cellStyle name="常规 2" xfId="67"/>
    <cellStyle name="常规 2 5" xfId="68"/>
    <cellStyle name="常规 3" xfId="69"/>
    <cellStyle name="常规 3 2" xfId="70"/>
    <cellStyle name="常规 3 3" xfId="71"/>
    <cellStyle name="常规 4" xfId="72"/>
    <cellStyle name="常规 4 2" xfId="73"/>
    <cellStyle name="常规 5" xfId="74"/>
    <cellStyle name="常规 6 2" xfId="75"/>
    <cellStyle name="常规 7" xfId="76"/>
    <cellStyle name="常规 7 2" xfId="77"/>
    <cellStyle name="常规 8" xfId="78"/>
    <cellStyle name="常规 9" xfId="79"/>
    <cellStyle name="常规 9 2" xfId="80"/>
    <cellStyle name="样式 1 10 2" xfId="81"/>
    <cellStyle name="样式 1 10" xfId="82"/>
    <cellStyle name="Normal" xfId="8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zoomScale="90" zoomScaleNormal="90" topLeftCell="G1" workbookViewId="0">
      <selection activeCell="L36" sqref="L36"/>
    </sheetView>
  </sheetViews>
  <sheetFormatPr defaultColWidth="9" defaultRowHeight="14.25"/>
  <cols>
    <col min="1" max="1" width="4.025" style="13" customWidth="1"/>
    <col min="2" max="2" width="12.6333333333333" style="13" customWidth="1"/>
    <col min="3" max="3" width="39.1666666666667" style="14" customWidth="1"/>
    <col min="4" max="4" width="12.775" style="14" customWidth="1"/>
    <col min="5" max="5" width="32.9166666666667" style="13" customWidth="1"/>
    <col min="6" max="6" width="9.025" style="15" customWidth="1"/>
    <col min="7" max="7" width="9.575" style="13" customWidth="1"/>
    <col min="8" max="8" width="11.375" style="13"/>
    <col min="9" max="9" width="15.875" style="13"/>
    <col min="10" max="10" width="13.475" style="13" customWidth="1"/>
    <col min="11" max="13" width="12.875" style="13"/>
    <col min="14" max="14" width="11.375" style="13"/>
    <col min="15" max="18" width="12.875" style="13"/>
    <col min="19" max="16384" width="54.4416666666667" style="13"/>
  </cols>
  <sheetData>
    <row r="1" ht="19" customHeight="1" spans="1:18">
      <c r="A1" s="16" t="s">
        <v>0</v>
      </c>
      <c r="B1" s="16"/>
      <c r="C1" s="17"/>
      <c r="D1" s="17"/>
      <c r="E1" s="16"/>
      <c r="F1" s="16"/>
      <c r="G1" s="16" t="s">
        <v>1</v>
      </c>
      <c r="H1" s="16"/>
      <c r="I1" s="16"/>
      <c r="J1" s="16" t="s">
        <v>2</v>
      </c>
      <c r="K1" s="16"/>
      <c r="L1" s="50"/>
      <c r="M1" s="51" t="s">
        <v>3</v>
      </c>
      <c r="N1" s="52" t="s">
        <v>4</v>
      </c>
      <c r="O1" s="16"/>
      <c r="P1" s="16" t="s">
        <v>5</v>
      </c>
      <c r="Q1" s="16"/>
      <c r="R1" s="16"/>
    </row>
    <row r="2" ht="38" customHeight="1" spans="1:18">
      <c r="A2" s="16"/>
      <c r="B2" s="16"/>
      <c r="C2" s="17"/>
      <c r="D2" s="18" t="s">
        <v>6</v>
      </c>
      <c r="E2" s="19"/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7" t="s">
        <v>12</v>
      </c>
      <c r="L2" s="50" t="s">
        <v>10</v>
      </c>
      <c r="M2" s="51"/>
      <c r="N2" s="53" t="s">
        <v>13</v>
      </c>
      <c r="O2" s="17" t="s">
        <v>14</v>
      </c>
      <c r="P2" s="17" t="s">
        <v>15</v>
      </c>
      <c r="Q2" s="17" t="s">
        <v>16</v>
      </c>
      <c r="R2" s="17" t="s">
        <v>17</v>
      </c>
    </row>
    <row r="3" ht="28.5" spans="1:18">
      <c r="A3" s="20">
        <v>1</v>
      </c>
      <c r="B3" s="21" t="s">
        <v>18</v>
      </c>
      <c r="C3" s="22" t="s">
        <v>19</v>
      </c>
      <c r="D3" s="21" t="s">
        <v>18</v>
      </c>
      <c r="E3" s="23" t="s">
        <v>20</v>
      </c>
      <c r="F3" s="3">
        <v>46.9115</v>
      </c>
      <c r="G3" s="24">
        <v>30.3557334876106</v>
      </c>
      <c r="H3" s="25">
        <v>4.7188</v>
      </c>
      <c r="I3" s="27">
        <f>G3+H3</f>
        <v>35.0745334876106</v>
      </c>
      <c r="J3" s="25">
        <f>K3/21</f>
        <v>0.802380952380952</v>
      </c>
      <c r="K3" s="27">
        <v>16.85</v>
      </c>
      <c r="L3" s="25">
        <f>K3</f>
        <v>16.85</v>
      </c>
      <c r="M3" s="25">
        <f>I3+L3</f>
        <v>51.9245334876106</v>
      </c>
      <c r="N3" s="25">
        <v>1.35</v>
      </c>
      <c r="O3" s="25">
        <f>(M3+N3)*1.02</f>
        <v>54.3400241573628</v>
      </c>
      <c r="P3" s="25">
        <f>O3*1.03</f>
        <v>55.9702248820837</v>
      </c>
      <c r="Q3" s="25">
        <f>P3*1.03</f>
        <v>57.6493316285462</v>
      </c>
      <c r="R3" s="25">
        <f>Q3*1.05</f>
        <v>60.5317982099735</v>
      </c>
    </row>
    <row r="4" spans="1:18">
      <c r="A4" s="20">
        <v>2</v>
      </c>
      <c r="B4" s="21" t="s">
        <v>21</v>
      </c>
      <c r="C4" s="22" t="s">
        <v>22</v>
      </c>
      <c r="D4" s="26" t="s">
        <v>23</v>
      </c>
      <c r="E4" s="26" t="s">
        <v>24</v>
      </c>
      <c r="F4" s="3">
        <v>47.86</v>
      </c>
      <c r="G4" s="24">
        <v>30.3557334876106</v>
      </c>
      <c r="H4" s="25">
        <v>4.7188</v>
      </c>
      <c r="I4" s="27">
        <f t="shared" ref="I4:I30" si="0">G4+H4</f>
        <v>35.0745334876106</v>
      </c>
      <c r="J4" s="25">
        <f t="shared" ref="J4:J30" si="1">K4/21</f>
        <v>0.802380952380952</v>
      </c>
      <c r="K4" s="27">
        <v>16.85</v>
      </c>
      <c r="L4" s="25">
        <f t="shared" ref="L4:L30" si="2">K4</f>
        <v>16.85</v>
      </c>
      <c r="M4" s="25">
        <f t="shared" ref="M4:M30" si="3">I4+L4</f>
        <v>51.9245334876106</v>
      </c>
      <c r="N4" s="25">
        <v>1.35</v>
      </c>
      <c r="O4" s="25">
        <f t="shared" ref="O4:O30" si="4">(M4+N4)*1.02</f>
        <v>54.3400241573628</v>
      </c>
      <c r="P4" s="25">
        <f t="shared" ref="P4:P30" si="5">O4*1.03</f>
        <v>55.9702248820837</v>
      </c>
      <c r="Q4" s="25">
        <f t="shared" ref="Q4:Q30" si="6">P4*1.03</f>
        <v>57.6493316285462</v>
      </c>
      <c r="R4" s="25">
        <f t="shared" ref="R4:R30" si="7">Q4*1.05</f>
        <v>60.5317982099735</v>
      </c>
    </row>
    <row r="5" spans="1:18">
      <c r="A5" s="20">
        <v>3</v>
      </c>
      <c r="B5" s="21" t="s">
        <v>25</v>
      </c>
      <c r="C5" s="22" t="s">
        <v>26</v>
      </c>
      <c r="D5" s="26" t="s">
        <v>27</v>
      </c>
      <c r="E5" s="26" t="s">
        <v>28</v>
      </c>
      <c r="F5" s="3">
        <v>24.51</v>
      </c>
      <c r="G5" s="27">
        <v>19.949287541</v>
      </c>
      <c r="H5" s="24">
        <v>0.68</v>
      </c>
      <c r="I5" s="27">
        <f t="shared" si="0"/>
        <v>20.629287541</v>
      </c>
      <c r="J5" s="25">
        <f t="shared" si="1"/>
        <v>0.202380952380952</v>
      </c>
      <c r="K5" s="24">
        <v>4.25</v>
      </c>
      <c r="L5" s="25">
        <f t="shared" si="2"/>
        <v>4.25</v>
      </c>
      <c r="M5" s="25">
        <f t="shared" si="3"/>
        <v>24.879287541</v>
      </c>
      <c r="N5" s="25">
        <v>1</v>
      </c>
      <c r="O5" s="25">
        <f t="shared" si="4"/>
        <v>26.39687329182</v>
      </c>
      <c r="P5" s="25">
        <f t="shared" si="5"/>
        <v>27.1887794905746</v>
      </c>
      <c r="Q5" s="25">
        <f t="shared" si="6"/>
        <v>28.0044428752918</v>
      </c>
      <c r="R5" s="25">
        <f t="shared" si="7"/>
        <v>29.4046650190564</v>
      </c>
    </row>
    <row r="6" spans="1:18">
      <c r="A6" s="20">
        <v>4</v>
      </c>
      <c r="B6" s="21" t="s">
        <v>29</v>
      </c>
      <c r="C6" s="22" t="s">
        <v>30</v>
      </c>
      <c r="D6" s="26" t="s">
        <v>31</v>
      </c>
      <c r="E6" s="26" t="s">
        <v>32</v>
      </c>
      <c r="F6" s="3">
        <v>19.2351</v>
      </c>
      <c r="G6" s="27">
        <v>13.838891805</v>
      </c>
      <c r="H6" s="24">
        <v>1.6819</v>
      </c>
      <c r="I6" s="27">
        <f t="shared" si="0"/>
        <v>15.520791805</v>
      </c>
      <c r="J6" s="25">
        <f t="shared" si="1"/>
        <v>0.173809523809524</v>
      </c>
      <c r="K6" s="24">
        <v>3.65</v>
      </c>
      <c r="L6" s="25">
        <f t="shared" si="2"/>
        <v>3.65</v>
      </c>
      <c r="M6" s="25">
        <f t="shared" si="3"/>
        <v>19.170791805</v>
      </c>
      <c r="N6" s="25">
        <v>0.9</v>
      </c>
      <c r="O6" s="25">
        <f t="shared" si="4"/>
        <v>20.4722076411</v>
      </c>
      <c r="P6" s="25">
        <f t="shared" si="5"/>
        <v>21.086373870333</v>
      </c>
      <c r="Q6" s="25">
        <f t="shared" si="6"/>
        <v>21.718965086443</v>
      </c>
      <c r="R6" s="25">
        <f t="shared" si="7"/>
        <v>22.8049133407651</v>
      </c>
    </row>
    <row r="7" spans="1:18">
      <c r="A7" s="20">
        <v>5</v>
      </c>
      <c r="B7" s="21" t="s">
        <v>33</v>
      </c>
      <c r="C7" s="22" t="s">
        <v>34</v>
      </c>
      <c r="D7" s="26" t="s">
        <v>35</v>
      </c>
      <c r="E7" s="26" t="s">
        <v>36</v>
      </c>
      <c r="F7" s="3">
        <v>19.1974</v>
      </c>
      <c r="G7" s="24">
        <v>13.7389</v>
      </c>
      <c r="H7" s="25">
        <v>1.5842</v>
      </c>
      <c r="I7" s="27">
        <f t="shared" si="0"/>
        <v>15.3231</v>
      </c>
      <c r="J7" s="25">
        <f t="shared" si="1"/>
        <v>0.173809523809524</v>
      </c>
      <c r="K7" s="25">
        <v>3.65</v>
      </c>
      <c r="L7" s="25">
        <f t="shared" si="2"/>
        <v>3.65</v>
      </c>
      <c r="M7" s="25">
        <f t="shared" si="3"/>
        <v>18.9731</v>
      </c>
      <c r="N7" s="25">
        <v>0.9</v>
      </c>
      <c r="O7" s="25">
        <f t="shared" si="4"/>
        <v>20.270562</v>
      </c>
      <c r="P7" s="25">
        <f t="shared" si="5"/>
        <v>20.87867886</v>
      </c>
      <c r="Q7" s="25">
        <f t="shared" si="6"/>
        <v>21.5050392258</v>
      </c>
      <c r="R7" s="25">
        <f t="shared" si="7"/>
        <v>22.58029118709</v>
      </c>
    </row>
    <row r="8" spans="1:18">
      <c r="A8" s="20">
        <v>6</v>
      </c>
      <c r="B8" s="21" t="s">
        <v>37</v>
      </c>
      <c r="C8" s="22" t="s">
        <v>38</v>
      </c>
      <c r="D8" s="26" t="s">
        <v>39</v>
      </c>
      <c r="E8" s="26" t="s">
        <v>38</v>
      </c>
      <c r="F8" s="3">
        <v>17.08</v>
      </c>
      <c r="G8" s="20">
        <v>13.98</v>
      </c>
      <c r="H8" s="20">
        <v>1.687</v>
      </c>
      <c r="I8" s="27">
        <f t="shared" si="0"/>
        <v>15.667</v>
      </c>
      <c r="J8" s="25">
        <f t="shared" si="1"/>
        <v>0.16</v>
      </c>
      <c r="K8" s="20">
        <v>3.36</v>
      </c>
      <c r="L8" s="25">
        <f t="shared" si="2"/>
        <v>3.36</v>
      </c>
      <c r="M8" s="25">
        <f t="shared" si="3"/>
        <v>19.027</v>
      </c>
      <c r="N8" s="54">
        <v>0.98</v>
      </c>
      <c r="O8" s="25">
        <f t="shared" si="4"/>
        <v>20.40714</v>
      </c>
      <c r="P8" s="25">
        <f t="shared" si="5"/>
        <v>21.0193542</v>
      </c>
      <c r="Q8" s="25">
        <f t="shared" si="6"/>
        <v>21.649934826</v>
      </c>
      <c r="R8" s="25">
        <f t="shared" si="7"/>
        <v>22.7324315673</v>
      </c>
    </row>
    <row r="9" ht="19" customHeight="1" spans="1:18">
      <c r="A9" s="20">
        <v>7</v>
      </c>
      <c r="B9" s="28" t="s">
        <v>40</v>
      </c>
      <c r="C9" s="22" t="s">
        <v>41</v>
      </c>
      <c r="D9" s="26" t="s">
        <v>42</v>
      </c>
      <c r="E9" s="28" t="s">
        <v>43</v>
      </c>
      <c r="F9" s="3">
        <v>46.9504</v>
      </c>
      <c r="G9" s="24">
        <v>30.3557334876106</v>
      </c>
      <c r="H9" s="25">
        <v>4.7188</v>
      </c>
      <c r="I9" s="27">
        <f t="shared" si="0"/>
        <v>35.0745334876106</v>
      </c>
      <c r="J9" s="25">
        <f t="shared" si="1"/>
        <v>0.802380952380952</v>
      </c>
      <c r="K9" s="25">
        <v>16.85</v>
      </c>
      <c r="L9" s="25">
        <f t="shared" si="2"/>
        <v>16.85</v>
      </c>
      <c r="M9" s="25">
        <f t="shared" si="3"/>
        <v>51.9245334876106</v>
      </c>
      <c r="N9" s="25">
        <v>1.35</v>
      </c>
      <c r="O9" s="25">
        <f t="shared" si="4"/>
        <v>54.3400241573628</v>
      </c>
      <c r="P9" s="25">
        <f t="shared" si="5"/>
        <v>55.9702248820837</v>
      </c>
      <c r="Q9" s="25">
        <f t="shared" si="6"/>
        <v>57.6493316285462</v>
      </c>
      <c r="R9" s="25">
        <f t="shared" si="7"/>
        <v>60.5317982099735</v>
      </c>
    </row>
    <row r="10" ht="15" customHeight="1" spans="1:18">
      <c r="A10" s="20">
        <v>8</v>
      </c>
      <c r="B10" s="29" t="s">
        <v>44</v>
      </c>
      <c r="C10" s="30" t="s">
        <v>45</v>
      </c>
      <c r="D10" s="26"/>
      <c r="E10" s="21"/>
      <c r="F10" s="3">
        <v>40.3654</v>
      </c>
      <c r="G10" s="24">
        <v>29.6408</v>
      </c>
      <c r="H10" s="25">
        <v>3.526</v>
      </c>
      <c r="I10" s="27">
        <f t="shared" si="0"/>
        <v>33.1668</v>
      </c>
      <c r="J10" s="25">
        <f t="shared" si="1"/>
        <v>0.459733333333333</v>
      </c>
      <c r="K10" s="25">
        <v>9.6544</v>
      </c>
      <c r="L10" s="25">
        <f t="shared" si="2"/>
        <v>9.6544</v>
      </c>
      <c r="M10" s="25">
        <f t="shared" si="3"/>
        <v>42.8212</v>
      </c>
      <c r="N10" s="25">
        <v>1.5</v>
      </c>
      <c r="O10" s="25">
        <f t="shared" si="4"/>
        <v>45.207624</v>
      </c>
      <c r="P10" s="25">
        <f t="shared" si="5"/>
        <v>46.56385272</v>
      </c>
      <c r="Q10" s="25">
        <f t="shared" si="6"/>
        <v>47.9607683016</v>
      </c>
      <c r="R10" s="25">
        <f t="shared" si="7"/>
        <v>50.35880671668</v>
      </c>
    </row>
    <row r="11" spans="1:18">
      <c r="A11" s="20">
        <v>9</v>
      </c>
      <c r="B11" s="21" t="s">
        <v>46</v>
      </c>
      <c r="C11" s="22" t="s">
        <v>47</v>
      </c>
      <c r="D11" s="28"/>
      <c r="E11" s="28"/>
      <c r="F11" s="3">
        <f>R11/1.05</f>
        <v>15.7708128299434</v>
      </c>
      <c r="G11" s="24">
        <v>9.33628318584071</v>
      </c>
      <c r="H11" s="25">
        <v>1.23774000751113</v>
      </c>
      <c r="I11" s="27">
        <v>10.1740231933518</v>
      </c>
      <c r="J11" s="25">
        <f t="shared" si="1"/>
        <v>0.166666666666667</v>
      </c>
      <c r="K11" s="25">
        <v>3.5</v>
      </c>
      <c r="L11" s="25">
        <f t="shared" si="2"/>
        <v>3.5</v>
      </c>
      <c r="M11" s="25">
        <f t="shared" si="3"/>
        <v>13.6740231933518</v>
      </c>
      <c r="N11" s="25">
        <v>0.9</v>
      </c>
      <c r="O11" s="25">
        <f t="shared" si="4"/>
        <v>14.8655036572188</v>
      </c>
      <c r="P11" s="25">
        <f t="shared" si="5"/>
        <v>15.3114687669354</v>
      </c>
      <c r="Q11" s="25">
        <f t="shared" si="6"/>
        <v>15.7708128299435</v>
      </c>
      <c r="R11" s="55">
        <f t="shared" si="7"/>
        <v>16.5593534714406</v>
      </c>
    </row>
    <row r="12" spans="1:18">
      <c r="A12" s="20">
        <v>10</v>
      </c>
      <c r="B12" s="21" t="s">
        <v>48</v>
      </c>
      <c r="C12" s="31" t="s">
        <v>49</v>
      </c>
      <c r="D12" s="32" t="s">
        <v>50</v>
      </c>
      <c r="E12" s="33" t="s">
        <v>51</v>
      </c>
      <c r="F12" s="3" t="e">
        <f>#REF!/1.05</f>
        <v>#REF!</v>
      </c>
      <c r="G12" s="24">
        <v>10.5068739742</v>
      </c>
      <c r="H12" s="25">
        <v>2.1345</v>
      </c>
      <c r="I12" s="27">
        <f t="shared" si="0"/>
        <v>12.6413739742</v>
      </c>
      <c r="J12" s="25">
        <f t="shared" si="1"/>
        <v>0.166666666666667</v>
      </c>
      <c r="K12" s="25">
        <v>3.5</v>
      </c>
      <c r="L12" s="25">
        <f t="shared" si="2"/>
        <v>3.5</v>
      </c>
      <c r="M12" s="25">
        <f t="shared" si="3"/>
        <v>16.1413739742</v>
      </c>
      <c r="N12" s="25">
        <v>0.4</v>
      </c>
      <c r="O12" s="25">
        <f t="shared" si="4"/>
        <v>16.872201453684</v>
      </c>
      <c r="P12" s="25">
        <f t="shared" si="5"/>
        <v>17.3783674972945</v>
      </c>
      <c r="Q12" s="25">
        <f t="shared" si="6"/>
        <v>17.8997185222134</v>
      </c>
      <c r="R12" s="25">
        <f t="shared" si="7"/>
        <v>18.794704448324</v>
      </c>
    </row>
    <row r="13" spans="1:18">
      <c r="A13" s="20">
        <v>11</v>
      </c>
      <c r="B13" s="21" t="s">
        <v>50</v>
      </c>
      <c r="C13" s="31" t="s">
        <v>52</v>
      </c>
      <c r="D13" s="32" t="s">
        <v>53</v>
      </c>
      <c r="E13" s="33" t="s">
        <v>54</v>
      </c>
      <c r="F13" s="3" t="e">
        <f>#REF!/1.05</f>
        <v>#REF!</v>
      </c>
      <c r="G13" s="24">
        <v>3.20796469159292</v>
      </c>
      <c r="H13" s="25">
        <v>0.332</v>
      </c>
      <c r="I13" s="27">
        <f t="shared" si="0"/>
        <v>3.53996469159292</v>
      </c>
      <c r="J13" s="25">
        <f t="shared" si="1"/>
        <v>0.1</v>
      </c>
      <c r="K13" s="25">
        <v>2.1</v>
      </c>
      <c r="L13" s="25">
        <f t="shared" si="2"/>
        <v>2.1</v>
      </c>
      <c r="M13" s="25">
        <f t="shared" si="3"/>
        <v>5.63996469159292</v>
      </c>
      <c r="N13" s="25">
        <v>0.23</v>
      </c>
      <c r="O13" s="25">
        <f t="shared" si="4"/>
        <v>5.98736398542478</v>
      </c>
      <c r="P13" s="25">
        <f t="shared" si="5"/>
        <v>6.16698490498752</v>
      </c>
      <c r="Q13" s="25">
        <f t="shared" si="6"/>
        <v>6.35199445213715</v>
      </c>
      <c r="R13" s="25">
        <f t="shared" si="7"/>
        <v>6.66959417474401</v>
      </c>
    </row>
    <row r="14" spans="1:18">
      <c r="A14" s="20">
        <v>12</v>
      </c>
      <c r="B14" s="21" t="s">
        <v>55</v>
      </c>
      <c r="C14" s="31" t="s">
        <v>56</v>
      </c>
      <c r="D14" s="34" t="s">
        <v>57</v>
      </c>
      <c r="E14" s="34" t="s">
        <v>56</v>
      </c>
      <c r="F14" s="35">
        <v>16.63</v>
      </c>
      <c r="G14" s="24">
        <v>10.73</v>
      </c>
      <c r="H14" s="25">
        <v>1.33</v>
      </c>
      <c r="I14" s="27">
        <f t="shared" si="0"/>
        <v>12.06</v>
      </c>
      <c r="J14" s="25">
        <f t="shared" si="1"/>
        <v>0.267619047619048</v>
      </c>
      <c r="K14" s="25">
        <v>5.62</v>
      </c>
      <c r="L14" s="25">
        <f t="shared" si="2"/>
        <v>5.62</v>
      </c>
      <c r="M14" s="25">
        <f t="shared" si="3"/>
        <v>17.68</v>
      </c>
      <c r="N14" s="25">
        <v>0.25</v>
      </c>
      <c r="O14" s="25">
        <f t="shared" si="4"/>
        <v>18.2886</v>
      </c>
      <c r="P14" s="25">
        <f t="shared" si="5"/>
        <v>18.837258</v>
      </c>
      <c r="Q14" s="25">
        <f t="shared" si="6"/>
        <v>19.40237574</v>
      </c>
      <c r="R14" s="25">
        <f t="shared" si="7"/>
        <v>20.372494527</v>
      </c>
    </row>
    <row r="15" spans="1:18">
      <c r="A15" s="20">
        <v>13</v>
      </c>
      <c r="B15" s="21" t="s">
        <v>58</v>
      </c>
      <c r="C15" s="31" t="s">
        <v>59</v>
      </c>
      <c r="D15" s="34" t="s">
        <v>60</v>
      </c>
      <c r="E15" s="34" t="s">
        <v>59</v>
      </c>
      <c r="F15" s="36">
        <v>5.48</v>
      </c>
      <c r="G15" s="24">
        <v>10.3</v>
      </c>
      <c r="H15" s="25">
        <v>2.135</v>
      </c>
      <c r="I15" s="27">
        <f t="shared" si="0"/>
        <v>12.435</v>
      </c>
      <c r="J15" s="25">
        <f t="shared" si="1"/>
        <v>0.332380952380952</v>
      </c>
      <c r="K15" s="25">
        <v>6.98</v>
      </c>
      <c r="L15" s="25">
        <f t="shared" si="2"/>
        <v>6.98</v>
      </c>
      <c r="M15" s="25">
        <f t="shared" si="3"/>
        <v>19.415</v>
      </c>
      <c r="N15" s="25">
        <v>0.25</v>
      </c>
      <c r="O15" s="25">
        <f t="shared" si="4"/>
        <v>20.0583</v>
      </c>
      <c r="P15" s="25">
        <f t="shared" si="5"/>
        <v>20.660049</v>
      </c>
      <c r="Q15" s="25">
        <f t="shared" si="6"/>
        <v>21.27985047</v>
      </c>
      <c r="R15" s="25">
        <f t="shared" si="7"/>
        <v>22.3438429935</v>
      </c>
    </row>
    <row r="16" spans="1:18">
      <c r="A16" s="20">
        <v>14</v>
      </c>
      <c r="B16" s="21" t="s">
        <v>61</v>
      </c>
      <c r="C16" s="22" t="s">
        <v>62</v>
      </c>
      <c r="D16" s="21" t="s">
        <v>61</v>
      </c>
      <c r="E16" s="22" t="s">
        <v>62</v>
      </c>
      <c r="F16" s="37">
        <v>24.4513</v>
      </c>
      <c r="G16" s="24">
        <v>15.23</v>
      </c>
      <c r="H16" s="25">
        <v>2.81</v>
      </c>
      <c r="I16" s="27">
        <f t="shared" si="0"/>
        <v>18.04</v>
      </c>
      <c r="J16" s="25">
        <f t="shared" si="1"/>
        <v>0.25</v>
      </c>
      <c r="K16" s="25">
        <v>5.25</v>
      </c>
      <c r="L16" s="25">
        <f t="shared" si="2"/>
        <v>5.25</v>
      </c>
      <c r="M16" s="25">
        <f t="shared" si="3"/>
        <v>23.29</v>
      </c>
      <c r="N16" s="25">
        <v>1.3</v>
      </c>
      <c r="O16" s="25">
        <f t="shared" si="4"/>
        <v>25.0818</v>
      </c>
      <c r="P16" s="25">
        <f t="shared" si="5"/>
        <v>25.834254</v>
      </c>
      <c r="Q16" s="25">
        <f t="shared" si="6"/>
        <v>26.60928162</v>
      </c>
      <c r="R16" s="25">
        <f t="shared" si="7"/>
        <v>27.939745701</v>
      </c>
    </row>
    <row r="17" s="12" customFormat="1" spans="1:18">
      <c r="A17" s="20">
        <v>15</v>
      </c>
      <c r="B17" s="21" t="s">
        <v>63</v>
      </c>
      <c r="C17" s="22" t="s">
        <v>64</v>
      </c>
      <c r="D17" s="21" t="s">
        <v>63</v>
      </c>
      <c r="E17" s="22" t="s">
        <v>64</v>
      </c>
      <c r="F17" s="37">
        <v>27.2123</v>
      </c>
      <c r="G17" s="24">
        <v>22.72</v>
      </c>
      <c r="H17" s="25">
        <v>1.52</v>
      </c>
      <c r="I17" s="27">
        <f t="shared" si="0"/>
        <v>24.24</v>
      </c>
      <c r="J17" s="25">
        <f t="shared" si="1"/>
        <v>0.193333333333333</v>
      </c>
      <c r="K17" s="25">
        <v>4.06</v>
      </c>
      <c r="L17" s="25">
        <f t="shared" si="2"/>
        <v>4.06</v>
      </c>
      <c r="M17" s="25">
        <f t="shared" si="3"/>
        <v>28.3</v>
      </c>
      <c r="N17" s="25">
        <v>1.1</v>
      </c>
      <c r="O17" s="25">
        <f t="shared" si="4"/>
        <v>29.988</v>
      </c>
      <c r="P17" s="25">
        <f t="shared" si="5"/>
        <v>30.88764</v>
      </c>
      <c r="Q17" s="25">
        <f t="shared" si="6"/>
        <v>31.8142692</v>
      </c>
      <c r="R17" s="25">
        <f t="shared" si="7"/>
        <v>33.40498266</v>
      </c>
    </row>
    <row r="18" spans="1:18">
      <c r="A18" s="20">
        <v>16</v>
      </c>
      <c r="B18" s="21" t="s">
        <v>65</v>
      </c>
      <c r="C18" s="31" t="s">
        <v>66</v>
      </c>
      <c r="D18" s="32" t="s">
        <v>67</v>
      </c>
      <c r="E18" s="33" t="s">
        <v>66</v>
      </c>
      <c r="F18" s="3">
        <v>14.3688</v>
      </c>
      <c r="G18" s="38">
        <v>10.46</v>
      </c>
      <c r="H18" s="24">
        <v>1.68</v>
      </c>
      <c r="I18" s="27">
        <f t="shared" si="0"/>
        <v>12.14</v>
      </c>
      <c r="J18" s="25">
        <f t="shared" si="1"/>
        <v>0.280952380952381</v>
      </c>
      <c r="K18" s="24">
        <v>5.9</v>
      </c>
      <c r="L18" s="25">
        <f t="shared" si="2"/>
        <v>5.9</v>
      </c>
      <c r="M18" s="25">
        <f t="shared" si="3"/>
        <v>18.04</v>
      </c>
      <c r="N18" s="25">
        <v>0.9</v>
      </c>
      <c r="O18" s="25">
        <f t="shared" si="4"/>
        <v>19.3188</v>
      </c>
      <c r="P18" s="25">
        <f t="shared" si="5"/>
        <v>19.898364</v>
      </c>
      <c r="Q18" s="25">
        <f t="shared" si="6"/>
        <v>20.49531492</v>
      </c>
      <c r="R18" s="25">
        <f t="shared" si="7"/>
        <v>21.520080666</v>
      </c>
    </row>
    <row r="19" spans="1:18">
      <c r="A19" s="20">
        <v>17</v>
      </c>
      <c r="B19" s="21" t="s">
        <v>68</v>
      </c>
      <c r="C19" s="31" t="s">
        <v>69</v>
      </c>
      <c r="D19" s="32" t="s">
        <v>70</v>
      </c>
      <c r="E19" s="33" t="s">
        <v>69</v>
      </c>
      <c r="F19" s="3">
        <v>18.81</v>
      </c>
      <c r="G19" s="27">
        <v>14.28</v>
      </c>
      <c r="H19" s="24">
        <v>0.6819</v>
      </c>
      <c r="I19" s="27">
        <f t="shared" si="0"/>
        <v>14.9619</v>
      </c>
      <c r="J19" s="25">
        <f t="shared" si="1"/>
        <v>0.173809523809524</v>
      </c>
      <c r="K19" s="25">
        <v>3.65</v>
      </c>
      <c r="L19" s="25">
        <f t="shared" si="2"/>
        <v>3.65</v>
      </c>
      <c r="M19" s="25">
        <f t="shared" si="3"/>
        <v>18.6119</v>
      </c>
      <c r="N19" s="25">
        <v>1.1</v>
      </c>
      <c r="O19" s="25">
        <f t="shared" si="4"/>
        <v>20.106138</v>
      </c>
      <c r="P19" s="25">
        <f t="shared" si="5"/>
        <v>20.70932214</v>
      </c>
      <c r="Q19" s="25">
        <f t="shared" si="6"/>
        <v>21.3306018042</v>
      </c>
      <c r="R19" s="25">
        <f t="shared" si="7"/>
        <v>22.39713189441</v>
      </c>
    </row>
    <row r="20" spans="1:18">
      <c r="A20" s="20">
        <v>18</v>
      </c>
      <c r="B20" s="21" t="s">
        <v>71</v>
      </c>
      <c r="C20" s="22" t="s">
        <v>72</v>
      </c>
      <c r="D20" s="32" t="s">
        <v>73</v>
      </c>
      <c r="E20" s="33" t="s">
        <v>72</v>
      </c>
      <c r="F20" s="3">
        <v>4.275</v>
      </c>
      <c r="G20" s="24">
        <v>2.6291</v>
      </c>
      <c r="H20" s="25">
        <v>0.422</v>
      </c>
      <c r="I20" s="27">
        <f t="shared" si="0"/>
        <v>3.0511</v>
      </c>
      <c r="J20" s="25">
        <f t="shared" si="1"/>
        <v>0.0904761904761905</v>
      </c>
      <c r="K20" s="25">
        <v>1.9</v>
      </c>
      <c r="L20" s="25">
        <f t="shared" si="2"/>
        <v>1.9</v>
      </c>
      <c r="M20" s="25">
        <f t="shared" si="3"/>
        <v>4.9511</v>
      </c>
      <c r="N20" s="25">
        <v>0.2</v>
      </c>
      <c r="O20" s="25">
        <f t="shared" si="4"/>
        <v>5.254122</v>
      </c>
      <c r="P20" s="25">
        <f t="shared" si="5"/>
        <v>5.41174566</v>
      </c>
      <c r="Q20" s="25">
        <f t="shared" si="6"/>
        <v>5.5740980298</v>
      </c>
      <c r="R20" s="25">
        <f t="shared" si="7"/>
        <v>5.85280293129</v>
      </c>
    </row>
    <row r="21" spans="1:18">
      <c r="A21" s="20">
        <v>19</v>
      </c>
      <c r="B21" s="21" t="s">
        <v>53</v>
      </c>
      <c r="C21" s="22" t="s">
        <v>74</v>
      </c>
      <c r="D21" s="32" t="s">
        <v>55</v>
      </c>
      <c r="E21" s="33" t="s">
        <v>75</v>
      </c>
      <c r="F21" s="3">
        <v>14</v>
      </c>
      <c r="G21" s="39">
        <v>10.956203539823</v>
      </c>
      <c r="H21" s="25">
        <v>1.33</v>
      </c>
      <c r="I21" s="27">
        <f t="shared" si="0"/>
        <v>12.286203539823</v>
      </c>
      <c r="J21" s="25">
        <f t="shared" si="1"/>
        <v>0.16</v>
      </c>
      <c r="K21" s="25">
        <v>3.36</v>
      </c>
      <c r="L21" s="25">
        <f t="shared" si="2"/>
        <v>3.36</v>
      </c>
      <c r="M21" s="25">
        <f t="shared" si="3"/>
        <v>15.646203539823</v>
      </c>
      <c r="N21" s="25">
        <v>0.68</v>
      </c>
      <c r="O21" s="25">
        <f t="shared" si="4"/>
        <v>16.6527276106195</v>
      </c>
      <c r="P21" s="25">
        <f t="shared" si="5"/>
        <v>17.152309438938</v>
      </c>
      <c r="Q21" s="25">
        <f t="shared" si="6"/>
        <v>17.6668787221062</v>
      </c>
      <c r="R21" s="25">
        <f t="shared" si="7"/>
        <v>18.5502226582115</v>
      </c>
    </row>
    <row r="22" spans="1:18">
      <c r="A22" s="20">
        <v>20</v>
      </c>
      <c r="B22" s="21" t="s">
        <v>76</v>
      </c>
      <c r="C22" s="22" t="s">
        <v>77</v>
      </c>
      <c r="D22" s="32" t="s">
        <v>58</v>
      </c>
      <c r="E22" s="33" t="s">
        <v>78</v>
      </c>
      <c r="F22" s="3">
        <v>13</v>
      </c>
      <c r="G22" s="24">
        <v>8.83</v>
      </c>
      <c r="H22" s="25">
        <v>0.97</v>
      </c>
      <c r="I22" s="27">
        <f t="shared" si="0"/>
        <v>9.8</v>
      </c>
      <c r="J22" s="25">
        <f t="shared" si="1"/>
        <v>0.166666666666667</v>
      </c>
      <c r="K22" s="25">
        <v>3.5</v>
      </c>
      <c r="L22" s="25">
        <f t="shared" si="2"/>
        <v>3.5</v>
      </c>
      <c r="M22" s="25">
        <f t="shared" si="3"/>
        <v>13.3</v>
      </c>
      <c r="N22" s="25">
        <v>0.68</v>
      </c>
      <c r="O22" s="25">
        <f t="shared" si="4"/>
        <v>14.2596</v>
      </c>
      <c r="P22" s="25">
        <f t="shared" si="5"/>
        <v>14.687388</v>
      </c>
      <c r="Q22" s="25">
        <f t="shared" si="6"/>
        <v>15.12800964</v>
      </c>
      <c r="R22" s="25">
        <f t="shared" si="7"/>
        <v>15.884410122</v>
      </c>
    </row>
    <row r="23" spans="1:18">
      <c r="A23" s="20">
        <v>21</v>
      </c>
      <c r="B23" s="21" t="s">
        <v>79</v>
      </c>
      <c r="C23" s="22" t="s">
        <v>80</v>
      </c>
      <c r="D23" s="32" t="s">
        <v>81</v>
      </c>
      <c r="E23" s="33" t="s">
        <v>80</v>
      </c>
      <c r="F23" s="3">
        <v>24.4513</v>
      </c>
      <c r="G23" s="24">
        <v>12.642017699115</v>
      </c>
      <c r="H23" s="25">
        <v>3.493</v>
      </c>
      <c r="I23" s="27">
        <f t="shared" si="0"/>
        <v>16.135017699115</v>
      </c>
      <c r="J23" s="25">
        <f t="shared" si="1"/>
        <v>0.332380952380952</v>
      </c>
      <c r="K23" s="25">
        <v>6.98</v>
      </c>
      <c r="L23" s="25">
        <f t="shared" si="2"/>
        <v>6.98</v>
      </c>
      <c r="M23" s="25">
        <f t="shared" si="3"/>
        <v>23.115017699115</v>
      </c>
      <c r="N23" s="25">
        <v>1.25</v>
      </c>
      <c r="O23" s="25">
        <f t="shared" si="4"/>
        <v>24.8523180530973</v>
      </c>
      <c r="P23" s="25">
        <f t="shared" si="5"/>
        <v>25.5978875946902</v>
      </c>
      <c r="Q23" s="25">
        <f t="shared" si="6"/>
        <v>26.3658242225309</v>
      </c>
      <c r="R23" s="25">
        <f t="shared" si="7"/>
        <v>27.6841154336575</v>
      </c>
    </row>
    <row r="24" spans="1:18">
      <c r="A24" s="20">
        <v>22</v>
      </c>
      <c r="B24" s="21" t="s">
        <v>82</v>
      </c>
      <c r="C24" s="22" t="s">
        <v>83</v>
      </c>
      <c r="D24" s="32" t="s">
        <v>84</v>
      </c>
      <c r="E24" s="33" t="s">
        <v>83</v>
      </c>
      <c r="F24" s="3">
        <v>27.2123</v>
      </c>
      <c r="G24" s="24">
        <v>19.9396460176991</v>
      </c>
      <c r="H24" s="25">
        <v>2.498</v>
      </c>
      <c r="I24" s="27">
        <f t="shared" si="0"/>
        <v>22.4376460176991</v>
      </c>
      <c r="J24" s="25">
        <f t="shared" si="1"/>
        <v>0.25</v>
      </c>
      <c r="K24" s="25">
        <v>5.25</v>
      </c>
      <c r="L24" s="25">
        <f t="shared" si="2"/>
        <v>5.25</v>
      </c>
      <c r="M24" s="25">
        <f t="shared" si="3"/>
        <v>27.6876460176991</v>
      </c>
      <c r="N24" s="25">
        <v>1.25</v>
      </c>
      <c r="O24" s="25">
        <f t="shared" si="4"/>
        <v>29.5163989380531</v>
      </c>
      <c r="P24" s="25">
        <f t="shared" si="5"/>
        <v>30.4018909061947</v>
      </c>
      <c r="Q24" s="25">
        <f t="shared" si="6"/>
        <v>31.3139476333805</v>
      </c>
      <c r="R24" s="25">
        <f t="shared" si="7"/>
        <v>32.8796450150495</v>
      </c>
    </row>
    <row r="25" spans="1:18">
      <c r="A25" s="20">
        <v>23</v>
      </c>
      <c r="B25" s="21" t="s">
        <v>85</v>
      </c>
      <c r="C25" s="22" t="s">
        <v>86</v>
      </c>
      <c r="D25" s="32" t="s">
        <v>85</v>
      </c>
      <c r="E25" s="33" t="s">
        <v>87</v>
      </c>
      <c r="F25" s="20">
        <f>R25/1.1</f>
        <v>5.27517768845454</v>
      </c>
      <c r="G25" s="24">
        <v>2.655</v>
      </c>
      <c r="H25" s="25">
        <v>0.322</v>
      </c>
      <c r="I25" s="27">
        <f t="shared" si="0"/>
        <v>2.977</v>
      </c>
      <c r="J25" s="25">
        <f t="shared" si="1"/>
        <v>0.0904761904761905</v>
      </c>
      <c r="K25" s="25">
        <v>1.9</v>
      </c>
      <c r="L25" s="25">
        <f t="shared" si="2"/>
        <v>1.9</v>
      </c>
      <c r="M25" s="25">
        <f t="shared" si="3"/>
        <v>4.877</v>
      </c>
      <c r="N25" s="25">
        <v>0.23</v>
      </c>
      <c r="O25" s="25">
        <f t="shared" si="4"/>
        <v>5.20914</v>
      </c>
      <c r="P25" s="25">
        <f t="shared" si="5"/>
        <v>5.3654142</v>
      </c>
      <c r="Q25" s="25">
        <f t="shared" si="6"/>
        <v>5.526376626</v>
      </c>
      <c r="R25" s="25">
        <f t="shared" si="7"/>
        <v>5.8026954573</v>
      </c>
    </row>
    <row r="26" spans="1:18">
      <c r="A26" s="20">
        <v>24</v>
      </c>
      <c r="B26" s="21" t="s">
        <v>88</v>
      </c>
      <c r="C26" s="22" t="s">
        <v>89</v>
      </c>
      <c r="D26" s="28"/>
      <c r="E26" s="40"/>
      <c r="F26" s="41">
        <f>R26/1.05</f>
        <v>33.8961757432145</v>
      </c>
      <c r="G26" s="42">
        <v>23.0470796460177</v>
      </c>
      <c r="H26" s="25">
        <v>1.68683858028893</v>
      </c>
      <c r="I26" s="27">
        <f t="shared" si="0"/>
        <v>24.7339182263066</v>
      </c>
      <c r="J26" s="25">
        <f t="shared" si="1"/>
        <v>0.240952380952381</v>
      </c>
      <c r="K26" s="25">
        <v>5.06</v>
      </c>
      <c r="L26" s="25">
        <f t="shared" si="2"/>
        <v>5.06</v>
      </c>
      <c r="M26" s="25">
        <f>I26+K26</f>
        <v>29.7939182263066</v>
      </c>
      <c r="N26" s="25">
        <v>1.53</v>
      </c>
      <c r="O26" s="25">
        <f t="shared" si="4"/>
        <v>31.9503965908328</v>
      </c>
      <c r="P26" s="25">
        <f t="shared" si="5"/>
        <v>32.9089084885577</v>
      </c>
      <c r="Q26" s="25">
        <f t="shared" si="6"/>
        <v>33.8961757432145</v>
      </c>
      <c r="R26" s="25">
        <f t="shared" si="7"/>
        <v>35.5909845303752</v>
      </c>
    </row>
    <row r="27" spans="1:18">
      <c r="A27" s="20">
        <v>25</v>
      </c>
      <c r="B27" s="21" t="s">
        <v>90</v>
      </c>
      <c r="C27" s="22" t="s">
        <v>91</v>
      </c>
      <c r="D27" s="28"/>
      <c r="E27" s="40"/>
      <c r="F27" s="41">
        <f>R27/1.05</f>
        <v>33.4187453556168</v>
      </c>
      <c r="G27" s="24">
        <v>21.011592920354</v>
      </c>
      <c r="H27" s="42">
        <v>2.49112537433915</v>
      </c>
      <c r="I27" s="27">
        <f t="shared" si="0"/>
        <v>23.5027182946932</v>
      </c>
      <c r="J27" s="25">
        <f t="shared" si="1"/>
        <v>0.278571428571429</v>
      </c>
      <c r="K27" s="25">
        <v>5.85</v>
      </c>
      <c r="L27" s="25">
        <f t="shared" si="2"/>
        <v>5.85</v>
      </c>
      <c r="M27" s="25">
        <f t="shared" si="3"/>
        <v>29.3527182946932</v>
      </c>
      <c r="N27" s="25">
        <v>1.53</v>
      </c>
      <c r="O27" s="25">
        <f t="shared" si="4"/>
        <v>31.500372660587</v>
      </c>
      <c r="P27" s="25">
        <f t="shared" si="5"/>
        <v>32.4453838404046</v>
      </c>
      <c r="Q27" s="25">
        <f t="shared" si="6"/>
        <v>33.4187453556168</v>
      </c>
      <c r="R27" s="25">
        <f t="shared" si="7"/>
        <v>35.0896826233976</v>
      </c>
    </row>
    <row r="28" spans="1:18">
      <c r="A28" s="20">
        <v>26</v>
      </c>
      <c r="B28" s="21" t="s">
        <v>92</v>
      </c>
      <c r="C28" s="22" t="s">
        <v>93</v>
      </c>
      <c r="D28" s="22"/>
      <c r="E28" s="23"/>
      <c r="F28" s="20">
        <f>R28/1.1</f>
        <v>32.7834681867</v>
      </c>
      <c r="G28" s="24">
        <v>22.8121</v>
      </c>
      <c r="H28" s="25">
        <v>2.4662</v>
      </c>
      <c r="I28" s="27">
        <f t="shared" si="0"/>
        <v>25.2783</v>
      </c>
      <c r="J28" s="25">
        <f t="shared" si="1"/>
        <v>0.255238095238095</v>
      </c>
      <c r="K28" s="25">
        <v>5.36</v>
      </c>
      <c r="L28" s="25">
        <f t="shared" si="2"/>
        <v>5.36</v>
      </c>
      <c r="M28" s="25">
        <f t="shared" si="3"/>
        <v>30.6383</v>
      </c>
      <c r="N28" s="25">
        <v>1.1</v>
      </c>
      <c r="O28" s="25">
        <f t="shared" si="4"/>
        <v>32.373066</v>
      </c>
      <c r="P28" s="25">
        <f t="shared" si="5"/>
        <v>33.34425798</v>
      </c>
      <c r="Q28" s="25">
        <f t="shared" si="6"/>
        <v>34.3445857194</v>
      </c>
      <c r="R28" s="25">
        <f t="shared" si="7"/>
        <v>36.06181500537</v>
      </c>
    </row>
    <row r="29" spans="1:18">
      <c r="A29" s="20">
        <v>27</v>
      </c>
      <c r="B29" s="21" t="s">
        <v>94</v>
      </c>
      <c r="C29" s="22" t="s">
        <v>95</v>
      </c>
      <c r="D29" s="22"/>
      <c r="E29" s="23"/>
      <c r="F29" s="3">
        <f>R29/1.05</f>
        <v>14.15410344</v>
      </c>
      <c r="G29" s="24">
        <v>8.96</v>
      </c>
      <c r="H29" s="25">
        <v>0.11</v>
      </c>
      <c r="I29" s="27">
        <f t="shared" si="0"/>
        <v>9.07</v>
      </c>
      <c r="J29" s="25">
        <f t="shared" si="1"/>
        <v>0.16</v>
      </c>
      <c r="K29" s="25">
        <v>3.36</v>
      </c>
      <c r="L29" s="25">
        <f t="shared" si="2"/>
        <v>3.36</v>
      </c>
      <c r="M29" s="25">
        <f t="shared" si="3"/>
        <v>12.43</v>
      </c>
      <c r="N29" s="25">
        <v>0.65</v>
      </c>
      <c r="O29" s="25">
        <f t="shared" si="4"/>
        <v>13.3416</v>
      </c>
      <c r="P29" s="25">
        <f t="shared" si="5"/>
        <v>13.741848</v>
      </c>
      <c r="Q29" s="25">
        <f t="shared" si="6"/>
        <v>14.15410344</v>
      </c>
      <c r="R29" s="25">
        <f t="shared" si="7"/>
        <v>14.861808612</v>
      </c>
    </row>
    <row r="30" spans="1:18">
      <c r="A30" s="20">
        <v>28</v>
      </c>
      <c r="B30" s="21" t="s">
        <v>96</v>
      </c>
      <c r="C30" s="22" t="s">
        <v>97</v>
      </c>
      <c r="D30" s="22"/>
      <c r="E30" s="23"/>
      <c r="F30" s="3">
        <f>R30/1.05</f>
        <v>15.24704262</v>
      </c>
      <c r="G30" s="24">
        <v>9.68</v>
      </c>
      <c r="H30" s="25">
        <v>0.13</v>
      </c>
      <c r="I30" s="27">
        <f t="shared" si="0"/>
        <v>9.81</v>
      </c>
      <c r="J30" s="25">
        <f t="shared" si="1"/>
        <v>0.166666666666667</v>
      </c>
      <c r="K30" s="25">
        <v>3.5</v>
      </c>
      <c r="L30" s="25">
        <f t="shared" si="2"/>
        <v>3.5</v>
      </c>
      <c r="M30" s="25">
        <f t="shared" si="3"/>
        <v>13.31</v>
      </c>
      <c r="N30" s="25">
        <v>0.78</v>
      </c>
      <c r="O30" s="25">
        <f t="shared" si="4"/>
        <v>14.3718</v>
      </c>
      <c r="P30" s="25">
        <f t="shared" si="5"/>
        <v>14.802954</v>
      </c>
      <c r="Q30" s="25">
        <f t="shared" si="6"/>
        <v>15.24704262</v>
      </c>
      <c r="R30" s="25">
        <f t="shared" si="7"/>
        <v>16.009394751</v>
      </c>
    </row>
    <row r="31" spans="1:18">
      <c r="A31" s="43"/>
      <c r="B31" s="44"/>
      <c r="C31" s="45"/>
      <c r="D31" s="45"/>
      <c r="E31" s="44"/>
      <c r="F31" s="46"/>
      <c r="G31" s="44"/>
      <c r="H31" s="44"/>
      <c r="I31" s="44"/>
      <c r="J31" s="44"/>
      <c r="K31" s="43"/>
      <c r="L31" s="43"/>
      <c r="M31" s="43"/>
      <c r="N31" s="43"/>
      <c r="O31" s="43"/>
      <c r="P31" s="43"/>
      <c r="Q31" s="43"/>
      <c r="R31" s="43"/>
    </row>
    <row r="32" spans="3:10">
      <c r="C32" s="47"/>
      <c r="D32" s="47"/>
      <c r="E32" s="48"/>
      <c r="F32" s="49"/>
      <c r="G32" s="48"/>
      <c r="H32" s="48"/>
      <c r="I32" s="48"/>
      <c r="J32" s="48"/>
    </row>
    <row r="33" spans="3:3">
      <c r="C33" s="31" t="s">
        <v>56</v>
      </c>
    </row>
    <row r="34" spans="3:3">
      <c r="C34" s="31" t="s">
        <v>59</v>
      </c>
    </row>
  </sheetData>
  <mergeCells count="7">
    <mergeCell ref="G1:I1"/>
    <mergeCell ref="J1:L1"/>
    <mergeCell ref="N1:O1"/>
    <mergeCell ref="P1:R1"/>
    <mergeCell ref="D2:E2"/>
    <mergeCell ref="M1:M2"/>
    <mergeCell ref="A1:C2"/>
  </mergeCells>
  <conditionalFormatting sqref="D20">
    <cfRule type="duplicateValues" dxfId="0" priority="1"/>
  </conditionalFormatting>
  <conditionalFormatting sqref="D18:D19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0"/>
  <sheetViews>
    <sheetView tabSelected="1" workbookViewId="0">
      <selection activeCell="L33" sqref="L33"/>
    </sheetView>
  </sheetViews>
  <sheetFormatPr defaultColWidth="9" defaultRowHeight="16" customHeight="1"/>
  <cols>
    <col min="1" max="1" width="2.375" customWidth="1"/>
    <col min="2" max="2" width="7.375" customWidth="1"/>
    <col min="3" max="3" width="13.125" customWidth="1"/>
    <col min="4" max="4" width="48.5" customWidth="1"/>
    <col min="5" max="5" width="11" customWidth="1"/>
    <col min="6" max="6" width="10.375" style="1" customWidth="1"/>
    <col min="7" max="7" width="12.625"/>
    <col min="8" max="8" width="12.125" style="2" customWidth="1"/>
  </cols>
  <sheetData>
    <row r="1" ht="28" customHeight="1" spans="2:7">
      <c r="B1" s="2" t="s">
        <v>98</v>
      </c>
      <c r="C1" s="2"/>
      <c r="D1" s="2"/>
      <c r="E1" s="2"/>
      <c r="F1" s="2"/>
      <c r="G1" s="2"/>
    </row>
    <row r="2" customHeight="1" spans="2:8">
      <c r="B2" s="3" t="s">
        <v>99</v>
      </c>
      <c r="C2" s="3" t="s">
        <v>100</v>
      </c>
      <c r="D2" s="3" t="s">
        <v>101</v>
      </c>
      <c r="E2" s="4" t="s">
        <v>102</v>
      </c>
      <c r="F2" s="4" t="s">
        <v>103</v>
      </c>
      <c r="G2" s="4" t="s">
        <v>104</v>
      </c>
      <c r="H2" s="3" t="s">
        <v>105</v>
      </c>
    </row>
    <row r="3" customHeight="1" spans="2:10">
      <c r="B3" s="3">
        <v>1</v>
      </c>
      <c r="C3" s="5" t="s">
        <v>18</v>
      </c>
      <c r="D3" s="6" t="s">
        <v>106</v>
      </c>
      <c r="E3" s="7">
        <v>60.5317982099735</v>
      </c>
      <c r="F3" s="8">
        <v>46.9115</v>
      </c>
      <c r="G3" s="4">
        <f>E3-F3</f>
        <v>13.6202982099735</v>
      </c>
      <c r="H3" s="9">
        <f>G3/E3</f>
        <v>0.225010632638522</v>
      </c>
      <c r="J3" t="s">
        <v>107</v>
      </c>
    </row>
    <row r="4" customHeight="1" spans="2:8">
      <c r="B4" s="3">
        <v>2</v>
      </c>
      <c r="C4" s="5" t="s">
        <v>21</v>
      </c>
      <c r="D4" s="6" t="s">
        <v>22</v>
      </c>
      <c r="E4" s="7">
        <v>60.5317982099735</v>
      </c>
      <c r="F4" s="8">
        <v>47.86</v>
      </c>
      <c r="G4" s="4">
        <f t="shared" ref="G4:G15" si="0">E4-F4</f>
        <v>12.6717982099735</v>
      </c>
      <c r="H4" s="9">
        <f t="shared" ref="H4:H30" si="1">G4/E4</f>
        <v>0.209341182398339</v>
      </c>
    </row>
    <row r="5" customHeight="1" spans="2:8">
      <c r="B5" s="3">
        <v>3</v>
      </c>
      <c r="C5" s="5" t="s">
        <v>25</v>
      </c>
      <c r="D5" s="6" t="s">
        <v>26</v>
      </c>
      <c r="E5" s="7">
        <v>29.4046650190564</v>
      </c>
      <c r="F5" s="8">
        <v>24.51</v>
      </c>
      <c r="G5" s="4">
        <f t="shared" si="0"/>
        <v>4.8946650190564</v>
      </c>
      <c r="H5" s="9">
        <f t="shared" si="1"/>
        <v>0.166458792027874</v>
      </c>
    </row>
    <row r="6" customHeight="1" spans="2:8">
      <c r="B6" s="3">
        <v>4</v>
      </c>
      <c r="C6" s="5" t="s">
        <v>29</v>
      </c>
      <c r="D6" s="6" t="s">
        <v>30</v>
      </c>
      <c r="E6" s="7">
        <v>22.8049133407651</v>
      </c>
      <c r="F6" s="8">
        <v>19.2351</v>
      </c>
      <c r="G6" s="4">
        <f t="shared" si="0"/>
        <v>3.5698133407651</v>
      </c>
      <c r="H6" s="9">
        <f t="shared" si="1"/>
        <v>0.15653702723719</v>
      </c>
    </row>
    <row r="7" customHeight="1" spans="2:8">
      <c r="B7" s="3">
        <v>5</v>
      </c>
      <c r="C7" s="5" t="s">
        <v>33</v>
      </c>
      <c r="D7" s="6" t="s">
        <v>34</v>
      </c>
      <c r="E7" s="7">
        <v>22.58029118709</v>
      </c>
      <c r="F7" s="8">
        <v>19.1974</v>
      </c>
      <c r="G7" s="4">
        <f t="shared" si="0"/>
        <v>3.38289118709</v>
      </c>
      <c r="H7" s="9">
        <f t="shared" si="1"/>
        <v>0.149816101088374</v>
      </c>
    </row>
    <row r="8" customHeight="1" spans="2:8">
      <c r="B8" s="3">
        <v>6</v>
      </c>
      <c r="C8" s="5" t="s">
        <v>37</v>
      </c>
      <c r="D8" s="6" t="s">
        <v>38</v>
      </c>
      <c r="E8" s="7">
        <v>22.7324315673</v>
      </c>
      <c r="F8" s="8">
        <v>17.08</v>
      </c>
      <c r="G8" s="4">
        <f t="shared" si="0"/>
        <v>5.6524315673</v>
      </c>
      <c r="H8" s="9">
        <f t="shared" si="1"/>
        <v>0.248650548031601</v>
      </c>
    </row>
    <row r="9" customHeight="1" spans="2:8">
      <c r="B9" s="3">
        <v>7</v>
      </c>
      <c r="C9" s="10" t="s">
        <v>40</v>
      </c>
      <c r="D9" s="11" t="s">
        <v>108</v>
      </c>
      <c r="E9" s="7">
        <v>60.5317982099735</v>
      </c>
      <c r="F9" s="8">
        <v>46.9504</v>
      </c>
      <c r="G9" s="4">
        <f t="shared" si="0"/>
        <v>13.5813982099735</v>
      </c>
      <c r="H9" s="9">
        <f t="shared" si="1"/>
        <v>0.224367995195883</v>
      </c>
    </row>
    <row r="10" customHeight="1" spans="2:8">
      <c r="B10" s="3">
        <v>8</v>
      </c>
      <c r="C10" s="10" t="s">
        <v>44</v>
      </c>
      <c r="D10" s="11" t="s">
        <v>45</v>
      </c>
      <c r="E10" s="7">
        <v>50.35880671668</v>
      </c>
      <c r="F10" s="8">
        <v>40.3654</v>
      </c>
      <c r="G10" s="4">
        <f t="shared" si="0"/>
        <v>9.99340671668</v>
      </c>
      <c r="H10" s="9">
        <f t="shared" si="1"/>
        <v>0.198444073007988</v>
      </c>
    </row>
    <row r="11" customHeight="1" spans="2:8">
      <c r="B11" s="3">
        <v>9</v>
      </c>
      <c r="C11" s="10" t="s">
        <v>46</v>
      </c>
      <c r="D11" s="11" t="s">
        <v>109</v>
      </c>
      <c r="E11" s="7">
        <v>16.5593534714406</v>
      </c>
      <c r="F11" s="8">
        <v>15.7708128299434</v>
      </c>
      <c r="G11" s="4">
        <f t="shared" si="0"/>
        <v>0.788540641497198</v>
      </c>
      <c r="H11" s="9">
        <f t="shared" si="1"/>
        <v>0.0476190476190492</v>
      </c>
    </row>
    <row r="12" customHeight="1" spans="2:8">
      <c r="B12" s="3">
        <v>10</v>
      </c>
      <c r="C12" s="10" t="s">
        <v>48</v>
      </c>
      <c r="D12" s="11" t="s">
        <v>49</v>
      </c>
      <c r="E12" s="7">
        <v>20.372494527</v>
      </c>
      <c r="F12" s="8">
        <v>19.40237574</v>
      </c>
      <c r="G12" s="4">
        <f t="shared" si="0"/>
        <v>0.970118787000001</v>
      </c>
      <c r="H12" s="9">
        <f t="shared" si="1"/>
        <v>0.0476190476190476</v>
      </c>
    </row>
    <row r="13" customHeight="1" spans="2:8">
      <c r="B13" s="3">
        <v>11</v>
      </c>
      <c r="C13" s="10" t="s">
        <v>50</v>
      </c>
      <c r="D13" s="11" t="s">
        <v>52</v>
      </c>
      <c r="E13" s="7">
        <v>22.3438429935</v>
      </c>
      <c r="F13" s="8">
        <v>21.27985047</v>
      </c>
      <c r="G13" s="4">
        <f t="shared" si="0"/>
        <v>1.0639925235</v>
      </c>
      <c r="H13" s="9">
        <f t="shared" si="1"/>
        <v>0.0476190476190477</v>
      </c>
    </row>
    <row r="14" customHeight="1" spans="2:8">
      <c r="B14" s="3">
        <v>12</v>
      </c>
      <c r="C14" s="10" t="s">
        <v>55</v>
      </c>
      <c r="D14" s="11" t="s">
        <v>56</v>
      </c>
      <c r="E14" s="7">
        <v>18.794704448324</v>
      </c>
      <c r="F14" s="8">
        <v>16.63</v>
      </c>
      <c r="G14" s="4">
        <f t="shared" si="0"/>
        <v>2.164704448324</v>
      </c>
      <c r="H14" s="9">
        <f t="shared" si="1"/>
        <v>0.115176296295366</v>
      </c>
    </row>
    <row r="15" customHeight="1" spans="2:8">
      <c r="B15" s="3">
        <v>13</v>
      </c>
      <c r="C15" s="10" t="s">
        <v>58</v>
      </c>
      <c r="D15" s="11" t="s">
        <v>59</v>
      </c>
      <c r="E15" s="7">
        <v>6.66959417474401</v>
      </c>
      <c r="F15" s="8">
        <v>5.48</v>
      </c>
      <c r="G15" s="4">
        <f t="shared" si="0"/>
        <v>1.18959417474401</v>
      </c>
      <c r="H15" s="9">
        <f t="shared" si="1"/>
        <v>0.178360803307747</v>
      </c>
    </row>
    <row r="16" customHeight="1" spans="2:10">
      <c r="B16" s="3">
        <v>14</v>
      </c>
      <c r="C16" s="10" t="s">
        <v>61</v>
      </c>
      <c r="D16" s="11" t="s">
        <v>62</v>
      </c>
      <c r="E16" s="7">
        <v>27.939745701</v>
      </c>
      <c r="F16" s="8">
        <v>24.4513</v>
      </c>
      <c r="G16" s="4">
        <f t="shared" ref="G16:G30" si="2">E16-F16</f>
        <v>3.488445701</v>
      </c>
      <c r="H16" s="9">
        <f t="shared" si="1"/>
        <v>0.124856029053806</v>
      </c>
      <c r="J16" t="s">
        <v>107</v>
      </c>
    </row>
    <row r="17" customHeight="1" spans="2:10">
      <c r="B17" s="3">
        <v>15</v>
      </c>
      <c r="C17" s="10" t="s">
        <v>63</v>
      </c>
      <c r="D17" s="11" t="s">
        <v>64</v>
      </c>
      <c r="E17" s="7">
        <v>33.40498266</v>
      </c>
      <c r="F17" s="8">
        <v>27.2123</v>
      </c>
      <c r="G17" s="4">
        <f t="shared" si="2"/>
        <v>6.19268266</v>
      </c>
      <c r="H17" s="9">
        <f t="shared" si="1"/>
        <v>0.18538200492513</v>
      </c>
      <c r="J17" t="s">
        <v>107</v>
      </c>
    </row>
    <row r="18" customHeight="1" spans="2:8">
      <c r="B18" s="3">
        <v>16</v>
      </c>
      <c r="C18" s="10" t="s">
        <v>65</v>
      </c>
      <c r="D18" s="11" t="s">
        <v>66</v>
      </c>
      <c r="E18" s="7">
        <v>21.520080666</v>
      </c>
      <c r="F18" s="8">
        <v>14.3688</v>
      </c>
      <c r="G18" s="4">
        <f t="shared" si="2"/>
        <v>7.151280666</v>
      </c>
      <c r="H18" s="9">
        <f t="shared" si="1"/>
        <v>0.332307335506342</v>
      </c>
    </row>
    <row r="19" customHeight="1" spans="2:8">
      <c r="B19" s="3">
        <v>17</v>
      </c>
      <c r="C19" s="10" t="s">
        <v>68</v>
      </c>
      <c r="D19" s="11" t="s">
        <v>69</v>
      </c>
      <c r="E19" s="7">
        <v>22.39713189441</v>
      </c>
      <c r="F19" s="8">
        <v>18.81</v>
      </c>
      <c r="G19" s="4">
        <f t="shared" si="2"/>
        <v>3.58713189441</v>
      </c>
      <c r="H19" s="9">
        <f t="shared" si="1"/>
        <v>0.160160323711149</v>
      </c>
    </row>
    <row r="20" customHeight="1" spans="2:8">
      <c r="B20" s="3">
        <v>18</v>
      </c>
      <c r="C20" s="10" t="s">
        <v>71</v>
      </c>
      <c r="D20" s="11" t="s">
        <v>72</v>
      </c>
      <c r="E20" s="7">
        <v>5.85280293129</v>
      </c>
      <c r="F20" s="8">
        <v>4.275</v>
      </c>
      <c r="G20" s="4">
        <f t="shared" si="2"/>
        <v>1.57780293129</v>
      </c>
      <c r="H20" s="9">
        <f t="shared" si="1"/>
        <v>0.269580737607757</v>
      </c>
    </row>
    <row r="21" customHeight="1" spans="2:8">
      <c r="B21" s="3">
        <v>19</v>
      </c>
      <c r="C21" s="10" t="s">
        <v>53</v>
      </c>
      <c r="D21" s="11" t="s">
        <v>74</v>
      </c>
      <c r="E21" s="7">
        <v>18.5502226582115</v>
      </c>
      <c r="F21" s="8">
        <v>14</v>
      </c>
      <c r="G21" s="4">
        <f t="shared" si="2"/>
        <v>4.5502226582115</v>
      </c>
      <c r="H21" s="9">
        <f t="shared" si="1"/>
        <v>0.24529207773133</v>
      </c>
    </row>
    <row r="22" customHeight="1" spans="2:8">
      <c r="B22" s="3">
        <v>20</v>
      </c>
      <c r="C22" s="5" t="s">
        <v>76</v>
      </c>
      <c r="D22" s="6" t="s">
        <v>77</v>
      </c>
      <c r="E22" s="7">
        <v>15.884410122</v>
      </c>
      <c r="F22" s="8">
        <v>13</v>
      </c>
      <c r="G22" s="4">
        <f t="shared" si="2"/>
        <v>2.884410122</v>
      </c>
      <c r="H22" s="9">
        <f t="shared" si="1"/>
        <v>0.181587487344278</v>
      </c>
    </row>
    <row r="23" customHeight="1" spans="2:8">
      <c r="B23" s="3">
        <v>21</v>
      </c>
      <c r="C23" s="5" t="s">
        <v>79</v>
      </c>
      <c r="D23" s="6" t="s">
        <v>80</v>
      </c>
      <c r="E23" s="7">
        <v>27.6841154336575</v>
      </c>
      <c r="F23" s="8">
        <v>24.4513</v>
      </c>
      <c r="G23" s="4">
        <f t="shared" si="2"/>
        <v>3.2328154336575</v>
      </c>
      <c r="H23" s="9">
        <f t="shared" si="1"/>
        <v>0.116775103087713</v>
      </c>
    </row>
    <row r="24" customHeight="1" spans="2:8">
      <c r="B24" s="3">
        <v>22</v>
      </c>
      <c r="C24" s="5" t="s">
        <v>82</v>
      </c>
      <c r="D24" s="6" t="s">
        <v>83</v>
      </c>
      <c r="E24" s="7">
        <v>32.8796450150495</v>
      </c>
      <c r="F24" s="8">
        <v>27.2123</v>
      </c>
      <c r="G24" s="4">
        <f t="shared" si="2"/>
        <v>5.6673450150495</v>
      </c>
      <c r="H24" s="9">
        <f t="shared" si="1"/>
        <v>0.17236636868967</v>
      </c>
    </row>
    <row r="25" customHeight="1" spans="2:8">
      <c r="B25" s="3">
        <v>23</v>
      </c>
      <c r="C25" s="5" t="s">
        <v>85</v>
      </c>
      <c r="D25" s="6" t="s">
        <v>86</v>
      </c>
      <c r="E25" s="7">
        <v>5.8026954573</v>
      </c>
      <c r="F25" s="8">
        <v>5.27517768845454</v>
      </c>
      <c r="G25" s="4">
        <f t="shared" si="2"/>
        <v>0.52751776884546</v>
      </c>
      <c r="H25" s="9">
        <f t="shared" si="1"/>
        <v>0.0909090909090918</v>
      </c>
    </row>
    <row r="26" customHeight="1" spans="2:8">
      <c r="B26" s="3">
        <v>24</v>
      </c>
      <c r="C26" s="5" t="s">
        <v>88</v>
      </c>
      <c r="D26" s="6" t="s">
        <v>89</v>
      </c>
      <c r="E26" s="7">
        <v>35.5909845303752</v>
      </c>
      <c r="F26" s="8">
        <v>33.8961757432145</v>
      </c>
      <c r="G26" s="4">
        <f t="shared" si="2"/>
        <v>1.6948087871607</v>
      </c>
      <c r="H26" s="9">
        <f t="shared" si="1"/>
        <v>0.047619047619047</v>
      </c>
    </row>
    <row r="27" customHeight="1" spans="2:8">
      <c r="B27" s="3">
        <v>25</v>
      </c>
      <c r="C27" s="5" t="s">
        <v>90</v>
      </c>
      <c r="D27" s="6" t="s">
        <v>91</v>
      </c>
      <c r="E27" s="7">
        <v>35.0896826233976</v>
      </c>
      <c r="F27" s="8">
        <v>33.4187453556168</v>
      </c>
      <c r="G27" s="4">
        <f t="shared" si="2"/>
        <v>1.6709372677808</v>
      </c>
      <c r="H27" s="9">
        <f t="shared" si="1"/>
        <v>0.0476190476190465</v>
      </c>
    </row>
    <row r="28" customHeight="1" spans="2:8">
      <c r="B28" s="3">
        <v>26</v>
      </c>
      <c r="C28" s="5" t="s">
        <v>92</v>
      </c>
      <c r="D28" s="6" t="s">
        <v>93</v>
      </c>
      <c r="E28" s="7">
        <v>36.06181500537</v>
      </c>
      <c r="F28" s="8">
        <v>32.7834681867</v>
      </c>
      <c r="G28" s="4">
        <f t="shared" si="2"/>
        <v>3.27834681867</v>
      </c>
      <c r="H28" s="9">
        <f t="shared" si="1"/>
        <v>0.090909090909091</v>
      </c>
    </row>
    <row r="29" customHeight="1" spans="2:8">
      <c r="B29" s="3">
        <v>27</v>
      </c>
      <c r="C29" s="5" t="s">
        <v>94</v>
      </c>
      <c r="D29" s="6" t="s">
        <v>95</v>
      </c>
      <c r="E29" s="7">
        <v>14.861808612</v>
      </c>
      <c r="F29" s="8">
        <v>14.15410344</v>
      </c>
      <c r="G29" s="4">
        <f t="shared" si="2"/>
        <v>0.707705172000001</v>
      </c>
      <c r="H29" s="9">
        <f t="shared" si="1"/>
        <v>0.0476190476190477</v>
      </c>
    </row>
    <row r="30" customHeight="1" spans="2:8">
      <c r="B30" s="3">
        <v>28</v>
      </c>
      <c r="C30" s="5" t="s">
        <v>96</v>
      </c>
      <c r="D30" s="6" t="s">
        <v>97</v>
      </c>
      <c r="E30" s="7">
        <v>16.009394751</v>
      </c>
      <c r="F30" s="8">
        <v>15.24704262</v>
      </c>
      <c r="G30" s="4">
        <f t="shared" si="2"/>
        <v>0.762352130999998</v>
      </c>
      <c r="H30" s="9">
        <f t="shared" si="1"/>
        <v>0.0476190476190475</v>
      </c>
    </row>
  </sheetData>
  <mergeCells count="1">
    <mergeCell ref="B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2019-09-09T08:05:00Z</cp:lastPrinted>
  <dcterms:modified xsi:type="dcterms:W3CDTF">2023-10-24T08:42:49Z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F7A1A5FE13C445F7ADB9A1FF25C29551</vt:lpwstr>
  </property>
</Properties>
</file>